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rivatives Trading\"/>
    </mc:Choice>
  </mc:AlternateContent>
  <xr:revisionPtr revIDLastSave="0" documentId="13_ncr:1_{6C9FFA97-3D9F-4996-BD58-0B9027DE9CD9}" xr6:coauthVersionLast="47" xr6:coauthVersionMax="47" xr10:uidLastSave="{00000000-0000-0000-0000-000000000000}"/>
  <bookViews>
    <workbookView xWindow="26865" yWindow="2715" windowWidth="21645" windowHeight="17190" activeTab="6" xr2:uid="{6A29E44F-FABF-4991-87E5-443E232B42BB}"/>
  </bookViews>
  <sheets>
    <sheet name="Capital main" sheetId="2" r:id="rId1"/>
    <sheet name="Data" sheetId="7" r:id="rId2"/>
    <sheet name="KGI" sheetId="9" r:id="rId3"/>
    <sheet name="monthly" sheetId="13" r:id="rId4"/>
    <sheet name="Full sample and with all stat" sheetId="11" r:id="rId5"/>
    <sheet name="KGI analysis" sheetId="10" r:id="rId6"/>
    <sheet name="ForPython" sheetId="1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2" i="14"/>
  <c r="K164" i="10"/>
  <c r="K165" i="10"/>
  <c r="L165" i="10" s="1"/>
  <c r="K166" i="10"/>
  <c r="L166" i="10" s="1"/>
  <c r="G419" i="7"/>
  <c r="H419" i="7"/>
  <c r="E419" i="7"/>
  <c r="D401" i="9"/>
  <c r="C401" i="9"/>
  <c r="F690" i="2"/>
  <c r="C400" i="9"/>
  <c r="D400" i="9"/>
  <c r="G418" i="7"/>
  <c r="H418" i="7"/>
  <c r="E418" i="7"/>
  <c r="G417" i="7"/>
  <c r="H417" i="7"/>
  <c r="E417" i="7"/>
  <c r="C399" i="9"/>
  <c r="D399" i="9"/>
  <c r="C398" i="9"/>
  <c r="D398" i="9"/>
  <c r="G416" i="7"/>
  <c r="H416" i="7"/>
  <c r="E416" i="7"/>
  <c r="C397" i="9"/>
  <c r="D397" i="9"/>
  <c r="G415" i="7"/>
  <c r="H415" i="7"/>
  <c r="E415" i="7"/>
  <c r="C396" i="9"/>
  <c r="D396" i="9"/>
  <c r="G414" i="7"/>
  <c r="H414" i="7"/>
  <c r="E414" i="7"/>
  <c r="D3" i="13"/>
  <c r="D4" i="13"/>
  <c r="D5" i="13"/>
  <c r="D6" i="13"/>
  <c r="D7" i="13"/>
  <c r="D8" i="13"/>
  <c r="D9" i="13"/>
  <c r="D10" i="13"/>
  <c r="L5" i="13" s="1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H3" i="13" s="1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H5" i="13" s="1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2" i="13"/>
  <c r="E3" i="13"/>
  <c r="E4" i="13"/>
  <c r="E5" i="13"/>
  <c r="E6" i="13"/>
  <c r="E7" i="13"/>
  <c r="E8" i="13"/>
  <c r="M4" i="13" s="1"/>
  <c r="E9" i="13"/>
  <c r="E10" i="13"/>
  <c r="M2" i="13" s="1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2" i="13"/>
  <c r="C1" i="13"/>
  <c r="G21" i="13"/>
  <c r="M3" i="13"/>
  <c r="H2" i="13"/>
  <c r="H4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C395" i="9"/>
  <c r="D395" i="9"/>
  <c r="G413" i="7"/>
  <c r="H413" i="7"/>
  <c r="E413" i="7"/>
  <c r="A394" i="10"/>
  <c r="G394" i="10" s="1"/>
  <c r="B394" i="10"/>
  <c r="D394" i="10" s="1"/>
  <c r="C394" i="10"/>
  <c r="A393" i="10"/>
  <c r="B393" i="10"/>
  <c r="C393" i="10" s="1"/>
  <c r="D393" i="10"/>
  <c r="G393" i="10"/>
  <c r="A389" i="10"/>
  <c r="G389" i="10" s="1"/>
  <c r="B389" i="10"/>
  <c r="C389" i="10" s="1"/>
  <c r="A390" i="10"/>
  <c r="G390" i="10" s="1"/>
  <c r="B390" i="10"/>
  <c r="C390" i="10" s="1"/>
  <c r="A391" i="10"/>
  <c r="G391" i="10" s="1"/>
  <c r="B391" i="10"/>
  <c r="A392" i="10"/>
  <c r="G392" i="10" s="1"/>
  <c r="B392" i="10"/>
  <c r="C392" i="10" s="1"/>
  <c r="D392" i="10"/>
  <c r="C394" i="9"/>
  <c r="D394" i="9" s="1"/>
  <c r="G412" i="7"/>
  <c r="H412" i="7"/>
  <c r="E412" i="7"/>
  <c r="C393" i="9"/>
  <c r="D393" i="9" s="1"/>
  <c r="G411" i="7"/>
  <c r="H411" i="7"/>
  <c r="E411" i="7"/>
  <c r="C392" i="9"/>
  <c r="D392" i="9"/>
  <c r="G410" i="7"/>
  <c r="H410" i="7"/>
  <c r="E410" i="7"/>
  <c r="C391" i="9"/>
  <c r="D391" i="9"/>
  <c r="G409" i="7"/>
  <c r="H409" i="7"/>
  <c r="E409" i="7"/>
  <c r="C390" i="9"/>
  <c r="D390" i="9"/>
  <c r="G408" i="7"/>
  <c r="H408" i="7"/>
  <c r="E408" i="7"/>
  <c r="A388" i="10"/>
  <c r="G388" i="10" s="1"/>
  <c r="B388" i="10"/>
  <c r="D388" i="10" s="1"/>
  <c r="C388" i="10"/>
  <c r="A386" i="10"/>
  <c r="G386" i="10" s="1"/>
  <c r="B386" i="10"/>
  <c r="C386" i="10" s="1"/>
  <c r="A387" i="10"/>
  <c r="G387" i="10" s="1"/>
  <c r="B387" i="10"/>
  <c r="C387" i="10" s="1"/>
  <c r="C389" i="9"/>
  <c r="D389" i="9" s="1"/>
  <c r="G407" i="7"/>
  <c r="H407" i="7"/>
  <c r="E407" i="7"/>
  <c r="C388" i="9"/>
  <c r="D388" i="9" s="1"/>
  <c r="G406" i="7"/>
  <c r="H406" i="7"/>
  <c r="E406" i="7"/>
  <c r="C387" i="9"/>
  <c r="D387" i="9"/>
  <c r="G405" i="7"/>
  <c r="H405" i="7"/>
  <c r="E405" i="7"/>
  <c r="C386" i="9"/>
  <c r="D386" i="9"/>
  <c r="G404" i="7"/>
  <c r="H404" i="7"/>
  <c r="E404" i="7"/>
  <c r="X40" i="10"/>
  <c r="V40" i="10"/>
  <c r="V31" i="10"/>
  <c r="S29" i="10"/>
  <c r="A385" i="10"/>
  <c r="B385" i="10"/>
  <c r="C385" i="10" s="1"/>
  <c r="G385" i="10"/>
  <c r="C385" i="9"/>
  <c r="D385" i="9" s="1"/>
  <c r="G403" i="7"/>
  <c r="H403" i="7"/>
  <c r="E403" i="7"/>
  <c r="A384" i="10"/>
  <c r="B384" i="10"/>
  <c r="D384" i="10" s="1"/>
  <c r="C384" i="10"/>
  <c r="G384" i="10"/>
  <c r="A383" i="10"/>
  <c r="G383" i="10" s="1"/>
  <c r="B383" i="10"/>
  <c r="C383" i="10" s="1"/>
  <c r="A381" i="10"/>
  <c r="B381" i="10"/>
  <c r="C381" i="10" s="1"/>
  <c r="G381" i="10"/>
  <c r="A382" i="10"/>
  <c r="G382" i="10" s="1"/>
  <c r="B382" i="10"/>
  <c r="C382" i="10" s="1"/>
  <c r="A379" i="10"/>
  <c r="B379" i="10"/>
  <c r="C379" i="10" s="1"/>
  <c r="G379" i="10"/>
  <c r="A380" i="10"/>
  <c r="G380" i="10" s="1"/>
  <c r="B380" i="10"/>
  <c r="D380" i="10" s="1"/>
  <c r="C380" i="10"/>
  <c r="C384" i="9"/>
  <c r="D384" i="9"/>
  <c r="G402" i="7"/>
  <c r="H402" i="7"/>
  <c r="E402" i="7"/>
  <c r="C383" i="9"/>
  <c r="D383" i="9"/>
  <c r="G401" i="7"/>
  <c r="H401" i="7"/>
  <c r="E401" i="7"/>
  <c r="C382" i="9"/>
  <c r="D382" i="9"/>
  <c r="G400" i="7"/>
  <c r="H400" i="7"/>
  <c r="E400" i="7"/>
  <c r="C381" i="9"/>
  <c r="D381" i="9"/>
  <c r="G399" i="7"/>
  <c r="H399" i="7"/>
  <c r="E399" i="7"/>
  <c r="D380" i="9"/>
  <c r="C380" i="9"/>
  <c r="G398" i="7"/>
  <c r="H398" i="7"/>
  <c r="E398" i="7"/>
  <c r="D379" i="9"/>
  <c r="C379" i="9"/>
  <c r="G397" i="7"/>
  <c r="H397" i="7"/>
  <c r="E397" i="7"/>
  <c r="R145" i="10"/>
  <c r="I133" i="10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B250" i="10" s="1"/>
  <c r="D251" i="9"/>
  <c r="D252" i="9"/>
  <c r="D253" i="9"/>
  <c r="D254" i="9"/>
  <c r="D255" i="9"/>
  <c r="B255" i="10" s="1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B290" i="10" s="1"/>
  <c r="D291" i="9"/>
  <c r="D292" i="9"/>
  <c r="D293" i="9"/>
  <c r="D294" i="9"/>
  <c r="D295" i="9"/>
  <c r="B295" i="10" s="1"/>
  <c r="D296" i="9"/>
  <c r="B296" i="10" s="1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B311" i="10" s="1"/>
  <c r="D312" i="9"/>
  <c r="B312" i="10" s="1"/>
  <c r="D313" i="9"/>
  <c r="D314" i="9"/>
  <c r="B314" i="10" s="1"/>
  <c r="D315" i="9"/>
  <c r="D316" i="9"/>
  <c r="D317" i="9"/>
  <c r="D318" i="9"/>
  <c r="D319" i="9"/>
  <c r="B319" i="10" s="1"/>
  <c r="D320" i="9"/>
  <c r="B320" i="10" s="1"/>
  <c r="D321" i="9"/>
  <c r="D322" i="9"/>
  <c r="D323" i="9"/>
  <c r="D324" i="9"/>
  <c r="D325" i="9"/>
  <c r="D326" i="9"/>
  <c r="D327" i="9"/>
  <c r="B327" i="10" s="1"/>
  <c r="D328" i="9"/>
  <c r="B328" i="10" s="1"/>
  <c r="D329" i="9"/>
  <c r="D330" i="9"/>
  <c r="D331" i="9"/>
  <c r="D332" i="9"/>
  <c r="D333" i="9"/>
  <c r="D334" i="9"/>
  <c r="D335" i="9"/>
  <c r="B335" i="10" s="1"/>
  <c r="D336" i="9"/>
  <c r="B336" i="10" s="1"/>
  <c r="D337" i="9"/>
  <c r="D338" i="9"/>
  <c r="B338" i="10" s="1"/>
  <c r="D339" i="9"/>
  <c r="D340" i="9"/>
  <c r="D341" i="9"/>
  <c r="B341" i="10" s="1"/>
  <c r="D342" i="9"/>
  <c r="D343" i="9"/>
  <c r="B343" i="10" s="1"/>
  <c r="D344" i="9"/>
  <c r="B344" i="10" s="1"/>
  <c r="D345" i="9"/>
  <c r="D346" i="9"/>
  <c r="D347" i="9"/>
  <c r="D348" i="9"/>
  <c r="D349" i="9"/>
  <c r="B349" i="10" s="1"/>
  <c r="D350" i="9"/>
  <c r="D351" i="9"/>
  <c r="B351" i="10" s="1"/>
  <c r="D352" i="9"/>
  <c r="B352" i="10" s="1"/>
  <c r="D353" i="9"/>
  <c r="D354" i="9"/>
  <c r="D355" i="9"/>
  <c r="D356" i="9"/>
  <c r="D357" i="9"/>
  <c r="B357" i="10" s="1"/>
  <c r="D358" i="9"/>
  <c r="D359" i="9"/>
  <c r="B359" i="10" s="1"/>
  <c r="D360" i="9"/>
  <c r="B360" i="10" s="1"/>
  <c r="D361" i="9"/>
  <c r="D362" i="9"/>
  <c r="B362" i="10" s="1"/>
  <c r="D363" i="9"/>
  <c r="D364" i="9"/>
  <c r="D365" i="9"/>
  <c r="D366" i="9"/>
  <c r="D367" i="9"/>
  <c r="D368" i="9"/>
  <c r="B368" i="10" s="1"/>
  <c r="D369" i="9"/>
  <c r="D370" i="9"/>
  <c r="B370" i="10" s="1"/>
  <c r="D371" i="9"/>
  <c r="D372" i="9"/>
  <c r="D373" i="9"/>
  <c r="D374" i="9"/>
  <c r="D375" i="9"/>
  <c r="B375" i="10" s="1"/>
  <c r="D376" i="9"/>
  <c r="D377" i="9"/>
  <c r="D378" i="9"/>
  <c r="B378" i="10" s="1"/>
  <c r="B322" i="10"/>
  <c r="B330" i="10"/>
  <c r="B354" i="10"/>
  <c r="A372" i="10"/>
  <c r="G372" i="10" s="1"/>
  <c r="B372" i="10"/>
  <c r="A373" i="10"/>
  <c r="G373" i="10" s="1"/>
  <c r="B373" i="10"/>
  <c r="A374" i="10"/>
  <c r="G374" i="10" s="1"/>
  <c r="B374" i="10"/>
  <c r="A375" i="10"/>
  <c r="G375" i="10" s="1"/>
  <c r="A376" i="10"/>
  <c r="G376" i="10" s="1"/>
  <c r="B376" i="10"/>
  <c r="A377" i="10"/>
  <c r="G377" i="10" s="1"/>
  <c r="B377" i="10"/>
  <c r="A378" i="10"/>
  <c r="G378" i="10" s="1"/>
  <c r="A366" i="10"/>
  <c r="G366" i="10" s="1"/>
  <c r="B366" i="10"/>
  <c r="A367" i="10"/>
  <c r="G367" i="10" s="1"/>
  <c r="B367" i="10"/>
  <c r="A368" i="10"/>
  <c r="G368" i="10" s="1"/>
  <c r="A369" i="10"/>
  <c r="G369" i="10" s="1"/>
  <c r="B369" i="10"/>
  <c r="A370" i="10"/>
  <c r="G370" i="10" s="1"/>
  <c r="A371" i="10"/>
  <c r="G371" i="10" s="1"/>
  <c r="B371" i="10"/>
  <c r="A359" i="10"/>
  <c r="G359" i="10" s="1"/>
  <c r="A360" i="10"/>
  <c r="G360" i="10" s="1"/>
  <c r="A361" i="10"/>
  <c r="G361" i="10" s="1"/>
  <c r="B361" i="10"/>
  <c r="A362" i="10"/>
  <c r="G362" i="10" s="1"/>
  <c r="A363" i="10"/>
  <c r="G363" i="10" s="1"/>
  <c r="B363" i="10"/>
  <c r="A364" i="10"/>
  <c r="G364" i="10" s="1"/>
  <c r="B364" i="10"/>
  <c r="A365" i="10"/>
  <c r="G365" i="10" s="1"/>
  <c r="B365" i="10"/>
  <c r="A354" i="10"/>
  <c r="G354" i="10" s="1"/>
  <c r="A355" i="10"/>
  <c r="G355" i="10" s="1"/>
  <c r="B355" i="10"/>
  <c r="A356" i="10"/>
  <c r="G356" i="10" s="1"/>
  <c r="B356" i="10"/>
  <c r="A357" i="10"/>
  <c r="G357" i="10" s="1"/>
  <c r="A358" i="10"/>
  <c r="G358" i="10" s="1"/>
  <c r="B358" i="10"/>
  <c r="A346" i="10"/>
  <c r="G346" i="10" s="1"/>
  <c r="B346" i="10"/>
  <c r="A347" i="10"/>
  <c r="G347" i="10" s="1"/>
  <c r="B347" i="10"/>
  <c r="A348" i="10"/>
  <c r="G348" i="10" s="1"/>
  <c r="B348" i="10"/>
  <c r="A349" i="10"/>
  <c r="G349" i="10" s="1"/>
  <c r="A350" i="10"/>
  <c r="G350" i="10" s="1"/>
  <c r="B350" i="10"/>
  <c r="A351" i="10"/>
  <c r="G351" i="10" s="1"/>
  <c r="A352" i="10"/>
  <c r="G352" i="10" s="1"/>
  <c r="A353" i="10"/>
  <c r="G353" i="10" s="1"/>
  <c r="B353" i="10"/>
  <c r="A335" i="10"/>
  <c r="G335" i="10" s="1"/>
  <c r="A336" i="10"/>
  <c r="G336" i="10" s="1"/>
  <c r="A337" i="10"/>
  <c r="G337" i="10" s="1"/>
  <c r="B337" i="10"/>
  <c r="A338" i="10"/>
  <c r="G338" i="10" s="1"/>
  <c r="A339" i="10"/>
  <c r="G339" i="10" s="1"/>
  <c r="B339" i="10"/>
  <c r="A340" i="10"/>
  <c r="B340" i="10"/>
  <c r="G340" i="10"/>
  <c r="A341" i="10"/>
  <c r="G341" i="10" s="1"/>
  <c r="A342" i="10"/>
  <c r="G342" i="10" s="1"/>
  <c r="B342" i="10"/>
  <c r="A343" i="10"/>
  <c r="G343" i="10" s="1"/>
  <c r="A344" i="10"/>
  <c r="G344" i="10" s="1"/>
  <c r="A345" i="10"/>
  <c r="G345" i="10" s="1"/>
  <c r="B345" i="10"/>
  <c r="A328" i="10"/>
  <c r="G328" i="10" s="1"/>
  <c r="A329" i="10"/>
  <c r="G329" i="10" s="1"/>
  <c r="B329" i="10"/>
  <c r="A330" i="10"/>
  <c r="G330" i="10" s="1"/>
  <c r="A331" i="10"/>
  <c r="G331" i="10" s="1"/>
  <c r="B331" i="10"/>
  <c r="A332" i="10"/>
  <c r="G332" i="10" s="1"/>
  <c r="B332" i="10"/>
  <c r="A333" i="10"/>
  <c r="G333" i="10" s="1"/>
  <c r="B333" i="10"/>
  <c r="A334" i="10"/>
  <c r="G334" i="10" s="1"/>
  <c r="B334" i="10"/>
  <c r="A318" i="10"/>
  <c r="G318" i="10" s="1"/>
  <c r="B318" i="10"/>
  <c r="A319" i="10"/>
  <c r="G319" i="10" s="1"/>
  <c r="A320" i="10"/>
  <c r="G320" i="10" s="1"/>
  <c r="A321" i="10"/>
  <c r="G321" i="10" s="1"/>
  <c r="B321" i="10"/>
  <c r="A322" i="10"/>
  <c r="G322" i="10" s="1"/>
  <c r="A323" i="10"/>
  <c r="G323" i="10" s="1"/>
  <c r="B323" i="10"/>
  <c r="A324" i="10"/>
  <c r="G324" i="10" s="1"/>
  <c r="B324" i="10"/>
  <c r="A325" i="10"/>
  <c r="G325" i="10" s="1"/>
  <c r="B325" i="10"/>
  <c r="A326" i="10"/>
  <c r="G326" i="10" s="1"/>
  <c r="B326" i="10"/>
  <c r="A327" i="10"/>
  <c r="G327" i="10" s="1"/>
  <c r="A309" i="10"/>
  <c r="G309" i="10" s="1"/>
  <c r="B309" i="10"/>
  <c r="A310" i="10"/>
  <c r="G310" i="10" s="1"/>
  <c r="B310" i="10"/>
  <c r="A311" i="10"/>
  <c r="G311" i="10" s="1"/>
  <c r="A312" i="10"/>
  <c r="G312" i="10" s="1"/>
  <c r="A313" i="10"/>
  <c r="G313" i="10" s="1"/>
  <c r="B313" i="10"/>
  <c r="A314" i="10"/>
  <c r="G314" i="10" s="1"/>
  <c r="A315" i="10"/>
  <c r="G315" i="10" s="1"/>
  <c r="B315" i="10"/>
  <c r="A316" i="10"/>
  <c r="G316" i="10" s="1"/>
  <c r="B316" i="10"/>
  <c r="A317" i="10"/>
  <c r="G317" i="10" s="1"/>
  <c r="B317" i="10"/>
  <c r="C378" i="9"/>
  <c r="G396" i="7"/>
  <c r="H396" i="7"/>
  <c r="E396" i="7"/>
  <c r="C377" i="9"/>
  <c r="G395" i="7"/>
  <c r="H395" i="7"/>
  <c r="E395" i="7"/>
  <c r="C376" i="9"/>
  <c r="G394" i="7"/>
  <c r="H394" i="7"/>
  <c r="E394" i="7"/>
  <c r="C375" i="9"/>
  <c r="G393" i="7"/>
  <c r="H393" i="7"/>
  <c r="E393" i="7"/>
  <c r="C374" i="9"/>
  <c r="G392" i="7"/>
  <c r="H392" i="7"/>
  <c r="E392" i="7"/>
  <c r="C373" i="9"/>
  <c r="G391" i="7"/>
  <c r="H391" i="7"/>
  <c r="E391" i="7"/>
  <c r="C372" i="9"/>
  <c r="G390" i="7"/>
  <c r="H390" i="7"/>
  <c r="E390" i="7"/>
  <c r="C371" i="9"/>
  <c r="G388" i="7"/>
  <c r="H388" i="7"/>
  <c r="G389" i="7"/>
  <c r="H389" i="7"/>
  <c r="E389" i="7"/>
  <c r="C370" i="9"/>
  <c r="E388" i="7"/>
  <c r="C369" i="9"/>
  <c r="G387" i="7"/>
  <c r="H387" i="7"/>
  <c r="E387" i="7"/>
  <c r="C368" i="9"/>
  <c r="G386" i="7"/>
  <c r="H386" i="7"/>
  <c r="E386" i="7"/>
  <c r="C367" i="9"/>
  <c r="G385" i="7"/>
  <c r="H385" i="7"/>
  <c r="E385" i="7"/>
  <c r="C366" i="9"/>
  <c r="G384" i="7"/>
  <c r="H384" i="7"/>
  <c r="E384" i="7"/>
  <c r="C365" i="9"/>
  <c r="G383" i="7"/>
  <c r="H383" i="7"/>
  <c r="E383" i="7"/>
  <c r="C364" i="9"/>
  <c r="G382" i="7"/>
  <c r="H382" i="7"/>
  <c r="E382" i="7"/>
  <c r="C363" i="9"/>
  <c r="G381" i="7"/>
  <c r="H381" i="7"/>
  <c r="E381" i="7"/>
  <c r="C362" i="9"/>
  <c r="G380" i="7"/>
  <c r="H380" i="7"/>
  <c r="E380" i="7"/>
  <c r="C361" i="9"/>
  <c r="G379" i="7"/>
  <c r="H379" i="7"/>
  <c r="E379" i="7"/>
  <c r="C360" i="9"/>
  <c r="G378" i="7"/>
  <c r="H378" i="7"/>
  <c r="E378" i="7"/>
  <c r="C359" i="9"/>
  <c r="G377" i="7"/>
  <c r="H377" i="7"/>
  <c r="E377" i="7"/>
  <c r="C358" i="9"/>
  <c r="G376" i="7"/>
  <c r="H376" i="7"/>
  <c r="E376" i="7"/>
  <c r="C357" i="9"/>
  <c r="G375" i="7"/>
  <c r="H375" i="7"/>
  <c r="E375" i="7"/>
  <c r="C356" i="9"/>
  <c r="G374" i="7"/>
  <c r="H374" i="7"/>
  <c r="E374" i="7"/>
  <c r="C355" i="9"/>
  <c r="G373" i="7"/>
  <c r="H373" i="7"/>
  <c r="E373" i="7"/>
  <c r="C354" i="9"/>
  <c r="G372" i="7"/>
  <c r="H372" i="7"/>
  <c r="E372" i="7"/>
  <c r="C353" i="9"/>
  <c r="G371" i="7"/>
  <c r="H371" i="7"/>
  <c r="E371" i="7"/>
  <c r="C352" i="9"/>
  <c r="G370" i="7"/>
  <c r="H370" i="7"/>
  <c r="E370" i="7"/>
  <c r="C351" i="9"/>
  <c r="G369" i="7"/>
  <c r="H369" i="7"/>
  <c r="E369" i="7"/>
  <c r="C350" i="9"/>
  <c r="G368" i="7"/>
  <c r="H368" i="7"/>
  <c r="E368" i="7"/>
  <c r="C349" i="9"/>
  <c r="E367" i="7"/>
  <c r="G367" i="7"/>
  <c r="H367" i="7"/>
  <c r="C348" i="9"/>
  <c r="G366" i="7"/>
  <c r="H366" i="7"/>
  <c r="E366" i="7"/>
  <c r="C347" i="9"/>
  <c r="G365" i="7"/>
  <c r="H365" i="7"/>
  <c r="E365" i="7"/>
  <c r="C346" i="9"/>
  <c r="G364" i="7"/>
  <c r="H364" i="7"/>
  <c r="E364" i="7"/>
  <c r="C345" i="9"/>
  <c r="G363" i="7"/>
  <c r="H363" i="7"/>
  <c r="E363" i="7"/>
  <c r="C344" i="9"/>
  <c r="G362" i="7"/>
  <c r="H362" i="7"/>
  <c r="E362" i="7"/>
  <c r="C343" i="9"/>
  <c r="G361" i="7"/>
  <c r="H361" i="7"/>
  <c r="E361" i="7"/>
  <c r="C342" i="9"/>
  <c r="G360" i="7"/>
  <c r="H360" i="7"/>
  <c r="E360" i="7"/>
  <c r="C341" i="9"/>
  <c r="G359" i="7"/>
  <c r="H359" i="7"/>
  <c r="E359" i="7"/>
  <c r="G357" i="7"/>
  <c r="H357" i="7"/>
  <c r="G358" i="7"/>
  <c r="H358" i="7"/>
  <c r="E358" i="7"/>
  <c r="C340" i="9"/>
  <c r="E357" i="7"/>
  <c r="C339" i="9"/>
  <c r="C338" i="9"/>
  <c r="G356" i="7"/>
  <c r="H356" i="7"/>
  <c r="E356" i="7"/>
  <c r="C337" i="9"/>
  <c r="G355" i="7"/>
  <c r="H355" i="7"/>
  <c r="E355" i="7"/>
  <c r="C336" i="9"/>
  <c r="G354" i="7"/>
  <c r="H354" i="7"/>
  <c r="E354" i="7"/>
  <c r="C335" i="9"/>
  <c r="G353" i="7"/>
  <c r="H353" i="7"/>
  <c r="E353" i="7"/>
  <c r="C334" i="9"/>
  <c r="G352" i="7"/>
  <c r="H352" i="7"/>
  <c r="E352" i="7"/>
  <c r="C333" i="9"/>
  <c r="G351" i="7"/>
  <c r="H351" i="7"/>
  <c r="E351" i="7"/>
  <c r="C332" i="9"/>
  <c r="G350" i="7"/>
  <c r="H350" i="7"/>
  <c r="E350" i="7"/>
  <c r="C331" i="9"/>
  <c r="G349" i="7"/>
  <c r="H349" i="7"/>
  <c r="E349" i="7"/>
  <c r="C330" i="9"/>
  <c r="G348" i="7"/>
  <c r="H348" i="7"/>
  <c r="E348" i="7"/>
  <c r="C329" i="9"/>
  <c r="G347" i="7"/>
  <c r="H347" i="7"/>
  <c r="E347" i="7"/>
  <c r="C328" i="9"/>
  <c r="G346" i="7"/>
  <c r="H346" i="7"/>
  <c r="E346" i="7"/>
  <c r="C327" i="9"/>
  <c r="G345" i="7"/>
  <c r="H345" i="7"/>
  <c r="E345" i="7"/>
  <c r="C326" i="9"/>
  <c r="G344" i="7"/>
  <c r="H344" i="7"/>
  <c r="E344" i="7"/>
  <c r="C325" i="9"/>
  <c r="G343" i="7"/>
  <c r="H343" i="7"/>
  <c r="E343" i="7"/>
  <c r="C324" i="9"/>
  <c r="G342" i="7"/>
  <c r="H342" i="7"/>
  <c r="E342" i="7"/>
  <c r="C323" i="9"/>
  <c r="G341" i="7"/>
  <c r="H341" i="7"/>
  <c r="E341" i="7"/>
  <c r="C322" i="9"/>
  <c r="G340" i="7"/>
  <c r="H340" i="7"/>
  <c r="E340" i="7"/>
  <c r="C321" i="9"/>
  <c r="G339" i="7"/>
  <c r="H339" i="7"/>
  <c r="E339" i="7"/>
  <c r="C320" i="9"/>
  <c r="G338" i="7"/>
  <c r="H338" i="7"/>
  <c r="E338" i="7"/>
  <c r="C319" i="9"/>
  <c r="G337" i="7"/>
  <c r="H337" i="7"/>
  <c r="E337" i="7"/>
  <c r="C318" i="9"/>
  <c r="G336" i="7"/>
  <c r="H336" i="7"/>
  <c r="E336" i="7"/>
  <c r="C317" i="9"/>
  <c r="G335" i="7"/>
  <c r="H335" i="7"/>
  <c r="E335" i="7"/>
  <c r="C316" i="9"/>
  <c r="G334" i="7"/>
  <c r="H334" i="7"/>
  <c r="E334" i="7"/>
  <c r="C315" i="9"/>
  <c r="G333" i="7"/>
  <c r="H333" i="7"/>
  <c r="E333" i="7"/>
  <c r="C314" i="9"/>
  <c r="G332" i="7"/>
  <c r="H332" i="7"/>
  <c r="E332" i="7"/>
  <c r="C313" i="9"/>
  <c r="G331" i="7"/>
  <c r="H331" i="7"/>
  <c r="E331" i="7"/>
  <c r="C312" i="9"/>
  <c r="G330" i="7"/>
  <c r="H330" i="7"/>
  <c r="E330" i="7"/>
  <c r="C311" i="9"/>
  <c r="G329" i="7"/>
  <c r="H329" i="7"/>
  <c r="E329" i="7"/>
  <c r="C310" i="9"/>
  <c r="G328" i="7"/>
  <c r="H328" i="7"/>
  <c r="E328" i="7"/>
  <c r="C309" i="9"/>
  <c r="G327" i="7"/>
  <c r="H327" i="7"/>
  <c r="E327" i="7"/>
  <c r="A305" i="10"/>
  <c r="G305" i="10" s="1"/>
  <c r="A306" i="10"/>
  <c r="G306" i="10" s="1"/>
  <c r="A307" i="10"/>
  <c r="G307" i="10" s="1"/>
  <c r="A308" i="10"/>
  <c r="G308" i="10" s="1"/>
  <c r="A299" i="10"/>
  <c r="G299" i="10" s="1"/>
  <c r="A300" i="10"/>
  <c r="G300" i="10" s="1"/>
  <c r="A301" i="10"/>
  <c r="G301" i="10" s="1"/>
  <c r="A302" i="10"/>
  <c r="G302" i="10" s="1"/>
  <c r="A303" i="10"/>
  <c r="G303" i="10" s="1"/>
  <c r="A304" i="10"/>
  <c r="G304" i="10" s="1"/>
  <c r="A294" i="10"/>
  <c r="G294" i="10" s="1"/>
  <c r="A295" i="10"/>
  <c r="G295" i="10" s="1"/>
  <c r="A296" i="10"/>
  <c r="G296" i="10" s="1"/>
  <c r="A297" i="10"/>
  <c r="G297" i="10"/>
  <c r="A298" i="10"/>
  <c r="G298" i="10" s="1"/>
  <c r="A283" i="10"/>
  <c r="G283" i="10" s="1"/>
  <c r="A284" i="10"/>
  <c r="G284" i="10" s="1"/>
  <c r="A285" i="10"/>
  <c r="G285" i="10" s="1"/>
  <c r="B285" i="10"/>
  <c r="A286" i="10"/>
  <c r="G286" i="10" s="1"/>
  <c r="A287" i="10"/>
  <c r="G287" i="10" s="1"/>
  <c r="A288" i="10"/>
  <c r="G288" i="10" s="1"/>
  <c r="A289" i="10"/>
  <c r="G289" i="10" s="1"/>
  <c r="A290" i="10"/>
  <c r="G290" i="10" s="1"/>
  <c r="A291" i="10"/>
  <c r="G291" i="10" s="1"/>
  <c r="A292" i="10"/>
  <c r="G292" i="10" s="1"/>
  <c r="A293" i="10"/>
  <c r="G293" i="10" s="1"/>
  <c r="B308" i="10"/>
  <c r="C308" i="9"/>
  <c r="G326" i="7"/>
  <c r="H326" i="7"/>
  <c r="E326" i="7"/>
  <c r="C307" i="9"/>
  <c r="B307" i="10" s="1"/>
  <c r="G325" i="7"/>
  <c r="H325" i="7"/>
  <c r="E325" i="7"/>
  <c r="C306" i="9"/>
  <c r="G324" i="7"/>
  <c r="H324" i="7"/>
  <c r="E324" i="7"/>
  <c r="B305" i="10"/>
  <c r="C305" i="9"/>
  <c r="G323" i="7"/>
  <c r="H323" i="7"/>
  <c r="E323" i="7"/>
  <c r="C304" i="9"/>
  <c r="G322" i="7"/>
  <c r="H322" i="7"/>
  <c r="E322" i="7"/>
  <c r="C303" i="9"/>
  <c r="G321" i="7"/>
  <c r="H321" i="7"/>
  <c r="E321" i="7"/>
  <c r="C302" i="9"/>
  <c r="B302" i="10"/>
  <c r="G320" i="7"/>
  <c r="H320" i="7"/>
  <c r="E320" i="7"/>
  <c r="C301" i="9"/>
  <c r="B301" i="10" s="1"/>
  <c r="G319" i="7"/>
  <c r="H319" i="7"/>
  <c r="E319" i="7"/>
  <c r="C300" i="9"/>
  <c r="B300" i="10" s="1"/>
  <c r="G318" i="7"/>
  <c r="H318" i="7"/>
  <c r="E318" i="7"/>
  <c r="C299" i="9"/>
  <c r="B299" i="10" s="1"/>
  <c r="E317" i="7"/>
  <c r="G317" i="7"/>
  <c r="H317" i="7"/>
  <c r="C298" i="9"/>
  <c r="E316" i="7"/>
  <c r="G316" i="7"/>
  <c r="H316" i="7"/>
  <c r="C297" i="9"/>
  <c r="B297" i="10" s="1"/>
  <c r="G315" i="7"/>
  <c r="H315" i="7"/>
  <c r="E315" i="7"/>
  <c r="C296" i="9"/>
  <c r="G314" i="7"/>
  <c r="H314" i="7"/>
  <c r="E314" i="7"/>
  <c r="C295" i="9"/>
  <c r="G313" i="7"/>
  <c r="H313" i="7"/>
  <c r="E313" i="7"/>
  <c r="C294" i="9"/>
  <c r="B294" i="10" s="1"/>
  <c r="G312" i="7"/>
  <c r="H312" i="7"/>
  <c r="E312" i="7"/>
  <c r="C293" i="9"/>
  <c r="B293" i="10"/>
  <c r="G311" i="7"/>
  <c r="H311" i="7"/>
  <c r="E311" i="7"/>
  <c r="C292" i="9"/>
  <c r="B292" i="10" s="1"/>
  <c r="G310" i="7"/>
  <c r="H310" i="7"/>
  <c r="E310" i="7"/>
  <c r="C291" i="9"/>
  <c r="B291" i="10" s="1"/>
  <c r="G309" i="7"/>
  <c r="H309" i="7"/>
  <c r="E309" i="7"/>
  <c r="C290" i="9"/>
  <c r="G308" i="7"/>
  <c r="H308" i="7"/>
  <c r="E308" i="7"/>
  <c r="C289" i="9"/>
  <c r="B289" i="10" s="1"/>
  <c r="G307" i="7"/>
  <c r="H307" i="7"/>
  <c r="E307" i="7"/>
  <c r="C288" i="9"/>
  <c r="G306" i="7"/>
  <c r="H306" i="7"/>
  <c r="E306" i="7"/>
  <c r="C287" i="9"/>
  <c r="G305" i="7"/>
  <c r="H305" i="7"/>
  <c r="E305" i="7"/>
  <c r="C286" i="9"/>
  <c r="B286" i="10" s="1"/>
  <c r="G304" i="7"/>
  <c r="H304" i="7"/>
  <c r="E304" i="7"/>
  <c r="C285" i="9"/>
  <c r="G303" i="7"/>
  <c r="H303" i="7"/>
  <c r="E303" i="7"/>
  <c r="C284" i="9"/>
  <c r="B284" i="10" s="1"/>
  <c r="G302" i="7"/>
  <c r="H302" i="7"/>
  <c r="E302" i="7"/>
  <c r="B283" i="10"/>
  <c r="C283" i="9"/>
  <c r="G301" i="7"/>
  <c r="H301" i="7"/>
  <c r="E301" i="7"/>
  <c r="A282" i="10"/>
  <c r="G282" i="10" s="1"/>
  <c r="A278" i="10"/>
  <c r="G278" i="10" s="1"/>
  <c r="A279" i="10"/>
  <c r="G279" i="10" s="1"/>
  <c r="A280" i="10"/>
  <c r="G280" i="10" s="1"/>
  <c r="A281" i="10"/>
  <c r="G281" i="10" s="1"/>
  <c r="B281" i="10"/>
  <c r="C282" i="9"/>
  <c r="G300" i="7"/>
  <c r="H300" i="7"/>
  <c r="E300" i="7"/>
  <c r="C281" i="9"/>
  <c r="G299" i="7"/>
  <c r="H299" i="7"/>
  <c r="E299" i="7"/>
  <c r="C280" i="9"/>
  <c r="B280" i="10" s="1"/>
  <c r="G298" i="7"/>
  <c r="H298" i="7"/>
  <c r="E298" i="7"/>
  <c r="C279" i="9"/>
  <c r="G297" i="7"/>
  <c r="H297" i="7"/>
  <c r="E297" i="7"/>
  <c r="C278" i="9"/>
  <c r="B278" i="10" s="1"/>
  <c r="G296" i="7"/>
  <c r="H296" i="7"/>
  <c r="E296" i="7"/>
  <c r="A277" i="10"/>
  <c r="G277" i="10" s="1"/>
  <c r="A276" i="10"/>
  <c r="G276" i="10" s="1"/>
  <c r="A269" i="10"/>
  <c r="G269" i="10" s="1"/>
  <c r="A270" i="10"/>
  <c r="G270" i="10" s="1"/>
  <c r="A271" i="10"/>
  <c r="G271" i="10" s="1"/>
  <c r="A272" i="10"/>
  <c r="G272" i="10" s="1"/>
  <c r="A273" i="10"/>
  <c r="G273" i="10" s="1"/>
  <c r="A274" i="10"/>
  <c r="G274" i="10" s="1"/>
  <c r="A275" i="10"/>
  <c r="G275" i="10" s="1"/>
  <c r="A262" i="10"/>
  <c r="G262" i="10" s="1"/>
  <c r="A263" i="10"/>
  <c r="G263" i="10" s="1"/>
  <c r="A264" i="10"/>
  <c r="G264" i="10" s="1"/>
  <c r="A265" i="10"/>
  <c r="G265" i="10" s="1"/>
  <c r="A266" i="10"/>
  <c r="G266" i="10" s="1"/>
  <c r="A267" i="10"/>
  <c r="G267" i="10" s="1"/>
  <c r="A268" i="10"/>
  <c r="G268" i="10" s="1"/>
  <c r="A256" i="10"/>
  <c r="G256" i="10" s="1"/>
  <c r="A257" i="10"/>
  <c r="G257" i="10" s="1"/>
  <c r="A258" i="10"/>
  <c r="G258" i="10" s="1"/>
  <c r="A259" i="10"/>
  <c r="G259" i="10" s="1"/>
  <c r="A260" i="10"/>
  <c r="G260" i="10" s="1"/>
  <c r="A261" i="10"/>
  <c r="G261" i="10" s="1"/>
  <c r="A246" i="10"/>
  <c r="G246" i="10" s="1"/>
  <c r="A247" i="10"/>
  <c r="G247" i="10" s="1"/>
  <c r="A248" i="10"/>
  <c r="G248" i="10" s="1"/>
  <c r="A249" i="10"/>
  <c r="G249" i="10" s="1"/>
  <c r="A250" i="10"/>
  <c r="G250" i="10" s="1"/>
  <c r="A251" i="10"/>
  <c r="G251" i="10" s="1"/>
  <c r="A252" i="10"/>
  <c r="G252" i="10" s="1"/>
  <c r="A253" i="10"/>
  <c r="G253" i="10" s="1"/>
  <c r="A254" i="10"/>
  <c r="G254" i="10" s="1"/>
  <c r="A255" i="10"/>
  <c r="G255" i="10" s="1"/>
  <c r="A235" i="10"/>
  <c r="G235" i="10" s="1"/>
  <c r="A236" i="10"/>
  <c r="G236" i="10" s="1"/>
  <c r="A237" i="10"/>
  <c r="G237" i="10" s="1"/>
  <c r="A238" i="10"/>
  <c r="G238" i="10" s="1"/>
  <c r="A239" i="10"/>
  <c r="G239" i="10" s="1"/>
  <c r="A240" i="10"/>
  <c r="G240" i="10" s="1"/>
  <c r="A241" i="10"/>
  <c r="G241" i="10" s="1"/>
  <c r="A242" i="10"/>
  <c r="G242" i="10" s="1"/>
  <c r="A243" i="10"/>
  <c r="G243" i="10" s="1"/>
  <c r="A244" i="10"/>
  <c r="G244" i="10" s="1"/>
  <c r="A245" i="10"/>
  <c r="G245" i="10" s="1"/>
  <c r="A225" i="10"/>
  <c r="G225" i="10" s="1"/>
  <c r="A226" i="10"/>
  <c r="G226" i="10" s="1"/>
  <c r="A227" i="10"/>
  <c r="G227" i="10" s="1"/>
  <c r="A228" i="10"/>
  <c r="G228" i="10" s="1"/>
  <c r="A229" i="10"/>
  <c r="G229" i="10" s="1"/>
  <c r="A230" i="10"/>
  <c r="G230" i="10" s="1"/>
  <c r="A231" i="10"/>
  <c r="G231" i="10" s="1"/>
  <c r="A232" i="10"/>
  <c r="G232" i="10" s="1"/>
  <c r="A233" i="10"/>
  <c r="G233" i="10" s="1"/>
  <c r="A234" i="10"/>
  <c r="G234" i="10" s="1"/>
  <c r="C277" i="9"/>
  <c r="B277" i="10" s="1"/>
  <c r="G295" i="7"/>
  <c r="H295" i="7"/>
  <c r="E295" i="7"/>
  <c r="C276" i="9"/>
  <c r="B276" i="10" s="1"/>
  <c r="G294" i="7"/>
  <c r="H294" i="7"/>
  <c r="E294" i="7"/>
  <c r="C275" i="9"/>
  <c r="B275" i="10" s="1"/>
  <c r="G293" i="7"/>
  <c r="H293" i="7"/>
  <c r="E293" i="7"/>
  <c r="C274" i="9"/>
  <c r="G292" i="7"/>
  <c r="H292" i="7"/>
  <c r="E292" i="7"/>
  <c r="C273" i="9"/>
  <c r="B273" i="10" s="1"/>
  <c r="G291" i="7"/>
  <c r="H291" i="7"/>
  <c r="E291" i="7"/>
  <c r="C272" i="9"/>
  <c r="G290" i="7"/>
  <c r="H290" i="7"/>
  <c r="E290" i="7"/>
  <c r="C271" i="9"/>
  <c r="G289" i="7"/>
  <c r="H289" i="7"/>
  <c r="E289" i="7"/>
  <c r="C270" i="9"/>
  <c r="B270" i="10" s="1"/>
  <c r="G288" i="7"/>
  <c r="H288" i="7"/>
  <c r="E288" i="7"/>
  <c r="G287" i="7"/>
  <c r="H287" i="7"/>
  <c r="E287" i="7"/>
  <c r="C269" i="9"/>
  <c r="B269" i="10" s="1"/>
  <c r="C268" i="9"/>
  <c r="B268" i="10" s="1"/>
  <c r="E286" i="7"/>
  <c r="G286" i="7"/>
  <c r="H286" i="7"/>
  <c r="C267" i="9"/>
  <c r="B267" i="10" s="1"/>
  <c r="G285" i="7"/>
  <c r="H285" i="7"/>
  <c r="E285" i="7"/>
  <c r="C266" i="9"/>
  <c r="G284" i="7"/>
  <c r="H284" i="7"/>
  <c r="E284" i="7"/>
  <c r="C265" i="9"/>
  <c r="B265" i="10" s="1"/>
  <c r="G283" i="7"/>
  <c r="H283" i="7"/>
  <c r="E283" i="7"/>
  <c r="C264" i="9"/>
  <c r="G282" i="7"/>
  <c r="H282" i="7"/>
  <c r="E282" i="7"/>
  <c r="C263" i="9"/>
  <c r="G281" i="7"/>
  <c r="H281" i="7"/>
  <c r="E281" i="7"/>
  <c r="C262" i="9"/>
  <c r="B262" i="10" s="1"/>
  <c r="G280" i="7"/>
  <c r="H280" i="7"/>
  <c r="E280" i="7"/>
  <c r="B261" i="10"/>
  <c r="C261" i="9"/>
  <c r="G279" i="7"/>
  <c r="H279" i="7"/>
  <c r="E279" i="7"/>
  <c r="C260" i="9"/>
  <c r="B260" i="10" s="1"/>
  <c r="G278" i="7"/>
  <c r="H278" i="7"/>
  <c r="E278" i="7"/>
  <c r="C259" i="9"/>
  <c r="B259" i="10" s="1"/>
  <c r="G277" i="7"/>
  <c r="H277" i="7"/>
  <c r="E277" i="7"/>
  <c r="C258" i="9"/>
  <c r="G276" i="7"/>
  <c r="H276" i="7"/>
  <c r="E276" i="7"/>
  <c r="C257" i="9"/>
  <c r="B257" i="10" s="1"/>
  <c r="G275" i="7"/>
  <c r="H275" i="7"/>
  <c r="E275" i="7"/>
  <c r="C256" i="9"/>
  <c r="G274" i="7"/>
  <c r="H274" i="7"/>
  <c r="E274" i="7"/>
  <c r="C255" i="9"/>
  <c r="G273" i="7"/>
  <c r="H273" i="7"/>
  <c r="E273" i="7"/>
  <c r="C254" i="9"/>
  <c r="B254" i="10" s="1"/>
  <c r="G272" i="7"/>
  <c r="H272" i="7"/>
  <c r="E272" i="7"/>
  <c r="C253" i="9"/>
  <c r="B253" i="10" s="1"/>
  <c r="G271" i="7"/>
  <c r="H271" i="7"/>
  <c r="E271" i="7"/>
  <c r="C252" i="9"/>
  <c r="B252" i="10" s="1"/>
  <c r="G270" i="7"/>
  <c r="H270" i="7"/>
  <c r="E270" i="7"/>
  <c r="C251" i="9"/>
  <c r="B251" i="10" s="1"/>
  <c r="G269" i="7"/>
  <c r="H269" i="7"/>
  <c r="E269" i="7"/>
  <c r="C250" i="9"/>
  <c r="G268" i="7"/>
  <c r="H268" i="7"/>
  <c r="E268" i="7"/>
  <c r="C249" i="9"/>
  <c r="B249" i="10" s="1"/>
  <c r="G267" i="7"/>
  <c r="H267" i="7"/>
  <c r="E267" i="7"/>
  <c r="C248" i="9"/>
  <c r="G266" i="7"/>
  <c r="H266" i="7"/>
  <c r="E266" i="7"/>
  <c r="C247" i="9"/>
  <c r="B247" i="10" s="1"/>
  <c r="G265" i="7"/>
  <c r="H265" i="7"/>
  <c r="E265" i="7"/>
  <c r="C246" i="9"/>
  <c r="B246" i="10" s="1"/>
  <c r="G264" i="7"/>
  <c r="H264" i="7"/>
  <c r="E264" i="7"/>
  <c r="C245" i="9"/>
  <c r="B245" i="10" s="1"/>
  <c r="G263" i="7"/>
  <c r="H263" i="7"/>
  <c r="E263" i="7"/>
  <c r="C244" i="9"/>
  <c r="B244" i="10" s="1"/>
  <c r="G262" i="7"/>
  <c r="H262" i="7"/>
  <c r="E262" i="7"/>
  <c r="C243" i="9"/>
  <c r="B243" i="10" s="1"/>
  <c r="G261" i="7"/>
  <c r="H261" i="7"/>
  <c r="E261" i="7"/>
  <c r="C242" i="9"/>
  <c r="G260" i="7"/>
  <c r="H260" i="7"/>
  <c r="E260" i="7"/>
  <c r="C241" i="9"/>
  <c r="B241" i="10" s="1"/>
  <c r="G259" i="7"/>
  <c r="H259" i="7"/>
  <c r="E259" i="7"/>
  <c r="C240" i="9"/>
  <c r="G258" i="7"/>
  <c r="H258" i="7"/>
  <c r="E258" i="7"/>
  <c r="C239" i="9"/>
  <c r="B239" i="10" s="1"/>
  <c r="G257" i="7"/>
  <c r="H257" i="7"/>
  <c r="E257" i="7"/>
  <c r="C238" i="9"/>
  <c r="B238" i="10" s="1"/>
  <c r="G256" i="7"/>
  <c r="H256" i="7"/>
  <c r="E256" i="7"/>
  <c r="C237" i="9"/>
  <c r="B237" i="10" s="1"/>
  <c r="G255" i="7"/>
  <c r="H255" i="7"/>
  <c r="E255" i="7"/>
  <c r="C236" i="9"/>
  <c r="B236" i="10" s="1"/>
  <c r="G254" i="7"/>
  <c r="H254" i="7"/>
  <c r="E254" i="7"/>
  <c r="C235" i="9"/>
  <c r="B235" i="10" s="1"/>
  <c r="E253" i="7"/>
  <c r="G253" i="7"/>
  <c r="H253" i="7"/>
  <c r="C234" i="9"/>
  <c r="G252" i="7"/>
  <c r="H252" i="7"/>
  <c r="E252" i="7"/>
  <c r="C233" i="9"/>
  <c r="B233" i="10" s="1"/>
  <c r="G251" i="7"/>
  <c r="H251" i="7"/>
  <c r="E251" i="7"/>
  <c r="C232" i="9"/>
  <c r="G250" i="7"/>
  <c r="H250" i="7"/>
  <c r="E250" i="7"/>
  <c r="C231" i="9"/>
  <c r="B231" i="10" s="1"/>
  <c r="G249" i="7"/>
  <c r="H249" i="7"/>
  <c r="E249" i="7"/>
  <c r="C230" i="9"/>
  <c r="B230" i="10" s="1"/>
  <c r="G248" i="7"/>
  <c r="H248" i="7"/>
  <c r="E248" i="7"/>
  <c r="B229" i="10"/>
  <c r="C229" i="9"/>
  <c r="G247" i="7"/>
  <c r="H247" i="7"/>
  <c r="E247" i="7"/>
  <c r="B228" i="10"/>
  <c r="C228" i="9"/>
  <c r="G246" i="7"/>
  <c r="H246" i="7"/>
  <c r="E246" i="7"/>
  <c r="C227" i="9"/>
  <c r="B227" i="10" s="1"/>
  <c r="G245" i="7"/>
  <c r="H245" i="7"/>
  <c r="E245" i="7"/>
  <c r="C226" i="9"/>
  <c r="G244" i="7"/>
  <c r="H244" i="7"/>
  <c r="E244" i="7"/>
  <c r="C225" i="9"/>
  <c r="B225" i="10" s="1"/>
  <c r="G243" i="7"/>
  <c r="H243" i="7"/>
  <c r="E243" i="7"/>
  <c r="A223" i="10"/>
  <c r="G223" i="10" s="1"/>
  <c r="A224" i="10"/>
  <c r="G224" i="10" s="1"/>
  <c r="A217" i="10"/>
  <c r="G217" i="10" s="1"/>
  <c r="A218" i="10"/>
  <c r="G218" i="10" s="1"/>
  <c r="A219" i="10"/>
  <c r="G219" i="10" s="1"/>
  <c r="A220" i="10"/>
  <c r="G220" i="10" s="1"/>
  <c r="A221" i="10"/>
  <c r="G221" i="10" s="1"/>
  <c r="A222" i="10"/>
  <c r="G222" i="10" s="1"/>
  <c r="A210" i="10"/>
  <c r="G210" i="10" s="1"/>
  <c r="A211" i="10"/>
  <c r="G211" i="10" s="1"/>
  <c r="A212" i="10"/>
  <c r="G212" i="10" s="1"/>
  <c r="A213" i="10"/>
  <c r="G213" i="10" s="1"/>
  <c r="A214" i="10"/>
  <c r="G214" i="10" s="1"/>
  <c r="A215" i="10"/>
  <c r="G215" i="10" s="1"/>
  <c r="A216" i="10"/>
  <c r="G216" i="10" s="1"/>
  <c r="A189" i="10"/>
  <c r="G189" i="10" s="1"/>
  <c r="A190" i="10"/>
  <c r="G190" i="10" s="1"/>
  <c r="A191" i="10"/>
  <c r="G191" i="10" s="1"/>
  <c r="A192" i="10"/>
  <c r="G192" i="10" s="1"/>
  <c r="A193" i="10"/>
  <c r="G193" i="10" s="1"/>
  <c r="A194" i="10"/>
  <c r="G194" i="10" s="1"/>
  <c r="A195" i="10"/>
  <c r="G195" i="10" s="1"/>
  <c r="A196" i="10"/>
  <c r="G196" i="10" s="1"/>
  <c r="A197" i="10"/>
  <c r="G197" i="10" s="1"/>
  <c r="A198" i="10"/>
  <c r="G198" i="10" s="1"/>
  <c r="A199" i="10"/>
  <c r="G199" i="10" s="1"/>
  <c r="A200" i="10"/>
  <c r="G200" i="10" s="1"/>
  <c r="A201" i="10"/>
  <c r="G201" i="10" s="1"/>
  <c r="A202" i="10"/>
  <c r="G202" i="10" s="1"/>
  <c r="A203" i="10"/>
  <c r="G203" i="10" s="1"/>
  <c r="A204" i="10"/>
  <c r="G204" i="10" s="1"/>
  <c r="A205" i="10"/>
  <c r="G205" i="10" s="1"/>
  <c r="A206" i="10"/>
  <c r="G206" i="10" s="1"/>
  <c r="A207" i="10"/>
  <c r="G207" i="10" s="1"/>
  <c r="A208" i="10"/>
  <c r="G208" i="10" s="1"/>
  <c r="B208" i="10"/>
  <c r="A209" i="10"/>
  <c r="G209" i="10" s="1"/>
  <c r="C224" i="9"/>
  <c r="G242" i="7"/>
  <c r="H242" i="7"/>
  <c r="E242" i="7"/>
  <c r="C223" i="9"/>
  <c r="G241" i="7"/>
  <c r="H241" i="7"/>
  <c r="E241" i="7"/>
  <c r="C222" i="9"/>
  <c r="B222" i="10" s="1"/>
  <c r="G240" i="7"/>
  <c r="H240" i="7"/>
  <c r="E240" i="7"/>
  <c r="C221" i="9"/>
  <c r="B221" i="10" s="1"/>
  <c r="G239" i="7"/>
  <c r="H239" i="7"/>
  <c r="E239" i="7"/>
  <c r="C220" i="9"/>
  <c r="B220" i="10" s="1"/>
  <c r="G238" i="7"/>
  <c r="H238" i="7"/>
  <c r="E238" i="7"/>
  <c r="C219" i="9"/>
  <c r="B219" i="10" s="1"/>
  <c r="G237" i="7"/>
  <c r="H237" i="7"/>
  <c r="E237" i="7"/>
  <c r="C218" i="9"/>
  <c r="G236" i="7"/>
  <c r="H236" i="7"/>
  <c r="E236" i="7"/>
  <c r="C217" i="9"/>
  <c r="B217" i="10" s="1"/>
  <c r="G235" i="7"/>
  <c r="H235" i="7"/>
  <c r="E235" i="7"/>
  <c r="C216" i="9"/>
  <c r="G234" i="7"/>
  <c r="H234" i="7"/>
  <c r="E234" i="7"/>
  <c r="C215" i="9"/>
  <c r="G233" i="7"/>
  <c r="H233" i="7"/>
  <c r="E233" i="7"/>
  <c r="B214" i="10"/>
  <c r="C214" i="9"/>
  <c r="G232" i="7"/>
  <c r="H232" i="7"/>
  <c r="E232" i="7"/>
  <c r="C213" i="9"/>
  <c r="B213" i="10" s="1"/>
  <c r="G231" i="7"/>
  <c r="H231" i="7"/>
  <c r="E231" i="7"/>
  <c r="C212" i="9"/>
  <c r="B212" i="10" s="1"/>
  <c r="G230" i="7"/>
  <c r="H230" i="7"/>
  <c r="E230" i="7"/>
  <c r="C211" i="9"/>
  <c r="B211" i="10" s="1"/>
  <c r="G229" i="7"/>
  <c r="H229" i="7"/>
  <c r="E229" i="7"/>
  <c r="C210" i="9"/>
  <c r="G228" i="7"/>
  <c r="H228" i="7"/>
  <c r="E228" i="7"/>
  <c r="C209" i="9"/>
  <c r="B209" i="10" s="1"/>
  <c r="G227" i="7"/>
  <c r="H227" i="7"/>
  <c r="E227" i="7"/>
  <c r="C208" i="9"/>
  <c r="G226" i="7"/>
  <c r="H226" i="7"/>
  <c r="E226" i="7"/>
  <c r="C207" i="9"/>
  <c r="B207" i="10" s="1"/>
  <c r="G225" i="7"/>
  <c r="H225" i="7"/>
  <c r="E225" i="7"/>
  <c r="C206" i="9"/>
  <c r="B206" i="10" s="1"/>
  <c r="G224" i="7"/>
  <c r="H224" i="7"/>
  <c r="E224" i="7"/>
  <c r="C205" i="9"/>
  <c r="B205" i="10" s="1"/>
  <c r="G223" i="7"/>
  <c r="H223" i="7"/>
  <c r="E223" i="7"/>
  <c r="C204" i="9"/>
  <c r="B204" i="10" s="1"/>
  <c r="G222" i="7"/>
  <c r="H222" i="7"/>
  <c r="E222" i="7"/>
  <c r="G221" i="7"/>
  <c r="H221" i="7"/>
  <c r="E221" i="7"/>
  <c r="C203" i="9"/>
  <c r="B203" i="10" s="1"/>
  <c r="C202" i="9"/>
  <c r="G220" i="7"/>
  <c r="H220" i="7"/>
  <c r="E220" i="7"/>
  <c r="L2" i="13" l="1"/>
  <c r="L3" i="13"/>
  <c r="L4" i="13"/>
  <c r="H6" i="13"/>
  <c r="M5" i="13"/>
  <c r="J20" i="13"/>
  <c r="I20" i="13"/>
  <c r="C391" i="10"/>
  <c r="D389" i="10"/>
  <c r="D390" i="10"/>
  <c r="D391" i="10"/>
  <c r="D386" i="10"/>
  <c r="D387" i="10"/>
  <c r="D385" i="10"/>
  <c r="D383" i="10"/>
  <c r="D381" i="10"/>
  <c r="D382" i="10"/>
  <c r="D379" i="10"/>
  <c r="C334" i="10"/>
  <c r="C330" i="10"/>
  <c r="C349" i="10"/>
  <c r="C333" i="10"/>
  <c r="C340" i="10"/>
  <c r="C318" i="10"/>
  <c r="D373" i="10"/>
  <c r="C325" i="10"/>
  <c r="C368" i="10"/>
  <c r="D359" i="10"/>
  <c r="C343" i="10"/>
  <c r="D316" i="10"/>
  <c r="D340" i="10"/>
  <c r="D338" i="10"/>
  <c r="C314" i="10"/>
  <c r="D342" i="10"/>
  <c r="C360" i="10"/>
  <c r="D352" i="10"/>
  <c r="C336" i="10"/>
  <c r="C328" i="10"/>
  <c r="D320" i="10"/>
  <c r="C312" i="10"/>
  <c r="C375" i="10"/>
  <c r="C351" i="10"/>
  <c r="C319" i="10"/>
  <c r="C365" i="10"/>
  <c r="C346" i="10"/>
  <c r="C341" i="10"/>
  <c r="D341" i="10"/>
  <c r="D312" i="10"/>
  <c r="C337" i="10"/>
  <c r="B216" i="10"/>
  <c r="C217" i="10" s="1"/>
  <c r="B224" i="10"/>
  <c r="C225" i="10" s="1"/>
  <c r="B264" i="10"/>
  <c r="B272" i="10"/>
  <c r="D273" i="10" s="1"/>
  <c r="C329" i="10"/>
  <c r="C353" i="10"/>
  <c r="D365" i="10"/>
  <c r="C367" i="10"/>
  <c r="D286" i="10"/>
  <c r="B288" i="10"/>
  <c r="D289" i="10" s="1"/>
  <c r="B303" i="10"/>
  <c r="D303" i="10" s="1"/>
  <c r="C313" i="10"/>
  <c r="C310" i="10"/>
  <c r="D333" i="10"/>
  <c r="C356" i="10"/>
  <c r="B215" i="10"/>
  <c r="C215" i="10" s="1"/>
  <c r="B223" i="10"/>
  <c r="D223" i="10" s="1"/>
  <c r="B263" i="10"/>
  <c r="C263" i="10" s="1"/>
  <c r="B271" i="10"/>
  <c r="C271" i="10" s="1"/>
  <c r="C364" i="10"/>
  <c r="C316" i="10"/>
  <c r="C358" i="10"/>
  <c r="B287" i="10"/>
  <c r="C287" i="10" s="1"/>
  <c r="D321" i="10"/>
  <c r="C342" i="10"/>
  <c r="B279" i="10"/>
  <c r="D279" i="10" s="1"/>
  <c r="C348" i="10"/>
  <c r="C374" i="10"/>
  <c r="B304" i="10"/>
  <c r="D345" i="10"/>
  <c r="B232" i="10"/>
  <c r="C232" i="10" s="1"/>
  <c r="B240" i="10"/>
  <c r="D240" i="10" s="1"/>
  <c r="B248" i="10"/>
  <c r="C249" i="10" s="1"/>
  <c r="B256" i="10"/>
  <c r="D256" i="10" s="1"/>
  <c r="C317" i="10"/>
  <c r="C326" i="10"/>
  <c r="C377" i="10"/>
  <c r="C378" i="10"/>
  <c r="D378" i="10"/>
  <c r="C354" i="10"/>
  <c r="C355" i="10"/>
  <c r="C371" i="10"/>
  <c r="C370" i="10"/>
  <c r="D370" i="10"/>
  <c r="C322" i="10"/>
  <c r="D322" i="10"/>
  <c r="D323" i="10"/>
  <c r="D362" i="10"/>
  <c r="C362" i="10"/>
  <c r="C331" i="10"/>
  <c r="C345" i="10"/>
  <c r="D339" i="10"/>
  <c r="D337" i="10"/>
  <c r="C373" i="10"/>
  <c r="B282" i="10"/>
  <c r="D283" i="10" s="1"/>
  <c r="C309" i="10"/>
  <c r="C323" i="10"/>
  <c r="D318" i="10"/>
  <c r="C339" i="10"/>
  <c r="D348" i="10"/>
  <c r="C376" i="10"/>
  <c r="D311" i="10"/>
  <c r="C352" i="10"/>
  <c r="D350" i="10"/>
  <c r="D355" i="10"/>
  <c r="B226" i="10"/>
  <c r="C226" i="10" s="1"/>
  <c r="D313" i="10"/>
  <c r="C311" i="10"/>
  <c r="C327" i="10"/>
  <c r="C344" i="10"/>
  <c r="C350" i="10"/>
  <c r="C359" i="10"/>
  <c r="C363" i="10"/>
  <c r="B298" i="10"/>
  <c r="D298" i="10" s="1"/>
  <c r="C324" i="10"/>
  <c r="D334" i="10"/>
  <c r="C335" i="10"/>
  <c r="C347" i="10"/>
  <c r="C357" i="10"/>
  <c r="C361" i="10"/>
  <c r="C372" i="10"/>
  <c r="B202" i="10"/>
  <c r="D203" i="10" s="1"/>
  <c r="B234" i="10"/>
  <c r="D234" i="10" s="1"/>
  <c r="B242" i="10"/>
  <c r="C242" i="10" s="1"/>
  <c r="B258" i="10"/>
  <c r="C258" i="10" s="1"/>
  <c r="D343" i="10"/>
  <c r="C366" i="10"/>
  <c r="B210" i="10"/>
  <c r="D210" i="10" s="1"/>
  <c r="B218" i="10"/>
  <c r="D219" i="10" s="1"/>
  <c r="B266" i="10"/>
  <c r="D267" i="10" s="1"/>
  <c r="B274" i="10"/>
  <c r="D275" i="10" s="1"/>
  <c r="B306" i="10"/>
  <c r="D306" i="10" s="1"/>
  <c r="D315" i="10"/>
  <c r="D326" i="10"/>
  <c r="D328" i="10"/>
  <c r="D363" i="10"/>
  <c r="D360" i="10"/>
  <c r="D376" i="10"/>
  <c r="D377" i="10"/>
  <c r="D372" i="10"/>
  <c r="D374" i="10"/>
  <c r="D375" i="10"/>
  <c r="D371" i="10"/>
  <c r="C369" i="10"/>
  <c r="D366" i="10"/>
  <c r="D367" i="10"/>
  <c r="D368" i="10"/>
  <c r="D369" i="10"/>
  <c r="D364" i="10"/>
  <c r="D361" i="10"/>
  <c r="D358" i="10"/>
  <c r="D354" i="10"/>
  <c r="D356" i="10"/>
  <c r="D357" i="10"/>
  <c r="D351" i="10"/>
  <c r="D353" i="10"/>
  <c r="D346" i="10"/>
  <c r="D347" i="10"/>
  <c r="D349" i="10"/>
  <c r="C338" i="10"/>
  <c r="D335" i="10"/>
  <c r="D344" i="10"/>
  <c r="D336" i="10"/>
  <c r="D332" i="10"/>
  <c r="C332" i="10"/>
  <c r="D329" i="10"/>
  <c r="D330" i="10"/>
  <c r="D331" i="10"/>
  <c r="C320" i="10"/>
  <c r="D324" i="10"/>
  <c r="D325" i="10"/>
  <c r="D327" i="10"/>
  <c r="D319" i="10"/>
  <c r="C321" i="10"/>
  <c r="D314" i="10"/>
  <c r="C315" i="10"/>
  <c r="D317" i="10"/>
  <c r="D309" i="10"/>
  <c r="D310" i="10"/>
  <c r="C306" i="10"/>
  <c r="D231" i="10"/>
  <c r="C247" i="10"/>
  <c r="C301" i="10"/>
  <c r="C308" i="10"/>
  <c r="C294" i="10"/>
  <c r="C205" i="10"/>
  <c r="D290" i="10"/>
  <c r="C290" i="10"/>
  <c r="C292" i="10"/>
  <c r="C293" i="10"/>
  <c r="C296" i="10"/>
  <c r="D296" i="10"/>
  <c r="C297" i="10"/>
  <c r="D305" i="10"/>
  <c r="C305" i="10"/>
  <c r="C291" i="10"/>
  <c r="D291" i="10"/>
  <c r="C300" i="10"/>
  <c r="D300" i="10"/>
  <c r="D302" i="10"/>
  <c r="C302" i="10"/>
  <c r="C278" i="10"/>
  <c r="D278" i="10"/>
  <c r="C285" i="10"/>
  <c r="C284" i="10"/>
  <c r="D284" i="10"/>
  <c r="C295" i="10"/>
  <c r="D285" i="10"/>
  <c r="D297" i="10"/>
  <c r="D228" i="10"/>
  <c r="C245" i="10"/>
  <c r="C252" i="10"/>
  <c r="C261" i="10"/>
  <c r="D270" i="10"/>
  <c r="C304" i="10"/>
  <c r="C236" i="10"/>
  <c r="C253" i="10"/>
  <c r="D262" i="10"/>
  <c r="D277" i="10"/>
  <c r="D281" i="10"/>
  <c r="D308" i="10"/>
  <c r="D304" i="10"/>
  <c r="D301" i="10"/>
  <c r="D294" i="10"/>
  <c r="D295" i="10"/>
  <c r="D287" i="10"/>
  <c r="C286" i="10"/>
  <c r="D292" i="10"/>
  <c r="D293" i="10"/>
  <c r="C281" i="10"/>
  <c r="C254" i="10"/>
  <c r="C269" i="10"/>
  <c r="C276" i="10"/>
  <c r="D276" i="10"/>
  <c r="D232" i="10"/>
  <c r="D252" i="10"/>
  <c r="D260" i="10"/>
  <c r="D229" i="10"/>
  <c r="C229" i="10"/>
  <c r="C259" i="10"/>
  <c r="D259" i="10"/>
  <c r="C230" i="10"/>
  <c r="D230" i="10"/>
  <c r="C268" i="10"/>
  <c r="D204" i="10"/>
  <c r="C244" i="10"/>
  <c r="D244" i="10"/>
  <c r="C239" i="10"/>
  <c r="D239" i="10"/>
  <c r="D250" i="10"/>
  <c r="C255" i="10"/>
  <c r="D209" i="10"/>
  <c r="D208" i="10"/>
  <c r="D265" i="10"/>
  <c r="C250" i="10"/>
  <c r="D245" i="10"/>
  <c r="C240" i="10"/>
  <c r="D238" i="10"/>
  <c r="C262" i="10"/>
  <c r="D237" i="10"/>
  <c r="C270" i="10"/>
  <c r="C204" i="10"/>
  <c r="C237" i="10"/>
  <c r="D235" i="10"/>
  <c r="D251" i="10"/>
  <c r="C251" i="10"/>
  <c r="C246" i="10"/>
  <c r="C260" i="10"/>
  <c r="D258" i="10"/>
  <c r="D268" i="10"/>
  <c r="D236" i="10"/>
  <c r="C275" i="10"/>
  <c r="C277" i="10"/>
  <c r="C231" i="10"/>
  <c r="D269" i="10"/>
  <c r="D271" i="10"/>
  <c r="C265" i="10"/>
  <c r="D261" i="10"/>
  <c r="D253" i="10"/>
  <c r="D254" i="10"/>
  <c r="D246" i="10"/>
  <c r="D255" i="10"/>
  <c r="D247" i="10"/>
  <c r="C238" i="10"/>
  <c r="C228" i="10"/>
  <c r="D212" i="10"/>
  <c r="C222" i="10"/>
  <c r="D214" i="10"/>
  <c r="C208" i="10"/>
  <c r="C212" i="10"/>
  <c r="C214" i="10"/>
  <c r="C213" i="10"/>
  <c r="D213" i="10"/>
  <c r="C221" i="10"/>
  <c r="D221" i="10"/>
  <c r="D220" i="10"/>
  <c r="C220" i="10"/>
  <c r="C206" i="10"/>
  <c r="D205" i="10"/>
  <c r="C207" i="10"/>
  <c r="D222" i="10"/>
  <c r="D206" i="10"/>
  <c r="D207" i="10"/>
  <c r="C209" i="10"/>
  <c r="C201" i="9"/>
  <c r="B201" i="10" s="1"/>
  <c r="G219" i="7"/>
  <c r="H219" i="7"/>
  <c r="E219" i="7"/>
  <c r="C200" i="9"/>
  <c r="B200" i="10" s="1"/>
  <c r="G218" i="7"/>
  <c r="H218" i="7"/>
  <c r="E218" i="7"/>
  <c r="C199" i="9"/>
  <c r="B199" i="10" s="1"/>
  <c r="G217" i="7"/>
  <c r="H217" i="7"/>
  <c r="E217" i="7"/>
  <c r="C198" i="9"/>
  <c r="B198" i="10" s="1"/>
  <c r="G216" i="7"/>
  <c r="H216" i="7"/>
  <c r="E216" i="7"/>
  <c r="C197" i="9"/>
  <c r="B197" i="10" s="1"/>
  <c r="G215" i="7"/>
  <c r="H215" i="7"/>
  <c r="E215" i="7"/>
  <c r="C196" i="9"/>
  <c r="B196" i="10" s="1"/>
  <c r="G214" i="7"/>
  <c r="H214" i="7"/>
  <c r="E214" i="7"/>
  <c r="C195" i="9"/>
  <c r="B195" i="10" s="1"/>
  <c r="G213" i="7"/>
  <c r="H213" i="7"/>
  <c r="E213" i="7"/>
  <c r="C194" i="9"/>
  <c r="B194" i="10" s="1"/>
  <c r="G212" i="7"/>
  <c r="H212" i="7"/>
  <c r="E212" i="7"/>
  <c r="C193" i="9"/>
  <c r="B193" i="10" s="1"/>
  <c r="G211" i="7"/>
  <c r="H211" i="7"/>
  <c r="E211" i="7"/>
  <c r="C192" i="9"/>
  <c r="B192" i="10" s="1"/>
  <c r="G210" i="7"/>
  <c r="H210" i="7"/>
  <c r="E210" i="7"/>
  <c r="C191" i="9"/>
  <c r="B191" i="10" s="1"/>
  <c r="G209" i="7"/>
  <c r="H209" i="7"/>
  <c r="E209" i="7"/>
  <c r="C190" i="9"/>
  <c r="B190" i="10" s="1"/>
  <c r="G208" i="7"/>
  <c r="H208" i="7"/>
  <c r="E208" i="7"/>
  <c r="C189" i="9"/>
  <c r="B189" i="10" s="1"/>
  <c r="G207" i="7"/>
  <c r="H207" i="7"/>
  <c r="E207" i="7"/>
  <c r="A187" i="10"/>
  <c r="G187" i="10" s="1"/>
  <c r="A188" i="10"/>
  <c r="G188" i="10" s="1"/>
  <c r="A180" i="10"/>
  <c r="G180" i="10" s="1"/>
  <c r="A181" i="10"/>
  <c r="G181" i="10" s="1"/>
  <c r="A182" i="10"/>
  <c r="G182" i="10" s="1"/>
  <c r="A183" i="10"/>
  <c r="G183" i="10" s="1"/>
  <c r="A184" i="10"/>
  <c r="G184" i="10" s="1"/>
  <c r="A185" i="10"/>
  <c r="G185" i="10" s="1"/>
  <c r="A186" i="10"/>
  <c r="G186" i="10" s="1"/>
  <c r="A170" i="10"/>
  <c r="G170" i="10" s="1"/>
  <c r="A171" i="10"/>
  <c r="G171" i="10" s="1"/>
  <c r="A172" i="10"/>
  <c r="G172" i="10" s="1"/>
  <c r="A173" i="10"/>
  <c r="G173" i="10" s="1"/>
  <c r="A174" i="10"/>
  <c r="G174" i="10" s="1"/>
  <c r="A175" i="10"/>
  <c r="G175" i="10" s="1"/>
  <c r="A176" i="10"/>
  <c r="G176" i="10" s="1"/>
  <c r="A177" i="10"/>
  <c r="G177" i="10" s="1"/>
  <c r="A178" i="10"/>
  <c r="G178" i="10" s="1"/>
  <c r="A179" i="10"/>
  <c r="G179" i="10" s="1"/>
  <c r="A159" i="10"/>
  <c r="G159" i="10" s="1"/>
  <c r="A160" i="10"/>
  <c r="G160" i="10" s="1"/>
  <c r="A161" i="10"/>
  <c r="G161" i="10" s="1"/>
  <c r="A162" i="10"/>
  <c r="G162" i="10" s="1"/>
  <c r="A163" i="10"/>
  <c r="G163" i="10" s="1"/>
  <c r="A164" i="10"/>
  <c r="G164" i="10" s="1"/>
  <c r="A165" i="10"/>
  <c r="G165" i="10" s="1"/>
  <c r="A166" i="10"/>
  <c r="G166" i="10" s="1"/>
  <c r="A167" i="10"/>
  <c r="G167" i="10" s="1"/>
  <c r="A168" i="10"/>
  <c r="G168" i="10" s="1"/>
  <c r="A169" i="10"/>
  <c r="G169" i="10" s="1"/>
  <c r="A152" i="10"/>
  <c r="G152" i="10" s="1"/>
  <c r="A153" i="10"/>
  <c r="G153" i="10" s="1"/>
  <c r="A154" i="10"/>
  <c r="G154" i="10" s="1"/>
  <c r="A155" i="10"/>
  <c r="G155" i="10" s="1"/>
  <c r="A156" i="10"/>
  <c r="G156" i="10" s="1"/>
  <c r="A157" i="10"/>
  <c r="G157" i="10" s="1"/>
  <c r="A158" i="10"/>
  <c r="G158" i="10" s="1"/>
  <c r="C188" i="9"/>
  <c r="B188" i="10" s="1"/>
  <c r="G206" i="7"/>
  <c r="H206" i="7"/>
  <c r="E206" i="7"/>
  <c r="C187" i="9"/>
  <c r="B187" i="10" s="1"/>
  <c r="G205" i="7"/>
  <c r="H205" i="7"/>
  <c r="E205" i="7"/>
  <c r="C186" i="9"/>
  <c r="B186" i="10" s="1"/>
  <c r="G204" i="7"/>
  <c r="H204" i="7"/>
  <c r="E204" i="7"/>
  <c r="C185" i="9"/>
  <c r="B185" i="10" s="1"/>
  <c r="G203" i="7"/>
  <c r="H203" i="7"/>
  <c r="E203" i="7"/>
  <c r="C184" i="9"/>
  <c r="B184" i="10" s="1"/>
  <c r="G202" i="7"/>
  <c r="H202" i="7"/>
  <c r="E202" i="7"/>
  <c r="C183" i="9"/>
  <c r="B183" i="10" s="1"/>
  <c r="G201" i="7"/>
  <c r="H201" i="7"/>
  <c r="E201" i="7"/>
  <c r="C182" i="9"/>
  <c r="B182" i="10" s="1"/>
  <c r="G200" i="7"/>
  <c r="H200" i="7"/>
  <c r="E200" i="7"/>
  <c r="C181" i="9"/>
  <c r="B181" i="10" s="1"/>
  <c r="G199" i="7"/>
  <c r="H199" i="7"/>
  <c r="E199" i="7"/>
  <c r="C180" i="9"/>
  <c r="B180" i="10" s="1"/>
  <c r="G198" i="7"/>
  <c r="H198" i="7"/>
  <c r="E198" i="7"/>
  <c r="C179" i="9"/>
  <c r="B179" i="10" s="1"/>
  <c r="G197" i="7"/>
  <c r="H197" i="7"/>
  <c r="E197" i="7"/>
  <c r="C178" i="9"/>
  <c r="B178" i="10" s="1"/>
  <c r="G196" i="7"/>
  <c r="H196" i="7"/>
  <c r="E196" i="7"/>
  <c r="C177" i="9"/>
  <c r="B177" i="10" s="1"/>
  <c r="G195" i="7"/>
  <c r="H195" i="7"/>
  <c r="E195" i="7"/>
  <c r="G194" i="7"/>
  <c r="H194" i="7"/>
  <c r="E194" i="7"/>
  <c r="C176" i="9"/>
  <c r="B176" i="10" s="1"/>
  <c r="C175" i="9"/>
  <c r="B175" i="10" s="1"/>
  <c r="G193" i="7"/>
  <c r="H193" i="7"/>
  <c r="E193" i="7"/>
  <c r="C174" i="9"/>
  <c r="B174" i="10" s="1"/>
  <c r="G192" i="7"/>
  <c r="H192" i="7"/>
  <c r="E192" i="7"/>
  <c r="C173" i="9"/>
  <c r="B173" i="10" s="1"/>
  <c r="G191" i="7"/>
  <c r="H191" i="7"/>
  <c r="E191" i="7"/>
  <c r="C172" i="9"/>
  <c r="B172" i="10" s="1"/>
  <c r="G190" i="7"/>
  <c r="H190" i="7"/>
  <c r="E190" i="7"/>
  <c r="C171" i="9"/>
  <c r="B171" i="10" s="1"/>
  <c r="G189" i="7"/>
  <c r="H189" i="7"/>
  <c r="E189" i="7"/>
  <c r="C170" i="9"/>
  <c r="B170" i="10" s="1"/>
  <c r="G188" i="7"/>
  <c r="H188" i="7"/>
  <c r="E188" i="7"/>
  <c r="C169" i="9"/>
  <c r="B169" i="10" s="1"/>
  <c r="G187" i="7"/>
  <c r="H187" i="7"/>
  <c r="E187" i="7"/>
  <c r="C168" i="9"/>
  <c r="B168" i="10" s="1"/>
  <c r="G186" i="7"/>
  <c r="H186" i="7"/>
  <c r="E186" i="7"/>
  <c r="C167" i="9"/>
  <c r="B167" i="10" s="1"/>
  <c r="G185" i="7"/>
  <c r="H185" i="7"/>
  <c r="E185" i="7"/>
  <c r="C166" i="9"/>
  <c r="B166" i="10" s="1"/>
  <c r="G184" i="7"/>
  <c r="H184" i="7"/>
  <c r="E184" i="7"/>
  <c r="C165" i="9"/>
  <c r="B165" i="10" s="1"/>
  <c r="G183" i="7"/>
  <c r="H183" i="7"/>
  <c r="E183" i="7"/>
  <c r="C164" i="9"/>
  <c r="B164" i="10" s="1"/>
  <c r="G182" i="7"/>
  <c r="H182" i="7"/>
  <c r="E182" i="7"/>
  <c r="C163" i="9"/>
  <c r="B163" i="10" s="1"/>
  <c r="G181" i="7"/>
  <c r="H181" i="7"/>
  <c r="E181" i="7"/>
  <c r="G180" i="7"/>
  <c r="H180" i="7"/>
  <c r="E180" i="7"/>
  <c r="C162" i="9"/>
  <c r="B162" i="10" s="1"/>
  <c r="G179" i="7"/>
  <c r="H179" i="7"/>
  <c r="C161" i="9"/>
  <c r="B161" i="10" s="1"/>
  <c r="E179" i="7"/>
  <c r="C160" i="9"/>
  <c r="B160" i="10" s="1"/>
  <c r="G178" i="7"/>
  <c r="H178" i="7"/>
  <c r="E178" i="7"/>
  <c r="C159" i="9"/>
  <c r="B159" i="10" s="1"/>
  <c r="G177" i="7"/>
  <c r="H177" i="7"/>
  <c r="E177" i="7"/>
  <c r="B158" i="10"/>
  <c r="G175" i="7"/>
  <c r="H175" i="7"/>
  <c r="G176" i="7"/>
  <c r="H176" i="7"/>
  <c r="E176" i="7"/>
  <c r="B157" i="10"/>
  <c r="E175" i="7"/>
  <c r="B156" i="10"/>
  <c r="G174" i="7"/>
  <c r="H174" i="7"/>
  <c r="E174" i="7"/>
  <c r="B155" i="10"/>
  <c r="G173" i="7"/>
  <c r="H173" i="7"/>
  <c r="E173" i="7"/>
  <c r="G172" i="7"/>
  <c r="H172" i="7"/>
  <c r="E172" i="7"/>
  <c r="B154" i="10"/>
  <c r="B153" i="10"/>
  <c r="G171" i="7"/>
  <c r="H171" i="7"/>
  <c r="E171" i="7"/>
  <c r="B152" i="10"/>
  <c r="G170" i="7"/>
  <c r="H170" i="7"/>
  <c r="E170" i="7"/>
  <c r="H2" i="10"/>
  <c r="H1" i="10"/>
  <c r="A147" i="10"/>
  <c r="G147" i="10" s="1"/>
  <c r="A148" i="10"/>
  <c r="G148" i="10" s="1"/>
  <c r="A149" i="10"/>
  <c r="G149" i="10" s="1"/>
  <c r="A150" i="10"/>
  <c r="G150" i="10" s="1"/>
  <c r="A151" i="10"/>
  <c r="G151" i="10" s="1"/>
  <c r="A142" i="10"/>
  <c r="G142" i="10" s="1"/>
  <c r="A143" i="10"/>
  <c r="G143" i="10" s="1"/>
  <c r="A144" i="10"/>
  <c r="G144" i="10" s="1"/>
  <c r="A145" i="10"/>
  <c r="G145" i="10" s="1"/>
  <c r="A146" i="10"/>
  <c r="G146" i="10" s="1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284" i="2"/>
  <c r="G285" i="2"/>
  <c r="G286" i="2"/>
  <c r="B151" i="10"/>
  <c r="G169" i="7"/>
  <c r="H169" i="7"/>
  <c r="E169" i="7"/>
  <c r="B150" i="10"/>
  <c r="G168" i="7"/>
  <c r="H168" i="7"/>
  <c r="E168" i="7"/>
  <c r="B149" i="10"/>
  <c r="G167" i="7"/>
  <c r="H167" i="7"/>
  <c r="E167" i="7"/>
  <c r="B148" i="10"/>
  <c r="G166" i="7"/>
  <c r="H166" i="7"/>
  <c r="E166" i="7"/>
  <c r="B147" i="10"/>
  <c r="G165" i="7"/>
  <c r="H165" i="7"/>
  <c r="E165" i="7"/>
  <c r="B146" i="10"/>
  <c r="G164" i="7"/>
  <c r="H164" i="7"/>
  <c r="E164" i="7"/>
  <c r="B145" i="10"/>
  <c r="G163" i="7"/>
  <c r="H163" i="7"/>
  <c r="E163" i="7"/>
  <c r="B144" i="10"/>
  <c r="G162" i="7"/>
  <c r="H162" i="7"/>
  <c r="E162" i="7"/>
  <c r="B143" i="10"/>
  <c r="G161" i="7"/>
  <c r="H161" i="7"/>
  <c r="E161" i="7"/>
  <c r="B142" i="10"/>
  <c r="G160" i="7"/>
  <c r="H160" i="7"/>
  <c r="E160" i="7"/>
  <c r="A141" i="10"/>
  <c r="G141" i="10" s="1"/>
  <c r="A133" i="10"/>
  <c r="G133" i="10" s="1"/>
  <c r="A134" i="10"/>
  <c r="G134" i="10" s="1"/>
  <c r="A135" i="10"/>
  <c r="G135" i="10" s="1"/>
  <c r="A136" i="10"/>
  <c r="G136" i="10" s="1"/>
  <c r="A137" i="10"/>
  <c r="G137" i="10" s="1"/>
  <c r="A138" i="10"/>
  <c r="G138" i="10" s="1"/>
  <c r="A139" i="10"/>
  <c r="G139" i="10" s="1"/>
  <c r="A140" i="10"/>
  <c r="G140" i="10" s="1"/>
  <c r="A124" i="10"/>
  <c r="G124" i="10" s="1"/>
  <c r="A125" i="10"/>
  <c r="G125" i="10" s="1"/>
  <c r="A126" i="10"/>
  <c r="G126" i="10" s="1"/>
  <c r="A127" i="10"/>
  <c r="G127" i="10" s="1"/>
  <c r="A128" i="10"/>
  <c r="G128" i="10" s="1"/>
  <c r="A129" i="10"/>
  <c r="G129" i="10" s="1"/>
  <c r="A130" i="10"/>
  <c r="G130" i="10" s="1"/>
  <c r="A131" i="10"/>
  <c r="G131" i="10" s="1"/>
  <c r="A132" i="10"/>
  <c r="G132" i="10" s="1"/>
  <c r="A120" i="10"/>
  <c r="G120" i="10" s="1"/>
  <c r="A121" i="10"/>
  <c r="G121" i="10" s="1"/>
  <c r="A122" i="10"/>
  <c r="G122" i="10" s="1"/>
  <c r="A123" i="10"/>
  <c r="G123" i="10" s="1"/>
  <c r="B141" i="10"/>
  <c r="G159" i="7"/>
  <c r="H159" i="7"/>
  <c r="E159" i="7"/>
  <c r="B140" i="10"/>
  <c r="G158" i="7"/>
  <c r="H158" i="7"/>
  <c r="E158" i="7"/>
  <c r="B139" i="10"/>
  <c r="G157" i="7"/>
  <c r="H157" i="7"/>
  <c r="E157" i="7"/>
  <c r="B138" i="10"/>
  <c r="G156" i="7"/>
  <c r="H156" i="7"/>
  <c r="E156" i="7"/>
  <c r="G155" i="7"/>
  <c r="H155" i="7"/>
  <c r="E155" i="7"/>
  <c r="B137" i="10"/>
  <c r="B136" i="10"/>
  <c r="G154" i="7"/>
  <c r="H154" i="7"/>
  <c r="E154" i="7"/>
  <c r="B135" i="10"/>
  <c r="G153" i="7"/>
  <c r="H153" i="7"/>
  <c r="E153" i="7"/>
  <c r="B134" i="10"/>
  <c r="E152" i="7"/>
  <c r="C151" i="7"/>
  <c r="H152" i="7" s="1"/>
  <c r="B151" i="7"/>
  <c r="G151" i="7" s="1"/>
  <c r="B133" i="10"/>
  <c r="B132" i="10"/>
  <c r="G150" i="7"/>
  <c r="H150" i="7"/>
  <c r="E150" i="7"/>
  <c r="B131" i="10"/>
  <c r="G149" i="7"/>
  <c r="H149" i="7"/>
  <c r="E149" i="7"/>
  <c r="B130" i="10"/>
  <c r="G148" i="7"/>
  <c r="H148" i="7"/>
  <c r="E148" i="7"/>
  <c r="B129" i="10"/>
  <c r="G147" i="7"/>
  <c r="H147" i="7"/>
  <c r="E147" i="7"/>
  <c r="B128" i="10"/>
  <c r="G146" i="7"/>
  <c r="H146" i="7"/>
  <c r="E146" i="7"/>
  <c r="B127" i="10"/>
  <c r="G145" i="7"/>
  <c r="H145" i="7"/>
  <c r="E145" i="7"/>
  <c r="B126" i="10"/>
  <c r="G144" i="7"/>
  <c r="H144" i="7"/>
  <c r="E144" i="7"/>
  <c r="B125" i="10"/>
  <c r="G143" i="7"/>
  <c r="H143" i="7"/>
  <c r="E143" i="7"/>
  <c r="B124" i="10"/>
  <c r="G142" i="7"/>
  <c r="H142" i="7"/>
  <c r="E142" i="7"/>
  <c r="B123" i="10"/>
  <c r="G141" i="7"/>
  <c r="H141" i="7"/>
  <c r="E141" i="7"/>
  <c r="B122" i="10"/>
  <c r="G140" i="7"/>
  <c r="H140" i="7"/>
  <c r="E140" i="7"/>
  <c r="B121" i="10"/>
  <c r="G139" i="7"/>
  <c r="H139" i="7"/>
  <c r="E139" i="7"/>
  <c r="B120" i="10"/>
  <c r="G138" i="7"/>
  <c r="H138" i="7"/>
  <c r="E138" i="7"/>
  <c r="A119" i="10"/>
  <c r="G119" i="10" s="1"/>
  <c r="A118" i="10"/>
  <c r="G118" i="10" s="1"/>
  <c r="B119" i="10"/>
  <c r="G137" i="7"/>
  <c r="H137" i="7"/>
  <c r="E137" i="7"/>
  <c r="B118" i="10"/>
  <c r="G136" i="7"/>
  <c r="H136" i="7"/>
  <c r="E136" i="7"/>
  <c r="B1" i="10"/>
  <c r="A116" i="10"/>
  <c r="G116" i="10" s="1"/>
  <c r="A117" i="10"/>
  <c r="G117" i="10" s="1"/>
  <c r="A108" i="10"/>
  <c r="G108" i="10" s="1"/>
  <c r="A109" i="10"/>
  <c r="G109" i="10" s="1"/>
  <c r="A110" i="10"/>
  <c r="G110" i="10" s="1"/>
  <c r="A111" i="10"/>
  <c r="G111" i="10" s="1"/>
  <c r="A112" i="10"/>
  <c r="G112" i="10" s="1"/>
  <c r="A113" i="10"/>
  <c r="G113" i="10" s="1"/>
  <c r="A114" i="10"/>
  <c r="G114" i="10" s="1"/>
  <c r="A115" i="10"/>
  <c r="G115" i="10" s="1"/>
  <c r="A99" i="10"/>
  <c r="G99" i="10" s="1"/>
  <c r="A100" i="10"/>
  <c r="G100" i="10" s="1"/>
  <c r="A101" i="10"/>
  <c r="G101" i="10" s="1"/>
  <c r="A102" i="10"/>
  <c r="G102" i="10" s="1"/>
  <c r="A103" i="10"/>
  <c r="G103" i="10" s="1"/>
  <c r="A104" i="10"/>
  <c r="G104" i="10" s="1"/>
  <c r="A105" i="10"/>
  <c r="G105" i="10" s="1"/>
  <c r="A106" i="10"/>
  <c r="G106" i="10" s="1"/>
  <c r="A107" i="10"/>
  <c r="G107" i="10" s="1"/>
  <c r="A88" i="10"/>
  <c r="G88" i="10" s="1"/>
  <c r="A89" i="10"/>
  <c r="G89" i="10" s="1"/>
  <c r="A90" i="10"/>
  <c r="G90" i="10" s="1"/>
  <c r="A91" i="10"/>
  <c r="G91" i="10" s="1"/>
  <c r="A92" i="10"/>
  <c r="G92" i="10" s="1"/>
  <c r="A93" i="10"/>
  <c r="G93" i="10" s="1"/>
  <c r="A94" i="10"/>
  <c r="G94" i="10" s="1"/>
  <c r="A95" i="10"/>
  <c r="G95" i="10" s="1"/>
  <c r="A96" i="10"/>
  <c r="G96" i="10" s="1"/>
  <c r="A97" i="10"/>
  <c r="G97" i="10" s="1"/>
  <c r="A98" i="10"/>
  <c r="G98" i="10" s="1"/>
  <c r="A79" i="10"/>
  <c r="G79" i="10" s="1"/>
  <c r="A80" i="10"/>
  <c r="G80" i="10" s="1"/>
  <c r="A81" i="10"/>
  <c r="G81" i="10" s="1"/>
  <c r="A82" i="10"/>
  <c r="G82" i="10" s="1"/>
  <c r="A83" i="10"/>
  <c r="G83" i="10" s="1"/>
  <c r="A84" i="10"/>
  <c r="G84" i="10" s="1"/>
  <c r="A85" i="10"/>
  <c r="G85" i="10" s="1"/>
  <c r="A86" i="10"/>
  <c r="G86" i="10" s="1"/>
  <c r="A87" i="10"/>
  <c r="G87" i="10" s="1"/>
  <c r="A3" i="10"/>
  <c r="G3" i="10" s="1"/>
  <c r="A4" i="10"/>
  <c r="G4" i="10" s="1"/>
  <c r="A5" i="10"/>
  <c r="G5" i="10" s="1"/>
  <c r="A6" i="10"/>
  <c r="G6" i="10" s="1"/>
  <c r="A7" i="10"/>
  <c r="G7" i="10" s="1"/>
  <c r="A8" i="10"/>
  <c r="G8" i="10" s="1"/>
  <c r="A9" i="10"/>
  <c r="G9" i="10" s="1"/>
  <c r="A10" i="10"/>
  <c r="G10" i="10" s="1"/>
  <c r="A11" i="10"/>
  <c r="G11" i="10" s="1"/>
  <c r="A12" i="10"/>
  <c r="G12" i="10" s="1"/>
  <c r="A13" i="10"/>
  <c r="G13" i="10" s="1"/>
  <c r="A14" i="10"/>
  <c r="G14" i="10" s="1"/>
  <c r="A15" i="10"/>
  <c r="G15" i="10" s="1"/>
  <c r="A16" i="10"/>
  <c r="G16" i="10" s="1"/>
  <c r="A17" i="10"/>
  <c r="G17" i="10" s="1"/>
  <c r="A18" i="10"/>
  <c r="G18" i="10" s="1"/>
  <c r="A19" i="10"/>
  <c r="G19" i="10" s="1"/>
  <c r="A20" i="10"/>
  <c r="G20" i="10" s="1"/>
  <c r="A21" i="10"/>
  <c r="G21" i="10" s="1"/>
  <c r="A22" i="10"/>
  <c r="G22" i="10" s="1"/>
  <c r="A23" i="10"/>
  <c r="G23" i="10" s="1"/>
  <c r="A24" i="10"/>
  <c r="G24" i="10" s="1"/>
  <c r="A25" i="10"/>
  <c r="G25" i="10" s="1"/>
  <c r="A26" i="10"/>
  <c r="G26" i="10" s="1"/>
  <c r="A27" i="10"/>
  <c r="G27" i="10" s="1"/>
  <c r="A28" i="10"/>
  <c r="G28" i="10" s="1"/>
  <c r="A29" i="10"/>
  <c r="G29" i="10" s="1"/>
  <c r="A30" i="10"/>
  <c r="G30" i="10" s="1"/>
  <c r="A31" i="10"/>
  <c r="G31" i="10" s="1"/>
  <c r="A32" i="10"/>
  <c r="G32" i="10" s="1"/>
  <c r="A33" i="10"/>
  <c r="G33" i="10" s="1"/>
  <c r="A34" i="10"/>
  <c r="G34" i="10" s="1"/>
  <c r="A35" i="10"/>
  <c r="G35" i="10" s="1"/>
  <c r="A36" i="10"/>
  <c r="G36" i="10" s="1"/>
  <c r="A37" i="10"/>
  <c r="G37" i="10" s="1"/>
  <c r="A38" i="10"/>
  <c r="G38" i="10" s="1"/>
  <c r="A39" i="10"/>
  <c r="G39" i="10" s="1"/>
  <c r="A40" i="10"/>
  <c r="G40" i="10" s="1"/>
  <c r="A41" i="10"/>
  <c r="G41" i="10" s="1"/>
  <c r="A42" i="10"/>
  <c r="G42" i="10" s="1"/>
  <c r="A43" i="10"/>
  <c r="G43" i="10" s="1"/>
  <c r="A44" i="10"/>
  <c r="G44" i="10" s="1"/>
  <c r="A45" i="10"/>
  <c r="G45" i="10" s="1"/>
  <c r="A46" i="10"/>
  <c r="G46" i="10" s="1"/>
  <c r="A47" i="10"/>
  <c r="G47" i="10" s="1"/>
  <c r="A48" i="10"/>
  <c r="G48" i="10" s="1"/>
  <c r="A49" i="10"/>
  <c r="G49" i="10" s="1"/>
  <c r="A50" i="10"/>
  <c r="G50" i="10" s="1"/>
  <c r="A51" i="10"/>
  <c r="G51" i="10" s="1"/>
  <c r="A52" i="10"/>
  <c r="G52" i="10" s="1"/>
  <c r="A53" i="10"/>
  <c r="G53" i="10" s="1"/>
  <c r="A54" i="10"/>
  <c r="G54" i="10" s="1"/>
  <c r="A55" i="10"/>
  <c r="G55" i="10" s="1"/>
  <c r="A56" i="10"/>
  <c r="G56" i="10" s="1"/>
  <c r="A57" i="10"/>
  <c r="G57" i="10" s="1"/>
  <c r="A58" i="10"/>
  <c r="G58" i="10" s="1"/>
  <c r="A59" i="10"/>
  <c r="G59" i="10" s="1"/>
  <c r="A60" i="10"/>
  <c r="G60" i="10" s="1"/>
  <c r="A61" i="10"/>
  <c r="G61" i="10" s="1"/>
  <c r="A62" i="10"/>
  <c r="G62" i="10" s="1"/>
  <c r="A63" i="10"/>
  <c r="G63" i="10" s="1"/>
  <c r="A64" i="10"/>
  <c r="G64" i="10" s="1"/>
  <c r="A65" i="10"/>
  <c r="G65" i="10" s="1"/>
  <c r="A66" i="10"/>
  <c r="G66" i="10" s="1"/>
  <c r="A67" i="10"/>
  <c r="G67" i="10" s="1"/>
  <c r="A68" i="10"/>
  <c r="G68" i="10" s="1"/>
  <c r="A69" i="10"/>
  <c r="G69" i="10" s="1"/>
  <c r="A70" i="10"/>
  <c r="G70" i="10" s="1"/>
  <c r="A71" i="10"/>
  <c r="G71" i="10" s="1"/>
  <c r="A72" i="10"/>
  <c r="G72" i="10" s="1"/>
  <c r="A73" i="10"/>
  <c r="G73" i="10" s="1"/>
  <c r="A74" i="10"/>
  <c r="G74" i="10" s="1"/>
  <c r="A75" i="10"/>
  <c r="G75" i="10" s="1"/>
  <c r="A76" i="10"/>
  <c r="G76" i="10" s="1"/>
  <c r="A77" i="10"/>
  <c r="G77" i="10" s="1"/>
  <c r="A78" i="10"/>
  <c r="G78" i="10" s="1"/>
  <c r="A2" i="10"/>
  <c r="G2" i="10" s="1"/>
  <c r="A1" i="10"/>
  <c r="B117" i="10"/>
  <c r="G135" i="7"/>
  <c r="H135" i="7"/>
  <c r="E135" i="7"/>
  <c r="B116" i="10"/>
  <c r="G134" i="7"/>
  <c r="H134" i="7"/>
  <c r="E134" i="7"/>
  <c r="B115" i="10"/>
  <c r="G133" i="7"/>
  <c r="H133" i="7"/>
  <c r="E133" i="7"/>
  <c r="B114" i="10"/>
  <c r="G132" i="7"/>
  <c r="H132" i="7"/>
  <c r="E132" i="7"/>
  <c r="B113" i="10"/>
  <c r="G131" i="7"/>
  <c r="H131" i="7"/>
  <c r="E131" i="7"/>
  <c r="B112" i="10"/>
  <c r="G130" i="7"/>
  <c r="H130" i="7"/>
  <c r="E130" i="7"/>
  <c r="B111" i="10"/>
  <c r="G129" i="7"/>
  <c r="H129" i="7"/>
  <c r="E129" i="7"/>
  <c r="B110" i="10"/>
  <c r="G128" i="7"/>
  <c r="H128" i="7"/>
  <c r="E128" i="7"/>
  <c r="B109" i="10"/>
  <c r="G127" i="7"/>
  <c r="H127" i="7"/>
  <c r="E127" i="7"/>
  <c r="B108" i="10"/>
  <c r="G126" i="7"/>
  <c r="H126" i="7"/>
  <c r="E126" i="7"/>
  <c r="B107" i="10"/>
  <c r="G125" i="7"/>
  <c r="H125" i="7"/>
  <c r="E125" i="7"/>
  <c r="B106" i="10"/>
  <c r="G124" i="7"/>
  <c r="H124" i="7"/>
  <c r="E124" i="7"/>
  <c r="B105" i="10"/>
  <c r="G123" i="7"/>
  <c r="H123" i="7"/>
  <c r="E123" i="7"/>
  <c r="B104" i="10"/>
  <c r="G122" i="7"/>
  <c r="H122" i="7"/>
  <c r="E122" i="7"/>
  <c r="B103" i="10"/>
  <c r="G121" i="7"/>
  <c r="H121" i="7"/>
  <c r="E121" i="7"/>
  <c r="B102" i="10"/>
  <c r="G119" i="7"/>
  <c r="H119" i="7"/>
  <c r="G120" i="7"/>
  <c r="H120" i="7"/>
  <c r="G118" i="7"/>
  <c r="H118" i="7"/>
  <c r="E120" i="7"/>
  <c r="C101" i="9"/>
  <c r="B101" i="10" s="1"/>
  <c r="E119" i="7"/>
  <c r="C100" i="9"/>
  <c r="B100" i="10" s="1"/>
  <c r="E118" i="7"/>
  <c r="G117" i="7"/>
  <c r="H117" i="7"/>
  <c r="E117" i="7"/>
  <c r="C99" i="9"/>
  <c r="B99" i="10" s="1"/>
  <c r="C98" i="9"/>
  <c r="B98" i="10" s="1"/>
  <c r="G116" i="7"/>
  <c r="H116" i="7"/>
  <c r="E116" i="7"/>
  <c r="C97" i="9"/>
  <c r="B97" i="10" s="1"/>
  <c r="G115" i="7"/>
  <c r="H115" i="7"/>
  <c r="E115" i="7"/>
  <c r="C96" i="9"/>
  <c r="B96" i="10" s="1"/>
  <c r="G114" i="7"/>
  <c r="H114" i="7"/>
  <c r="E114" i="7"/>
  <c r="C95" i="9"/>
  <c r="B95" i="10" s="1"/>
  <c r="G113" i="7"/>
  <c r="H113" i="7"/>
  <c r="E113" i="7"/>
  <c r="G112" i="7"/>
  <c r="H112" i="7"/>
  <c r="E112" i="7"/>
  <c r="C94" i="9"/>
  <c r="B94" i="10" s="1"/>
  <c r="C93" i="9"/>
  <c r="B93" i="10" s="1"/>
  <c r="G111" i="7"/>
  <c r="H111" i="7"/>
  <c r="E111" i="7"/>
  <c r="C92" i="9"/>
  <c r="B92" i="10" s="1"/>
  <c r="G110" i="7"/>
  <c r="H110" i="7"/>
  <c r="E110" i="7"/>
  <c r="C91" i="9"/>
  <c r="B91" i="10" s="1"/>
  <c r="G109" i="7"/>
  <c r="H109" i="7"/>
  <c r="E109" i="7"/>
  <c r="C90" i="9"/>
  <c r="B90" i="10" s="1"/>
  <c r="G108" i="7"/>
  <c r="H108" i="7"/>
  <c r="E108" i="7"/>
  <c r="C89" i="9"/>
  <c r="B89" i="10" s="1"/>
  <c r="G107" i="7"/>
  <c r="H107" i="7"/>
  <c r="E107" i="7"/>
  <c r="C88" i="9"/>
  <c r="B88" i="10" s="1"/>
  <c r="G106" i="7"/>
  <c r="H106" i="7"/>
  <c r="E106" i="7"/>
  <c r="C87" i="9"/>
  <c r="B87" i="10" s="1"/>
  <c r="G105" i="7"/>
  <c r="H105" i="7"/>
  <c r="E105" i="7"/>
  <c r="C86" i="9"/>
  <c r="B86" i="10" s="1"/>
  <c r="G104" i="7"/>
  <c r="H104" i="7"/>
  <c r="E104" i="7"/>
  <c r="C85" i="9"/>
  <c r="B85" i="10" s="1"/>
  <c r="G103" i="7"/>
  <c r="H103" i="7"/>
  <c r="E103" i="7"/>
  <c r="C84" i="9"/>
  <c r="B84" i="10" s="1"/>
  <c r="G102" i="7"/>
  <c r="H102" i="7"/>
  <c r="E102" i="7"/>
  <c r="C83" i="9"/>
  <c r="B83" i="10" s="1"/>
  <c r="G101" i="7"/>
  <c r="H101" i="7"/>
  <c r="E101" i="7"/>
  <c r="C82" i="9"/>
  <c r="B82" i="10" s="1"/>
  <c r="G100" i="7"/>
  <c r="H100" i="7"/>
  <c r="E100" i="7"/>
  <c r="C81" i="9"/>
  <c r="B81" i="10" s="1"/>
  <c r="G99" i="7"/>
  <c r="H99" i="7"/>
  <c r="E99" i="7"/>
  <c r="C80" i="9"/>
  <c r="B80" i="10" s="1"/>
  <c r="G98" i="7"/>
  <c r="H98" i="7"/>
  <c r="E98" i="7"/>
  <c r="B79" i="10"/>
  <c r="G97" i="7"/>
  <c r="H97" i="7"/>
  <c r="E97" i="7"/>
  <c r="B78" i="10"/>
  <c r="G96" i="7"/>
  <c r="H96" i="7"/>
  <c r="E96" i="7"/>
  <c r="B77" i="10"/>
  <c r="G95" i="7"/>
  <c r="H95" i="7"/>
  <c r="E95" i="7"/>
  <c r="B76" i="10"/>
  <c r="G94" i="7"/>
  <c r="H94" i="7"/>
  <c r="E94" i="7"/>
  <c r="B75" i="10"/>
  <c r="G93" i="7"/>
  <c r="H93" i="7"/>
  <c r="E93" i="7"/>
  <c r="B74" i="10"/>
  <c r="G92" i="7"/>
  <c r="H92" i="7"/>
  <c r="E92" i="7"/>
  <c r="B73" i="10"/>
  <c r="G91" i="7"/>
  <c r="H91" i="7"/>
  <c r="E91" i="7"/>
  <c r="B72" i="10"/>
  <c r="G90" i="7"/>
  <c r="H90" i="7"/>
  <c r="E90" i="7"/>
  <c r="B71" i="10"/>
  <c r="G89" i="7"/>
  <c r="H89" i="7"/>
  <c r="E89" i="7"/>
  <c r="B70" i="10"/>
  <c r="E88" i="2"/>
  <c r="G88" i="2"/>
  <c r="E88" i="7"/>
  <c r="G88" i="7"/>
  <c r="H88" i="7"/>
  <c r="E87" i="2"/>
  <c r="E87" i="7"/>
  <c r="B69" i="10"/>
  <c r="G87" i="7"/>
  <c r="H87" i="7"/>
  <c r="B68" i="10"/>
  <c r="G86" i="7"/>
  <c r="H86" i="7"/>
  <c r="E86" i="7"/>
  <c r="B67" i="10"/>
  <c r="G85" i="7"/>
  <c r="H85" i="7"/>
  <c r="E85" i="7"/>
  <c r="B66" i="10"/>
  <c r="G84" i="7"/>
  <c r="H84" i="7"/>
  <c r="E84" i="7"/>
  <c r="B65" i="10"/>
  <c r="G83" i="7"/>
  <c r="H83" i="7"/>
  <c r="E83" i="7"/>
  <c r="B64" i="10"/>
  <c r="G82" i="7"/>
  <c r="H82" i="7"/>
  <c r="E82" i="7"/>
  <c r="B63" i="10"/>
  <c r="G81" i="7"/>
  <c r="H81" i="7"/>
  <c r="E81" i="7"/>
  <c r="B62" i="10"/>
  <c r="G80" i="7"/>
  <c r="H80" i="7"/>
  <c r="E80" i="7"/>
  <c r="B61" i="10"/>
  <c r="G79" i="7"/>
  <c r="H79" i="7"/>
  <c r="E79" i="7"/>
  <c r="B60" i="10"/>
  <c r="G78" i="7"/>
  <c r="H78" i="7"/>
  <c r="E78" i="7"/>
  <c r="B59" i="10"/>
  <c r="G77" i="7"/>
  <c r="H77" i="7"/>
  <c r="E77" i="7"/>
  <c r="B58" i="10"/>
  <c r="G76" i="7"/>
  <c r="H76" i="7"/>
  <c r="E76" i="7"/>
  <c r="B57" i="10"/>
  <c r="G75" i="7"/>
  <c r="H75" i="7"/>
  <c r="E75" i="7"/>
  <c r="B56" i="10"/>
  <c r="G74" i="7"/>
  <c r="H74" i="7"/>
  <c r="E74" i="7"/>
  <c r="B55" i="10"/>
  <c r="G73" i="7"/>
  <c r="H73" i="7"/>
  <c r="E73" i="7"/>
  <c r="B54" i="10"/>
  <c r="G72" i="7"/>
  <c r="H72" i="7"/>
  <c r="E72" i="7"/>
  <c r="B53" i="10"/>
  <c r="G71" i="7"/>
  <c r="H71" i="7"/>
  <c r="E71" i="7"/>
  <c r="B52" i="10"/>
  <c r="G70" i="7"/>
  <c r="H70" i="7"/>
  <c r="E70" i="7"/>
  <c r="B51" i="10"/>
  <c r="G69" i="7"/>
  <c r="H69" i="7"/>
  <c r="E69" i="7"/>
  <c r="B50" i="10"/>
  <c r="G68" i="7"/>
  <c r="H68" i="7"/>
  <c r="E68" i="7"/>
  <c r="B49" i="10"/>
  <c r="G67" i="7"/>
  <c r="H67" i="7"/>
  <c r="E67" i="7"/>
  <c r="B48" i="10"/>
  <c r="G66" i="7"/>
  <c r="H66" i="7"/>
  <c r="E66" i="7"/>
  <c r="B47" i="10"/>
  <c r="G65" i="7"/>
  <c r="H65" i="7"/>
  <c r="E65" i="7"/>
  <c r="B46" i="10"/>
  <c r="G64" i="7"/>
  <c r="H64" i="7"/>
  <c r="E64" i="7"/>
  <c r="B45" i="10"/>
  <c r="G63" i="7"/>
  <c r="H63" i="7"/>
  <c r="E63" i="7"/>
  <c r="B44" i="10"/>
  <c r="G62" i="7"/>
  <c r="H62" i="7"/>
  <c r="E62" i="7"/>
  <c r="B43" i="10"/>
  <c r="G61" i="7"/>
  <c r="H61" i="7"/>
  <c r="E61" i="7"/>
  <c r="B42" i="10"/>
  <c r="G60" i="7"/>
  <c r="H60" i="7"/>
  <c r="E60" i="7"/>
  <c r="B41" i="10"/>
  <c r="G59" i="7"/>
  <c r="H59" i="7"/>
  <c r="E59" i="7"/>
  <c r="B40" i="10"/>
  <c r="G58" i="7"/>
  <c r="H58" i="7"/>
  <c r="E58" i="7"/>
  <c r="B39" i="10"/>
  <c r="G57" i="7"/>
  <c r="H57" i="7"/>
  <c r="E57" i="7"/>
  <c r="J38" i="9"/>
  <c r="G56" i="7"/>
  <c r="H56" i="7"/>
  <c r="E56" i="7"/>
  <c r="E37" i="9"/>
  <c r="G55" i="7"/>
  <c r="H55" i="7"/>
  <c r="E55" i="7"/>
  <c r="E36" i="9"/>
  <c r="G54" i="7"/>
  <c r="H54" i="7"/>
  <c r="E54" i="7"/>
  <c r="E35" i="9"/>
  <c r="G53" i="7"/>
  <c r="H53" i="7"/>
  <c r="E53" i="7"/>
  <c r="E34" i="9"/>
  <c r="G52" i="7"/>
  <c r="H52" i="7"/>
  <c r="E52" i="7"/>
  <c r="E33" i="9"/>
  <c r="J33" i="9"/>
  <c r="G51" i="7"/>
  <c r="H51" i="7"/>
  <c r="E51" i="7"/>
  <c r="E32" i="9"/>
  <c r="G50" i="7"/>
  <c r="H50" i="7"/>
  <c r="E50" i="7"/>
  <c r="E31" i="9"/>
  <c r="G49" i="7"/>
  <c r="H49" i="7"/>
  <c r="E49" i="7"/>
  <c r="E30" i="9"/>
  <c r="G48" i="7"/>
  <c r="H48" i="7"/>
  <c r="E48" i="7"/>
  <c r="E29" i="9"/>
  <c r="J29" i="9"/>
  <c r="G47" i="7"/>
  <c r="H47" i="7"/>
  <c r="E47" i="7"/>
  <c r="G45" i="7"/>
  <c r="H45" i="7"/>
  <c r="G46" i="7"/>
  <c r="H46" i="7"/>
  <c r="E46" i="7"/>
  <c r="E28" i="9"/>
  <c r="E27" i="9"/>
  <c r="E45" i="7"/>
  <c r="J26" i="9"/>
  <c r="G44" i="7"/>
  <c r="H44" i="7"/>
  <c r="E44" i="7"/>
  <c r="E25" i="9"/>
  <c r="B24" i="9"/>
  <c r="B23" i="9"/>
  <c r="D23" i="9" s="1"/>
  <c r="B22" i="9"/>
  <c r="D22" i="9" s="1"/>
  <c r="B21" i="9"/>
  <c r="D21" i="9" s="1"/>
  <c r="B19" i="9"/>
  <c r="D19" i="9" s="1"/>
  <c r="B20" i="9"/>
  <c r="D20" i="9" s="1"/>
  <c r="B16" i="9"/>
  <c r="D16" i="9" s="1"/>
  <c r="B17" i="9"/>
  <c r="D17" i="9" s="1"/>
  <c r="B18" i="9"/>
  <c r="D18" i="9" s="1"/>
  <c r="B13" i="9"/>
  <c r="D13" i="9" s="1"/>
  <c r="B14" i="9"/>
  <c r="D14" i="9" s="1"/>
  <c r="B15" i="9"/>
  <c r="D15" i="9" s="1"/>
  <c r="B10" i="9"/>
  <c r="B11" i="9"/>
  <c r="D11" i="9" s="1"/>
  <c r="B12" i="9"/>
  <c r="D12" i="9" s="1"/>
  <c r="B8" i="9"/>
  <c r="B9" i="9"/>
  <c r="B7" i="9"/>
  <c r="B6" i="9"/>
  <c r="B5" i="9"/>
  <c r="B4" i="9"/>
  <c r="B3" i="9"/>
  <c r="G43" i="7"/>
  <c r="H43" i="7"/>
  <c r="E43" i="7"/>
  <c r="G42" i="7"/>
  <c r="H42" i="7"/>
  <c r="E42" i="7"/>
  <c r="J23" i="9"/>
  <c r="C23" i="9" s="1"/>
  <c r="B2" i="9"/>
  <c r="G41" i="7"/>
  <c r="H41" i="7"/>
  <c r="E41" i="7"/>
  <c r="E22" i="9"/>
  <c r="C22" i="9" s="1"/>
  <c r="G40" i="7"/>
  <c r="H40" i="7"/>
  <c r="E40" i="7"/>
  <c r="C21" i="9"/>
  <c r="G39" i="7"/>
  <c r="H39" i="7"/>
  <c r="E39" i="7"/>
  <c r="C20" i="9"/>
  <c r="G38" i="7"/>
  <c r="H38" i="7"/>
  <c r="E38" i="7"/>
  <c r="C19" i="9"/>
  <c r="G37" i="7"/>
  <c r="H37" i="7"/>
  <c r="E37" i="7"/>
  <c r="C18" i="9"/>
  <c r="G36" i="7"/>
  <c r="H36" i="7"/>
  <c r="E36" i="7"/>
  <c r="G35" i="7"/>
  <c r="H35" i="7"/>
  <c r="E35" i="7"/>
  <c r="C17" i="9"/>
  <c r="G34" i="7"/>
  <c r="H34" i="7"/>
  <c r="E34" i="7"/>
  <c r="C15" i="9"/>
  <c r="C16" i="9"/>
  <c r="B16" i="10" s="1"/>
  <c r="E33" i="7"/>
  <c r="G33" i="7"/>
  <c r="H33" i="7"/>
  <c r="C14" i="9"/>
  <c r="G32" i="7"/>
  <c r="H32" i="7"/>
  <c r="E32" i="7"/>
  <c r="E13" i="9"/>
  <c r="C13" i="9" s="1"/>
  <c r="G30" i="7"/>
  <c r="H30" i="7"/>
  <c r="G31" i="7"/>
  <c r="H31" i="7"/>
  <c r="E31" i="7"/>
  <c r="C12" i="9"/>
  <c r="E30" i="7"/>
  <c r="C11" i="9"/>
  <c r="G29" i="7"/>
  <c r="H29" i="7"/>
  <c r="E29" i="7"/>
  <c r="G28" i="7"/>
  <c r="H28" i="7"/>
  <c r="E28" i="7"/>
  <c r="G27" i="7"/>
  <c r="H27" i="7"/>
  <c r="E27" i="7"/>
  <c r="G26" i="7"/>
  <c r="H26" i="7"/>
  <c r="E26" i="7"/>
  <c r="G25" i="7"/>
  <c r="H25" i="7"/>
  <c r="E25" i="7"/>
  <c r="G24" i="7"/>
  <c r="H24" i="7"/>
  <c r="E24" i="7"/>
  <c r="G23" i="7"/>
  <c r="H23" i="7"/>
  <c r="E2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" i="7"/>
  <c r="E22" i="7"/>
  <c r="E21" i="7"/>
  <c r="E20" i="7"/>
  <c r="E19" i="7"/>
  <c r="E18" i="7"/>
  <c r="E17" i="7"/>
  <c r="E16" i="7"/>
  <c r="E15" i="7"/>
  <c r="E14" i="7"/>
  <c r="E13" i="7"/>
  <c r="E12" i="7"/>
  <c r="E3" i="7"/>
  <c r="E4" i="7"/>
  <c r="E5" i="7"/>
  <c r="E6" i="7"/>
  <c r="E7" i="7"/>
  <c r="E8" i="7"/>
  <c r="E9" i="7"/>
  <c r="E10" i="7"/>
  <c r="E11" i="7"/>
  <c r="E2" i="7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180" i="2"/>
  <c r="G172" i="2"/>
  <c r="G173" i="2"/>
  <c r="G174" i="2"/>
  <c r="G175" i="2"/>
  <c r="G176" i="2"/>
  <c r="G177" i="2"/>
  <c r="G178" i="2"/>
  <c r="G179" i="2"/>
  <c r="G170" i="2"/>
  <c r="G171" i="2"/>
  <c r="D2" i="9" l="1"/>
  <c r="B2" i="10" s="1"/>
  <c r="D3" i="9"/>
  <c r="B3" i="10" s="1"/>
  <c r="D9" i="9"/>
  <c r="B9" i="10" s="1"/>
  <c r="B8" i="10"/>
  <c r="C8" i="10" s="1"/>
  <c r="D8" i="9"/>
  <c r="B4" i="10"/>
  <c r="D4" i="9"/>
  <c r="D10" i="9"/>
  <c r="B10" i="10" s="1"/>
  <c r="B5" i="10"/>
  <c r="C5" i="10" s="1"/>
  <c r="D5" i="9"/>
  <c r="D24" i="9"/>
  <c r="B24" i="10" s="1"/>
  <c r="D6" i="9"/>
  <c r="B6" i="10" s="1"/>
  <c r="B7" i="10"/>
  <c r="D7" i="9"/>
  <c r="Q145" i="10"/>
  <c r="D215" i="10"/>
  <c r="C267" i="10"/>
  <c r="D266" i="10"/>
  <c r="C218" i="10"/>
  <c r="C216" i="10"/>
  <c r="D217" i="10"/>
  <c r="D249" i="10"/>
  <c r="C235" i="10"/>
  <c r="C298" i="10"/>
  <c r="D299" i="10"/>
  <c r="C203" i="10"/>
  <c r="C257" i="10"/>
  <c r="C241" i="10"/>
  <c r="D211" i="10"/>
  <c r="D241" i="10"/>
  <c r="C211" i="10"/>
  <c r="C303" i="10"/>
  <c r="D202" i="10"/>
  <c r="C266" i="10"/>
  <c r="C288" i="10"/>
  <c r="D226" i="10"/>
  <c r="C227" i="10"/>
  <c r="D280" i="10"/>
  <c r="D227" i="10"/>
  <c r="C307" i="10"/>
  <c r="D233" i="10"/>
  <c r="C233" i="10"/>
  <c r="D218" i="10"/>
  <c r="D257" i="10"/>
  <c r="C279" i="10"/>
  <c r="C219" i="10"/>
  <c r="C223" i="10"/>
  <c r="D216" i="10"/>
  <c r="D248" i="10"/>
  <c r="D272" i="10"/>
  <c r="D263" i="10"/>
  <c r="D264" i="10"/>
  <c r="C256" i="10"/>
  <c r="D225" i="10"/>
  <c r="C224" i="10"/>
  <c r="D224" i="10"/>
  <c r="C210" i="10"/>
  <c r="C273" i="10"/>
  <c r="D274" i="10"/>
  <c r="C280" i="10"/>
  <c r="D69" i="10"/>
  <c r="C272" i="10"/>
  <c r="C274" i="10"/>
  <c r="D288" i="10"/>
  <c r="C248" i="10"/>
  <c r="C264" i="10"/>
  <c r="C234" i="10"/>
  <c r="C289" i="10"/>
  <c r="C299" i="10"/>
  <c r="D307" i="10"/>
  <c r="D282" i="10"/>
  <c r="C282" i="10"/>
  <c r="D190" i="10"/>
  <c r="D192" i="10"/>
  <c r="D197" i="10"/>
  <c r="D198" i="10"/>
  <c r="D200" i="10"/>
  <c r="C243" i="10"/>
  <c r="D243" i="10"/>
  <c r="D242" i="10"/>
  <c r="C283" i="10"/>
  <c r="C201" i="10"/>
  <c r="C200" i="10"/>
  <c r="D191" i="10"/>
  <c r="D193" i="10"/>
  <c r="C194" i="10"/>
  <c r="C192" i="10"/>
  <c r="C191" i="10"/>
  <c r="C190" i="10"/>
  <c r="D195" i="10"/>
  <c r="C199" i="10"/>
  <c r="C202" i="10"/>
  <c r="D71" i="10"/>
  <c r="D73" i="10"/>
  <c r="D75" i="10"/>
  <c r="D77" i="10"/>
  <c r="D79" i="10"/>
  <c r="D83" i="10"/>
  <c r="D85" i="10"/>
  <c r="D87" i="10"/>
  <c r="D89" i="10"/>
  <c r="D91" i="10"/>
  <c r="D93" i="10"/>
  <c r="D97" i="10"/>
  <c r="D103" i="10"/>
  <c r="D105" i="10"/>
  <c r="D107" i="10"/>
  <c r="D109" i="10"/>
  <c r="D111" i="10"/>
  <c r="D113" i="10"/>
  <c r="D115" i="10"/>
  <c r="D199" i="10"/>
  <c r="C195" i="10"/>
  <c r="C198" i="10"/>
  <c r="C189" i="10"/>
  <c r="C193" i="10"/>
  <c r="C196" i="10"/>
  <c r="C197" i="10"/>
  <c r="D201" i="10"/>
  <c r="D194" i="10"/>
  <c r="D196" i="10"/>
  <c r="D40" i="10"/>
  <c r="D44" i="10"/>
  <c r="D46" i="10"/>
  <c r="D50" i="10"/>
  <c r="D52" i="10"/>
  <c r="D56" i="10"/>
  <c r="D58" i="10"/>
  <c r="D62" i="10"/>
  <c r="D64" i="10"/>
  <c r="D68" i="10"/>
  <c r="D134" i="10"/>
  <c r="D136" i="10"/>
  <c r="C151" i="10"/>
  <c r="D120" i="10"/>
  <c r="D78" i="10"/>
  <c r="D126" i="10"/>
  <c r="D154" i="10"/>
  <c r="D117" i="10"/>
  <c r="D146" i="10"/>
  <c r="D150" i="10"/>
  <c r="D121" i="10"/>
  <c r="D123" i="10"/>
  <c r="D127" i="10"/>
  <c r="D129" i="10"/>
  <c r="D132" i="10"/>
  <c r="D94" i="10"/>
  <c r="D189" i="10"/>
  <c r="D72" i="10"/>
  <c r="D84" i="10"/>
  <c r="D102" i="10"/>
  <c r="D108" i="10"/>
  <c r="D114" i="10"/>
  <c r="D133" i="10"/>
  <c r="D135" i="10"/>
  <c r="D139" i="10"/>
  <c r="D101" i="10"/>
  <c r="D140" i="10"/>
  <c r="D70" i="10"/>
  <c r="D74" i="10"/>
  <c r="D76" i="10"/>
  <c r="D80" i="10"/>
  <c r="D82" i="10"/>
  <c r="D86" i="10"/>
  <c r="D88" i="10"/>
  <c r="D92" i="10"/>
  <c r="D96" i="10"/>
  <c r="D98" i="10"/>
  <c r="D104" i="10"/>
  <c r="D106" i="10"/>
  <c r="D110" i="10"/>
  <c r="D112" i="10"/>
  <c r="D116" i="10"/>
  <c r="D142" i="10"/>
  <c r="D148" i="10"/>
  <c r="D41" i="10"/>
  <c r="D43" i="10"/>
  <c r="D45" i="10"/>
  <c r="D47" i="10"/>
  <c r="D49" i="10"/>
  <c r="D51" i="10"/>
  <c r="D54" i="10"/>
  <c r="D55" i="10"/>
  <c r="D57" i="10"/>
  <c r="D59" i="10"/>
  <c r="D61" i="10"/>
  <c r="D63" i="10"/>
  <c r="D66" i="10"/>
  <c r="D67" i="10"/>
  <c r="D99" i="10"/>
  <c r="D122" i="10"/>
  <c r="D125" i="10"/>
  <c r="D128" i="10"/>
  <c r="D130" i="10"/>
  <c r="D119" i="10"/>
  <c r="E151" i="7"/>
  <c r="D141" i="10"/>
  <c r="C95" i="10"/>
  <c r="D137" i="10"/>
  <c r="D138" i="10"/>
  <c r="C170" i="10"/>
  <c r="D170" i="10"/>
  <c r="C181" i="10"/>
  <c r="D181" i="10"/>
  <c r="C153" i="10"/>
  <c r="D153" i="10"/>
  <c r="C156" i="10"/>
  <c r="D156" i="10"/>
  <c r="C179" i="10"/>
  <c r="D179" i="10"/>
  <c r="D143" i="10"/>
  <c r="D149" i="10"/>
  <c r="C165" i="10"/>
  <c r="D165" i="10"/>
  <c r="D182" i="10"/>
  <c r="C188" i="10"/>
  <c r="D188" i="10"/>
  <c r="D157" i="10"/>
  <c r="C157" i="10"/>
  <c r="D174" i="10"/>
  <c r="C186" i="10"/>
  <c r="D185" i="10"/>
  <c r="C185" i="10"/>
  <c r="C177" i="10"/>
  <c r="D177" i="10"/>
  <c r="D158" i="10"/>
  <c r="D81" i="10"/>
  <c r="D90" i="10"/>
  <c r="D160" i="10"/>
  <c r="C160" i="10"/>
  <c r="C163" i="10"/>
  <c r="D163" i="10"/>
  <c r="D166" i="10"/>
  <c r="C166" i="10"/>
  <c r="C169" i="10"/>
  <c r="D169" i="10"/>
  <c r="C172" i="10"/>
  <c r="D172" i="10"/>
  <c r="D168" i="10"/>
  <c r="D167" i="10"/>
  <c r="C167" i="10"/>
  <c r="C168" i="10"/>
  <c r="C183" i="10"/>
  <c r="D183" i="10"/>
  <c r="C164" i="10"/>
  <c r="D164" i="10"/>
  <c r="C161" i="10"/>
  <c r="D162" i="10"/>
  <c r="D161" i="10"/>
  <c r="D186" i="10"/>
  <c r="D173" i="10"/>
  <c r="C173" i="10"/>
  <c r="C184" i="10"/>
  <c r="D184" i="10"/>
  <c r="C187" i="10"/>
  <c r="D187" i="10"/>
  <c r="D118" i="10"/>
  <c r="C152" i="10"/>
  <c r="D152" i="10"/>
  <c r="C155" i="10"/>
  <c r="D155" i="10"/>
  <c r="C176" i="10"/>
  <c r="D176" i="10"/>
  <c r="C178" i="10"/>
  <c r="D178" i="10"/>
  <c r="G152" i="7"/>
  <c r="C180" i="10"/>
  <c r="C175" i="10"/>
  <c r="H151" i="7"/>
  <c r="C146" i="10"/>
  <c r="D144" i="10"/>
  <c r="C131" i="10"/>
  <c r="C158" i="10"/>
  <c r="D175" i="10"/>
  <c r="D151" i="10"/>
  <c r="C154" i="10"/>
  <c r="D124" i="10"/>
  <c r="D100" i="10"/>
  <c r="D42" i="10"/>
  <c r="D65" i="10"/>
  <c r="D53" i="10"/>
  <c r="C159" i="10"/>
  <c r="C171" i="10"/>
  <c r="D171" i="10"/>
  <c r="D159" i="10"/>
  <c r="D147" i="10"/>
  <c r="C147" i="10"/>
  <c r="D145" i="10"/>
  <c r="D180" i="10"/>
  <c r="D60" i="10"/>
  <c r="D48" i="10"/>
  <c r="C104" i="10"/>
  <c r="C116" i="10"/>
  <c r="D131" i="10"/>
  <c r="D95" i="10"/>
  <c r="C182" i="10"/>
  <c r="C174" i="10"/>
  <c r="C162" i="10"/>
  <c r="C128" i="10"/>
  <c r="C30" i="9"/>
  <c r="B30" i="10" s="1"/>
  <c r="C83" i="10"/>
  <c r="C148" i="10"/>
  <c r="C25" i="9"/>
  <c r="B25" i="10" s="1"/>
  <c r="C31" i="9"/>
  <c r="B31" i="10" s="1"/>
  <c r="C107" i="10"/>
  <c r="C93" i="10"/>
  <c r="C81" i="10"/>
  <c r="C45" i="10"/>
  <c r="C40" i="10"/>
  <c r="C46" i="10"/>
  <c r="C52" i="10"/>
  <c r="C58" i="10"/>
  <c r="C64" i="10"/>
  <c r="C97" i="10"/>
  <c r="C105" i="10"/>
  <c r="B17" i="10"/>
  <c r="D17" i="10" s="1"/>
  <c r="C84" i="10"/>
  <c r="C100" i="10"/>
  <c r="C136" i="10"/>
  <c r="C137" i="10"/>
  <c r="C43" i="10"/>
  <c r="C49" i="10"/>
  <c r="C55" i="10"/>
  <c r="C61" i="10"/>
  <c r="C67" i="10"/>
  <c r="C89" i="10"/>
  <c r="C118" i="10"/>
  <c r="C121" i="10"/>
  <c r="C124" i="10"/>
  <c r="C127" i="10"/>
  <c r="C130" i="10"/>
  <c r="C92" i="10"/>
  <c r="C70" i="10"/>
  <c r="C79" i="10"/>
  <c r="C87" i="10"/>
  <c r="C101" i="10"/>
  <c r="C103" i="10"/>
  <c r="C109" i="10"/>
  <c r="C112" i="10"/>
  <c r="C115" i="10"/>
  <c r="C69" i="10"/>
  <c r="C125" i="10"/>
  <c r="C80" i="10"/>
  <c r="B12" i="10"/>
  <c r="C41" i="10"/>
  <c r="C47" i="10"/>
  <c r="C50" i="10"/>
  <c r="C53" i="10"/>
  <c r="C59" i="10"/>
  <c r="C62" i="10"/>
  <c r="C65" i="10"/>
  <c r="C82" i="10"/>
  <c r="C57" i="10"/>
  <c r="C119" i="10"/>
  <c r="C68" i="10"/>
  <c r="C76" i="10"/>
  <c r="C85" i="10"/>
  <c r="C90" i="10"/>
  <c r="C98" i="10"/>
  <c r="C56" i="10"/>
  <c r="C73" i="10"/>
  <c r="C44" i="10"/>
  <c r="C71" i="10"/>
  <c r="C74" i="10"/>
  <c r="C77" i="10"/>
  <c r="C88" i="10"/>
  <c r="C94" i="10"/>
  <c r="C99" i="10"/>
  <c r="C110" i="10"/>
  <c r="C113" i="10"/>
  <c r="C36" i="9"/>
  <c r="B36" i="10" s="1"/>
  <c r="C60" i="10"/>
  <c r="C134" i="10"/>
  <c r="C141" i="10"/>
  <c r="C51" i="10"/>
  <c r="C63" i="10"/>
  <c r="C91" i="10"/>
  <c r="C42" i="10"/>
  <c r="C48" i="10"/>
  <c r="C54" i="10"/>
  <c r="C66" i="10"/>
  <c r="C96" i="10"/>
  <c r="C86" i="10"/>
  <c r="C117" i="10"/>
  <c r="C120" i="10"/>
  <c r="C123" i="10"/>
  <c r="C126" i="10"/>
  <c r="C129" i="10"/>
  <c r="C132" i="10"/>
  <c r="C140" i="10"/>
  <c r="C72" i="10"/>
  <c r="C75" i="10"/>
  <c r="C78" i="10"/>
  <c r="C102" i="10"/>
  <c r="C108" i="10"/>
  <c r="C111" i="10"/>
  <c r="C114" i="10"/>
  <c r="C106" i="10"/>
  <c r="C139" i="10"/>
  <c r="C142" i="10"/>
  <c r="C138" i="10"/>
  <c r="C143" i="10"/>
  <c r="C34" i="9"/>
  <c r="B34" i="10" s="1"/>
  <c r="C37" i="9"/>
  <c r="B37" i="10" s="1"/>
  <c r="C135" i="10"/>
  <c r="C122" i="10"/>
  <c r="C133" i="10"/>
  <c r="C145" i="10"/>
  <c r="C149" i="10"/>
  <c r="C144" i="10"/>
  <c r="C150" i="10"/>
  <c r="C35" i="9"/>
  <c r="B35" i="10" s="1"/>
  <c r="B11" i="10"/>
  <c r="B20" i="10"/>
  <c r="C38" i="9"/>
  <c r="B38" i="10" s="1"/>
  <c r="C26" i="9"/>
  <c r="B26" i="10" s="1"/>
  <c r="B19" i="10"/>
  <c r="C29" i="9"/>
  <c r="B29" i="10" s="1"/>
  <c r="C33" i="9"/>
  <c r="B33" i="10" s="1"/>
  <c r="B15" i="10"/>
  <c r="C27" i="9"/>
  <c r="B27" i="10" s="1"/>
  <c r="C32" i="9"/>
  <c r="B32" i="10" s="1"/>
  <c r="C28" i="9"/>
  <c r="B28" i="10" s="1"/>
  <c r="B23" i="10"/>
  <c r="B22" i="10"/>
  <c r="B13" i="10"/>
  <c r="B21" i="10"/>
  <c r="B18" i="10"/>
  <c r="B14" i="10"/>
  <c r="G169" i="2"/>
  <c r="C10" i="10" l="1"/>
  <c r="D10" i="10"/>
  <c r="C7" i="10"/>
  <c r="D6" i="10"/>
  <c r="C6" i="10"/>
  <c r="D7" i="10"/>
  <c r="C9" i="10"/>
  <c r="D9" i="10"/>
  <c r="D3" i="10"/>
  <c r="E3" i="10" s="1"/>
  <c r="H3" i="10" s="1"/>
  <c r="D4" i="10"/>
  <c r="C3" i="10"/>
  <c r="C4" i="10"/>
  <c r="D8" i="10"/>
  <c r="D5" i="10"/>
  <c r="D11" i="10"/>
  <c r="D25" i="10"/>
  <c r="D18" i="10"/>
  <c r="C25" i="10"/>
  <c r="D38" i="10"/>
  <c r="C31" i="10"/>
  <c r="D21" i="10"/>
  <c r="D26" i="10"/>
  <c r="D36" i="10"/>
  <c r="D27" i="10"/>
  <c r="D32" i="10"/>
  <c r="D14" i="10"/>
  <c r="D22" i="10"/>
  <c r="D15" i="10"/>
  <c r="D12" i="10"/>
  <c r="D28" i="10"/>
  <c r="D30" i="10"/>
  <c r="D29" i="10"/>
  <c r="D19" i="10"/>
  <c r="C39" i="10"/>
  <c r="D37" i="10"/>
  <c r="D34" i="10"/>
  <c r="D13" i="10"/>
  <c r="D20" i="10"/>
  <c r="D33" i="10"/>
  <c r="D31" i="10"/>
  <c r="D16" i="10"/>
  <c r="D23" i="10"/>
  <c r="D24" i="10"/>
  <c r="D35" i="10"/>
  <c r="D39" i="10"/>
  <c r="C19" i="10"/>
  <c r="C18" i="10"/>
  <c r="C26" i="10"/>
  <c r="C24" i="10"/>
  <c r="C15" i="10"/>
  <c r="C38" i="10"/>
  <c r="C29" i="10"/>
  <c r="C14" i="10"/>
  <c r="C21" i="10"/>
  <c r="C13" i="10"/>
  <c r="C20" i="10"/>
  <c r="C33" i="10"/>
  <c r="C16" i="10"/>
  <c r="C11" i="10"/>
  <c r="C30" i="10"/>
  <c r="C35" i="10"/>
  <c r="C37" i="10"/>
  <c r="C23" i="10"/>
  <c r="C28" i="10"/>
  <c r="C34" i="10"/>
  <c r="C22" i="10"/>
  <c r="C32" i="10"/>
  <c r="C36" i="10"/>
  <c r="C17" i="10"/>
  <c r="C27" i="10"/>
  <c r="C12" i="10"/>
  <c r="G166" i="2"/>
  <c r="G167" i="2"/>
  <c r="G168" i="2"/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G165" i="2"/>
  <c r="G16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" i="2"/>
  <c r="H4" i="10" l="1"/>
  <c r="E153" i="10"/>
  <c r="H152" i="10"/>
  <c r="H5" i="10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E154" i="10" l="1"/>
  <c r="H153" i="10"/>
  <c r="H6" i="10"/>
  <c r="L93" i="2"/>
  <c r="E155" i="10" l="1"/>
  <c r="H154" i="10"/>
  <c r="H7" i="10"/>
  <c r="L92" i="2"/>
  <c r="E156" i="10" l="1"/>
  <c r="H155" i="10"/>
  <c r="H8" i="10"/>
  <c r="L91" i="2"/>
  <c r="E157" i="10" l="1"/>
  <c r="H156" i="10"/>
  <c r="H9" i="10"/>
  <c r="L89" i="2"/>
  <c r="L90" i="2"/>
  <c r="E158" i="10" l="1"/>
  <c r="H157" i="10"/>
  <c r="H10" i="10"/>
  <c r="L88" i="2"/>
  <c r="E159" i="10" l="1"/>
  <c r="H158" i="10"/>
  <c r="H11" i="10"/>
  <c r="L87" i="2"/>
  <c r="E160" i="10" l="1"/>
  <c r="H159" i="10"/>
  <c r="H12" i="10"/>
  <c r="L86" i="2"/>
  <c r="E161" i="10" l="1"/>
  <c r="H160" i="10"/>
  <c r="H13" i="10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E162" i="10" l="1"/>
  <c r="H161" i="10"/>
  <c r="H14" i="10"/>
  <c r="S72" i="2"/>
  <c r="S73" i="2" s="1"/>
  <c r="S74" i="2" s="1"/>
  <c r="E163" i="10" l="1"/>
  <c r="H162" i="10"/>
  <c r="H15" i="10"/>
  <c r="B1" i="2"/>
  <c r="E164" i="10" l="1"/>
  <c r="H163" i="10"/>
  <c r="F442" i="2"/>
  <c r="H442" i="2" s="1"/>
  <c r="F309" i="2"/>
  <c r="H309" i="2" s="1"/>
  <c r="F321" i="2"/>
  <c r="H321" i="2" s="1"/>
  <c r="F333" i="2"/>
  <c r="H333" i="2" s="1"/>
  <c r="F345" i="2"/>
  <c r="H345" i="2" s="1"/>
  <c r="F357" i="2"/>
  <c r="H357" i="2" s="1"/>
  <c r="F369" i="2"/>
  <c r="H369" i="2" s="1"/>
  <c r="F381" i="2"/>
  <c r="H381" i="2" s="1"/>
  <c r="F393" i="2"/>
  <c r="H393" i="2" s="1"/>
  <c r="F405" i="2"/>
  <c r="H405" i="2" s="1"/>
  <c r="F417" i="2"/>
  <c r="H417" i="2" s="1"/>
  <c r="F429" i="2"/>
  <c r="H429" i="2" s="1"/>
  <c r="F441" i="2"/>
  <c r="H441" i="2" s="1"/>
  <c r="F444" i="2"/>
  <c r="H444" i="2" s="1"/>
  <c r="F310" i="2"/>
  <c r="H310" i="2" s="1"/>
  <c r="F322" i="2"/>
  <c r="H322" i="2" s="1"/>
  <c r="F334" i="2"/>
  <c r="H334" i="2" s="1"/>
  <c r="F346" i="2"/>
  <c r="H346" i="2" s="1"/>
  <c r="F358" i="2"/>
  <c r="H358" i="2" s="1"/>
  <c r="F370" i="2"/>
  <c r="H370" i="2" s="1"/>
  <c r="F382" i="2"/>
  <c r="H382" i="2" s="1"/>
  <c r="F394" i="2"/>
  <c r="H394" i="2" s="1"/>
  <c r="F406" i="2"/>
  <c r="H406" i="2" s="1"/>
  <c r="F418" i="2"/>
  <c r="H418" i="2" s="1"/>
  <c r="F430" i="2"/>
  <c r="H430" i="2" s="1"/>
  <c r="F311" i="2"/>
  <c r="H311" i="2" s="1"/>
  <c r="F323" i="2"/>
  <c r="H323" i="2" s="1"/>
  <c r="F335" i="2"/>
  <c r="H335" i="2" s="1"/>
  <c r="F347" i="2"/>
  <c r="H347" i="2" s="1"/>
  <c r="F359" i="2"/>
  <c r="H359" i="2" s="1"/>
  <c r="F371" i="2"/>
  <c r="H371" i="2" s="1"/>
  <c r="F383" i="2"/>
  <c r="H383" i="2" s="1"/>
  <c r="F395" i="2"/>
  <c r="H395" i="2" s="1"/>
  <c r="F407" i="2"/>
  <c r="H407" i="2" s="1"/>
  <c r="F419" i="2"/>
  <c r="H419" i="2" s="1"/>
  <c r="F431" i="2"/>
  <c r="H431" i="2" s="1"/>
  <c r="F312" i="2"/>
  <c r="H312" i="2" s="1"/>
  <c r="F324" i="2"/>
  <c r="H324" i="2" s="1"/>
  <c r="F336" i="2"/>
  <c r="H336" i="2" s="1"/>
  <c r="F348" i="2"/>
  <c r="H348" i="2" s="1"/>
  <c r="F360" i="2"/>
  <c r="H360" i="2" s="1"/>
  <c r="F372" i="2"/>
  <c r="H372" i="2" s="1"/>
  <c r="F384" i="2"/>
  <c r="H384" i="2" s="1"/>
  <c r="F396" i="2"/>
  <c r="H396" i="2" s="1"/>
  <c r="F408" i="2"/>
  <c r="H408" i="2" s="1"/>
  <c r="F420" i="2"/>
  <c r="H420" i="2" s="1"/>
  <c r="F432" i="2"/>
  <c r="H432" i="2" s="1"/>
  <c r="F446" i="2"/>
  <c r="H446" i="2" s="1"/>
  <c r="F313" i="2"/>
  <c r="H313" i="2" s="1"/>
  <c r="F325" i="2"/>
  <c r="H325" i="2" s="1"/>
  <c r="F337" i="2"/>
  <c r="H337" i="2" s="1"/>
  <c r="F349" i="2"/>
  <c r="H349" i="2" s="1"/>
  <c r="F361" i="2"/>
  <c r="H361" i="2" s="1"/>
  <c r="F373" i="2"/>
  <c r="H373" i="2" s="1"/>
  <c r="F385" i="2"/>
  <c r="H385" i="2" s="1"/>
  <c r="F397" i="2"/>
  <c r="H397" i="2" s="1"/>
  <c r="F409" i="2"/>
  <c r="H409" i="2" s="1"/>
  <c r="F421" i="2"/>
  <c r="H421" i="2" s="1"/>
  <c r="F433" i="2"/>
  <c r="H433" i="2" s="1"/>
  <c r="F314" i="2"/>
  <c r="H314" i="2" s="1"/>
  <c r="F326" i="2"/>
  <c r="H326" i="2" s="1"/>
  <c r="F338" i="2"/>
  <c r="H338" i="2" s="1"/>
  <c r="F350" i="2"/>
  <c r="H350" i="2" s="1"/>
  <c r="F362" i="2"/>
  <c r="H362" i="2" s="1"/>
  <c r="F374" i="2"/>
  <c r="H374" i="2" s="1"/>
  <c r="F386" i="2"/>
  <c r="H386" i="2" s="1"/>
  <c r="F398" i="2"/>
  <c r="H398" i="2" s="1"/>
  <c r="F410" i="2"/>
  <c r="H410" i="2" s="1"/>
  <c r="F422" i="2"/>
  <c r="H422" i="2" s="1"/>
  <c r="F434" i="2"/>
  <c r="H434" i="2" s="1"/>
  <c r="F315" i="2"/>
  <c r="H315" i="2" s="1"/>
  <c r="F327" i="2"/>
  <c r="H327" i="2" s="1"/>
  <c r="F339" i="2"/>
  <c r="H339" i="2" s="1"/>
  <c r="F351" i="2"/>
  <c r="H351" i="2" s="1"/>
  <c r="F363" i="2"/>
  <c r="H363" i="2" s="1"/>
  <c r="F375" i="2"/>
  <c r="H375" i="2" s="1"/>
  <c r="F387" i="2"/>
  <c r="H387" i="2" s="1"/>
  <c r="F399" i="2"/>
  <c r="H399" i="2" s="1"/>
  <c r="F411" i="2"/>
  <c r="H411" i="2" s="1"/>
  <c r="F423" i="2"/>
  <c r="H423" i="2" s="1"/>
  <c r="F435" i="2"/>
  <c r="H435" i="2" s="1"/>
  <c r="F88" i="2"/>
  <c r="H88" i="2" s="1"/>
  <c r="F443" i="2"/>
  <c r="H443" i="2" s="1"/>
  <c r="F316" i="2"/>
  <c r="H316" i="2" s="1"/>
  <c r="F328" i="2"/>
  <c r="H328" i="2" s="1"/>
  <c r="F340" i="2"/>
  <c r="H340" i="2" s="1"/>
  <c r="F352" i="2"/>
  <c r="H352" i="2" s="1"/>
  <c r="F364" i="2"/>
  <c r="H364" i="2" s="1"/>
  <c r="F376" i="2"/>
  <c r="H376" i="2" s="1"/>
  <c r="F388" i="2"/>
  <c r="H388" i="2" s="1"/>
  <c r="F400" i="2"/>
  <c r="H400" i="2" s="1"/>
  <c r="F412" i="2"/>
  <c r="H412" i="2" s="1"/>
  <c r="F424" i="2"/>
  <c r="H424" i="2" s="1"/>
  <c r="F436" i="2"/>
  <c r="H436" i="2" s="1"/>
  <c r="F305" i="2"/>
  <c r="H305" i="2" s="1"/>
  <c r="F317" i="2"/>
  <c r="H317" i="2" s="1"/>
  <c r="F329" i="2"/>
  <c r="H329" i="2" s="1"/>
  <c r="F341" i="2"/>
  <c r="H341" i="2" s="1"/>
  <c r="F353" i="2"/>
  <c r="H353" i="2" s="1"/>
  <c r="F365" i="2"/>
  <c r="H365" i="2" s="1"/>
  <c r="F377" i="2"/>
  <c r="H377" i="2" s="1"/>
  <c r="F389" i="2"/>
  <c r="H389" i="2" s="1"/>
  <c r="F401" i="2"/>
  <c r="H401" i="2" s="1"/>
  <c r="F413" i="2"/>
  <c r="H413" i="2" s="1"/>
  <c r="F425" i="2"/>
  <c r="H425" i="2" s="1"/>
  <c r="F437" i="2"/>
  <c r="H437" i="2" s="1"/>
  <c r="F445" i="2"/>
  <c r="H445" i="2" s="1"/>
  <c r="F306" i="2"/>
  <c r="H306" i="2" s="1"/>
  <c r="F318" i="2"/>
  <c r="H318" i="2" s="1"/>
  <c r="F330" i="2"/>
  <c r="H330" i="2" s="1"/>
  <c r="F342" i="2"/>
  <c r="H342" i="2" s="1"/>
  <c r="F354" i="2"/>
  <c r="H354" i="2" s="1"/>
  <c r="F366" i="2"/>
  <c r="H366" i="2" s="1"/>
  <c r="F378" i="2"/>
  <c r="H378" i="2" s="1"/>
  <c r="F390" i="2"/>
  <c r="H390" i="2" s="1"/>
  <c r="F402" i="2"/>
  <c r="H402" i="2" s="1"/>
  <c r="F414" i="2"/>
  <c r="H414" i="2" s="1"/>
  <c r="F426" i="2"/>
  <c r="H426" i="2" s="1"/>
  <c r="F438" i="2"/>
  <c r="H438" i="2" s="1"/>
  <c r="F307" i="2"/>
  <c r="H307" i="2" s="1"/>
  <c r="F319" i="2"/>
  <c r="H319" i="2" s="1"/>
  <c r="F331" i="2"/>
  <c r="H331" i="2" s="1"/>
  <c r="F343" i="2"/>
  <c r="H343" i="2" s="1"/>
  <c r="F355" i="2"/>
  <c r="H355" i="2" s="1"/>
  <c r="F367" i="2"/>
  <c r="H367" i="2" s="1"/>
  <c r="F379" i="2"/>
  <c r="H379" i="2" s="1"/>
  <c r="F391" i="2"/>
  <c r="H391" i="2" s="1"/>
  <c r="F403" i="2"/>
  <c r="H403" i="2" s="1"/>
  <c r="F415" i="2"/>
  <c r="H415" i="2" s="1"/>
  <c r="F427" i="2"/>
  <c r="H427" i="2" s="1"/>
  <c r="F439" i="2"/>
  <c r="H439" i="2" s="1"/>
  <c r="F332" i="2"/>
  <c r="H332" i="2" s="1"/>
  <c r="F344" i="2"/>
  <c r="H344" i="2" s="1"/>
  <c r="F356" i="2"/>
  <c r="H356" i="2" s="1"/>
  <c r="F368" i="2"/>
  <c r="H368" i="2" s="1"/>
  <c r="F380" i="2"/>
  <c r="H380" i="2" s="1"/>
  <c r="F392" i="2"/>
  <c r="H392" i="2" s="1"/>
  <c r="F404" i="2"/>
  <c r="H404" i="2" s="1"/>
  <c r="F416" i="2"/>
  <c r="H416" i="2" s="1"/>
  <c r="F428" i="2"/>
  <c r="H428" i="2" s="1"/>
  <c r="F440" i="2"/>
  <c r="H440" i="2" s="1"/>
  <c r="F308" i="2"/>
  <c r="H308" i="2" s="1"/>
  <c r="F320" i="2"/>
  <c r="H320" i="2" s="1"/>
  <c r="H16" i="10"/>
  <c r="F280" i="2"/>
  <c r="H280" i="2" s="1"/>
  <c r="F272" i="2"/>
  <c r="H272" i="2" s="1"/>
  <c r="F264" i="2"/>
  <c r="H264" i="2" s="1"/>
  <c r="F256" i="2"/>
  <c r="H256" i="2" s="1"/>
  <c r="F248" i="2"/>
  <c r="H248" i="2" s="1"/>
  <c r="F240" i="2"/>
  <c r="H240" i="2" s="1"/>
  <c r="F233" i="2"/>
  <c r="H233" i="2" s="1"/>
  <c r="F298" i="2"/>
  <c r="H298" i="2" s="1"/>
  <c r="F293" i="2"/>
  <c r="H293" i="2" s="1"/>
  <c r="F285" i="2"/>
  <c r="H285" i="2" s="1"/>
  <c r="F271" i="2"/>
  <c r="H271" i="2" s="1"/>
  <c r="F254" i="2"/>
  <c r="H254" i="2" s="1"/>
  <c r="F261" i="2"/>
  <c r="H261" i="2" s="1"/>
  <c r="F238" i="2"/>
  <c r="H238" i="2" s="1"/>
  <c r="F292" i="2"/>
  <c r="H292" i="2" s="1"/>
  <c r="F245" i="2"/>
  <c r="H245" i="2" s="1"/>
  <c r="F303" i="2"/>
  <c r="H303" i="2" s="1"/>
  <c r="F301" i="2"/>
  <c r="H301" i="2" s="1"/>
  <c r="F276" i="2"/>
  <c r="H276" i="2" s="1"/>
  <c r="F268" i="2"/>
  <c r="H268" i="2" s="1"/>
  <c r="F260" i="2"/>
  <c r="H260" i="2" s="1"/>
  <c r="F252" i="2"/>
  <c r="H252" i="2" s="1"/>
  <c r="F244" i="2"/>
  <c r="H244" i="2" s="1"/>
  <c r="F237" i="2"/>
  <c r="H237" i="2" s="1"/>
  <c r="F229" i="2"/>
  <c r="H229" i="2" s="1"/>
  <c r="F283" i="2"/>
  <c r="H283" i="2" s="1"/>
  <c r="F267" i="2"/>
  <c r="H267" i="2" s="1"/>
  <c r="F251" i="2"/>
  <c r="H251" i="2" s="1"/>
  <c r="F243" i="2"/>
  <c r="H243" i="2" s="1"/>
  <c r="F228" i="2"/>
  <c r="H228" i="2" s="1"/>
  <c r="F282" i="2"/>
  <c r="H282" i="2" s="1"/>
  <c r="F258" i="2"/>
  <c r="H258" i="2" s="1"/>
  <c r="F235" i="2"/>
  <c r="H235" i="2" s="1"/>
  <c r="F230" i="2"/>
  <c r="H230" i="2" s="1"/>
  <c r="F299" i="2"/>
  <c r="H299" i="2" s="1"/>
  <c r="F297" i="2"/>
  <c r="H297" i="2" s="1"/>
  <c r="F291" i="2"/>
  <c r="H291" i="2" s="1"/>
  <c r="F287" i="2"/>
  <c r="H287" i="2" s="1"/>
  <c r="F275" i="2"/>
  <c r="H275" i="2" s="1"/>
  <c r="F259" i="2"/>
  <c r="H259" i="2" s="1"/>
  <c r="F236" i="2"/>
  <c r="H236" i="2" s="1"/>
  <c r="F274" i="2"/>
  <c r="H274" i="2" s="1"/>
  <c r="F242" i="2"/>
  <c r="H242" i="2" s="1"/>
  <c r="F288" i="2"/>
  <c r="H288" i="2" s="1"/>
  <c r="F277" i="2"/>
  <c r="H277" i="2" s="1"/>
  <c r="F266" i="2"/>
  <c r="H266" i="2" s="1"/>
  <c r="F250" i="2"/>
  <c r="H250" i="2" s="1"/>
  <c r="F295" i="2"/>
  <c r="H295" i="2" s="1"/>
  <c r="F270" i="2"/>
  <c r="H270" i="2" s="1"/>
  <c r="F246" i="2"/>
  <c r="H246" i="2" s="1"/>
  <c r="F284" i="2"/>
  <c r="H284" i="2" s="1"/>
  <c r="F269" i="2"/>
  <c r="H269" i="2" s="1"/>
  <c r="F304" i="2"/>
  <c r="H304" i="2" s="1"/>
  <c r="F302" i="2"/>
  <c r="H302" i="2" s="1"/>
  <c r="F294" i="2"/>
  <c r="H294" i="2" s="1"/>
  <c r="F290" i="2"/>
  <c r="H290" i="2" s="1"/>
  <c r="F286" i="2"/>
  <c r="H286" i="2" s="1"/>
  <c r="F281" i="2"/>
  <c r="H281" i="2" s="1"/>
  <c r="F273" i="2"/>
  <c r="H273" i="2" s="1"/>
  <c r="F265" i="2"/>
  <c r="H265" i="2" s="1"/>
  <c r="F257" i="2"/>
  <c r="H257" i="2" s="1"/>
  <c r="F249" i="2"/>
  <c r="H249" i="2" s="1"/>
  <c r="F241" i="2"/>
  <c r="H241" i="2" s="1"/>
  <c r="F234" i="2"/>
  <c r="H234" i="2" s="1"/>
  <c r="F300" i="2"/>
  <c r="H300" i="2" s="1"/>
  <c r="F296" i="2"/>
  <c r="H296" i="2" s="1"/>
  <c r="F289" i="2"/>
  <c r="H289" i="2" s="1"/>
  <c r="F279" i="2"/>
  <c r="H279" i="2" s="1"/>
  <c r="F263" i="2"/>
  <c r="H263" i="2" s="1"/>
  <c r="F255" i="2"/>
  <c r="H255" i="2" s="1"/>
  <c r="F247" i="2"/>
  <c r="H247" i="2" s="1"/>
  <c r="F239" i="2"/>
  <c r="H239" i="2" s="1"/>
  <c r="F232" i="2"/>
  <c r="H232" i="2" s="1"/>
  <c r="F278" i="2"/>
  <c r="H278" i="2" s="1"/>
  <c r="F262" i="2"/>
  <c r="H262" i="2" s="1"/>
  <c r="F231" i="2"/>
  <c r="H231" i="2" s="1"/>
  <c r="F253" i="2"/>
  <c r="H253" i="2" s="1"/>
  <c r="F227" i="2"/>
  <c r="H227" i="2" s="1"/>
  <c r="F219" i="2"/>
  <c r="H219" i="2" s="1"/>
  <c r="F211" i="2"/>
  <c r="H211" i="2" s="1"/>
  <c r="F203" i="2"/>
  <c r="H203" i="2" s="1"/>
  <c r="F195" i="2"/>
  <c r="H195" i="2" s="1"/>
  <c r="F187" i="2"/>
  <c r="H187" i="2" s="1"/>
  <c r="F194" i="2"/>
  <c r="H194" i="2" s="1"/>
  <c r="F182" i="2"/>
  <c r="H182" i="2" s="1"/>
  <c r="F188" i="2"/>
  <c r="H188" i="2" s="1"/>
  <c r="F226" i="2"/>
  <c r="H226" i="2" s="1"/>
  <c r="F218" i="2"/>
  <c r="H218" i="2" s="1"/>
  <c r="F210" i="2"/>
  <c r="H210" i="2" s="1"/>
  <c r="F202" i="2"/>
  <c r="H202" i="2" s="1"/>
  <c r="F186" i="2"/>
  <c r="H186" i="2" s="1"/>
  <c r="F179" i="2"/>
  <c r="H179" i="2" s="1"/>
  <c r="F225" i="2"/>
  <c r="H225" i="2" s="1"/>
  <c r="F217" i="2"/>
  <c r="H217" i="2" s="1"/>
  <c r="F209" i="2"/>
  <c r="H209" i="2" s="1"/>
  <c r="F201" i="2"/>
  <c r="H201" i="2" s="1"/>
  <c r="F193" i="2"/>
  <c r="H193" i="2" s="1"/>
  <c r="F185" i="2"/>
  <c r="H185" i="2" s="1"/>
  <c r="F199" i="2"/>
  <c r="H199" i="2" s="1"/>
  <c r="F214" i="2"/>
  <c r="H214" i="2" s="1"/>
  <c r="F190" i="2"/>
  <c r="H190" i="2" s="1"/>
  <c r="F220" i="2"/>
  <c r="H220" i="2" s="1"/>
  <c r="F224" i="2"/>
  <c r="H224" i="2" s="1"/>
  <c r="F216" i="2"/>
  <c r="H216" i="2" s="1"/>
  <c r="F208" i="2"/>
  <c r="H208" i="2" s="1"/>
  <c r="F200" i="2"/>
  <c r="H200" i="2" s="1"/>
  <c r="F192" i="2"/>
  <c r="H192" i="2" s="1"/>
  <c r="F184" i="2"/>
  <c r="H184" i="2" s="1"/>
  <c r="F191" i="2"/>
  <c r="H191" i="2" s="1"/>
  <c r="F206" i="2"/>
  <c r="H206" i="2" s="1"/>
  <c r="F204" i="2"/>
  <c r="H204" i="2" s="1"/>
  <c r="F223" i="2"/>
  <c r="H223" i="2" s="1"/>
  <c r="F215" i="2"/>
  <c r="H215" i="2" s="1"/>
  <c r="F207" i="2"/>
  <c r="H207" i="2" s="1"/>
  <c r="F183" i="2"/>
  <c r="H183" i="2" s="1"/>
  <c r="F198" i="2"/>
  <c r="H198" i="2" s="1"/>
  <c r="F212" i="2"/>
  <c r="H212" i="2" s="1"/>
  <c r="F222" i="2"/>
  <c r="H222" i="2" s="1"/>
  <c r="F180" i="2"/>
  <c r="H180" i="2" s="1"/>
  <c r="F221" i="2"/>
  <c r="H221" i="2" s="1"/>
  <c r="F213" i="2"/>
  <c r="H213" i="2" s="1"/>
  <c r="F205" i="2"/>
  <c r="H205" i="2" s="1"/>
  <c r="F197" i="2"/>
  <c r="H197" i="2" s="1"/>
  <c r="F189" i="2"/>
  <c r="H189" i="2" s="1"/>
  <c r="F181" i="2"/>
  <c r="H181" i="2" s="1"/>
  <c r="F196" i="2"/>
  <c r="H196" i="2" s="1"/>
  <c r="F178" i="2"/>
  <c r="H178" i="2" s="1"/>
  <c r="F177" i="2"/>
  <c r="H177" i="2" s="1"/>
  <c r="F173" i="2"/>
  <c r="H173" i="2" s="1"/>
  <c r="F171" i="2"/>
  <c r="H171" i="2" s="1"/>
  <c r="F174" i="2"/>
  <c r="H174" i="2" s="1"/>
  <c r="F176" i="2"/>
  <c r="H176" i="2" s="1"/>
  <c r="F172" i="2"/>
  <c r="H172" i="2" s="1"/>
  <c r="F175" i="2"/>
  <c r="H175" i="2" s="1"/>
  <c r="F170" i="2"/>
  <c r="H170" i="2" s="1"/>
  <c r="F169" i="2"/>
  <c r="H169" i="2" s="1"/>
  <c r="F168" i="2"/>
  <c r="H168" i="2" s="1"/>
  <c r="F167" i="2"/>
  <c r="H167" i="2" s="1"/>
  <c r="F166" i="2"/>
  <c r="H166" i="2" s="1"/>
  <c r="F165" i="2"/>
  <c r="H165" i="2" s="1"/>
  <c r="B2" i="2"/>
  <c r="F2" i="2" s="1"/>
  <c r="H2" i="2" s="1"/>
  <c r="F27" i="2"/>
  <c r="H27" i="2" s="1"/>
  <c r="F35" i="2"/>
  <c r="H35" i="2" s="1"/>
  <c r="F43" i="2"/>
  <c r="H43" i="2" s="1"/>
  <c r="F51" i="2"/>
  <c r="H51" i="2" s="1"/>
  <c r="F59" i="2"/>
  <c r="H59" i="2" s="1"/>
  <c r="F67" i="2"/>
  <c r="H67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139" i="2"/>
  <c r="H139" i="2" s="1"/>
  <c r="F147" i="2"/>
  <c r="H147" i="2" s="1"/>
  <c r="F155" i="2"/>
  <c r="H155" i="2" s="1"/>
  <c r="F163" i="2"/>
  <c r="H163" i="2" s="1"/>
  <c r="F47" i="2"/>
  <c r="H47" i="2" s="1"/>
  <c r="F24" i="2"/>
  <c r="H24" i="2" s="1"/>
  <c r="F128" i="2"/>
  <c r="H128" i="2" s="1"/>
  <c r="F28" i="2"/>
  <c r="H28" i="2" s="1"/>
  <c r="F36" i="2"/>
  <c r="H36" i="2" s="1"/>
  <c r="F44" i="2"/>
  <c r="H44" i="2" s="1"/>
  <c r="F52" i="2"/>
  <c r="H52" i="2" s="1"/>
  <c r="F60" i="2"/>
  <c r="H60" i="2" s="1"/>
  <c r="F68" i="2"/>
  <c r="H68" i="2" s="1"/>
  <c r="F76" i="2"/>
  <c r="H76" i="2" s="1"/>
  <c r="F84" i="2"/>
  <c r="H84" i="2" s="1"/>
  <c r="F92" i="2"/>
  <c r="H92" i="2" s="1"/>
  <c r="F100" i="2"/>
  <c r="H100" i="2" s="1"/>
  <c r="F108" i="2"/>
  <c r="H108" i="2" s="1"/>
  <c r="F116" i="2"/>
  <c r="H116" i="2" s="1"/>
  <c r="F124" i="2"/>
  <c r="H124" i="2" s="1"/>
  <c r="F132" i="2"/>
  <c r="H132" i="2" s="1"/>
  <c r="F140" i="2"/>
  <c r="H140" i="2" s="1"/>
  <c r="F148" i="2"/>
  <c r="H148" i="2" s="1"/>
  <c r="F156" i="2"/>
  <c r="H156" i="2" s="1"/>
  <c r="F164" i="2"/>
  <c r="F23" i="2"/>
  <c r="H23" i="2" s="1"/>
  <c r="F63" i="2"/>
  <c r="H63" i="2" s="1"/>
  <c r="F87" i="2"/>
  <c r="H87" i="2" s="1"/>
  <c r="F127" i="2"/>
  <c r="H127" i="2" s="1"/>
  <c r="F159" i="2"/>
  <c r="H159" i="2" s="1"/>
  <c r="F32" i="2"/>
  <c r="H32" i="2" s="1"/>
  <c r="F80" i="2"/>
  <c r="H80" i="2" s="1"/>
  <c r="F120" i="2"/>
  <c r="H120" i="2" s="1"/>
  <c r="F21" i="2"/>
  <c r="H21" i="2" s="1"/>
  <c r="F29" i="2"/>
  <c r="H29" i="2" s="1"/>
  <c r="F37" i="2"/>
  <c r="H37" i="2" s="1"/>
  <c r="F45" i="2"/>
  <c r="H45" i="2" s="1"/>
  <c r="F53" i="2"/>
  <c r="H53" i="2" s="1"/>
  <c r="F61" i="2"/>
  <c r="H61" i="2" s="1"/>
  <c r="F69" i="2"/>
  <c r="H69" i="2" s="1"/>
  <c r="F77" i="2"/>
  <c r="H77" i="2" s="1"/>
  <c r="F85" i="2"/>
  <c r="H85" i="2" s="1"/>
  <c r="F93" i="2"/>
  <c r="H93" i="2" s="1"/>
  <c r="F101" i="2"/>
  <c r="H101" i="2" s="1"/>
  <c r="F109" i="2"/>
  <c r="H109" i="2" s="1"/>
  <c r="F117" i="2"/>
  <c r="H117" i="2" s="1"/>
  <c r="F125" i="2"/>
  <c r="H125" i="2" s="1"/>
  <c r="F133" i="2"/>
  <c r="H133" i="2" s="1"/>
  <c r="F141" i="2"/>
  <c r="H141" i="2" s="1"/>
  <c r="F149" i="2"/>
  <c r="H149" i="2" s="1"/>
  <c r="F157" i="2"/>
  <c r="H157" i="2" s="1"/>
  <c r="F39" i="2"/>
  <c r="H39" i="2" s="1"/>
  <c r="F71" i="2"/>
  <c r="H71" i="2" s="1"/>
  <c r="F103" i="2"/>
  <c r="H103" i="2" s="1"/>
  <c r="F119" i="2"/>
  <c r="H119" i="2" s="1"/>
  <c r="F135" i="2"/>
  <c r="H135" i="2" s="1"/>
  <c r="F48" i="2"/>
  <c r="H48" i="2" s="1"/>
  <c r="F56" i="2"/>
  <c r="H56" i="2" s="1"/>
  <c r="F72" i="2"/>
  <c r="H72" i="2" s="1"/>
  <c r="F112" i="2"/>
  <c r="H112" i="2" s="1"/>
  <c r="F136" i="2"/>
  <c r="H136" i="2" s="1"/>
  <c r="F160" i="2"/>
  <c r="H160" i="2" s="1"/>
  <c r="F22" i="2"/>
  <c r="H22" i="2" s="1"/>
  <c r="F30" i="2"/>
  <c r="H30" i="2" s="1"/>
  <c r="F38" i="2"/>
  <c r="H38" i="2" s="1"/>
  <c r="F46" i="2"/>
  <c r="H46" i="2" s="1"/>
  <c r="F54" i="2"/>
  <c r="H54" i="2" s="1"/>
  <c r="F62" i="2"/>
  <c r="H62" i="2" s="1"/>
  <c r="F70" i="2"/>
  <c r="H70" i="2" s="1"/>
  <c r="F78" i="2"/>
  <c r="H78" i="2" s="1"/>
  <c r="F86" i="2"/>
  <c r="H86" i="2" s="1"/>
  <c r="F94" i="2"/>
  <c r="H94" i="2" s="1"/>
  <c r="F102" i="2"/>
  <c r="H102" i="2" s="1"/>
  <c r="F110" i="2"/>
  <c r="H110" i="2" s="1"/>
  <c r="F118" i="2"/>
  <c r="H118" i="2" s="1"/>
  <c r="F126" i="2"/>
  <c r="H126" i="2" s="1"/>
  <c r="F134" i="2"/>
  <c r="H134" i="2" s="1"/>
  <c r="F142" i="2"/>
  <c r="H142" i="2" s="1"/>
  <c r="F150" i="2"/>
  <c r="H150" i="2" s="1"/>
  <c r="F158" i="2"/>
  <c r="H158" i="2" s="1"/>
  <c r="F79" i="2"/>
  <c r="H79" i="2" s="1"/>
  <c r="F111" i="2"/>
  <c r="H111" i="2" s="1"/>
  <c r="F151" i="2"/>
  <c r="H151" i="2" s="1"/>
  <c r="F96" i="2"/>
  <c r="H96" i="2" s="1"/>
  <c r="F144" i="2"/>
  <c r="H144" i="2" s="1"/>
  <c r="F31" i="2"/>
  <c r="H31" i="2" s="1"/>
  <c r="F55" i="2"/>
  <c r="H55" i="2" s="1"/>
  <c r="F95" i="2"/>
  <c r="H95" i="2" s="1"/>
  <c r="F143" i="2"/>
  <c r="H143" i="2" s="1"/>
  <c r="F40" i="2"/>
  <c r="H40" i="2" s="1"/>
  <c r="F64" i="2"/>
  <c r="H64" i="2" s="1"/>
  <c r="F104" i="2"/>
  <c r="H104" i="2" s="1"/>
  <c r="F152" i="2"/>
  <c r="H152" i="2" s="1"/>
  <c r="F25" i="2"/>
  <c r="H25" i="2" s="1"/>
  <c r="F33" i="2"/>
  <c r="H33" i="2" s="1"/>
  <c r="F41" i="2"/>
  <c r="H41" i="2" s="1"/>
  <c r="F49" i="2"/>
  <c r="H49" i="2" s="1"/>
  <c r="F57" i="2"/>
  <c r="H57" i="2" s="1"/>
  <c r="F65" i="2"/>
  <c r="H65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7" i="2"/>
  <c r="H137" i="2" s="1"/>
  <c r="F145" i="2"/>
  <c r="H145" i="2" s="1"/>
  <c r="F153" i="2"/>
  <c r="H153" i="2" s="1"/>
  <c r="F161" i="2"/>
  <c r="H161" i="2" s="1"/>
  <c r="F26" i="2"/>
  <c r="H26" i="2" s="1"/>
  <c r="F34" i="2"/>
  <c r="H34" i="2" s="1"/>
  <c r="F42" i="2"/>
  <c r="H42" i="2" s="1"/>
  <c r="F50" i="2"/>
  <c r="H50" i="2" s="1"/>
  <c r="F58" i="2"/>
  <c r="H58" i="2" s="1"/>
  <c r="F66" i="2"/>
  <c r="H66" i="2" s="1"/>
  <c r="F74" i="2"/>
  <c r="H74" i="2" s="1"/>
  <c r="F82" i="2"/>
  <c r="H82" i="2" s="1"/>
  <c r="F90" i="2"/>
  <c r="H90" i="2" s="1"/>
  <c r="F98" i="2"/>
  <c r="H98" i="2" s="1"/>
  <c r="F106" i="2"/>
  <c r="H106" i="2" s="1"/>
  <c r="F114" i="2"/>
  <c r="H114" i="2" s="1"/>
  <c r="F122" i="2"/>
  <c r="H122" i="2" s="1"/>
  <c r="F130" i="2"/>
  <c r="H130" i="2" s="1"/>
  <c r="F138" i="2"/>
  <c r="H138" i="2" s="1"/>
  <c r="F146" i="2"/>
  <c r="H146" i="2" s="1"/>
  <c r="F154" i="2"/>
  <c r="H154" i="2" s="1"/>
  <c r="F162" i="2"/>
  <c r="H162" i="2" s="1"/>
  <c r="B3" i="2" l="1"/>
  <c r="F3" i="2" s="1"/>
  <c r="H3" i="2" s="1"/>
  <c r="E165" i="10"/>
  <c r="H164" i="10"/>
  <c r="H17" i="10"/>
  <c r="L2" i="2"/>
  <c r="J164" i="2"/>
  <c r="H164" i="2"/>
  <c r="L3" i="2" l="1"/>
  <c r="B4" i="2"/>
  <c r="F4" i="2" s="1"/>
  <c r="H4" i="2" s="1"/>
  <c r="E166" i="10"/>
  <c r="H165" i="10"/>
  <c r="H18" i="10"/>
  <c r="L4" i="2" l="1"/>
  <c r="B5" i="2"/>
  <c r="F5" i="2" s="1"/>
  <c r="H5" i="2" s="1"/>
  <c r="E167" i="10"/>
  <c r="H166" i="10"/>
  <c r="H19" i="10"/>
  <c r="L5" i="2" l="1"/>
  <c r="B6" i="2"/>
  <c r="F6" i="2" s="1"/>
  <c r="H6" i="2" s="1"/>
  <c r="E168" i="10"/>
  <c r="H167" i="10"/>
  <c r="H20" i="10"/>
  <c r="L6" i="2" l="1"/>
  <c r="B7" i="2"/>
  <c r="F7" i="2" s="1"/>
  <c r="H7" i="2" s="1"/>
  <c r="E169" i="10"/>
  <c r="H168" i="10"/>
  <c r="H21" i="10"/>
  <c r="L7" i="2" l="1"/>
  <c r="B8" i="2"/>
  <c r="F8" i="2" s="1"/>
  <c r="H8" i="2" s="1"/>
  <c r="E170" i="10"/>
  <c r="H169" i="10"/>
  <c r="H22" i="10"/>
  <c r="L8" i="2" l="1"/>
  <c r="B9" i="2"/>
  <c r="F9" i="2" s="1"/>
  <c r="H9" i="2" s="1"/>
  <c r="E171" i="10"/>
  <c r="H170" i="10"/>
  <c r="H23" i="10"/>
  <c r="L9" i="2" l="1"/>
  <c r="B10" i="2"/>
  <c r="F10" i="2" s="1"/>
  <c r="H10" i="2" s="1"/>
  <c r="E172" i="10"/>
  <c r="H171" i="10"/>
  <c r="H24" i="10"/>
  <c r="L10" i="2" l="1"/>
  <c r="B11" i="2"/>
  <c r="F11" i="2" s="1"/>
  <c r="H11" i="2" s="1"/>
  <c r="E173" i="10"/>
  <c r="H172" i="10"/>
  <c r="H25" i="10"/>
  <c r="B12" i="2"/>
  <c r="F12" i="2" s="1"/>
  <c r="H12" i="2" s="1"/>
  <c r="L11" i="2"/>
  <c r="E174" i="10" l="1"/>
  <c r="H173" i="10"/>
  <c r="H26" i="10"/>
  <c r="B13" i="2"/>
  <c r="F13" i="2" s="1"/>
  <c r="H13" i="2" s="1"/>
  <c r="L12" i="2"/>
  <c r="E175" i="10" l="1"/>
  <c r="H174" i="10"/>
  <c r="H27" i="10"/>
  <c r="B14" i="2"/>
  <c r="F14" i="2" s="1"/>
  <c r="H14" i="2" s="1"/>
  <c r="L13" i="2"/>
  <c r="E176" i="10" l="1"/>
  <c r="H175" i="10"/>
  <c r="H28" i="10"/>
  <c r="B15" i="2"/>
  <c r="F15" i="2" s="1"/>
  <c r="H15" i="2" s="1"/>
  <c r="L14" i="2"/>
  <c r="E177" i="10" l="1"/>
  <c r="H176" i="10"/>
  <c r="H29" i="10"/>
  <c r="B16" i="2"/>
  <c r="F16" i="2" s="1"/>
  <c r="H16" i="2" s="1"/>
  <c r="L15" i="2"/>
  <c r="E178" i="10" l="1"/>
  <c r="H177" i="10"/>
  <c r="H30" i="10"/>
  <c r="B17" i="2"/>
  <c r="F17" i="2" s="1"/>
  <c r="H17" i="2" s="1"/>
  <c r="L16" i="2"/>
  <c r="E179" i="10" l="1"/>
  <c r="H178" i="10"/>
  <c r="H31" i="10"/>
  <c r="B18" i="2"/>
  <c r="F18" i="2" s="1"/>
  <c r="H18" i="2" s="1"/>
  <c r="L17" i="2"/>
  <c r="E180" i="10" l="1"/>
  <c r="H179" i="10"/>
  <c r="H32" i="10"/>
  <c r="B19" i="2"/>
  <c r="F19" i="2" s="1"/>
  <c r="H19" i="2" s="1"/>
  <c r="L18" i="2"/>
  <c r="E181" i="10" l="1"/>
  <c r="H180" i="10"/>
  <c r="H33" i="10"/>
  <c r="B20" i="2"/>
  <c r="F20" i="2" s="1"/>
  <c r="H20" i="2" s="1"/>
  <c r="L19" i="2"/>
  <c r="E182" i="10" l="1"/>
  <c r="H181" i="10"/>
  <c r="H34" i="10"/>
  <c r="L20" i="2"/>
  <c r="L21" i="2"/>
  <c r="E183" i="10" l="1"/>
  <c r="H182" i="10"/>
  <c r="H35" i="10"/>
  <c r="E184" i="10" l="1"/>
  <c r="H183" i="10"/>
  <c r="H36" i="10"/>
  <c r="E185" i="10" l="1"/>
  <c r="H184" i="10"/>
  <c r="H37" i="10"/>
  <c r="E186" i="10" l="1"/>
  <c r="H185" i="10"/>
  <c r="H38" i="10"/>
  <c r="E187" i="10" l="1"/>
  <c r="H186" i="10"/>
  <c r="H39" i="10"/>
  <c r="E188" i="10" l="1"/>
  <c r="H187" i="10"/>
  <c r="H40" i="10"/>
  <c r="H188" i="10" l="1"/>
  <c r="E189" i="10"/>
  <c r="H41" i="10"/>
  <c r="E190" i="10" l="1"/>
  <c r="H189" i="10"/>
  <c r="H42" i="10"/>
  <c r="E191" i="10" l="1"/>
  <c r="H190" i="10"/>
  <c r="H43" i="10"/>
  <c r="E192" i="10" l="1"/>
  <c r="H191" i="10"/>
  <c r="H44" i="10"/>
  <c r="E193" i="10" l="1"/>
  <c r="H192" i="10"/>
  <c r="H45" i="10"/>
  <c r="E194" i="10" l="1"/>
  <c r="H193" i="10"/>
  <c r="H46" i="10"/>
  <c r="H194" i="10" l="1"/>
  <c r="E195" i="10"/>
  <c r="H47" i="10"/>
  <c r="H195" i="10" l="1"/>
  <c r="E196" i="10"/>
  <c r="H48" i="10"/>
  <c r="H196" i="10" l="1"/>
  <c r="E197" i="10"/>
  <c r="H49" i="10"/>
  <c r="E198" i="10" l="1"/>
  <c r="H197" i="10"/>
  <c r="H50" i="10"/>
  <c r="E199" i="10" l="1"/>
  <c r="H198" i="10"/>
  <c r="H51" i="10"/>
  <c r="E200" i="10" l="1"/>
  <c r="H199" i="10"/>
  <c r="H52" i="10"/>
  <c r="E201" i="10" l="1"/>
  <c r="H200" i="10"/>
  <c r="H53" i="10"/>
  <c r="E202" i="10" l="1"/>
  <c r="H201" i="10"/>
  <c r="H54" i="10"/>
  <c r="H202" i="10" l="1"/>
  <c r="E203" i="10"/>
  <c r="H55" i="10"/>
  <c r="H203" i="10" l="1"/>
  <c r="E204" i="10"/>
  <c r="H56" i="10"/>
  <c r="E205" i="10" l="1"/>
  <c r="H204" i="10"/>
  <c r="H57" i="10"/>
  <c r="E206" i="10" l="1"/>
  <c r="H205" i="10"/>
  <c r="H58" i="10"/>
  <c r="E207" i="10" l="1"/>
  <c r="H206" i="10"/>
  <c r="H59" i="10"/>
  <c r="E208" i="10" l="1"/>
  <c r="H207" i="10"/>
  <c r="H60" i="10"/>
  <c r="E209" i="10" l="1"/>
  <c r="H208" i="10"/>
  <c r="H61" i="10"/>
  <c r="H209" i="10" l="1"/>
  <c r="E210" i="10"/>
  <c r="H62" i="10"/>
  <c r="E211" i="10" l="1"/>
  <c r="H210" i="10"/>
  <c r="H63" i="10"/>
  <c r="E212" i="10" l="1"/>
  <c r="H211" i="10"/>
  <c r="H64" i="10"/>
  <c r="H212" i="10" l="1"/>
  <c r="E213" i="10"/>
  <c r="H65" i="10"/>
  <c r="H213" i="10" l="1"/>
  <c r="E214" i="10"/>
  <c r="H66" i="10"/>
  <c r="H214" i="10" l="1"/>
  <c r="E215" i="10"/>
  <c r="H67" i="10"/>
  <c r="H215" i="10" l="1"/>
  <c r="E216" i="10"/>
  <c r="H68" i="10"/>
  <c r="H216" i="10" l="1"/>
  <c r="E217" i="10"/>
  <c r="H69" i="10"/>
  <c r="E218" i="10" l="1"/>
  <c r="H217" i="10"/>
  <c r="H70" i="10"/>
  <c r="E219" i="10" l="1"/>
  <c r="H218" i="10"/>
  <c r="H71" i="10"/>
  <c r="E220" i="10" l="1"/>
  <c r="H219" i="10"/>
  <c r="H72" i="10"/>
  <c r="H220" i="10" l="1"/>
  <c r="E221" i="10"/>
  <c r="H73" i="10"/>
  <c r="H221" i="10" l="1"/>
  <c r="E222" i="10"/>
  <c r="H74" i="10"/>
  <c r="H222" i="10" l="1"/>
  <c r="E223" i="10"/>
  <c r="H75" i="10"/>
  <c r="E224" i="10" l="1"/>
  <c r="H223" i="10"/>
  <c r="H76" i="10"/>
  <c r="H224" i="10" l="1"/>
  <c r="E225" i="10"/>
  <c r="H77" i="10"/>
  <c r="E226" i="10" l="1"/>
  <c r="H225" i="10"/>
  <c r="H78" i="10"/>
  <c r="E227" i="10" l="1"/>
  <c r="H226" i="10"/>
  <c r="H79" i="10"/>
  <c r="H227" i="10" l="1"/>
  <c r="E228" i="10"/>
  <c r="H80" i="10"/>
  <c r="H228" i="10" l="1"/>
  <c r="E229" i="10"/>
  <c r="H81" i="10"/>
  <c r="E230" i="10" l="1"/>
  <c r="H229" i="10"/>
  <c r="H82" i="10"/>
  <c r="E231" i="10" l="1"/>
  <c r="H230" i="10"/>
  <c r="H83" i="10"/>
  <c r="H231" i="10" l="1"/>
  <c r="E232" i="10"/>
  <c r="H84" i="10"/>
  <c r="E233" i="10" l="1"/>
  <c r="H232" i="10"/>
  <c r="H85" i="10"/>
  <c r="E234" i="10" l="1"/>
  <c r="H233" i="10"/>
  <c r="H86" i="10"/>
  <c r="H234" i="10" l="1"/>
  <c r="E235" i="10"/>
  <c r="H87" i="10"/>
  <c r="E236" i="10" l="1"/>
  <c r="H235" i="10"/>
  <c r="H88" i="10"/>
  <c r="E237" i="10" l="1"/>
  <c r="H236" i="10"/>
  <c r="K5" i="10" s="1"/>
  <c r="H89" i="10"/>
  <c r="E238" i="10" l="1"/>
  <c r="H237" i="10"/>
  <c r="K6" i="10" s="1"/>
  <c r="L6" i="10" s="1"/>
  <c r="H90" i="10"/>
  <c r="E239" i="10" l="1"/>
  <c r="H238" i="10"/>
  <c r="K7" i="10" s="1"/>
  <c r="L7" i="10" s="1"/>
  <c r="H91" i="10"/>
  <c r="E240" i="10" l="1"/>
  <c r="H239" i="10"/>
  <c r="K8" i="10" s="1"/>
  <c r="L8" i="10" s="1"/>
  <c r="H92" i="10"/>
  <c r="E241" i="10" l="1"/>
  <c r="H240" i="10"/>
  <c r="K9" i="10" s="1"/>
  <c r="L9" i="10" s="1"/>
  <c r="H93" i="10"/>
  <c r="H241" i="10" l="1"/>
  <c r="K10" i="10" s="1"/>
  <c r="L10" i="10" s="1"/>
  <c r="E242" i="10"/>
  <c r="H94" i="10"/>
  <c r="E243" i="10" l="1"/>
  <c r="H242" i="10"/>
  <c r="K11" i="10" s="1"/>
  <c r="L11" i="10" s="1"/>
  <c r="H95" i="10"/>
  <c r="E244" i="10" l="1"/>
  <c r="H243" i="10"/>
  <c r="K12" i="10" s="1"/>
  <c r="L12" i="10" s="1"/>
  <c r="H96" i="10"/>
  <c r="H244" i="10" l="1"/>
  <c r="K13" i="10" s="1"/>
  <c r="L13" i="10" s="1"/>
  <c r="E245" i="10"/>
  <c r="H97" i="10"/>
  <c r="H245" i="10" l="1"/>
  <c r="K14" i="10" s="1"/>
  <c r="L14" i="10" s="1"/>
  <c r="E246" i="10"/>
  <c r="H98" i="10"/>
  <c r="E247" i="10" l="1"/>
  <c r="H246" i="10"/>
  <c r="K15" i="10" s="1"/>
  <c r="L15" i="10" s="1"/>
  <c r="H99" i="10"/>
  <c r="H247" i="10" l="1"/>
  <c r="K16" i="10" s="1"/>
  <c r="L16" i="10" s="1"/>
  <c r="E248" i="10"/>
  <c r="H100" i="10"/>
  <c r="E249" i="10" l="1"/>
  <c r="H248" i="10"/>
  <c r="K17" i="10" s="1"/>
  <c r="L17" i="10" s="1"/>
  <c r="H101" i="10"/>
  <c r="E250" i="10" l="1"/>
  <c r="H249" i="10"/>
  <c r="K18" i="10" s="1"/>
  <c r="L18" i="10" s="1"/>
  <c r="H102" i="10"/>
  <c r="E251" i="10" l="1"/>
  <c r="H250" i="10"/>
  <c r="K19" i="10" s="1"/>
  <c r="L19" i="10" s="1"/>
  <c r="H103" i="10"/>
  <c r="H251" i="10" l="1"/>
  <c r="K20" i="10" s="1"/>
  <c r="L20" i="10" s="1"/>
  <c r="E252" i="10"/>
  <c r="H104" i="10"/>
  <c r="H252" i="10" l="1"/>
  <c r="K21" i="10" s="1"/>
  <c r="L21" i="10" s="1"/>
  <c r="E253" i="10"/>
  <c r="H105" i="10"/>
  <c r="H253" i="10" l="1"/>
  <c r="K22" i="10" s="1"/>
  <c r="L22" i="10" s="1"/>
  <c r="E254" i="10"/>
  <c r="H106" i="10"/>
  <c r="E255" i="10" l="1"/>
  <c r="H254" i="10"/>
  <c r="K23" i="10" s="1"/>
  <c r="L23" i="10" s="1"/>
  <c r="H107" i="10"/>
  <c r="H255" i="10" l="1"/>
  <c r="K24" i="10" s="1"/>
  <c r="L24" i="10" s="1"/>
  <c r="E256" i="10"/>
  <c r="H108" i="10"/>
  <c r="H256" i="10" l="1"/>
  <c r="K25" i="10" s="1"/>
  <c r="L25" i="10" s="1"/>
  <c r="E257" i="10"/>
  <c r="H109" i="10"/>
  <c r="E258" i="10" l="1"/>
  <c r="H257" i="10"/>
  <c r="K26" i="10" s="1"/>
  <c r="L26" i="10" s="1"/>
  <c r="H110" i="10"/>
  <c r="H258" i="10" l="1"/>
  <c r="K27" i="10" s="1"/>
  <c r="L27" i="10" s="1"/>
  <c r="E259" i="10"/>
  <c r="H111" i="10"/>
  <c r="H259" i="10" l="1"/>
  <c r="K28" i="10" s="1"/>
  <c r="L28" i="10" s="1"/>
  <c r="E260" i="10"/>
  <c r="H112" i="10"/>
  <c r="H260" i="10" l="1"/>
  <c r="K29" i="10" s="1"/>
  <c r="L29" i="10" s="1"/>
  <c r="E261" i="10"/>
  <c r="H113" i="10"/>
  <c r="H261" i="10" l="1"/>
  <c r="K30" i="10" s="1"/>
  <c r="L30" i="10" s="1"/>
  <c r="E262" i="10"/>
  <c r="H114" i="10"/>
  <c r="E263" i="10" l="1"/>
  <c r="H262" i="10"/>
  <c r="K31" i="10" s="1"/>
  <c r="L31" i="10" s="1"/>
  <c r="H115" i="10"/>
  <c r="E264" i="10" l="1"/>
  <c r="H263" i="10"/>
  <c r="K32" i="10" s="1"/>
  <c r="L32" i="10" s="1"/>
  <c r="H116" i="10"/>
  <c r="E265" i="10" l="1"/>
  <c r="H264" i="10"/>
  <c r="K33" i="10" s="1"/>
  <c r="L33" i="10" s="1"/>
  <c r="H117" i="10"/>
  <c r="E266" i="10" l="1"/>
  <c r="H265" i="10"/>
  <c r="K34" i="10" s="1"/>
  <c r="L34" i="10" s="1"/>
  <c r="H118" i="10"/>
  <c r="E267" i="10" l="1"/>
  <c r="H266" i="10"/>
  <c r="K35" i="10" s="1"/>
  <c r="L35" i="10" s="1"/>
  <c r="H119" i="10"/>
  <c r="H267" i="10" l="1"/>
  <c r="K36" i="10" s="1"/>
  <c r="L36" i="10" s="1"/>
  <c r="E268" i="10"/>
  <c r="H120" i="10"/>
  <c r="H268" i="10" l="1"/>
  <c r="K37" i="10" s="1"/>
  <c r="L37" i="10" s="1"/>
  <c r="E269" i="10"/>
  <c r="H121" i="10"/>
  <c r="E270" i="10" l="1"/>
  <c r="H269" i="10"/>
  <c r="K38" i="10" s="1"/>
  <c r="L38" i="10" s="1"/>
  <c r="H122" i="10"/>
  <c r="E271" i="10" l="1"/>
  <c r="H270" i="10"/>
  <c r="K39" i="10" s="1"/>
  <c r="L39" i="10" s="1"/>
  <c r="H123" i="10"/>
  <c r="E272" i="10" l="1"/>
  <c r="H271" i="10"/>
  <c r="K40" i="10" s="1"/>
  <c r="L40" i="10" s="1"/>
  <c r="H124" i="10"/>
  <c r="E273" i="10" l="1"/>
  <c r="H272" i="10"/>
  <c r="K41" i="10" s="1"/>
  <c r="L41" i="10" s="1"/>
  <c r="H125" i="10"/>
  <c r="H273" i="10" l="1"/>
  <c r="K42" i="10" s="1"/>
  <c r="L42" i="10" s="1"/>
  <c r="E274" i="10"/>
  <c r="H126" i="10"/>
  <c r="H274" i="10" l="1"/>
  <c r="K43" i="10" s="1"/>
  <c r="L43" i="10" s="1"/>
  <c r="E275" i="10"/>
  <c r="H127" i="10"/>
  <c r="H275" i="10" l="1"/>
  <c r="K44" i="10" s="1"/>
  <c r="L44" i="10" s="1"/>
  <c r="E276" i="10"/>
  <c r="H128" i="10"/>
  <c r="H276" i="10" l="1"/>
  <c r="K45" i="10" s="1"/>
  <c r="L45" i="10" s="1"/>
  <c r="E277" i="10"/>
  <c r="H129" i="10"/>
  <c r="H277" i="10" l="1"/>
  <c r="K46" i="10" s="1"/>
  <c r="L46" i="10" s="1"/>
  <c r="E278" i="10"/>
  <c r="H130" i="10"/>
  <c r="E279" i="10" l="1"/>
  <c r="H278" i="10"/>
  <c r="K47" i="10" s="1"/>
  <c r="L47" i="10" s="1"/>
  <c r="H131" i="10"/>
  <c r="H279" i="10" l="1"/>
  <c r="K48" i="10" s="1"/>
  <c r="L48" i="10" s="1"/>
  <c r="E280" i="10"/>
  <c r="H132" i="10"/>
  <c r="H280" i="10" l="1"/>
  <c r="K49" i="10" s="1"/>
  <c r="L49" i="10" s="1"/>
  <c r="E281" i="10"/>
  <c r="H133" i="10"/>
  <c r="H281" i="10" l="1"/>
  <c r="K50" i="10" s="1"/>
  <c r="L50" i="10" s="1"/>
  <c r="E282" i="10"/>
  <c r="H134" i="10"/>
  <c r="H282" i="10" l="1"/>
  <c r="K51" i="10" s="1"/>
  <c r="L51" i="10" s="1"/>
  <c r="E283" i="10"/>
  <c r="H135" i="10"/>
  <c r="E284" i="10" l="1"/>
  <c r="H283" i="10"/>
  <c r="K52" i="10" s="1"/>
  <c r="L52" i="10" s="1"/>
  <c r="H136" i="10"/>
  <c r="E285" i="10" l="1"/>
  <c r="H284" i="10"/>
  <c r="K53" i="10" s="1"/>
  <c r="L53" i="10" s="1"/>
  <c r="H137" i="10"/>
  <c r="E286" i="10" l="1"/>
  <c r="H285" i="10"/>
  <c r="K54" i="10" s="1"/>
  <c r="L54" i="10" s="1"/>
  <c r="H138" i="10"/>
  <c r="E287" i="10" l="1"/>
  <c r="H286" i="10"/>
  <c r="K55" i="10" s="1"/>
  <c r="L55" i="10" s="1"/>
  <c r="H139" i="10"/>
  <c r="H287" i="10" l="1"/>
  <c r="K56" i="10" s="1"/>
  <c r="L56" i="10" s="1"/>
  <c r="E288" i="10"/>
  <c r="H140" i="10"/>
  <c r="H288" i="10" l="1"/>
  <c r="K57" i="10" s="1"/>
  <c r="L57" i="10" s="1"/>
  <c r="E289" i="10"/>
  <c r="H141" i="10"/>
  <c r="H289" i="10" l="1"/>
  <c r="K58" i="10" s="1"/>
  <c r="L58" i="10" s="1"/>
  <c r="E290" i="10"/>
  <c r="H142" i="10"/>
  <c r="H290" i="10" l="1"/>
  <c r="K59" i="10" s="1"/>
  <c r="L59" i="10" s="1"/>
  <c r="E291" i="10"/>
  <c r="H143" i="10"/>
  <c r="E292" i="10" l="1"/>
  <c r="H291" i="10"/>
  <c r="K60" i="10" s="1"/>
  <c r="L60" i="10" s="1"/>
  <c r="H144" i="10"/>
  <c r="E293" i="10" l="1"/>
  <c r="H292" i="10"/>
  <c r="K61" i="10" s="1"/>
  <c r="L61" i="10" s="1"/>
  <c r="H145" i="10"/>
  <c r="H293" i="10" l="1"/>
  <c r="K62" i="10" s="1"/>
  <c r="L62" i="10" s="1"/>
  <c r="E294" i="10"/>
  <c r="H146" i="10"/>
  <c r="E295" i="10" l="1"/>
  <c r="H294" i="10"/>
  <c r="K63" i="10" s="1"/>
  <c r="L63" i="10" s="1"/>
  <c r="H147" i="10"/>
  <c r="E296" i="10" l="1"/>
  <c r="H295" i="10"/>
  <c r="K64" i="10" s="1"/>
  <c r="L64" i="10" s="1"/>
  <c r="H148" i="10"/>
  <c r="H296" i="10" l="1"/>
  <c r="K65" i="10" s="1"/>
  <c r="L65" i="10" s="1"/>
  <c r="E297" i="10"/>
  <c r="H149" i="10"/>
  <c r="E298" i="10" l="1"/>
  <c r="H297" i="10"/>
  <c r="K66" i="10" s="1"/>
  <c r="L66" i="10" s="1"/>
  <c r="H151" i="10"/>
  <c r="H150" i="10"/>
  <c r="H298" i="10" l="1"/>
  <c r="K67" i="10" s="1"/>
  <c r="L67" i="10" s="1"/>
  <c r="E299" i="10"/>
  <c r="E300" i="10" l="1"/>
  <c r="H299" i="10"/>
  <c r="K68" i="10" s="1"/>
  <c r="L68" i="10" s="1"/>
  <c r="H300" i="10" l="1"/>
  <c r="K69" i="10" s="1"/>
  <c r="L69" i="10" s="1"/>
  <c r="E301" i="10"/>
  <c r="E302" i="10" l="1"/>
  <c r="H301" i="10"/>
  <c r="K70" i="10" s="1"/>
  <c r="L70" i="10" s="1"/>
  <c r="E303" i="10" l="1"/>
  <c r="H302" i="10"/>
  <c r="K71" i="10" s="1"/>
  <c r="L71" i="10" s="1"/>
  <c r="H303" i="10" l="1"/>
  <c r="K72" i="10" s="1"/>
  <c r="L72" i="10" s="1"/>
  <c r="E304" i="10"/>
  <c r="H304" i="10" l="1"/>
  <c r="K73" i="10" s="1"/>
  <c r="L73" i="10" s="1"/>
  <c r="E305" i="10"/>
  <c r="E306" i="10" l="1"/>
  <c r="H305" i="10"/>
  <c r="K74" i="10" s="1"/>
  <c r="L74" i="10" s="1"/>
  <c r="H306" i="10" l="1"/>
  <c r="K75" i="10" s="1"/>
  <c r="L75" i="10" s="1"/>
  <c r="E307" i="10"/>
  <c r="E308" i="10" l="1"/>
  <c r="H307" i="10"/>
  <c r="K76" i="10" s="1"/>
  <c r="L76" i="10" s="1"/>
  <c r="H308" i="10" l="1"/>
  <c r="K77" i="10" s="1"/>
  <c r="L77" i="10" s="1"/>
  <c r="E309" i="10"/>
  <c r="E310" i="10" l="1"/>
  <c r="H309" i="10"/>
  <c r="K78" i="10" s="1"/>
  <c r="L78" i="10" s="1"/>
  <c r="E311" i="10" l="1"/>
  <c r="H310" i="10"/>
  <c r="K79" i="10" s="1"/>
  <c r="L79" i="10" s="1"/>
  <c r="E312" i="10" l="1"/>
  <c r="H311" i="10"/>
  <c r="K80" i="10" s="1"/>
  <c r="L80" i="10" s="1"/>
  <c r="E313" i="10" l="1"/>
  <c r="H312" i="10"/>
  <c r="K81" i="10" s="1"/>
  <c r="L81" i="10" s="1"/>
  <c r="H313" i="10" l="1"/>
  <c r="K82" i="10" s="1"/>
  <c r="L82" i="10" s="1"/>
  <c r="E314" i="10"/>
  <c r="H314" i="10" l="1"/>
  <c r="K83" i="10" s="1"/>
  <c r="L83" i="10" s="1"/>
  <c r="E315" i="10"/>
  <c r="H315" i="10" l="1"/>
  <c r="K84" i="10" s="1"/>
  <c r="L84" i="10" s="1"/>
  <c r="E316" i="10"/>
  <c r="H316" i="10" l="1"/>
  <c r="K85" i="10" s="1"/>
  <c r="L85" i="10" s="1"/>
  <c r="E317" i="10"/>
  <c r="H317" i="10" l="1"/>
  <c r="K86" i="10" s="1"/>
  <c r="L86" i="10" s="1"/>
  <c r="E318" i="10"/>
  <c r="H318" i="10" l="1"/>
  <c r="K87" i="10" s="1"/>
  <c r="L87" i="10" s="1"/>
  <c r="E319" i="10"/>
  <c r="E320" i="10" l="1"/>
  <c r="H319" i="10"/>
  <c r="K88" i="10" s="1"/>
  <c r="L88" i="10" s="1"/>
  <c r="H320" i="10" l="1"/>
  <c r="K89" i="10" s="1"/>
  <c r="L89" i="10" s="1"/>
  <c r="E321" i="10"/>
  <c r="E322" i="10" l="1"/>
  <c r="H321" i="10"/>
  <c r="K90" i="10" s="1"/>
  <c r="L90" i="10" s="1"/>
  <c r="H322" i="10" l="1"/>
  <c r="K91" i="10" s="1"/>
  <c r="L91" i="10" s="1"/>
  <c r="E323" i="10"/>
  <c r="H323" i="10" l="1"/>
  <c r="K92" i="10" s="1"/>
  <c r="L92" i="10" s="1"/>
  <c r="E324" i="10"/>
  <c r="H324" i="10" l="1"/>
  <c r="K93" i="10" s="1"/>
  <c r="L93" i="10" s="1"/>
  <c r="E325" i="10"/>
  <c r="H325" i="10" l="1"/>
  <c r="K94" i="10" s="1"/>
  <c r="L94" i="10" s="1"/>
  <c r="E326" i="10"/>
  <c r="E327" i="10" l="1"/>
  <c r="H326" i="10"/>
  <c r="K95" i="10" s="1"/>
  <c r="L95" i="10" s="1"/>
  <c r="H327" i="10" l="1"/>
  <c r="K96" i="10" s="1"/>
  <c r="L96" i="10" s="1"/>
  <c r="E328" i="10"/>
  <c r="H328" i="10" l="1"/>
  <c r="K97" i="10" s="1"/>
  <c r="L97" i="10" s="1"/>
  <c r="E329" i="10"/>
  <c r="E330" i="10" l="1"/>
  <c r="H329" i="10"/>
  <c r="K98" i="10" s="1"/>
  <c r="L98" i="10" s="1"/>
  <c r="E331" i="10" l="1"/>
  <c r="H330" i="10"/>
  <c r="K99" i="10" s="1"/>
  <c r="L99" i="10" s="1"/>
  <c r="E332" i="10" l="1"/>
  <c r="H331" i="10"/>
  <c r="K100" i="10" s="1"/>
  <c r="L100" i="10" s="1"/>
  <c r="H332" i="10" l="1"/>
  <c r="K101" i="10" s="1"/>
  <c r="L101" i="10" s="1"/>
  <c r="E333" i="10"/>
  <c r="H333" i="10" l="1"/>
  <c r="K102" i="10" s="1"/>
  <c r="L102" i="10" s="1"/>
  <c r="E334" i="10"/>
  <c r="H334" i="10" l="1"/>
  <c r="K103" i="10" s="1"/>
  <c r="L103" i="10" s="1"/>
  <c r="E335" i="10"/>
  <c r="E336" i="10" l="1"/>
  <c r="H335" i="10"/>
  <c r="K104" i="10" s="1"/>
  <c r="L104" i="10" s="1"/>
  <c r="E337" i="10" l="1"/>
  <c r="H336" i="10"/>
  <c r="K105" i="10" s="1"/>
  <c r="L105" i="10" s="1"/>
  <c r="H337" i="10" l="1"/>
  <c r="K106" i="10" s="1"/>
  <c r="L106" i="10" s="1"/>
  <c r="E338" i="10"/>
  <c r="E339" i="10" l="1"/>
  <c r="H338" i="10"/>
  <c r="K107" i="10" s="1"/>
  <c r="L107" i="10" s="1"/>
  <c r="H339" i="10" l="1"/>
  <c r="K108" i="10" s="1"/>
  <c r="L108" i="10" s="1"/>
  <c r="E340" i="10"/>
  <c r="H340" i="10" l="1"/>
  <c r="K109" i="10" s="1"/>
  <c r="L109" i="10" s="1"/>
  <c r="E341" i="10"/>
  <c r="H341" i="10" l="1"/>
  <c r="K110" i="10" s="1"/>
  <c r="L110" i="10" s="1"/>
  <c r="E342" i="10"/>
  <c r="E343" i="10" l="1"/>
  <c r="H342" i="10"/>
  <c r="K111" i="10" s="1"/>
  <c r="L111" i="10" s="1"/>
  <c r="E344" i="10" l="1"/>
  <c r="H343" i="10"/>
  <c r="K112" i="10" s="1"/>
  <c r="L112" i="10" s="1"/>
  <c r="E345" i="10" l="1"/>
  <c r="H344" i="10"/>
  <c r="K113" i="10" s="1"/>
  <c r="L113" i="10" s="1"/>
  <c r="H345" i="10" l="1"/>
  <c r="K114" i="10" s="1"/>
  <c r="L114" i="10" s="1"/>
  <c r="E346" i="10"/>
  <c r="E347" i="10" l="1"/>
  <c r="H346" i="10"/>
  <c r="K115" i="10" s="1"/>
  <c r="L115" i="10" s="1"/>
  <c r="E348" i="10" l="1"/>
  <c r="H347" i="10"/>
  <c r="K116" i="10" s="1"/>
  <c r="L116" i="10" s="1"/>
  <c r="E349" i="10" l="1"/>
  <c r="H348" i="10"/>
  <c r="K117" i="10" s="1"/>
  <c r="L117" i="10" s="1"/>
  <c r="E350" i="10" l="1"/>
  <c r="H349" i="10"/>
  <c r="K118" i="10" s="1"/>
  <c r="L118" i="10" s="1"/>
  <c r="H350" i="10" l="1"/>
  <c r="K119" i="10" s="1"/>
  <c r="L119" i="10" s="1"/>
  <c r="E351" i="10"/>
  <c r="H351" i="10" l="1"/>
  <c r="K120" i="10" s="1"/>
  <c r="L120" i="10" s="1"/>
  <c r="E352" i="10"/>
  <c r="H352" i="10" l="1"/>
  <c r="K121" i="10" s="1"/>
  <c r="L121" i="10" s="1"/>
  <c r="E353" i="10"/>
  <c r="H353" i="10" l="1"/>
  <c r="K122" i="10" s="1"/>
  <c r="L122" i="10" s="1"/>
  <c r="E354" i="10"/>
  <c r="H354" i="10" l="1"/>
  <c r="K123" i="10" s="1"/>
  <c r="L123" i="10" s="1"/>
  <c r="E355" i="10"/>
  <c r="E356" i="10" l="1"/>
  <c r="H355" i="10"/>
  <c r="K124" i="10" s="1"/>
  <c r="L124" i="10" s="1"/>
  <c r="H356" i="10" l="1"/>
  <c r="K125" i="10" s="1"/>
  <c r="L125" i="10" s="1"/>
  <c r="E357" i="10"/>
  <c r="E358" i="10" l="1"/>
  <c r="H357" i="10"/>
  <c r="K126" i="10" s="1"/>
  <c r="L126" i="10" s="1"/>
  <c r="H358" i="10" l="1"/>
  <c r="K127" i="10" s="1"/>
  <c r="L127" i="10" s="1"/>
  <c r="E359" i="10"/>
  <c r="E360" i="10" l="1"/>
  <c r="H359" i="10"/>
  <c r="K128" i="10" s="1"/>
  <c r="L128" i="10" s="1"/>
  <c r="H360" i="10" l="1"/>
  <c r="K129" i="10" s="1"/>
  <c r="L129" i="10" s="1"/>
  <c r="E361" i="10"/>
  <c r="H361" i="10" l="1"/>
  <c r="K130" i="10" s="1"/>
  <c r="L130" i="10" s="1"/>
  <c r="E362" i="10"/>
  <c r="E363" i="10" l="1"/>
  <c r="H362" i="10"/>
  <c r="K131" i="10" s="1"/>
  <c r="L131" i="10" s="1"/>
  <c r="H363" i="10" l="1"/>
  <c r="K132" i="10" s="1"/>
  <c r="L132" i="10" s="1"/>
  <c r="E364" i="10"/>
  <c r="E365" i="10" l="1"/>
  <c r="H364" i="10"/>
  <c r="K133" i="10" s="1"/>
  <c r="L133" i="10" s="1"/>
  <c r="H365" i="10" l="1"/>
  <c r="K134" i="10" s="1"/>
  <c r="L134" i="10" s="1"/>
  <c r="E366" i="10"/>
  <c r="E367" i="10" l="1"/>
  <c r="H366" i="10"/>
  <c r="K135" i="10" s="1"/>
  <c r="L135" i="10" s="1"/>
  <c r="E368" i="10" l="1"/>
  <c r="H367" i="10"/>
  <c r="K136" i="10" s="1"/>
  <c r="L136" i="10" s="1"/>
  <c r="H368" i="10" l="1"/>
  <c r="K137" i="10" s="1"/>
  <c r="L137" i="10" s="1"/>
  <c r="E369" i="10"/>
  <c r="E370" i="10" l="1"/>
  <c r="H369" i="10"/>
  <c r="K138" i="10" s="1"/>
  <c r="L138" i="10" s="1"/>
  <c r="E371" i="10" l="1"/>
  <c r="H370" i="10"/>
  <c r="K139" i="10" s="1"/>
  <c r="L139" i="10" s="1"/>
  <c r="H371" i="10" l="1"/>
  <c r="K140" i="10" s="1"/>
  <c r="L140" i="10" s="1"/>
  <c r="E372" i="10"/>
  <c r="E373" i="10" l="1"/>
  <c r="H372" i="10"/>
  <c r="K141" i="10" s="1"/>
  <c r="L141" i="10" s="1"/>
  <c r="E374" i="10" l="1"/>
  <c r="H373" i="10"/>
  <c r="K142" i="10" s="1"/>
  <c r="L142" i="10" s="1"/>
  <c r="E375" i="10" l="1"/>
  <c r="H374" i="10"/>
  <c r="K143" i="10" s="1"/>
  <c r="L143" i="10" s="1"/>
  <c r="E376" i="10" l="1"/>
  <c r="H375" i="10"/>
  <c r="K144" i="10" s="1"/>
  <c r="L144" i="10" s="1"/>
  <c r="H376" i="10" l="1"/>
  <c r="K145" i="10" s="1"/>
  <c r="L145" i="10" s="1"/>
  <c r="E377" i="10"/>
  <c r="H377" i="10" l="1"/>
  <c r="K146" i="10" s="1"/>
  <c r="L146" i="10" s="1"/>
  <c r="E378" i="10"/>
  <c r="H378" i="10" l="1"/>
  <c r="K147" i="10" s="1"/>
  <c r="L147" i="10" s="1"/>
  <c r="E379" i="10"/>
  <c r="E380" i="10" l="1"/>
  <c r="H379" i="10"/>
  <c r="K148" i="10" s="1"/>
  <c r="L148" i="10" s="1"/>
  <c r="H380" i="10" l="1"/>
  <c r="K149" i="10" s="1"/>
  <c r="L149" i="10" s="1"/>
  <c r="E381" i="10"/>
  <c r="H381" i="10" l="1"/>
  <c r="K150" i="10" s="1"/>
  <c r="L150" i="10" s="1"/>
  <c r="E382" i="10"/>
  <c r="H382" i="10" l="1"/>
  <c r="K151" i="10" s="1"/>
  <c r="L151" i="10" s="1"/>
  <c r="E383" i="10"/>
  <c r="H383" i="10" l="1"/>
  <c r="K152" i="10" s="1"/>
  <c r="L152" i="10" s="1"/>
  <c r="E384" i="10"/>
  <c r="H384" i="10" l="1"/>
  <c r="K153" i="10" s="1"/>
  <c r="L153" i="10" s="1"/>
  <c r="E385" i="10"/>
  <c r="H385" i="10" l="1"/>
  <c r="K154" i="10" s="1"/>
  <c r="L154" i="10" s="1"/>
  <c r="E386" i="10"/>
  <c r="H386" i="10" l="1"/>
  <c r="K155" i="10" s="1"/>
  <c r="L155" i="10" s="1"/>
  <c r="E387" i="10"/>
  <c r="H387" i="10" l="1"/>
  <c r="K156" i="10" s="1"/>
  <c r="L156" i="10" s="1"/>
  <c r="E388" i="10"/>
  <c r="H388" i="10" l="1"/>
  <c r="K157" i="10" s="1"/>
  <c r="L157" i="10" s="1"/>
  <c r="E389" i="10"/>
  <c r="E390" i="10" l="1"/>
  <c r="H389" i="10"/>
  <c r="K158" i="10" s="1"/>
  <c r="L158" i="10" s="1"/>
  <c r="H390" i="10" l="1"/>
  <c r="K159" i="10" s="1"/>
  <c r="L159" i="10" s="1"/>
  <c r="E391" i="10"/>
  <c r="H391" i="10" l="1"/>
  <c r="K160" i="10" s="1"/>
  <c r="L160" i="10" s="1"/>
  <c r="E392" i="10"/>
  <c r="H392" i="10" l="1"/>
  <c r="K161" i="10" s="1"/>
  <c r="L161" i="10" s="1"/>
  <c r="E393" i="10"/>
  <c r="H393" i="10" l="1"/>
  <c r="K162" i="10" s="1"/>
  <c r="L162" i="10" s="1"/>
  <c r="E394" i="10"/>
  <c r="H394" i="10" s="1"/>
  <c r="K163" i="10" s="1"/>
  <c r="L163" i="10" l="1"/>
  <c r="L164" i="10"/>
</calcChain>
</file>

<file path=xl/sharedStrings.xml><?xml version="1.0" encoding="utf-8"?>
<sst xmlns="http://schemas.openxmlformats.org/spreadsheetml/2006/main" count="88" uniqueCount="70">
  <si>
    <t>IV</t>
  </si>
  <si>
    <t>monthly settlement should use futures to hedge</t>
  </si>
  <si>
    <t>use monthly futures vs monthly options due to large negative differential futures and spot</t>
  </si>
  <si>
    <t xml:space="preserve">W1 performs better than monthly put </t>
  </si>
  <si>
    <t xml:space="preserve">W2 and monthly put are quite similar </t>
  </si>
  <si>
    <t>TW july futures up by 143</t>
  </si>
  <si>
    <t>TW futures up by 231</t>
  </si>
  <si>
    <t>Negative basis spread converged to 51</t>
  </si>
  <si>
    <t>TW Spot up by 207.54</t>
  </si>
  <si>
    <t>mistakenly use far month big TAIEX to hedge; had  cash out the extra ones</t>
    <phoneticPr fontId="1" type="noConversion"/>
  </si>
  <si>
    <t>出金8000</t>
    <phoneticPr fontId="1" type="noConversion"/>
  </si>
  <si>
    <t>Log return</t>
    <phoneticPr fontId="1" type="noConversion"/>
  </si>
  <si>
    <t>Normalization</t>
    <phoneticPr fontId="1" type="noConversion"/>
  </si>
  <si>
    <t xml:space="preserve">Base </t>
    <phoneticPr fontId="1" type="noConversion"/>
  </si>
  <si>
    <t>SO</t>
    <phoneticPr fontId="1" type="noConversion"/>
  </si>
  <si>
    <t>TAIEX</t>
    <phoneticPr fontId="1" type="noConversion"/>
  </si>
  <si>
    <t>Spot</t>
    <phoneticPr fontId="1" type="noConversion"/>
  </si>
  <si>
    <t>Futures</t>
    <phoneticPr fontId="1" type="noConversion"/>
  </si>
  <si>
    <t>Thursday</t>
    <phoneticPr fontId="1" type="noConversion"/>
  </si>
  <si>
    <t>Wednesday</t>
    <phoneticPr fontId="1" type="noConversion"/>
  </si>
  <si>
    <t>Last month for June</t>
    <phoneticPr fontId="1" type="noConversion"/>
  </si>
  <si>
    <t>far month as BP is inefficient at the start of transiton month</t>
    <phoneticPr fontId="1" type="noConversion"/>
  </si>
  <si>
    <t>SF spread</t>
    <phoneticPr fontId="1" type="noConversion"/>
  </si>
  <si>
    <t>TXO</t>
    <phoneticPr fontId="1" type="noConversion"/>
  </si>
  <si>
    <t>Warrant</t>
    <phoneticPr fontId="1" type="noConversion"/>
  </si>
  <si>
    <t>Spot change</t>
    <phoneticPr fontId="1" type="noConversion"/>
  </si>
  <si>
    <t>Futures change</t>
    <phoneticPr fontId="1" type="noConversion"/>
  </si>
  <si>
    <t>code</t>
    <phoneticPr fontId="1" type="noConversion"/>
  </si>
  <si>
    <t>issuer</t>
    <phoneticPr fontId="1" type="noConversion"/>
  </si>
  <si>
    <t>strike</t>
    <phoneticPr fontId="1" type="noConversion"/>
  </si>
  <si>
    <t>06838P</t>
    <phoneticPr fontId="1" type="noConversion"/>
  </si>
  <si>
    <t>07066P</t>
    <phoneticPr fontId="1" type="noConversion"/>
  </si>
  <si>
    <t>Macquarie</t>
    <phoneticPr fontId="1" type="noConversion"/>
  </si>
  <si>
    <t>Combined</t>
    <phoneticPr fontId="1" type="noConversion"/>
  </si>
  <si>
    <t>realized P/L for warrants</t>
    <phoneticPr fontId="1" type="noConversion"/>
  </si>
  <si>
    <t>cumulative unrealized</t>
    <phoneticPr fontId="1" type="noConversion"/>
  </si>
  <si>
    <t>06775P</t>
    <phoneticPr fontId="1" type="noConversion"/>
  </si>
  <si>
    <t>Money in</t>
    <phoneticPr fontId="1" type="noConversion"/>
  </si>
  <si>
    <t>06811P</t>
    <phoneticPr fontId="1" type="noConversion"/>
  </si>
  <si>
    <t>Yuanta</t>
    <phoneticPr fontId="1" type="noConversion"/>
  </si>
  <si>
    <t>KGI</t>
    <phoneticPr fontId="1" type="noConversion"/>
  </si>
  <si>
    <t>07181P</t>
    <phoneticPr fontId="1" type="noConversion"/>
  </si>
  <si>
    <t>06870P</t>
    <phoneticPr fontId="1" type="noConversion"/>
  </si>
  <si>
    <t>06773P</t>
    <phoneticPr fontId="1" type="noConversion"/>
  </si>
  <si>
    <t>07061P</t>
    <phoneticPr fontId="1" type="noConversion"/>
  </si>
  <si>
    <t>Capital</t>
    <phoneticPr fontId="1" type="noConversion"/>
  </si>
  <si>
    <t>Waterland</t>
    <phoneticPr fontId="1" type="noConversion"/>
  </si>
  <si>
    <t>06836P</t>
    <phoneticPr fontId="1" type="noConversion"/>
  </si>
  <si>
    <t>06871P</t>
    <phoneticPr fontId="1" type="noConversion"/>
  </si>
  <si>
    <t>06872P</t>
    <phoneticPr fontId="1" type="noConversion"/>
  </si>
  <si>
    <t>07024P</t>
    <phoneticPr fontId="1" type="noConversion"/>
  </si>
  <si>
    <t>Macquaerie</t>
    <phoneticPr fontId="1" type="noConversion"/>
  </si>
  <si>
    <t>07361P</t>
    <phoneticPr fontId="1" type="noConversion"/>
  </si>
  <si>
    <t>08503P</t>
    <phoneticPr fontId="1" type="noConversion"/>
  </si>
  <si>
    <t>Date</t>
    <phoneticPr fontId="1" type="noConversion"/>
  </si>
  <si>
    <t>Diff</t>
    <phoneticPr fontId="1" type="noConversion"/>
  </si>
  <si>
    <t>Return</t>
    <phoneticPr fontId="1" type="noConversion"/>
  </si>
  <si>
    <t>Date</t>
  </si>
  <si>
    <t>PnL Index</t>
    <phoneticPr fontId="1" type="noConversion"/>
  </si>
  <si>
    <t>yuanta</t>
    <phoneticPr fontId="1" type="noConversion"/>
  </si>
  <si>
    <t>TXO</t>
  </si>
  <si>
    <t>VIX</t>
    <phoneticPr fontId="1" type="noConversion"/>
  </si>
  <si>
    <t>Monthly PnL</t>
    <phoneticPr fontId="1" type="noConversion"/>
  </si>
  <si>
    <t>Monthly VIX chg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</si>
  <si>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</si>
  <si>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</si>
  <si>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</si>
  <si>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Median</t>
    <phoneticPr fontId="1" type="noConversion"/>
  </si>
  <si>
    <t>Returns</t>
    <phoneticPr fontId="1" type="noConversion"/>
  </si>
  <si>
    <t>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</si>
</sst>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3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2" borderId="0" xfId="0" applyFill="1"/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 applyAlignment="1"/>
    <xf numFmtId="17" fontId="0" fillId="0" borderId="0" xfId="0" applyNumberFormat="1"/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E10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monthly!$F$2:$F$20</c:f>
              <c:numCache>
                <c:formatCode>mmm\-yy</c:formatCode>
                <c:ptCount val="19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  <c:pt idx="18">
                  <c:v>44927</c:v>
                </c:pt>
              </c:numCache>
            </c:numRef>
          </c:cat>
          <c:val>
            <c:numRef>
              <c:f>monthly!$G$2:$G$20</c:f>
              <c:numCache>
                <c:formatCode>General</c:formatCode>
                <c:ptCount val="19"/>
                <c:pt idx="0">
                  <c:v>-2333</c:v>
                </c:pt>
                <c:pt idx="1">
                  <c:v>16</c:v>
                </c:pt>
                <c:pt idx="2">
                  <c:v>-6878</c:v>
                </c:pt>
                <c:pt idx="3">
                  <c:v>-6235</c:v>
                </c:pt>
                <c:pt idx="4">
                  <c:v>3442</c:v>
                </c:pt>
                <c:pt idx="5">
                  <c:v>2483</c:v>
                </c:pt>
                <c:pt idx="6">
                  <c:v>-3352</c:v>
                </c:pt>
                <c:pt idx="7">
                  <c:v>5294</c:v>
                </c:pt>
                <c:pt idx="8">
                  <c:v>11902</c:v>
                </c:pt>
                <c:pt idx="9">
                  <c:v>-4800</c:v>
                </c:pt>
                <c:pt idx="10">
                  <c:v>3091</c:v>
                </c:pt>
                <c:pt idx="11">
                  <c:v>-41140</c:v>
                </c:pt>
                <c:pt idx="12">
                  <c:v>5873</c:v>
                </c:pt>
                <c:pt idx="13">
                  <c:v>-9234</c:v>
                </c:pt>
                <c:pt idx="14">
                  <c:v>14467</c:v>
                </c:pt>
                <c:pt idx="15">
                  <c:v>-5230</c:v>
                </c:pt>
                <c:pt idx="16">
                  <c:v>5755</c:v>
                </c:pt>
                <c:pt idx="17">
                  <c:v>5245</c:v>
                </c:pt>
                <c:pt idx="18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A-4A44-9515-26AC6296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94480"/>
        <c:axId val="2136188240"/>
      </c:barChart>
      <c:dateAx>
        <c:axId val="2136194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88240"/>
        <c:crosses val="autoZero"/>
        <c:auto val="1"/>
        <c:lblOffset val="100"/>
        <c:baseTimeUnit val="months"/>
      </c:dateAx>
      <c:valAx>
        <c:axId val="2136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rgbClr val="FF000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monthly!$C$2:$C$395</c:f>
              <c:numCache>
                <c:formatCode>m/d/yyyy</c:formatCode>
                <c:ptCount val="394"/>
                <c:pt idx="0">
                  <c:v>44395</c:v>
                </c:pt>
                <c:pt idx="1">
                  <c:v>44396</c:v>
                </c:pt>
                <c:pt idx="2">
                  <c:v>44397</c:v>
                </c:pt>
                <c:pt idx="3">
                  <c:v>44398</c:v>
                </c:pt>
                <c:pt idx="4">
                  <c:v>44399</c:v>
                </c:pt>
                <c:pt idx="5">
                  <c:v>44400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44417</c:v>
                </c:pt>
                <c:pt idx="17">
                  <c:v>44418</c:v>
                </c:pt>
                <c:pt idx="18">
                  <c:v>44419</c:v>
                </c:pt>
                <c:pt idx="19">
                  <c:v>44420</c:v>
                </c:pt>
                <c:pt idx="20">
                  <c:v>44421</c:v>
                </c:pt>
                <c:pt idx="21">
                  <c:v>44424</c:v>
                </c:pt>
                <c:pt idx="22">
                  <c:v>44425</c:v>
                </c:pt>
                <c:pt idx="23">
                  <c:v>44426</c:v>
                </c:pt>
                <c:pt idx="24">
                  <c:v>44427</c:v>
                </c:pt>
                <c:pt idx="25">
                  <c:v>44428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44438</c:v>
                </c:pt>
                <c:pt idx="32">
                  <c:v>44439</c:v>
                </c:pt>
                <c:pt idx="33">
                  <c:v>44440</c:v>
                </c:pt>
                <c:pt idx="34">
                  <c:v>44441</c:v>
                </c:pt>
                <c:pt idx="35">
                  <c:v>44442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44461</c:v>
                </c:pt>
                <c:pt idx="47">
                  <c:v>44462</c:v>
                </c:pt>
                <c:pt idx="48">
                  <c:v>44463</c:v>
                </c:pt>
                <c:pt idx="49">
                  <c:v>44466</c:v>
                </c:pt>
                <c:pt idx="50">
                  <c:v>44467</c:v>
                </c:pt>
                <c:pt idx="51">
                  <c:v>44468</c:v>
                </c:pt>
                <c:pt idx="52">
                  <c:v>44469</c:v>
                </c:pt>
                <c:pt idx="53">
                  <c:v>44470</c:v>
                </c:pt>
                <c:pt idx="54">
                  <c:v>44473</c:v>
                </c:pt>
                <c:pt idx="55">
                  <c:v>44474</c:v>
                </c:pt>
                <c:pt idx="56">
                  <c:v>44475</c:v>
                </c:pt>
                <c:pt idx="57">
                  <c:v>44476</c:v>
                </c:pt>
                <c:pt idx="58">
                  <c:v>44477</c:v>
                </c:pt>
                <c:pt idx="59">
                  <c:v>44481</c:v>
                </c:pt>
                <c:pt idx="60">
                  <c:v>44482</c:v>
                </c:pt>
                <c:pt idx="61">
                  <c:v>44483</c:v>
                </c:pt>
                <c:pt idx="62">
                  <c:v>44484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44494</c:v>
                </c:pt>
                <c:pt idx="69">
                  <c:v>44495</c:v>
                </c:pt>
                <c:pt idx="70">
                  <c:v>44496</c:v>
                </c:pt>
                <c:pt idx="71">
                  <c:v>44497</c:v>
                </c:pt>
                <c:pt idx="72">
                  <c:v>44498</c:v>
                </c:pt>
                <c:pt idx="73">
                  <c:v>44501</c:v>
                </c:pt>
                <c:pt idx="74">
                  <c:v>44502</c:v>
                </c:pt>
                <c:pt idx="75">
                  <c:v>44503</c:v>
                </c:pt>
                <c:pt idx="76">
                  <c:v>44504</c:v>
                </c:pt>
                <c:pt idx="77">
                  <c:v>44505</c:v>
                </c:pt>
                <c:pt idx="78">
                  <c:v>44508</c:v>
                </c:pt>
                <c:pt idx="79">
                  <c:v>44509</c:v>
                </c:pt>
                <c:pt idx="80">
                  <c:v>44510</c:v>
                </c:pt>
                <c:pt idx="81">
                  <c:v>44511</c:v>
                </c:pt>
                <c:pt idx="82">
                  <c:v>44512</c:v>
                </c:pt>
                <c:pt idx="83">
                  <c:v>44515</c:v>
                </c:pt>
                <c:pt idx="84">
                  <c:v>44516</c:v>
                </c:pt>
                <c:pt idx="85">
                  <c:v>44517</c:v>
                </c:pt>
                <c:pt idx="86">
                  <c:v>44518</c:v>
                </c:pt>
                <c:pt idx="87">
                  <c:v>44519</c:v>
                </c:pt>
                <c:pt idx="88">
                  <c:v>44522</c:v>
                </c:pt>
                <c:pt idx="89">
                  <c:v>44523</c:v>
                </c:pt>
                <c:pt idx="90">
                  <c:v>44524</c:v>
                </c:pt>
                <c:pt idx="91">
                  <c:v>44525</c:v>
                </c:pt>
                <c:pt idx="92">
                  <c:v>44526</c:v>
                </c:pt>
                <c:pt idx="93">
                  <c:v>44529</c:v>
                </c:pt>
                <c:pt idx="94">
                  <c:v>44530</c:v>
                </c:pt>
                <c:pt idx="95">
                  <c:v>44531</c:v>
                </c:pt>
                <c:pt idx="96">
                  <c:v>44532</c:v>
                </c:pt>
                <c:pt idx="97">
                  <c:v>44533</c:v>
                </c:pt>
                <c:pt idx="98">
                  <c:v>44536</c:v>
                </c:pt>
                <c:pt idx="99">
                  <c:v>44537</c:v>
                </c:pt>
                <c:pt idx="100">
                  <c:v>44538</c:v>
                </c:pt>
                <c:pt idx="101">
                  <c:v>44539</c:v>
                </c:pt>
                <c:pt idx="102">
                  <c:v>44540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44550</c:v>
                </c:pt>
                <c:pt idx="109">
                  <c:v>44551</c:v>
                </c:pt>
                <c:pt idx="110">
                  <c:v>44552</c:v>
                </c:pt>
                <c:pt idx="111">
                  <c:v>44553</c:v>
                </c:pt>
                <c:pt idx="112">
                  <c:v>44554</c:v>
                </c:pt>
                <c:pt idx="113">
                  <c:v>44557</c:v>
                </c:pt>
                <c:pt idx="114">
                  <c:v>44558</c:v>
                </c:pt>
                <c:pt idx="115">
                  <c:v>44559</c:v>
                </c:pt>
                <c:pt idx="116">
                  <c:v>44560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44571</c:v>
                </c:pt>
                <c:pt idx="123">
                  <c:v>44572</c:v>
                </c:pt>
                <c:pt idx="124">
                  <c:v>44573</c:v>
                </c:pt>
                <c:pt idx="125">
                  <c:v>44574</c:v>
                </c:pt>
                <c:pt idx="126">
                  <c:v>44575</c:v>
                </c:pt>
                <c:pt idx="127">
                  <c:v>44578</c:v>
                </c:pt>
                <c:pt idx="128">
                  <c:v>44579</c:v>
                </c:pt>
                <c:pt idx="129">
                  <c:v>44580</c:v>
                </c:pt>
                <c:pt idx="130">
                  <c:v>44581</c:v>
                </c:pt>
                <c:pt idx="131">
                  <c:v>44582</c:v>
                </c:pt>
                <c:pt idx="132">
                  <c:v>44585</c:v>
                </c:pt>
                <c:pt idx="133">
                  <c:v>44586</c:v>
                </c:pt>
                <c:pt idx="134">
                  <c:v>44587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44621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44638</c:v>
                </c:pt>
                <c:pt idx="164">
                  <c:v>44641</c:v>
                </c:pt>
                <c:pt idx="165">
                  <c:v>44642</c:v>
                </c:pt>
                <c:pt idx="166">
                  <c:v>44643</c:v>
                </c:pt>
                <c:pt idx="167">
                  <c:v>44644</c:v>
                </c:pt>
                <c:pt idx="168">
                  <c:v>44645</c:v>
                </c:pt>
                <c:pt idx="169">
                  <c:v>44648</c:v>
                </c:pt>
                <c:pt idx="170">
                  <c:v>44649</c:v>
                </c:pt>
                <c:pt idx="171">
                  <c:v>44650</c:v>
                </c:pt>
                <c:pt idx="172">
                  <c:v>44651</c:v>
                </c:pt>
                <c:pt idx="173">
                  <c:v>44652</c:v>
                </c:pt>
                <c:pt idx="174">
                  <c:v>44657</c:v>
                </c:pt>
                <c:pt idx="175">
                  <c:v>44658</c:v>
                </c:pt>
                <c:pt idx="176">
                  <c:v>44659</c:v>
                </c:pt>
                <c:pt idx="177">
                  <c:v>44662</c:v>
                </c:pt>
                <c:pt idx="178">
                  <c:v>44663</c:v>
                </c:pt>
                <c:pt idx="179">
                  <c:v>44664</c:v>
                </c:pt>
                <c:pt idx="180">
                  <c:v>44665</c:v>
                </c:pt>
                <c:pt idx="181">
                  <c:v>44666</c:v>
                </c:pt>
                <c:pt idx="182">
                  <c:v>44669</c:v>
                </c:pt>
                <c:pt idx="183">
                  <c:v>44670</c:v>
                </c:pt>
                <c:pt idx="184">
                  <c:v>44671</c:v>
                </c:pt>
                <c:pt idx="185">
                  <c:v>44672</c:v>
                </c:pt>
                <c:pt idx="186">
                  <c:v>44673</c:v>
                </c:pt>
                <c:pt idx="187">
                  <c:v>44674</c:v>
                </c:pt>
                <c:pt idx="188">
                  <c:v>44675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44684</c:v>
                </c:pt>
                <c:pt idx="193">
                  <c:v>44685</c:v>
                </c:pt>
                <c:pt idx="194">
                  <c:v>44686</c:v>
                </c:pt>
                <c:pt idx="195">
                  <c:v>44687</c:v>
                </c:pt>
                <c:pt idx="196">
                  <c:v>44690</c:v>
                </c:pt>
                <c:pt idx="197">
                  <c:v>44691</c:v>
                </c:pt>
                <c:pt idx="198">
                  <c:v>44692</c:v>
                </c:pt>
                <c:pt idx="199">
                  <c:v>44693</c:v>
                </c:pt>
                <c:pt idx="200">
                  <c:v>44694</c:v>
                </c:pt>
                <c:pt idx="201">
                  <c:v>44697</c:v>
                </c:pt>
                <c:pt idx="202">
                  <c:v>44698</c:v>
                </c:pt>
                <c:pt idx="203">
                  <c:v>44699</c:v>
                </c:pt>
                <c:pt idx="204">
                  <c:v>44700</c:v>
                </c:pt>
                <c:pt idx="205">
                  <c:v>44701</c:v>
                </c:pt>
                <c:pt idx="206">
                  <c:v>44704</c:v>
                </c:pt>
                <c:pt idx="207">
                  <c:v>44705</c:v>
                </c:pt>
                <c:pt idx="208">
                  <c:v>44706</c:v>
                </c:pt>
                <c:pt idx="209">
                  <c:v>44707</c:v>
                </c:pt>
                <c:pt idx="210">
                  <c:v>44708</c:v>
                </c:pt>
                <c:pt idx="211">
                  <c:v>44711</c:v>
                </c:pt>
                <c:pt idx="212">
                  <c:v>44712</c:v>
                </c:pt>
                <c:pt idx="213">
                  <c:v>44713</c:v>
                </c:pt>
                <c:pt idx="214">
                  <c:v>44714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44782</c:v>
                </c:pt>
                <c:pt idx="262">
                  <c:v>44783</c:v>
                </c:pt>
                <c:pt idx="263">
                  <c:v>44784</c:v>
                </c:pt>
                <c:pt idx="264">
                  <c:v>44785</c:v>
                </c:pt>
                <c:pt idx="265">
                  <c:v>44788</c:v>
                </c:pt>
                <c:pt idx="266">
                  <c:v>44789</c:v>
                </c:pt>
                <c:pt idx="267">
                  <c:v>44790</c:v>
                </c:pt>
                <c:pt idx="268">
                  <c:v>44791</c:v>
                </c:pt>
                <c:pt idx="269">
                  <c:v>44792</c:v>
                </c:pt>
                <c:pt idx="270">
                  <c:v>44795</c:v>
                </c:pt>
                <c:pt idx="271">
                  <c:v>44796</c:v>
                </c:pt>
                <c:pt idx="272">
                  <c:v>44797</c:v>
                </c:pt>
                <c:pt idx="273">
                  <c:v>44798</c:v>
                </c:pt>
                <c:pt idx="274">
                  <c:v>44799</c:v>
                </c:pt>
                <c:pt idx="275">
                  <c:v>44802</c:v>
                </c:pt>
                <c:pt idx="276">
                  <c:v>44803</c:v>
                </c:pt>
                <c:pt idx="277">
                  <c:v>44804</c:v>
                </c:pt>
                <c:pt idx="278">
                  <c:v>44805</c:v>
                </c:pt>
                <c:pt idx="279">
                  <c:v>44806</c:v>
                </c:pt>
                <c:pt idx="280">
                  <c:v>44809</c:v>
                </c:pt>
                <c:pt idx="281">
                  <c:v>44810</c:v>
                </c:pt>
                <c:pt idx="282">
                  <c:v>44811</c:v>
                </c:pt>
                <c:pt idx="283">
                  <c:v>44812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44823</c:v>
                </c:pt>
                <c:pt idx="290">
                  <c:v>44824</c:v>
                </c:pt>
                <c:pt idx="291">
                  <c:v>44825</c:v>
                </c:pt>
                <c:pt idx="292">
                  <c:v>44826</c:v>
                </c:pt>
                <c:pt idx="293">
                  <c:v>44827</c:v>
                </c:pt>
                <c:pt idx="294">
                  <c:v>44830</c:v>
                </c:pt>
                <c:pt idx="295">
                  <c:v>44831</c:v>
                </c:pt>
                <c:pt idx="296">
                  <c:v>44832</c:v>
                </c:pt>
                <c:pt idx="297">
                  <c:v>44833</c:v>
                </c:pt>
                <c:pt idx="298">
                  <c:v>44834</c:v>
                </c:pt>
                <c:pt idx="299">
                  <c:v>44837</c:v>
                </c:pt>
                <c:pt idx="300">
                  <c:v>44838</c:v>
                </c:pt>
                <c:pt idx="301">
                  <c:v>44839</c:v>
                </c:pt>
                <c:pt idx="302">
                  <c:v>44840</c:v>
                </c:pt>
                <c:pt idx="303">
                  <c:v>44841</c:v>
                </c:pt>
                <c:pt idx="304">
                  <c:v>44845</c:v>
                </c:pt>
                <c:pt idx="305">
                  <c:v>44846</c:v>
                </c:pt>
                <c:pt idx="306">
                  <c:v>44847</c:v>
                </c:pt>
                <c:pt idx="307">
                  <c:v>44848</c:v>
                </c:pt>
                <c:pt idx="308">
                  <c:v>44851</c:v>
                </c:pt>
                <c:pt idx="309">
                  <c:v>44852</c:v>
                </c:pt>
                <c:pt idx="310">
                  <c:v>44853</c:v>
                </c:pt>
                <c:pt idx="311">
                  <c:v>44854</c:v>
                </c:pt>
                <c:pt idx="312">
                  <c:v>44855</c:v>
                </c:pt>
                <c:pt idx="313">
                  <c:v>44858</c:v>
                </c:pt>
                <c:pt idx="314">
                  <c:v>44859</c:v>
                </c:pt>
                <c:pt idx="315">
                  <c:v>44860</c:v>
                </c:pt>
                <c:pt idx="316">
                  <c:v>44861</c:v>
                </c:pt>
                <c:pt idx="317">
                  <c:v>44862</c:v>
                </c:pt>
                <c:pt idx="318">
                  <c:v>44865</c:v>
                </c:pt>
                <c:pt idx="319">
                  <c:v>44866</c:v>
                </c:pt>
                <c:pt idx="320">
                  <c:v>44867</c:v>
                </c:pt>
                <c:pt idx="321">
                  <c:v>44868</c:v>
                </c:pt>
                <c:pt idx="322">
                  <c:v>44869</c:v>
                </c:pt>
                <c:pt idx="323">
                  <c:v>44872</c:v>
                </c:pt>
                <c:pt idx="324">
                  <c:v>44873</c:v>
                </c:pt>
                <c:pt idx="325">
                  <c:v>44874</c:v>
                </c:pt>
                <c:pt idx="326">
                  <c:v>44875</c:v>
                </c:pt>
                <c:pt idx="327">
                  <c:v>44876</c:v>
                </c:pt>
                <c:pt idx="328">
                  <c:v>44879</c:v>
                </c:pt>
                <c:pt idx="329">
                  <c:v>44880</c:v>
                </c:pt>
                <c:pt idx="330">
                  <c:v>44881</c:v>
                </c:pt>
                <c:pt idx="331">
                  <c:v>44882</c:v>
                </c:pt>
                <c:pt idx="332">
                  <c:v>44883</c:v>
                </c:pt>
                <c:pt idx="333">
                  <c:v>44886</c:v>
                </c:pt>
                <c:pt idx="334">
                  <c:v>44887</c:v>
                </c:pt>
                <c:pt idx="335">
                  <c:v>44888</c:v>
                </c:pt>
                <c:pt idx="336">
                  <c:v>44889</c:v>
                </c:pt>
                <c:pt idx="337">
                  <c:v>44890</c:v>
                </c:pt>
                <c:pt idx="338">
                  <c:v>44893</c:v>
                </c:pt>
                <c:pt idx="339">
                  <c:v>44894</c:v>
                </c:pt>
                <c:pt idx="340">
                  <c:v>44895</c:v>
                </c:pt>
                <c:pt idx="341">
                  <c:v>44896</c:v>
                </c:pt>
                <c:pt idx="342">
                  <c:v>44897</c:v>
                </c:pt>
                <c:pt idx="343">
                  <c:v>44900</c:v>
                </c:pt>
                <c:pt idx="344">
                  <c:v>44901</c:v>
                </c:pt>
                <c:pt idx="345">
                  <c:v>44902</c:v>
                </c:pt>
                <c:pt idx="346">
                  <c:v>44903</c:v>
                </c:pt>
                <c:pt idx="347">
                  <c:v>44904</c:v>
                </c:pt>
                <c:pt idx="348">
                  <c:v>44907</c:v>
                </c:pt>
                <c:pt idx="349">
                  <c:v>44908</c:v>
                </c:pt>
                <c:pt idx="350">
                  <c:v>44909</c:v>
                </c:pt>
                <c:pt idx="351">
                  <c:v>44910</c:v>
                </c:pt>
                <c:pt idx="352">
                  <c:v>44911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44921</c:v>
                </c:pt>
                <c:pt idx="359">
                  <c:v>44922</c:v>
                </c:pt>
                <c:pt idx="360">
                  <c:v>44923</c:v>
                </c:pt>
                <c:pt idx="361">
                  <c:v>44924</c:v>
                </c:pt>
                <c:pt idx="362">
                  <c:v>44925</c:v>
                </c:pt>
                <c:pt idx="363">
                  <c:v>44929</c:v>
                </c:pt>
                <c:pt idx="364">
                  <c:v>44930</c:v>
                </c:pt>
                <c:pt idx="365">
                  <c:v>44931</c:v>
                </c:pt>
                <c:pt idx="366">
                  <c:v>44932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44942</c:v>
                </c:pt>
                <c:pt idx="373">
                  <c:v>44943</c:v>
                </c:pt>
                <c:pt idx="374">
                  <c:v>44956</c:v>
                </c:pt>
                <c:pt idx="375">
                  <c:v>44957</c:v>
                </c:pt>
                <c:pt idx="376">
                  <c:v>44958</c:v>
                </c:pt>
                <c:pt idx="377">
                  <c:v>44959</c:v>
                </c:pt>
                <c:pt idx="378">
                  <c:v>44960</c:v>
                </c:pt>
                <c:pt idx="379">
                  <c:v>44963</c:v>
                </c:pt>
                <c:pt idx="380">
                  <c:v>44964</c:v>
                </c:pt>
                <c:pt idx="381">
                  <c:v>44965</c:v>
                </c:pt>
                <c:pt idx="382">
                  <c:v>44966</c:v>
                </c:pt>
                <c:pt idx="383">
                  <c:v>44967</c:v>
                </c:pt>
                <c:pt idx="384">
                  <c:v>44970</c:v>
                </c:pt>
                <c:pt idx="385">
                  <c:v>44971</c:v>
                </c:pt>
                <c:pt idx="386">
                  <c:v>44972</c:v>
                </c:pt>
                <c:pt idx="387">
                  <c:v>44973</c:v>
                </c:pt>
                <c:pt idx="388">
                  <c:v>44974</c:v>
                </c:pt>
                <c:pt idx="389">
                  <c:v>44977</c:v>
                </c:pt>
                <c:pt idx="390">
                  <c:v>44978</c:v>
                </c:pt>
                <c:pt idx="391">
                  <c:v>44979</c:v>
                </c:pt>
                <c:pt idx="392">
                  <c:v>44980</c:v>
                </c:pt>
                <c:pt idx="393">
                  <c:v>44981</c:v>
                </c:pt>
              </c:numCache>
            </c:numRef>
          </c:cat>
          <c:val>
            <c:numRef>
              <c:f>monthly!$D$2:$D$395</c:f>
              <c:numCache>
                <c:formatCode>General</c:formatCode>
                <c:ptCount val="394"/>
                <c:pt idx="0">
                  <c:v>18.54</c:v>
                </c:pt>
                <c:pt idx="1">
                  <c:v>20.81</c:v>
                </c:pt>
                <c:pt idx="2">
                  <c:v>23.24</c:v>
                </c:pt>
                <c:pt idx="3">
                  <c:v>22.53</c:v>
                </c:pt>
                <c:pt idx="4">
                  <c:v>20.54</c:v>
                </c:pt>
                <c:pt idx="5">
                  <c:v>19.89</c:v>
                </c:pt>
                <c:pt idx="6">
                  <c:v>21.81</c:v>
                </c:pt>
                <c:pt idx="7">
                  <c:v>21.9</c:v>
                </c:pt>
                <c:pt idx="8">
                  <c:v>24.21</c:v>
                </c:pt>
                <c:pt idx="9">
                  <c:v>20.94</c:v>
                </c:pt>
                <c:pt idx="10">
                  <c:v>22.02</c:v>
                </c:pt>
                <c:pt idx="11">
                  <c:v>20.6</c:v>
                </c:pt>
                <c:pt idx="12">
                  <c:v>20.59</c:v>
                </c:pt>
                <c:pt idx="13">
                  <c:v>20.420000000000002</c:v>
                </c:pt>
                <c:pt idx="14">
                  <c:v>19.38</c:v>
                </c:pt>
                <c:pt idx="15">
                  <c:v>20.010000000000002</c:v>
                </c:pt>
                <c:pt idx="16">
                  <c:v>21.31</c:v>
                </c:pt>
                <c:pt idx="17">
                  <c:v>21.1</c:v>
                </c:pt>
                <c:pt idx="18">
                  <c:v>20.92</c:v>
                </c:pt>
                <c:pt idx="19">
                  <c:v>19.28</c:v>
                </c:pt>
                <c:pt idx="20">
                  <c:v>20.46</c:v>
                </c:pt>
                <c:pt idx="21">
                  <c:v>21.13</c:v>
                </c:pt>
                <c:pt idx="22">
                  <c:v>23.46</c:v>
                </c:pt>
                <c:pt idx="23">
                  <c:v>20.62</c:v>
                </c:pt>
                <c:pt idx="24">
                  <c:v>24.18</c:v>
                </c:pt>
                <c:pt idx="25">
                  <c:v>26.52</c:v>
                </c:pt>
                <c:pt idx="26">
                  <c:v>22.44</c:v>
                </c:pt>
                <c:pt idx="27">
                  <c:v>20.78</c:v>
                </c:pt>
                <c:pt idx="28">
                  <c:v>20.64</c:v>
                </c:pt>
                <c:pt idx="29">
                  <c:v>20.38</c:v>
                </c:pt>
                <c:pt idx="30">
                  <c:v>19.93</c:v>
                </c:pt>
                <c:pt idx="31">
                  <c:v>19.46</c:v>
                </c:pt>
                <c:pt idx="32">
                  <c:v>19.16</c:v>
                </c:pt>
                <c:pt idx="33">
                  <c:v>19.18</c:v>
                </c:pt>
                <c:pt idx="34">
                  <c:v>19</c:v>
                </c:pt>
                <c:pt idx="35">
                  <c:v>19.09</c:v>
                </c:pt>
                <c:pt idx="36">
                  <c:v>18.89</c:v>
                </c:pt>
                <c:pt idx="37">
                  <c:v>19.03</c:v>
                </c:pt>
                <c:pt idx="38">
                  <c:v>19.38</c:v>
                </c:pt>
                <c:pt idx="39">
                  <c:v>19.55</c:v>
                </c:pt>
                <c:pt idx="40">
                  <c:v>18.309999999999999</c:v>
                </c:pt>
                <c:pt idx="41">
                  <c:v>16.88</c:v>
                </c:pt>
                <c:pt idx="42">
                  <c:v>17.09</c:v>
                </c:pt>
                <c:pt idx="43">
                  <c:v>17.559999999999999</c:v>
                </c:pt>
                <c:pt idx="44">
                  <c:v>17.309999999999999</c:v>
                </c:pt>
                <c:pt idx="45">
                  <c:v>17.14</c:v>
                </c:pt>
                <c:pt idx="46">
                  <c:v>21.71</c:v>
                </c:pt>
                <c:pt idx="47">
                  <c:v>19.91</c:v>
                </c:pt>
                <c:pt idx="48">
                  <c:v>19.190000000000001</c:v>
                </c:pt>
                <c:pt idx="49">
                  <c:v>19.77</c:v>
                </c:pt>
                <c:pt idx="50">
                  <c:v>20.58</c:v>
                </c:pt>
                <c:pt idx="51">
                  <c:v>23.01</c:v>
                </c:pt>
                <c:pt idx="52">
                  <c:v>22.3</c:v>
                </c:pt>
                <c:pt idx="53">
                  <c:v>24.54</c:v>
                </c:pt>
                <c:pt idx="54">
                  <c:v>25.4</c:v>
                </c:pt>
                <c:pt idx="55">
                  <c:v>24.91</c:v>
                </c:pt>
                <c:pt idx="56">
                  <c:v>25.44</c:v>
                </c:pt>
                <c:pt idx="57">
                  <c:v>23.57</c:v>
                </c:pt>
                <c:pt idx="58">
                  <c:v>24.36</c:v>
                </c:pt>
                <c:pt idx="59">
                  <c:v>25.24</c:v>
                </c:pt>
                <c:pt idx="60">
                  <c:v>24.13</c:v>
                </c:pt>
                <c:pt idx="61">
                  <c:v>22.32</c:v>
                </c:pt>
                <c:pt idx="62">
                  <c:v>20.170000000000002</c:v>
                </c:pt>
                <c:pt idx="63">
                  <c:v>20.45</c:v>
                </c:pt>
                <c:pt idx="64">
                  <c:v>19.559999999999999</c:v>
                </c:pt>
                <c:pt idx="65">
                  <c:v>19.37</c:v>
                </c:pt>
                <c:pt idx="66">
                  <c:v>18.88</c:v>
                </c:pt>
                <c:pt idx="67">
                  <c:v>19.170000000000002</c:v>
                </c:pt>
                <c:pt idx="68">
                  <c:v>19.72</c:v>
                </c:pt>
                <c:pt idx="69">
                  <c:v>18.84</c:v>
                </c:pt>
                <c:pt idx="70">
                  <c:v>18.510000000000002</c:v>
                </c:pt>
                <c:pt idx="71">
                  <c:v>17.829999999999998</c:v>
                </c:pt>
                <c:pt idx="72">
                  <c:v>18.98</c:v>
                </c:pt>
                <c:pt idx="73">
                  <c:v>19.22</c:v>
                </c:pt>
                <c:pt idx="74">
                  <c:v>19.84</c:v>
                </c:pt>
                <c:pt idx="75">
                  <c:v>19.04</c:v>
                </c:pt>
                <c:pt idx="76">
                  <c:v>18.18</c:v>
                </c:pt>
                <c:pt idx="77">
                  <c:v>17.87</c:v>
                </c:pt>
                <c:pt idx="78">
                  <c:v>16.989999999999998</c:v>
                </c:pt>
                <c:pt idx="79">
                  <c:v>17.68</c:v>
                </c:pt>
                <c:pt idx="80">
                  <c:v>17.13</c:v>
                </c:pt>
                <c:pt idx="81">
                  <c:v>17.12</c:v>
                </c:pt>
                <c:pt idx="82">
                  <c:v>16.350000000000001</c:v>
                </c:pt>
                <c:pt idx="83">
                  <c:v>16.510000000000002</c:v>
                </c:pt>
                <c:pt idx="84">
                  <c:v>15.88</c:v>
                </c:pt>
                <c:pt idx="85">
                  <c:v>15.65</c:v>
                </c:pt>
                <c:pt idx="86">
                  <c:v>15.03</c:v>
                </c:pt>
                <c:pt idx="87">
                  <c:v>15.36</c:v>
                </c:pt>
                <c:pt idx="88">
                  <c:v>16.3</c:v>
                </c:pt>
                <c:pt idx="89">
                  <c:v>16.78</c:v>
                </c:pt>
                <c:pt idx="90">
                  <c:v>16.39</c:v>
                </c:pt>
                <c:pt idx="91">
                  <c:v>16.14</c:v>
                </c:pt>
                <c:pt idx="92">
                  <c:v>19.260000000000002</c:v>
                </c:pt>
                <c:pt idx="93">
                  <c:v>20.51</c:v>
                </c:pt>
                <c:pt idx="94">
                  <c:v>19.77</c:v>
                </c:pt>
                <c:pt idx="95">
                  <c:v>19.170000000000002</c:v>
                </c:pt>
                <c:pt idx="96">
                  <c:v>19.78</c:v>
                </c:pt>
                <c:pt idx="97">
                  <c:v>19.04</c:v>
                </c:pt>
                <c:pt idx="98">
                  <c:v>20.05</c:v>
                </c:pt>
                <c:pt idx="99">
                  <c:v>18.2</c:v>
                </c:pt>
                <c:pt idx="100">
                  <c:v>17.329999999999998</c:v>
                </c:pt>
                <c:pt idx="101">
                  <c:v>15.98</c:v>
                </c:pt>
                <c:pt idx="102">
                  <c:v>16.350000000000001</c:v>
                </c:pt>
                <c:pt idx="103">
                  <c:v>15.51</c:v>
                </c:pt>
                <c:pt idx="104">
                  <c:v>16.37</c:v>
                </c:pt>
                <c:pt idx="105">
                  <c:v>16.57</c:v>
                </c:pt>
                <c:pt idx="106">
                  <c:v>14.65</c:v>
                </c:pt>
                <c:pt idx="107">
                  <c:v>15.45</c:v>
                </c:pt>
                <c:pt idx="108">
                  <c:v>17.87</c:v>
                </c:pt>
                <c:pt idx="109">
                  <c:v>16.100000000000001</c:v>
                </c:pt>
                <c:pt idx="110">
                  <c:v>15.8</c:v>
                </c:pt>
                <c:pt idx="111">
                  <c:v>15.06</c:v>
                </c:pt>
                <c:pt idx="112">
                  <c:v>14.83</c:v>
                </c:pt>
                <c:pt idx="113">
                  <c:v>15.35</c:v>
                </c:pt>
                <c:pt idx="114">
                  <c:v>14.85</c:v>
                </c:pt>
                <c:pt idx="115">
                  <c:v>14.78</c:v>
                </c:pt>
                <c:pt idx="116">
                  <c:v>14.47</c:v>
                </c:pt>
                <c:pt idx="117">
                  <c:v>15.17</c:v>
                </c:pt>
                <c:pt idx="118">
                  <c:v>15.32</c:v>
                </c:pt>
                <c:pt idx="119">
                  <c:v>15.4</c:v>
                </c:pt>
                <c:pt idx="120">
                  <c:v>16.27</c:v>
                </c:pt>
                <c:pt idx="121">
                  <c:v>17.690000000000001</c:v>
                </c:pt>
                <c:pt idx="122">
                  <c:v>16.5</c:v>
                </c:pt>
                <c:pt idx="123">
                  <c:v>16.899999999999999</c:v>
                </c:pt>
                <c:pt idx="124">
                  <c:v>16.170000000000002</c:v>
                </c:pt>
                <c:pt idx="125">
                  <c:v>15.94</c:v>
                </c:pt>
                <c:pt idx="126">
                  <c:v>16.96</c:v>
                </c:pt>
                <c:pt idx="127">
                  <c:v>16.91</c:v>
                </c:pt>
                <c:pt idx="128">
                  <c:v>17.97</c:v>
                </c:pt>
                <c:pt idx="129">
                  <c:v>19.260000000000002</c:v>
                </c:pt>
                <c:pt idx="130">
                  <c:v>17.98</c:v>
                </c:pt>
                <c:pt idx="131">
                  <c:v>19.73</c:v>
                </c:pt>
                <c:pt idx="132">
                  <c:v>19.97</c:v>
                </c:pt>
                <c:pt idx="133">
                  <c:v>23.82</c:v>
                </c:pt>
                <c:pt idx="134">
                  <c:v>24.01</c:v>
                </c:pt>
                <c:pt idx="135">
                  <c:v>20.309999999999999</c:v>
                </c:pt>
                <c:pt idx="136">
                  <c:v>19.309999999999999</c:v>
                </c:pt>
                <c:pt idx="137">
                  <c:v>17.149999999999999</c:v>
                </c:pt>
                <c:pt idx="138">
                  <c:v>16.09</c:v>
                </c:pt>
                <c:pt idx="139">
                  <c:v>17.489999999999998</c:v>
                </c:pt>
                <c:pt idx="140">
                  <c:v>20.77</c:v>
                </c:pt>
                <c:pt idx="141">
                  <c:v>21.32</c:v>
                </c:pt>
                <c:pt idx="142">
                  <c:v>18.399999999999999</c:v>
                </c:pt>
                <c:pt idx="143">
                  <c:v>19.11</c:v>
                </c:pt>
                <c:pt idx="144">
                  <c:v>19.309999999999999</c:v>
                </c:pt>
                <c:pt idx="145">
                  <c:v>20.03</c:v>
                </c:pt>
                <c:pt idx="146">
                  <c:v>22.25</c:v>
                </c:pt>
                <c:pt idx="147">
                  <c:v>20.07</c:v>
                </c:pt>
                <c:pt idx="148">
                  <c:v>24.58</c:v>
                </c:pt>
                <c:pt idx="149">
                  <c:v>22.66</c:v>
                </c:pt>
                <c:pt idx="150">
                  <c:v>21.52</c:v>
                </c:pt>
                <c:pt idx="151">
                  <c:v>21.79</c:v>
                </c:pt>
                <c:pt idx="152">
                  <c:v>20.72</c:v>
                </c:pt>
                <c:pt idx="153">
                  <c:v>23.04</c:v>
                </c:pt>
                <c:pt idx="154">
                  <c:v>26.54</c:v>
                </c:pt>
                <c:pt idx="155">
                  <c:v>27.48</c:v>
                </c:pt>
                <c:pt idx="156">
                  <c:v>24.31</c:v>
                </c:pt>
                <c:pt idx="157">
                  <c:v>22.75</c:v>
                </c:pt>
                <c:pt idx="158">
                  <c:v>23.64</c:v>
                </c:pt>
                <c:pt idx="159">
                  <c:v>23.82</c:v>
                </c:pt>
                <c:pt idx="160">
                  <c:v>25.17</c:v>
                </c:pt>
                <c:pt idx="161">
                  <c:v>24.06</c:v>
                </c:pt>
                <c:pt idx="162">
                  <c:v>20.58</c:v>
                </c:pt>
                <c:pt idx="163">
                  <c:v>20.38</c:v>
                </c:pt>
                <c:pt idx="164">
                  <c:v>19.53</c:v>
                </c:pt>
                <c:pt idx="165">
                  <c:v>18.34</c:v>
                </c:pt>
                <c:pt idx="166">
                  <c:v>16.690000000000001</c:v>
                </c:pt>
                <c:pt idx="167">
                  <c:v>17.09</c:v>
                </c:pt>
                <c:pt idx="168">
                  <c:v>17.29</c:v>
                </c:pt>
                <c:pt idx="169">
                  <c:v>18.46</c:v>
                </c:pt>
                <c:pt idx="170">
                  <c:v>17.25</c:v>
                </c:pt>
                <c:pt idx="171">
                  <c:v>16.73</c:v>
                </c:pt>
                <c:pt idx="172">
                  <c:v>17.3</c:v>
                </c:pt>
                <c:pt idx="173">
                  <c:v>17.690000000000001</c:v>
                </c:pt>
                <c:pt idx="174">
                  <c:v>17.77</c:v>
                </c:pt>
                <c:pt idx="175">
                  <c:v>20.54</c:v>
                </c:pt>
                <c:pt idx="176">
                  <c:v>19.02</c:v>
                </c:pt>
                <c:pt idx="177">
                  <c:v>20.47</c:v>
                </c:pt>
                <c:pt idx="178">
                  <c:v>20.9</c:v>
                </c:pt>
                <c:pt idx="179">
                  <c:v>19.11</c:v>
                </c:pt>
                <c:pt idx="180">
                  <c:v>18.350000000000001</c:v>
                </c:pt>
                <c:pt idx="181">
                  <c:v>20</c:v>
                </c:pt>
                <c:pt idx="182">
                  <c:v>20.89</c:v>
                </c:pt>
                <c:pt idx="183">
                  <c:v>19.16</c:v>
                </c:pt>
                <c:pt idx="184">
                  <c:v>18.59</c:v>
                </c:pt>
                <c:pt idx="185">
                  <c:v>17.350000000000001</c:v>
                </c:pt>
                <c:pt idx="186">
                  <c:v>17.71</c:v>
                </c:pt>
                <c:pt idx="187">
                  <c:v>21.45</c:v>
                </c:pt>
                <c:pt idx="188">
                  <c:v>20.36</c:v>
                </c:pt>
                <c:pt idx="189">
                  <c:v>21.74</c:v>
                </c:pt>
                <c:pt idx="190">
                  <c:v>21.55</c:v>
                </c:pt>
                <c:pt idx="191">
                  <c:v>20.68</c:v>
                </c:pt>
                <c:pt idx="192">
                  <c:v>21.95</c:v>
                </c:pt>
                <c:pt idx="193">
                  <c:v>21.5</c:v>
                </c:pt>
                <c:pt idx="194">
                  <c:v>19.510000000000002</c:v>
                </c:pt>
                <c:pt idx="195">
                  <c:v>21.97</c:v>
                </c:pt>
                <c:pt idx="196">
                  <c:v>24.01</c:v>
                </c:pt>
                <c:pt idx="197">
                  <c:v>23.48</c:v>
                </c:pt>
                <c:pt idx="198">
                  <c:v>23.19</c:v>
                </c:pt>
                <c:pt idx="199">
                  <c:v>24.55</c:v>
                </c:pt>
                <c:pt idx="200">
                  <c:v>21.64</c:v>
                </c:pt>
                <c:pt idx="201">
                  <c:v>22.21</c:v>
                </c:pt>
                <c:pt idx="202">
                  <c:v>20.010000000000002</c:v>
                </c:pt>
                <c:pt idx="203">
                  <c:v>19.62</c:v>
                </c:pt>
                <c:pt idx="204">
                  <c:v>21.24</c:v>
                </c:pt>
                <c:pt idx="205">
                  <c:v>20.239999999999998</c:v>
                </c:pt>
                <c:pt idx="206">
                  <c:v>21.42</c:v>
                </c:pt>
                <c:pt idx="207">
                  <c:v>21.62</c:v>
                </c:pt>
                <c:pt idx="208">
                  <c:v>20.46</c:v>
                </c:pt>
                <c:pt idx="209">
                  <c:v>20.93</c:v>
                </c:pt>
                <c:pt idx="210">
                  <c:v>19.72</c:v>
                </c:pt>
                <c:pt idx="211">
                  <c:v>18.7</c:v>
                </c:pt>
                <c:pt idx="212">
                  <c:v>18.32</c:v>
                </c:pt>
                <c:pt idx="213">
                  <c:v>18.850000000000001</c:v>
                </c:pt>
                <c:pt idx="214">
                  <c:v>18.690000000000001</c:v>
                </c:pt>
                <c:pt idx="215">
                  <c:v>18.27</c:v>
                </c:pt>
                <c:pt idx="216">
                  <c:v>18.57</c:v>
                </c:pt>
                <c:pt idx="217">
                  <c:v>17.88</c:v>
                </c:pt>
                <c:pt idx="218">
                  <c:v>17.55</c:v>
                </c:pt>
                <c:pt idx="219">
                  <c:v>17.87</c:v>
                </c:pt>
                <c:pt idx="220">
                  <c:v>21.05</c:v>
                </c:pt>
                <c:pt idx="221">
                  <c:v>21.39</c:v>
                </c:pt>
                <c:pt idx="222">
                  <c:v>21.67</c:v>
                </c:pt>
                <c:pt idx="223">
                  <c:v>21.01</c:v>
                </c:pt>
                <c:pt idx="224">
                  <c:v>22.69</c:v>
                </c:pt>
                <c:pt idx="225">
                  <c:v>22.73</c:v>
                </c:pt>
                <c:pt idx="226">
                  <c:v>20.82</c:v>
                </c:pt>
                <c:pt idx="227">
                  <c:v>22.28</c:v>
                </c:pt>
                <c:pt idx="228">
                  <c:v>23.03</c:v>
                </c:pt>
                <c:pt idx="229">
                  <c:v>22.44</c:v>
                </c:pt>
                <c:pt idx="230">
                  <c:v>22.08</c:v>
                </c:pt>
                <c:pt idx="231">
                  <c:v>21.82</c:v>
                </c:pt>
                <c:pt idx="232">
                  <c:v>22.18</c:v>
                </c:pt>
                <c:pt idx="233">
                  <c:v>24.37</c:v>
                </c:pt>
                <c:pt idx="234">
                  <c:v>27.01</c:v>
                </c:pt>
                <c:pt idx="235">
                  <c:v>27.56</c:v>
                </c:pt>
                <c:pt idx="236">
                  <c:v>27.18</c:v>
                </c:pt>
                <c:pt idx="237">
                  <c:v>29.4</c:v>
                </c:pt>
                <c:pt idx="238">
                  <c:v>28.26</c:v>
                </c:pt>
                <c:pt idx="239">
                  <c:v>27.33</c:v>
                </c:pt>
                <c:pt idx="240">
                  <c:v>26.95</c:v>
                </c:pt>
                <c:pt idx="241">
                  <c:v>28.14</c:v>
                </c:pt>
                <c:pt idx="242">
                  <c:v>27.6</c:v>
                </c:pt>
                <c:pt idx="243">
                  <c:v>25.9</c:v>
                </c:pt>
                <c:pt idx="244">
                  <c:v>25.02</c:v>
                </c:pt>
                <c:pt idx="245">
                  <c:v>24.07</c:v>
                </c:pt>
                <c:pt idx="246">
                  <c:v>23.54</c:v>
                </c:pt>
                <c:pt idx="247">
                  <c:v>22.99</c:v>
                </c:pt>
                <c:pt idx="248">
                  <c:v>21.11</c:v>
                </c:pt>
                <c:pt idx="249">
                  <c:v>21.26</c:v>
                </c:pt>
                <c:pt idx="250">
                  <c:v>21.59</c:v>
                </c:pt>
                <c:pt idx="251">
                  <c:v>21.6</c:v>
                </c:pt>
                <c:pt idx="252">
                  <c:v>21.56</c:v>
                </c:pt>
                <c:pt idx="253">
                  <c:v>20.87</c:v>
                </c:pt>
                <c:pt idx="254">
                  <c:v>19.899999999999999</c:v>
                </c:pt>
                <c:pt idx="255">
                  <c:v>21.53</c:v>
                </c:pt>
                <c:pt idx="256">
                  <c:v>26.1</c:v>
                </c:pt>
                <c:pt idx="257">
                  <c:v>24.45</c:v>
                </c:pt>
                <c:pt idx="258">
                  <c:v>24.05</c:v>
                </c:pt>
                <c:pt idx="259">
                  <c:v>21.85</c:v>
                </c:pt>
                <c:pt idx="260">
                  <c:v>21.37</c:v>
                </c:pt>
                <c:pt idx="261">
                  <c:v>19.88</c:v>
                </c:pt>
                <c:pt idx="262">
                  <c:v>20.07</c:v>
                </c:pt>
                <c:pt idx="263">
                  <c:v>17.72</c:v>
                </c:pt>
                <c:pt idx="264">
                  <c:v>16.86</c:v>
                </c:pt>
                <c:pt idx="265">
                  <c:v>16.29</c:v>
                </c:pt>
                <c:pt idx="266">
                  <c:v>16.420000000000002</c:v>
                </c:pt>
                <c:pt idx="267">
                  <c:v>16.579999999999998</c:v>
                </c:pt>
                <c:pt idx="268">
                  <c:v>16.579999999999998</c:v>
                </c:pt>
                <c:pt idx="269">
                  <c:v>16.329999999999998</c:v>
                </c:pt>
                <c:pt idx="270">
                  <c:v>17.87</c:v>
                </c:pt>
                <c:pt idx="271">
                  <c:v>18.420000000000002</c:v>
                </c:pt>
                <c:pt idx="272">
                  <c:v>18.399999999999999</c:v>
                </c:pt>
                <c:pt idx="273">
                  <c:v>17.510000000000002</c:v>
                </c:pt>
                <c:pt idx="274">
                  <c:v>17.52</c:v>
                </c:pt>
                <c:pt idx="275">
                  <c:v>20.91</c:v>
                </c:pt>
                <c:pt idx="276">
                  <c:v>19.670000000000002</c:v>
                </c:pt>
                <c:pt idx="277">
                  <c:v>19.84</c:v>
                </c:pt>
                <c:pt idx="278">
                  <c:v>21.85</c:v>
                </c:pt>
                <c:pt idx="279">
                  <c:v>21.77</c:v>
                </c:pt>
                <c:pt idx="280">
                  <c:v>21.92</c:v>
                </c:pt>
                <c:pt idx="281">
                  <c:v>21.69</c:v>
                </c:pt>
                <c:pt idx="282">
                  <c:v>22.49</c:v>
                </c:pt>
                <c:pt idx="283">
                  <c:v>20.39</c:v>
                </c:pt>
                <c:pt idx="284">
                  <c:v>20.84</c:v>
                </c:pt>
                <c:pt idx="285">
                  <c:v>21.01</c:v>
                </c:pt>
                <c:pt idx="286">
                  <c:v>21.82</c:v>
                </c:pt>
                <c:pt idx="287">
                  <c:v>21.03</c:v>
                </c:pt>
                <c:pt idx="288">
                  <c:v>21.11</c:v>
                </c:pt>
                <c:pt idx="289">
                  <c:v>21.33</c:v>
                </c:pt>
                <c:pt idx="290">
                  <c:v>20.58</c:v>
                </c:pt>
                <c:pt idx="291">
                  <c:v>21.42</c:v>
                </c:pt>
                <c:pt idx="292">
                  <c:v>20.99</c:v>
                </c:pt>
                <c:pt idx="293">
                  <c:v>20.37</c:v>
                </c:pt>
                <c:pt idx="294">
                  <c:v>23.33</c:v>
                </c:pt>
                <c:pt idx="295">
                  <c:v>23.02</c:v>
                </c:pt>
                <c:pt idx="296">
                  <c:v>24.74</c:v>
                </c:pt>
                <c:pt idx="297">
                  <c:v>24.57</c:v>
                </c:pt>
                <c:pt idx="298">
                  <c:v>25.08</c:v>
                </c:pt>
                <c:pt idx="299">
                  <c:v>25.76</c:v>
                </c:pt>
                <c:pt idx="300">
                  <c:v>24.41</c:v>
                </c:pt>
                <c:pt idx="301">
                  <c:v>23.99</c:v>
                </c:pt>
                <c:pt idx="302">
                  <c:v>23.69</c:v>
                </c:pt>
                <c:pt idx="303">
                  <c:v>24.74</c:v>
                </c:pt>
                <c:pt idx="304">
                  <c:v>27.38</c:v>
                </c:pt>
                <c:pt idx="305">
                  <c:v>27.18</c:v>
                </c:pt>
                <c:pt idx="306">
                  <c:v>27.83</c:v>
                </c:pt>
                <c:pt idx="307">
                  <c:v>26.07</c:v>
                </c:pt>
                <c:pt idx="308">
                  <c:v>27.07</c:v>
                </c:pt>
                <c:pt idx="309">
                  <c:v>25.9</c:v>
                </c:pt>
                <c:pt idx="310">
                  <c:v>25.71</c:v>
                </c:pt>
                <c:pt idx="311">
                  <c:v>25.5</c:v>
                </c:pt>
                <c:pt idx="312">
                  <c:v>25.83</c:v>
                </c:pt>
                <c:pt idx="313">
                  <c:v>27.19</c:v>
                </c:pt>
                <c:pt idx="314">
                  <c:v>27.62</c:v>
                </c:pt>
                <c:pt idx="315">
                  <c:v>26.35</c:v>
                </c:pt>
                <c:pt idx="316">
                  <c:v>24.78</c:v>
                </c:pt>
                <c:pt idx="317">
                  <c:v>25.41</c:v>
                </c:pt>
                <c:pt idx="318">
                  <c:v>24.88</c:v>
                </c:pt>
                <c:pt idx="319">
                  <c:v>24.06</c:v>
                </c:pt>
                <c:pt idx="320">
                  <c:v>23.96</c:v>
                </c:pt>
                <c:pt idx="321">
                  <c:v>22.65</c:v>
                </c:pt>
                <c:pt idx="322">
                  <c:v>21.93</c:v>
                </c:pt>
                <c:pt idx="323">
                  <c:v>21.32</c:v>
                </c:pt>
                <c:pt idx="324">
                  <c:v>20.079999999999998</c:v>
                </c:pt>
                <c:pt idx="325">
                  <c:v>20.309999999999999</c:v>
                </c:pt>
                <c:pt idx="326">
                  <c:v>20.7</c:v>
                </c:pt>
                <c:pt idx="327">
                  <c:v>20.61</c:v>
                </c:pt>
                <c:pt idx="328">
                  <c:v>21.82</c:v>
                </c:pt>
                <c:pt idx="329">
                  <c:v>24.53</c:v>
                </c:pt>
                <c:pt idx="330">
                  <c:v>24.23</c:v>
                </c:pt>
                <c:pt idx="331">
                  <c:v>21.87</c:v>
                </c:pt>
                <c:pt idx="332">
                  <c:v>21.61</c:v>
                </c:pt>
                <c:pt idx="333">
                  <c:v>21.03</c:v>
                </c:pt>
                <c:pt idx="334">
                  <c:v>19.75</c:v>
                </c:pt>
                <c:pt idx="335">
                  <c:v>19.899999999999999</c:v>
                </c:pt>
                <c:pt idx="336">
                  <c:v>18.899999999999999</c:v>
                </c:pt>
                <c:pt idx="337">
                  <c:v>19.43</c:v>
                </c:pt>
                <c:pt idx="338">
                  <c:v>20.92</c:v>
                </c:pt>
                <c:pt idx="339">
                  <c:v>20.87</c:v>
                </c:pt>
                <c:pt idx="340">
                  <c:v>20.260000000000002</c:v>
                </c:pt>
                <c:pt idx="341">
                  <c:v>20.75</c:v>
                </c:pt>
                <c:pt idx="342">
                  <c:v>20.329999999999998</c:v>
                </c:pt>
                <c:pt idx="343">
                  <c:v>21.16</c:v>
                </c:pt>
                <c:pt idx="344">
                  <c:v>22.18</c:v>
                </c:pt>
                <c:pt idx="345">
                  <c:v>22.58</c:v>
                </c:pt>
                <c:pt idx="346">
                  <c:v>21.72</c:v>
                </c:pt>
                <c:pt idx="347">
                  <c:v>20.190000000000001</c:v>
                </c:pt>
                <c:pt idx="348">
                  <c:v>21.07</c:v>
                </c:pt>
                <c:pt idx="349">
                  <c:v>23.03</c:v>
                </c:pt>
                <c:pt idx="350">
                  <c:v>20.07</c:v>
                </c:pt>
                <c:pt idx="351">
                  <c:v>17.940000000000001</c:v>
                </c:pt>
                <c:pt idx="352">
                  <c:v>18.46</c:v>
                </c:pt>
                <c:pt idx="353">
                  <c:v>17.11</c:v>
                </c:pt>
                <c:pt idx="354">
                  <c:v>19.190000000000001</c:v>
                </c:pt>
                <c:pt idx="355">
                  <c:v>16.91</c:v>
                </c:pt>
                <c:pt idx="356">
                  <c:v>15.88</c:v>
                </c:pt>
                <c:pt idx="357">
                  <c:v>16.059999999999999</c:v>
                </c:pt>
                <c:pt idx="358">
                  <c:v>15.65</c:v>
                </c:pt>
                <c:pt idx="359">
                  <c:v>15.77</c:v>
                </c:pt>
                <c:pt idx="360">
                  <c:v>17.02</c:v>
                </c:pt>
                <c:pt idx="361">
                  <c:v>17.13</c:v>
                </c:pt>
                <c:pt idx="362">
                  <c:v>16.420000000000002</c:v>
                </c:pt>
                <c:pt idx="363">
                  <c:v>17.399999999999999</c:v>
                </c:pt>
                <c:pt idx="364">
                  <c:v>17.45</c:v>
                </c:pt>
                <c:pt idx="365">
                  <c:v>16.8</c:v>
                </c:pt>
                <c:pt idx="366">
                  <c:v>16.66</c:v>
                </c:pt>
                <c:pt idx="367">
                  <c:v>18.100000000000001</c:v>
                </c:pt>
                <c:pt idx="368">
                  <c:v>17.71</c:v>
                </c:pt>
                <c:pt idx="369">
                  <c:v>17.23</c:v>
                </c:pt>
                <c:pt idx="370">
                  <c:v>17.809999999999999</c:v>
                </c:pt>
                <c:pt idx="371">
                  <c:v>16.79</c:v>
                </c:pt>
                <c:pt idx="372">
                  <c:v>17.100000000000001</c:v>
                </c:pt>
                <c:pt idx="373">
                  <c:v>17.149999999999999</c:v>
                </c:pt>
                <c:pt idx="374">
                  <c:v>18.920000000000002</c:v>
                </c:pt>
                <c:pt idx="375">
                  <c:v>18.46</c:v>
                </c:pt>
                <c:pt idx="376">
                  <c:v>18.37</c:v>
                </c:pt>
                <c:pt idx="377">
                  <c:v>17.850000000000001</c:v>
                </c:pt>
                <c:pt idx="378">
                  <c:v>18.2</c:v>
                </c:pt>
                <c:pt idx="379">
                  <c:v>18.03</c:v>
                </c:pt>
                <c:pt idx="380">
                  <c:v>17.59</c:v>
                </c:pt>
                <c:pt idx="381">
                  <c:v>17.23</c:v>
                </c:pt>
                <c:pt idx="382">
                  <c:v>16.760000000000002</c:v>
                </c:pt>
                <c:pt idx="383">
                  <c:v>17.55</c:v>
                </c:pt>
                <c:pt idx="384">
                  <c:v>18.690000000000001</c:v>
                </c:pt>
                <c:pt idx="385">
                  <c:v>18.399999999999999</c:v>
                </c:pt>
                <c:pt idx="386">
                  <c:v>17.649999999999999</c:v>
                </c:pt>
                <c:pt idx="387">
                  <c:v>16.34</c:v>
                </c:pt>
                <c:pt idx="388">
                  <c:v>16.489999999999998</c:v>
                </c:pt>
                <c:pt idx="389">
                  <c:v>16.09</c:v>
                </c:pt>
                <c:pt idx="390">
                  <c:v>15.61</c:v>
                </c:pt>
                <c:pt idx="391">
                  <c:v>16.79</c:v>
                </c:pt>
                <c:pt idx="392">
                  <c:v>16.55</c:v>
                </c:pt>
                <c:pt idx="393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4CB1-AC62-21F95CB3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818000"/>
        <c:axId val="1383819664"/>
      </c:lineChart>
      <c:lineChart>
        <c:grouping val="standard"/>
        <c:varyColors val="0"/>
        <c:ser>
          <c:idx val="1"/>
          <c:order val="1"/>
          <c:tx>
            <c:strRef>
              <c:f>monthly!$E$1</c:f>
              <c:strCache>
                <c:ptCount val="1"/>
                <c:pt idx="0">
                  <c:v>TAIEX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monthly!$C$2:$C$395</c:f>
              <c:numCache>
                <c:formatCode>m/d/yyyy</c:formatCode>
                <c:ptCount val="394"/>
                <c:pt idx="0">
                  <c:v>44395</c:v>
                </c:pt>
                <c:pt idx="1">
                  <c:v>44396</c:v>
                </c:pt>
                <c:pt idx="2">
                  <c:v>44397</c:v>
                </c:pt>
                <c:pt idx="3">
                  <c:v>44398</c:v>
                </c:pt>
                <c:pt idx="4">
                  <c:v>44399</c:v>
                </c:pt>
                <c:pt idx="5">
                  <c:v>44400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44417</c:v>
                </c:pt>
                <c:pt idx="17">
                  <c:v>44418</c:v>
                </c:pt>
                <c:pt idx="18">
                  <c:v>44419</c:v>
                </c:pt>
                <c:pt idx="19">
                  <c:v>44420</c:v>
                </c:pt>
                <c:pt idx="20">
                  <c:v>44421</c:v>
                </c:pt>
                <c:pt idx="21">
                  <c:v>44424</c:v>
                </c:pt>
                <c:pt idx="22">
                  <c:v>44425</c:v>
                </c:pt>
                <c:pt idx="23">
                  <c:v>44426</c:v>
                </c:pt>
                <c:pt idx="24">
                  <c:v>44427</c:v>
                </c:pt>
                <c:pt idx="25">
                  <c:v>44428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44438</c:v>
                </c:pt>
                <c:pt idx="32">
                  <c:v>44439</c:v>
                </c:pt>
                <c:pt idx="33">
                  <c:v>44440</c:v>
                </c:pt>
                <c:pt idx="34">
                  <c:v>44441</c:v>
                </c:pt>
                <c:pt idx="35">
                  <c:v>44442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44461</c:v>
                </c:pt>
                <c:pt idx="47">
                  <c:v>44462</c:v>
                </c:pt>
                <c:pt idx="48">
                  <c:v>44463</c:v>
                </c:pt>
                <c:pt idx="49">
                  <c:v>44466</c:v>
                </c:pt>
                <c:pt idx="50">
                  <c:v>44467</c:v>
                </c:pt>
                <c:pt idx="51">
                  <c:v>44468</c:v>
                </c:pt>
                <c:pt idx="52">
                  <c:v>44469</c:v>
                </c:pt>
                <c:pt idx="53">
                  <c:v>44470</c:v>
                </c:pt>
                <c:pt idx="54">
                  <c:v>44473</c:v>
                </c:pt>
                <c:pt idx="55">
                  <c:v>44474</c:v>
                </c:pt>
                <c:pt idx="56">
                  <c:v>44475</c:v>
                </c:pt>
                <c:pt idx="57">
                  <c:v>44476</c:v>
                </c:pt>
                <c:pt idx="58">
                  <c:v>44477</c:v>
                </c:pt>
                <c:pt idx="59">
                  <c:v>44481</c:v>
                </c:pt>
                <c:pt idx="60">
                  <c:v>44482</c:v>
                </c:pt>
                <c:pt idx="61">
                  <c:v>44483</c:v>
                </c:pt>
                <c:pt idx="62">
                  <c:v>44484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44494</c:v>
                </c:pt>
                <c:pt idx="69">
                  <c:v>44495</c:v>
                </c:pt>
                <c:pt idx="70">
                  <c:v>44496</c:v>
                </c:pt>
                <c:pt idx="71">
                  <c:v>44497</c:v>
                </c:pt>
                <c:pt idx="72">
                  <c:v>44498</c:v>
                </c:pt>
                <c:pt idx="73">
                  <c:v>44501</c:v>
                </c:pt>
                <c:pt idx="74">
                  <c:v>44502</c:v>
                </c:pt>
                <c:pt idx="75">
                  <c:v>44503</c:v>
                </c:pt>
                <c:pt idx="76">
                  <c:v>44504</c:v>
                </c:pt>
                <c:pt idx="77">
                  <c:v>44505</c:v>
                </c:pt>
                <c:pt idx="78">
                  <c:v>44508</c:v>
                </c:pt>
                <c:pt idx="79">
                  <c:v>44509</c:v>
                </c:pt>
                <c:pt idx="80">
                  <c:v>44510</c:v>
                </c:pt>
                <c:pt idx="81">
                  <c:v>44511</c:v>
                </c:pt>
                <c:pt idx="82">
                  <c:v>44512</c:v>
                </c:pt>
                <c:pt idx="83">
                  <c:v>44515</c:v>
                </c:pt>
                <c:pt idx="84">
                  <c:v>44516</c:v>
                </c:pt>
                <c:pt idx="85">
                  <c:v>44517</c:v>
                </c:pt>
                <c:pt idx="86">
                  <c:v>44518</c:v>
                </c:pt>
                <c:pt idx="87">
                  <c:v>44519</c:v>
                </c:pt>
                <c:pt idx="88">
                  <c:v>44522</c:v>
                </c:pt>
                <c:pt idx="89">
                  <c:v>44523</c:v>
                </c:pt>
                <c:pt idx="90">
                  <c:v>44524</c:v>
                </c:pt>
                <c:pt idx="91">
                  <c:v>44525</c:v>
                </c:pt>
                <c:pt idx="92">
                  <c:v>44526</c:v>
                </c:pt>
                <c:pt idx="93">
                  <c:v>44529</c:v>
                </c:pt>
                <c:pt idx="94">
                  <c:v>44530</c:v>
                </c:pt>
                <c:pt idx="95">
                  <c:v>44531</c:v>
                </c:pt>
                <c:pt idx="96">
                  <c:v>44532</c:v>
                </c:pt>
                <c:pt idx="97">
                  <c:v>44533</c:v>
                </c:pt>
                <c:pt idx="98">
                  <c:v>44536</c:v>
                </c:pt>
                <c:pt idx="99">
                  <c:v>44537</c:v>
                </c:pt>
                <c:pt idx="100">
                  <c:v>44538</c:v>
                </c:pt>
                <c:pt idx="101">
                  <c:v>44539</c:v>
                </c:pt>
                <c:pt idx="102">
                  <c:v>44540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44550</c:v>
                </c:pt>
                <c:pt idx="109">
                  <c:v>44551</c:v>
                </c:pt>
                <c:pt idx="110">
                  <c:v>44552</c:v>
                </c:pt>
                <c:pt idx="111">
                  <c:v>44553</c:v>
                </c:pt>
                <c:pt idx="112">
                  <c:v>44554</c:v>
                </c:pt>
                <c:pt idx="113">
                  <c:v>44557</c:v>
                </c:pt>
                <c:pt idx="114">
                  <c:v>44558</c:v>
                </c:pt>
                <c:pt idx="115">
                  <c:v>44559</c:v>
                </c:pt>
                <c:pt idx="116">
                  <c:v>44560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44571</c:v>
                </c:pt>
                <c:pt idx="123">
                  <c:v>44572</c:v>
                </c:pt>
                <c:pt idx="124">
                  <c:v>44573</c:v>
                </c:pt>
                <c:pt idx="125">
                  <c:v>44574</c:v>
                </c:pt>
                <c:pt idx="126">
                  <c:v>44575</c:v>
                </c:pt>
                <c:pt idx="127">
                  <c:v>44578</c:v>
                </c:pt>
                <c:pt idx="128">
                  <c:v>44579</c:v>
                </c:pt>
                <c:pt idx="129">
                  <c:v>44580</c:v>
                </c:pt>
                <c:pt idx="130">
                  <c:v>44581</c:v>
                </c:pt>
                <c:pt idx="131">
                  <c:v>44582</c:v>
                </c:pt>
                <c:pt idx="132">
                  <c:v>44585</c:v>
                </c:pt>
                <c:pt idx="133">
                  <c:v>44586</c:v>
                </c:pt>
                <c:pt idx="134">
                  <c:v>44587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44621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44638</c:v>
                </c:pt>
                <c:pt idx="164">
                  <c:v>44641</c:v>
                </c:pt>
                <c:pt idx="165">
                  <c:v>44642</c:v>
                </c:pt>
                <c:pt idx="166">
                  <c:v>44643</c:v>
                </c:pt>
                <c:pt idx="167">
                  <c:v>44644</c:v>
                </c:pt>
                <c:pt idx="168">
                  <c:v>44645</c:v>
                </c:pt>
                <c:pt idx="169">
                  <c:v>44648</c:v>
                </c:pt>
                <c:pt idx="170">
                  <c:v>44649</c:v>
                </c:pt>
                <c:pt idx="171">
                  <c:v>44650</c:v>
                </c:pt>
                <c:pt idx="172">
                  <c:v>44651</c:v>
                </c:pt>
                <c:pt idx="173">
                  <c:v>44652</c:v>
                </c:pt>
                <c:pt idx="174">
                  <c:v>44657</c:v>
                </c:pt>
                <c:pt idx="175">
                  <c:v>44658</c:v>
                </c:pt>
                <c:pt idx="176">
                  <c:v>44659</c:v>
                </c:pt>
                <c:pt idx="177">
                  <c:v>44662</c:v>
                </c:pt>
                <c:pt idx="178">
                  <c:v>44663</c:v>
                </c:pt>
                <c:pt idx="179">
                  <c:v>44664</c:v>
                </c:pt>
                <c:pt idx="180">
                  <c:v>44665</c:v>
                </c:pt>
                <c:pt idx="181">
                  <c:v>44666</c:v>
                </c:pt>
                <c:pt idx="182">
                  <c:v>44669</c:v>
                </c:pt>
                <c:pt idx="183">
                  <c:v>44670</c:v>
                </c:pt>
                <c:pt idx="184">
                  <c:v>44671</c:v>
                </c:pt>
                <c:pt idx="185">
                  <c:v>44672</c:v>
                </c:pt>
                <c:pt idx="186">
                  <c:v>44673</c:v>
                </c:pt>
                <c:pt idx="187">
                  <c:v>44674</c:v>
                </c:pt>
                <c:pt idx="188">
                  <c:v>44675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44684</c:v>
                </c:pt>
                <c:pt idx="193">
                  <c:v>44685</c:v>
                </c:pt>
                <c:pt idx="194">
                  <c:v>44686</c:v>
                </c:pt>
                <c:pt idx="195">
                  <c:v>44687</c:v>
                </c:pt>
                <c:pt idx="196">
                  <c:v>44690</c:v>
                </c:pt>
                <c:pt idx="197">
                  <c:v>44691</c:v>
                </c:pt>
                <c:pt idx="198">
                  <c:v>44692</c:v>
                </c:pt>
                <c:pt idx="199">
                  <c:v>44693</c:v>
                </c:pt>
                <c:pt idx="200">
                  <c:v>44694</c:v>
                </c:pt>
                <c:pt idx="201">
                  <c:v>44697</c:v>
                </c:pt>
                <c:pt idx="202">
                  <c:v>44698</c:v>
                </c:pt>
                <c:pt idx="203">
                  <c:v>44699</c:v>
                </c:pt>
                <c:pt idx="204">
                  <c:v>44700</c:v>
                </c:pt>
                <c:pt idx="205">
                  <c:v>44701</c:v>
                </c:pt>
                <c:pt idx="206">
                  <c:v>44704</c:v>
                </c:pt>
                <c:pt idx="207">
                  <c:v>44705</c:v>
                </c:pt>
                <c:pt idx="208">
                  <c:v>44706</c:v>
                </c:pt>
                <c:pt idx="209">
                  <c:v>44707</c:v>
                </c:pt>
                <c:pt idx="210">
                  <c:v>44708</c:v>
                </c:pt>
                <c:pt idx="211">
                  <c:v>44711</c:v>
                </c:pt>
                <c:pt idx="212">
                  <c:v>44712</c:v>
                </c:pt>
                <c:pt idx="213">
                  <c:v>44713</c:v>
                </c:pt>
                <c:pt idx="214">
                  <c:v>44714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44782</c:v>
                </c:pt>
                <c:pt idx="262">
                  <c:v>44783</c:v>
                </c:pt>
                <c:pt idx="263">
                  <c:v>44784</c:v>
                </c:pt>
                <c:pt idx="264">
                  <c:v>44785</c:v>
                </c:pt>
                <c:pt idx="265">
                  <c:v>44788</c:v>
                </c:pt>
                <c:pt idx="266">
                  <c:v>44789</c:v>
                </c:pt>
                <c:pt idx="267">
                  <c:v>44790</c:v>
                </c:pt>
                <c:pt idx="268">
                  <c:v>44791</c:v>
                </c:pt>
                <c:pt idx="269">
                  <c:v>44792</c:v>
                </c:pt>
                <c:pt idx="270">
                  <c:v>44795</c:v>
                </c:pt>
                <c:pt idx="271">
                  <c:v>44796</c:v>
                </c:pt>
                <c:pt idx="272">
                  <c:v>44797</c:v>
                </c:pt>
                <c:pt idx="273">
                  <c:v>44798</c:v>
                </c:pt>
                <c:pt idx="274">
                  <c:v>44799</c:v>
                </c:pt>
                <c:pt idx="275">
                  <c:v>44802</c:v>
                </c:pt>
                <c:pt idx="276">
                  <c:v>44803</c:v>
                </c:pt>
                <c:pt idx="277">
                  <c:v>44804</c:v>
                </c:pt>
                <c:pt idx="278">
                  <c:v>44805</c:v>
                </c:pt>
                <c:pt idx="279">
                  <c:v>44806</c:v>
                </c:pt>
                <c:pt idx="280">
                  <c:v>44809</c:v>
                </c:pt>
                <c:pt idx="281">
                  <c:v>44810</c:v>
                </c:pt>
                <c:pt idx="282">
                  <c:v>44811</c:v>
                </c:pt>
                <c:pt idx="283">
                  <c:v>44812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44823</c:v>
                </c:pt>
                <c:pt idx="290">
                  <c:v>44824</c:v>
                </c:pt>
                <c:pt idx="291">
                  <c:v>44825</c:v>
                </c:pt>
                <c:pt idx="292">
                  <c:v>44826</c:v>
                </c:pt>
                <c:pt idx="293">
                  <c:v>44827</c:v>
                </c:pt>
                <c:pt idx="294">
                  <c:v>44830</c:v>
                </c:pt>
                <c:pt idx="295">
                  <c:v>44831</c:v>
                </c:pt>
                <c:pt idx="296">
                  <c:v>44832</c:v>
                </c:pt>
                <c:pt idx="297">
                  <c:v>44833</c:v>
                </c:pt>
                <c:pt idx="298">
                  <c:v>44834</c:v>
                </c:pt>
                <c:pt idx="299">
                  <c:v>44837</c:v>
                </c:pt>
                <c:pt idx="300">
                  <c:v>44838</c:v>
                </c:pt>
                <c:pt idx="301">
                  <c:v>44839</c:v>
                </c:pt>
                <c:pt idx="302">
                  <c:v>44840</c:v>
                </c:pt>
                <c:pt idx="303">
                  <c:v>44841</c:v>
                </c:pt>
                <c:pt idx="304">
                  <c:v>44845</c:v>
                </c:pt>
                <c:pt idx="305">
                  <c:v>44846</c:v>
                </c:pt>
                <c:pt idx="306">
                  <c:v>44847</c:v>
                </c:pt>
                <c:pt idx="307">
                  <c:v>44848</c:v>
                </c:pt>
                <c:pt idx="308">
                  <c:v>44851</c:v>
                </c:pt>
                <c:pt idx="309">
                  <c:v>44852</c:v>
                </c:pt>
                <c:pt idx="310">
                  <c:v>44853</c:v>
                </c:pt>
                <c:pt idx="311">
                  <c:v>44854</c:v>
                </c:pt>
                <c:pt idx="312">
                  <c:v>44855</c:v>
                </c:pt>
                <c:pt idx="313">
                  <c:v>44858</c:v>
                </c:pt>
                <c:pt idx="314">
                  <c:v>44859</c:v>
                </c:pt>
                <c:pt idx="315">
                  <c:v>44860</c:v>
                </c:pt>
                <c:pt idx="316">
                  <c:v>44861</c:v>
                </c:pt>
                <c:pt idx="317">
                  <c:v>44862</c:v>
                </c:pt>
                <c:pt idx="318">
                  <c:v>44865</c:v>
                </c:pt>
                <c:pt idx="319">
                  <c:v>44866</c:v>
                </c:pt>
                <c:pt idx="320">
                  <c:v>44867</c:v>
                </c:pt>
                <c:pt idx="321">
                  <c:v>44868</c:v>
                </c:pt>
                <c:pt idx="322">
                  <c:v>44869</c:v>
                </c:pt>
                <c:pt idx="323">
                  <c:v>44872</c:v>
                </c:pt>
                <c:pt idx="324">
                  <c:v>44873</c:v>
                </c:pt>
                <c:pt idx="325">
                  <c:v>44874</c:v>
                </c:pt>
                <c:pt idx="326">
                  <c:v>44875</c:v>
                </c:pt>
                <c:pt idx="327">
                  <c:v>44876</c:v>
                </c:pt>
                <c:pt idx="328">
                  <c:v>44879</c:v>
                </c:pt>
                <c:pt idx="329">
                  <c:v>44880</c:v>
                </c:pt>
                <c:pt idx="330">
                  <c:v>44881</c:v>
                </c:pt>
                <c:pt idx="331">
                  <c:v>44882</c:v>
                </c:pt>
                <c:pt idx="332">
                  <c:v>44883</c:v>
                </c:pt>
                <c:pt idx="333">
                  <c:v>44886</c:v>
                </c:pt>
                <c:pt idx="334">
                  <c:v>44887</c:v>
                </c:pt>
                <c:pt idx="335">
                  <c:v>44888</c:v>
                </c:pt>
                <c:pt idx="336">
                  <c:v>44889</c:v>
                </c:pt>
                <c:pt idx="337">
                  <c:v>44890</c:v>
                </c:pt>
                <c:pt idx="338">
                  <c:v>44893</c:v>
                </c:pt>
                <c:pt idx="339">
                  <c:v>44894</c:v>
                </c:pt>
                <c:pt idx="340">
                  <c:v>44895</c:v>
                </c:pt>
                <c:pt idx="341">
                  <c:v>44896</c:v>
                </c:pt>
                <c:pt idx="342">
                  <c:v>44897</c:v>
                </c:pt>
                <c:pt idx="343">
                  <c:v>44900</c:v>
                </c:pt>
                <c:pt idx="344">
                  <c:v>44901</c:v>
                </c:pt>
                <c:pt idx="345">
                  <c:v>44902</c:v>
                </c:pt>
                <c:pt idx="346">
                  <c:v>44903</c:v>
                </c:pt>
                <c:pt idx="347">
                  <c:v>44904</c:v>
                </c:pt>
                <c:pt idx="348">
                  <c:v>44907</c:v>
                </c:pt>
                <c:pt idx="349">
                  <c:v>44908</c:v>
                </c:pt>
                <c:pt idx="350">
                  <c:v>44909</c:v>
                </c:pt>
                <c:pt idx="351">
                  <c:v>44910</c:v>
                </c:pt>
                <c:pt idx="352">
                  <c:v>44911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44921</c:v>
                </c:pt>
                <c:pt idx="359">
                  <c:v>44922</c:v>
                </c:pt>
                <c:pt idx="360">
                  <c:v>44923</c:v>
                </c:pt>
                <c:pt idx="361">
                  <c:v>44924</c:v>
                </c:pt>
                <c:pt idx="362">
                  <c:v>44925</c:v>
                </c:pt>
                <c:pt idx="363">
                  <c:v>44929</c:v>
                </c:pt>
                <c:pt idx="364">
                  <c:v>44930</c:v>
                </c:pt>
                <c:pt idx="365">
                  <c:v>44931</c:v>
                </c:pt>
                <c:pt idx="366">
                  <c:v>44932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44942</c:v>
                </c:pt>
                <c:pt idx="373">
                  <c:v>44943</c:v>
                </c:pt>
                <c:pt idx="374">
                  <c:v>44956</c:v>
                </c:pt>
                <c:pt idx="375">
                  <c:v>44957</c:v>
                </c:pt>
                <c:pt idx="376">
                  <c:v>44958</c:v>
                </c:pt>
                <c:pt idx="377">
                  <c:v>44959</c:v>
                </c:pt>
                <c:pt idx="378">
                  <c:v>44960</c:v>
                </c:pt>
                <c:pt idx="379">
                  <c:v>44963</c:v>
                </c:pt>
                <c:pt idx="380">
                  <c:v>44964</c:v>
                </c:pt>
                <c:pt idx="381">
                  <c:v>44965</c:v>
                </c:pt>
                <c:pt idx="382">
                  <c:v>44966</c:v>
                </c:pt>
                <c:pt idx="383">
                  <c:v>44967</c:v>
                </c:pt>
                <c:pt idx="384">
                  <c:v>44970</c:v>
                </c:pt>
                <c:pt idx="385">
                  <c:v>44971</c:v>
                </c:pt>
                <c:pt idx="386">
                  <c:v>44972</c:v>
                </c:pt>
                <c:pt idx="387">
                  <c:v>44973</c:v>
                </c:pt>
                <c:pt idx="388">
                  <c:v>44974</c:v>
                </c:pt>
                <c:pt idx="389">
                  <c:v>44977</c:v>
                </c:pt>
                <c:pt idx="390">
                  <c:v>44978</c:v>
                </c:pt>
                <c:pt idx="391">
                  <c:v>44979</c:v>
                </c:pt>
                <c:pt idx="392">
                  <c:v>44980</c:v>
                </c:pt>
                <c:pt idx="393">
                  <c:v>44981</c:v>
                </c:pt>
              </c:numCache>
            </c:numRef>
          </c:cat>
          <c:val>
            <c:numRef>
              <c:f>monthly!$E$2:$E$395</c:f>
              <c:numCache>
                <c:formatCode>General</c:formatCode>
                <c:ptCount val="394"/>
                <c:pt idx="0">
                  <c:v>17925</c:v>
                </c:pt>
                <c:pt idx="1">
                  <c:v>17794</c:v>
                </c:pt>
                <c:pt idx="2">
                  <c:v>17558</c:v>
                </c:pt>
                <c:pt idx="3">
                  <c:v>17430</c:v>
                </c:pt>
                <c:pt idx="4">
                  <c:v>17407</c:v>
                </c:pt>
                <c:pt idx="5">
                  <c:v>17318</c:v>
                </c:pt>
                <c:pt idx="6">
                  <c:v>17202</c:v>
                </c:pt>
                <c:pt idx="7">
                  <c:v>17173</c:v>
                </c:pt>
                <c:pt idx="8">
                  <c:v>16965</c:v>
                </c:pt>
                <c:pt idx="9">
                  <c:v>17331</c:v>
                </c:pt>
                <c:pt idx="10">
                  <c:v>17173</c:v>
                </c:pt>
                <c:pt idx="11">
                  <c:v>17470</c:v>
                </c:pt>
                <c:pt idx="12">
                  <c:v>17378</c:v>
                </c:pt>
                <c:pt idx="13">
                  <c:v>17571</c:v>
                </c:pt>
                <c:pt idx="14">
                  <c:v>17542</c:v>
                </c:pt>
                <c:pt idx="15">
                  <c:v>17437</c:v>
                </c:pt>
                <c:pt idx="16">
                  <c:v>17404</c:v>
                </c:pt>
                <c:pt idx="17">
                  <c:v>17309</c:v>
                </c:pt>
                <c:pt idx="18">
                  <c:v>17171</c:v>
                </c:pt>
                <c:pt idx="19">
                  <c:v>17157</c:v>
                </c:pt>
                <c:pt idx="20">
                  <c:v>16934</c:v>
                </c:pt>
                <c:pt idx="21">
                  <c:v>16772</c:v>
                </c:pt>
                <c:pt idx="22">
                  <c:v>16502</c:v>
                </c:pt>
                <c:pt idx="23">
                  <c:v>16785</c:v>
                </c:pt>
                <c:pt idx="24">
                  <c:v>16329</c:v>
                </c:pt>
                <c:pt idx="25">
                  <c:v>16193</c:v>
                </c:pt>
                <c:pt idx="26">
                  <c:v>16684</c:v>
                </c:pt>
                <c:pt idx="27">
                  <c:v>16784</c:v>
                </c:pt>
                <c:pt idx="28">
                  <c:v>16963</c:v>
                </c:pt>
                <c:pt idx="29">
                  <c:v>16995</c:v>
                </c:pt>
                <c:pt idx="30">
                  <c:v>17170</c:v>
                </c:pt>
                <c:pt idx="31">
                  <c:v>17339</c:v>
                </c:pt>
                <c:pt idx="32">
                  <c:v>17431</c:v>
                </c:pt>
                <c:pt idx="33">
                  <c:v>17479</c:v>
                </c:pt>
                <c:pt idx="34">
                  <c:v>17390</c:v>
                </c:pt>
                <c:pt idx="35">
                  <c:v>17509</c:v>
                </c:pt>
                <c:pt idx="36">
                  <c:v>17496</c:v>
                </c:pt>
                <c:pt idx="37">
                  <c:v>17422</c:v>
                </c:pt>
                <c:pt idx="38">
                  <c:v>17262</c:v>
                </c:pt>
                <c:pt idx="39">
                  <c:v>17235</c:v>
                </c:pt>
                <c:pt idx="40">
                  <c:v>17473</c:v>
                </c:pt>
                <c:pt idx="41">
                  <c:v>17442</c:v>
                </c:pt>
                <c:pt idx="42">
                  <c:v>17461</c:v>
                </c:pt>
                <c:pt idx="43">
                  <c:v>17382</c:v>
                </c:pt>
                <c:pt idx="44">
                  <c:v>17248</c:v>
                </c:pt>
                <c:pt idx="45">
                  <c:v>17298</c:v>
                </c:pt>
                <c:pt idx="46">
                  <c:v>16900</c:v>
                </c:pt>
                <c:pt idx="47">
                  <c:v>17080</c:v>
                </c:pt>
                <c:pt idx="48">
                  <c:v>17250</c:v>
                </c:pt>
                <c:pt idx="49">
                  <c:v>17292</c:v>
                </c:pt>
                <c:pt idx="50">
                  <c:v>17170</c:v>
                </c:pt>
                <c:pt idx="51">
                  <c:v>16789</c:v>
                </c:pt>
                <c:pt idx="52">
                  <c:v>16917</c:v>
                </c:pt>
                <c:pt idx="53">
                  <c:v>16517</c:v>
                </c:pt>
                <c:pt idx="54">
                  <c:v>16442</c:v>
                </c:pt>
                <c:pt idx="55">
                  <c:v>16398</c:v>
                </c:pt>
                <c:pt idx="56">
                  <c:v>16359</c:v>
                </c:pt>
                <c:pt idx="57">
                  <c:v>16706</c:v>
                </c:pt>
                <c:pt idx="58">
                  <c:v>16627</c:v>
                </c:pt>
                <c:pt idx="59">
                  <c:v>16418</c:v>
                </c:pt>
                <c:pt idx="60">
                  <c:v>16318</c:v>
                </c:pt>
                <c:pt idx="61">
                  <c:v>16405</c:v>
                </c:pt>
                <c:pt idx="62">
                  <c:v>16782</c:v>
                </c:pt>
                <c:pt idx="63">
                  <c:v>16725</c:v>
                </c:pt>
                <c:pt idx="64">
                  <c:v>16902</c:v>
                </c:pt>
                <c:pt idx="65">
                  <c:v>16882</c:v>
                </c:pt>
                <c:pt idx="66">
                  <c:v>16813</c:v>
                </c:pt>
                <c:pt idx="67">
                  <c:v>16854</c:v>
                </c:pt>
                <c:pt idx="68">
                  <c:v>16888</c:v>
                </c:pt>
                <c:pt idx="69">
                  <c:v>17048</c:v>
                </c:pt>
                <c:pt idx="70">
                  <c:v>17071</c:v>
                </c:pt>
                <c:pt idx="71">
                  <c:v>17038</c:v>
                </c:pt>
                <c:pt idx="72">
                  <c:v>16945</c:v>
                </c:pt>
                <c:pt idx="73">
                  <c:v>17079</c:v>
                </c:pt>
                <c:pt idx="74">
                  <c:v>17059</c:v>
                </c:pt>
                <c:pt idx="75">
                  <c:v>17092</c:v>
                </c:pt>
                <c:pt idx="76">
                  <c:v>17075</c:v>
                </c:pt>
                <c:pt idx="77">
                  <c:v>17267</c:v>
                </c:pt>
                <c:pt idx="78">
                  <c:v>17424</c:v>
                </c:pt>
                <c:pt idx="79">
                  <c:v>17551</c:v>
                </c:pt>
                <c:pt idx="80">
                  <c:v>17555</c:v>
                </c:pt>
                <c:pt idx="81">
                  <c:v>17470</c:v>
                </c:pt>
                <c:pt idx="82">
                  <c:v>17547</c:v>
                </c:pt>
                <c:pt idx="83">
                  <c:v>17664</c:v>
                </c:pt>
                <c:pt idx="84">
                  <c:v>17701</c:v>
                </c:pt>
                <c:pt idx="85">
                  <c:v>17722</c:v>
                </c:pt>
                <c:pt idx="86">
                  <c:v>17860</c:v>
                </c:pt>
                <c:pt idx="87">
                  <c:v>17851</c:v>
                </c:pt>
                <c:pt idx="88">
                  <c:v>17836</c:v>
                </c:pt>
                <c:pt idx="89">
                  <c:v>17659</c:v>
                </c:pt>
                <c:pt idx="90">
                  <c:v>17679</c:v>
                </c:pt>
                <c:pt idx="91">
                  <c:v>17676</c:v>
                </c:pt>
                <c:pt idx="92">
                  <c:v>17342</c:v>
                </c:pt>
                <c:pt idx="93">
                  <c:v>17308</c:v>
                </c:pt>
                <c:pt idx="94">
                  <c:v>17327</c:v>
                </c:pt>
                <c:pt idx="95">
                  <c:v>17586</c:v>
                </c:pt>
                <c:pt idx="96">
                  <c:v>17705</c:v>
                </c:pt>
                <c:pt idx="97">
                  <c:v>17704</c:v>
                </c:pt>
                <c:pt idx="98">
                  <c:v>17693</c:v>
                </c:pt>
                <c:pt idx="99">
                  <c:v>17795</c:v>
                </c:pt>
                <c:pt idx="100">
                  <c:v>17851</c:v>
                </c:pt>
                <c:pt idx="101">
                  <c:v>17911</c:v>
                </c:pt>
                <c:pt idx="102">
                  <c:v>17818</c:v>
                </c:pt>
                <c:pt idx="103">
                  <c:v>17752</c:v>
                </c:pt>
                <c:pt idx="104">
                  <c:v>17605</c:v>
                </c:pt>
                <c:pt idx="105">
                  <c:v>17630</c:v>
                </c:pt>
                <c:pt idx="106">
                  <c:v>17804</c:v>
                </c:pt>
                <c:pt idx="107">
                  <c:v>17786</c:v>
                </c:pt>
                <c:pt idx="108">
                  <c:v>17580</c:v>
                </c:pt>
                <c:pt idx="109">
                  <c:v>17796</c:v>
                </c:pt>
                <c:pt idx="110">
                  <c:v>17833</c:v>
                </c:pt>
                <c:pt idx="111">
                  <c:v>17954</c:v>
                </c:pt>
                <c:pt idx="112">
                  <c:v>17958</c:v>
                </c:pt>
                <c:pt idx="113">
                  <c:v>18068</c:v>
                </c:pt>
                <c:pt idx="114">
                  <c:v>18207</c:v>
                </c:pt>
                <c:pt idx="115">
                  <c:v>18276</c:v>
                </c:pt>
                <c:pt idx="116">
                  <c:v>18212</c:v>
                </c:pt>
                <c:pt idx="117">
                  <c:v>18273</c:v>
                </c:pt>
                <c:pt idx="118">
                  <c:v>18516</c:v>
                </c:pt>
                <c:pt idx="119">
                  <c:v>18480</c:v>
                </c:pt>
                <c:pt idx="120">
                  <c:v>18335</c:v>
                </c:pt>
                <c:pt idx="121">
                  <c:v>18143</c:v>
                </c:pt>
                <c:pt idx="122">
                  <c:v>18258</c:v>
                </c:pt>
                <c:pt idx="123">
                  <c:v>18280</c:v>
                </c:pt>
                <c:pt idx="124">
                  <c:v>18375</c:v>
                </c:pt>
                <c:pt idx="125">
                  <c:v>18425</c:v>
                </c:pt>
                <c:pt idx="126">
                  <c:v>18357</c:v>
                </c:pt>
                <c:pt idx="127">
                  <c:v>18509</c:v>
                </c:pt>
                <c:pt idx="128">
                  <c:v>18349</c:v>
                </c:pt>
                <c:pt idx="129">
                  <c:v>18218</c:v>
                </c:pt>
                <c:pt idx="130">
                  <c:v>18226</c:v>
                </c:pt>
                <c:pt idx="131">
                  <c:v>17896</c:v>
                </c:pt>
                <c:pt idx="132">
                  <c:v>17957</c:v>
                </c:pt>
                <c:pt idx="133">
                  <c:v>17678</c:v>
                </c:pt>
                <c:pt idx="134">
                  <c:v>17625</c:v>
                </c:pt>
                <c:pt idx="135">
                  <c:v>17899</c:v>
                </c:pt>
                <c:pt idx="136">
                  <c:v>17942</c:v>
                </c:pt>
                <c:pt idx="137">
                  <c:v>18167</c:v>
                </c:pt>
                <c:pt idx="138">
                  <c:v>18337</c:v>
                </c:pt>
                <c:pt idx="139">
                  <c:v>18275</c:v>
                </c:pt>
                <c:pt idx="140">
                  <c:v>17977</c:v>
                </c:pt>
                <c:pt idx="141">
                  <c:v>17953</c:v>
                </c:pt>
                <c:pt idx="142">
                  <c:v>18207</c:v>
                </c:pt>
                <c:pt idx="143">
                  <c:v>18243</c:v>
                </c:pt>
                <c:pt idx="144">
                  <c:v>18226</c:v>
                </c:pt>
                <c:pt idx="145">
                  <c:v>18177</c:v>
                </c:pt>
                <c:pt idx="146">
                  <c:v>17878</c:v>
                </c:pt>
                <c:pt idx="147">
                  <c:v>18042</c:v>
                </c:pt>
                <c:pt idx="148">
                  <c:v>17516</c:v>
                </c:pt>
                <c:pt idx="149">
                  <c:v>17606</c:v>
                </c:pt>
                <c:pt idx="150">
                  <c:v>17911</c:v>
                </c:pt>
                <c:pt idx="151">
                  <c:v>17844</c:v>
                </c:pt>
                <c:pt idx="152">
                  <c:v>17929</c:v>
                </c:pt>
                <c:pt idx="153">
                  <c:v>17666</c:v>
                </c:pt>
                <c:pt idx="154">
                  <c:v>17058</c:v>
                </c:pt>
                <c:pt idx="155">
                  <c:v>16702</c:v>
                </c:pt>
                <c:pt idx="156">
                  <c:v>16946</c:v>
                </c:pt>
                <c:pt idx="157">
                  <c:v>17437</c:v>
                </c:pt>
                <c:pt idx="158">
                  <c:v>17363</c:v>
                </c:pt>
                <c:pt idx="159">
                  <c:v>17239</c:v>
                </c:pt>
                <c:pt idx="160">
                  <c:v>16882</c:v>
                </c:pt>
                <c:pt idx="161">
                  <c:v>16937</c:v>
                </c:pt>
                <c:pt idx="162">
                  <c:v>17446</c:v>
                </c:pt>
                <c:pt idx="163">
                  <c:v>17391</c:v>
                </c:pt>
                <c:pt idx="164">
                  <c:v>17489</c:v>
                </c:pt>
                <c:pt idx="165">
                  <c:v>17520</c:v>
                </c:pt>
                <c:pt idx="166">
                  <c:v>17702</c:v>
                </c:pt>
                <c:pt idx="167">
                  <c:v>17671</c:v>
                </c:pt>
                <c:pt idx="168">
                  <c:v>17621</c:v>
                </c:pt>
                <c:pt idx="169">
                  <c:v>17438</c:v>
                </c:pt>
                <c:pt idx="170">
                  <c:v>17545</c:v>
                </c:pt>
                <c:pt idx="171">
                  <c:v>17741</c:v>
                </c:pt>
                <c:pt idx="172">
                  <c:v>17639</c:v>
                </c:pt>
                <c:pt idx="173">
                  <c:v>17554</c:v>
                </c:pt>
                <c:pt idx="174">
                  <c:v>17506</c:v>
                </c:pt>
                <c:pt idx="175">
                  <c:v>17143</c:v>
                </c:pt>
                <c:pt idx="176">
                  <c:v>17316</c:v>
                </c:pt>
                <c:pt idx="177">
                  <c:v>17048</c:v>
                </c:pt>
                <c:pt idx="178">
                  <c:v>17062</c:v>
                </c:pt>
                <c:pt idx="179">
                  <c:v>17316</c:v>
                </c:pt>
                <c:pt idx="180">
                  <c:v>17298</c:v>
                </c:pt>
                <c:pt idx="181">
                  <c:v>16947</c:v>
                </c:pt>
                <c:pt idx="182">
                  <c:v>16881</c:v>
                </c:pt>
                <c:pt idx="183">
                  <c:v>17000</c:v>
                </c:pt>
                <c:pt idx="184">
                  <c:v>17125</c:v>
                </c:pt>
                <c:pt idx="185">
                  <c:v>17126</c:v>
                </c:pt>
                <c:pt idx="186">
                  <c:v>16992</c:v>
                </c:pt>
                <c:pt idx="187">
                  <c:v>16572</c:v>
                </c:pt>
                <c:pt idx="188">
                  <c:v>16586</c:v>
                </c:pt>
                <c:pt idx="189">
                  <c:v>16293</c:v>
                </c:pt>
                <c:pt idx="190">
                  <c:v>16387</c:v>
                </c:pt>
                <c:pt idx="191">
                  <c:v>16583</c:v>
                </c:pt>
                <c:pt idx="192">
                  <c:v>16470</c:v>
                </c:pt>
                <c:pt idx="193">
                  <c:v>16519</c:v>
                </c:pt>
                <c:pt idx="194">
                  <c:v>16684</c:v>
                </c:pt>
                <c:pt idx="195">
                  <c:v>16355</c:v>
                </c:pt>
                <c:pt idx="196">
                  <c:v>16027</c:v>
                </c:pt>
                <c:pt idx="197">
                  <c:v>16039</c:v>
                </c:pt>
                <c:pt idx="198">
                  <c:v>16010</c:v>
                </c:pt>
                <c:pt idx="199">
                  <c:v>15632</c:v>
                </c:pt>
                <c:pt idx="200">
                  <c:v>15851</c:v>
                </c:pt>
                <c:pt idx="201">
                  <c:v>15921</c:v>
                </c:pt>
                <c:pt idx="202">
                  <c:v>16075</c:v>
                </c:pt>
                <c:pt idx="203">
                  <c:v>16302</c:v>
                </c:pt>
                <c:pt idx="204">
                  <c:v>15911</c:v>
                </c:pt>
                <c:pt idx="205">
                  <c:v>16135</c:v>
                </c:pt>
                <c:pt idx="206">
                  <c:v>16147</c:v>
                </c:pt>
                <c:pt idx="207">
                  <c:v>15926</c:v>
                </c:pt>
                <c:pt idx="208">
                  <c:v>16060</c:v>
                </c:pt>
                <c:pt idx="209">
                  <c:v>15950</c:v>
                </c:pt>
                <c:pt idx="210">
                  <c:v>16230</c:v>
                </c:pt>
                <c:pt idx="211">
                  <c:v>16560</c:v>
                </c:pt>
                <c:pt idx="212">
                  <c:v>16682</c:v>
                </c:pt>
                <c:pt idx="213">
                  <c:v>16610</c:v>
                </c:pt>
                <c:pt idx="214">
                  <c:v>16532</c:v>
                </c:pt>
                <c:pt idx="215">
                  <c:v>16600</c:v>
                </c:pt>
                <c:pt idx="216">
                  <c:v>16462</c:v>
                </c:pt>
                <c:pt idx="217">
                  <c:v>16644</c:v>
                </c:pt>
                <c:pt idx="218">
                  <c:v>16582</c:v>
                </c:pt>
                <c:pt idx="219">
                  <c:v>16471</c:v>
                </c:pt>
                <c:pt idx="220">
                  <c:v>16053</c:v>
                </c:pt>
                <c:pt idx="221">
                  <c:v>16055</c:v>
                </c:pt>
                <c:pt idx="222">
                  <c:v>16062</c:v>
                </c:pt>
                <c:pt idx="223">
                  <c:v>15410</c:v>
                </c:pt>
                <c:pt idx="224">
                  <c:v>15200</c:v>
                </c:pt>
                <c:pt idx="225">
                  <c:v>15038</c:v>
                </c:pt>
                <c:pt idx="226">
                  <c:v>15334</c:v>
                </c:pt>
                <c:pt idx="227">
                  <c:v>15012</c:v>
                </c:pt>
                <c:pt idx="228">
                  <c:v>14938</c:v>
                </c:pt>
                <c:pt idx="229">
                  <c:v>15058</c:v>
                </c:pt>
                <c:pt idx="230">
                  <c:v>15267</c:v>
                </c:pt>
                <c:pt idx="231">
                  <c:v>15192</c:v>
                </c:pt>
                <c:pt idx="232">
                  <c:v>15019</c:v>
                </c:pt>
                <c:pt idx="233">
                  <c:v>14622</c:v>
                </c:pt>
                <c:pt idx="234">
                  <c:v>14219</c:v>
                </c:pt>
                <c:pt idx="235">
                  <c:v>14152</c:v>
                </c:pt>
                <c:pt idx="236">
                  <c:v>14231</c:v>
                </c:pt>
                <c:pt idx="237">
                  <c:v>13871</c:v>
                </c:pt>
                <c:pt idx="238">
                  <c:v>14265</c:v>
                </c:pt>
                <c:pt idx="239">
                  <c:v>14329</c:v>
                </c:pt>
                <c:pt idx="240">
                  <c:v>14276</c:v>
                </c:pt>
                <c:pt idx="241">
                  <c:v>13914</c:v>
                </c:pt>
                <c:pt idx="242">
                  <c:v>14277</c:v>
                </c:pt>
                <c:pt idx="243">
                  <c:v>14389</c:v>
                </c:pt>
                <c:pt idx="244">
                  <c:v>14475</c:v>
                </c:pt>
                <c:pt idx="245">
                  <c:v>14650</c:v>
                </c:pt>
                <c:pt idx="246">
                  <c:v>14678</c:v>
                </c:pt>
                <c:pt idx="247">
                  <c:v>14712</c:v>
                </c:pt>
                <c:pt idx="248">
                  <c:v>14748</c:v>
                </c:pt>
                <c:pt idx="249">
                  <c:v>14751</c:v>
                </c:pt>
                <c:pt idx="250">
                  <c:v>14794</c:v>
                </c:pt>
                <c:pt idx="251">
                  <c:v>14705</c:v>
                </c:pt>
                <c:pt idx="252">
                  <c:v>14794</c:v>
                </c:pt>
                <c:pt idx="253">
                  <c:v>14831</c:v>
                </c:pt>
                <c:pt idx="254">
                  <c:v>14938</c:v>
                </c:pt>
                <c:pt idx="255">
                  <c:v>14870</c:v>
                </c:pt>
                <c:pt idx="256">
                  <c:v>14643</c:v>
                </c:pt>
                <c:pt idx="257">
                  <c:v>14669</c:v>
                </c:pt>
                <c:pt idx="258">
                  <c:v>14658</c:v>
                </c:pt>
                <c:pt idx="259">
                  <c:v>15009</c:v>
                </c:pt>
                <c:pt idx="260">
                  <c:v>14961</c:v>
                </c:pt>
                <c:pt idx="261">
                  <c:v>15016</c:v>
                </c:pt>
                <c:pt idx="262">
                  <c:v>14876</c:v>
                </c:pt>
                <c:pt idx="263">
                  <c:v>15183</c:v>
                </c:pt>
                <c:pt idx="264">
                  <c:v>15272</c:v>
                </c:pt>
                <c:pt idx="265">
                  <c:v>15368</c:v>
                </c:pt>
                <c:pt idx="266">
                  <c:v>15422</c:v>
                </c:pt>
                <c:pt idx="267">
                  <c:v>15452</c:v>
                </c:pt>
                <c:pt idx="268">
                  <c:v>15315</c:v>
                </c:pt>
                <c:pt idx="269">
                  <c:v>15353</c:v>
                </c:pt>
                <c:pt idx="270">
                  <c:v>15175</c:v>
                </c:pt>
                <c:pt idx="271">
                  <c:v>15028</c:v>
                </c:pt>
                <c:pt idx="272">
                  <c:v>15035</c:v>
                </c:pt>
                <c:pt idx="273">
                  <c:v>15172</c:v>
                </c:pt>
                <c:pt idx="274">
                  <c:v>15241</c:v>
                </c:pt>
                <c:pt idx="275">
                  <c:v>14818</c:v>
                </c:pt>
                <c:pt idx="276">
                  <c:v>14948</c:v>
                </c:pt>
                <c:pt idx="277">
                  <c:v>15039</c:v>
                </c:pt>
                <c:pt idx="278">
                  <c:v>14736</c:v>
                </c:pt>
                <c:pt idx="279">
                  <c:v>14597</c:v>
                </c:pt>
                <c:pt idx="280">
                  <c:v>14611</c:v>
                </c:pt>
                <c:pt idx="281">
                  <c:v>14634</c:v>
                </c:pt>
                <c:pt idx="282">
                  <c:v>14359</c:v>
                </c:pt>
                <c:pt idx="283">
                  <c:v>14548</c:v>
                </c:pt>
                <c:pt idx="284">
                  <c:v>14794</c:v>
                </c:pt>
                <c:pt idx="285">
                  <c:v>14875</c:v>
                </c:pt>
                <c:pt idx="286">
                  <c:v>14577</c:v>
                </c:pt>
                <c:pt idx="287">
                  <c:v>14642</c:v>
                </c:pt>
                <c:pt idx="288">
                  <c:v>14483</c:v>
                </c:pt>
                <c:pt idx="289">
                  <c:v>14420</c:v>
                </c:pt>
                <c:pt idx="290">
                  <c:v>14528</c:v>
                </c:pt>
                <c:pt idx="291">
                  <c:v>14402</c:v>
                </c:pt>
                <c:pt idx="292">
                  <c:v>14242</c:v>
                </c:pt>
                <c:pt idx="293">
                  <c:v>14119</c:v>
                </c:pt>
                <c:pt idx="294">
                  <c:v>13758</c:v>
                </c:pt>
                <c:pt idx="295">
                  <c:v>13818</c:v>
                </c:pt>
                <c:pt idx="296">
                  <c:v>13515</c:v>
                </c:pt>
                <c:pt idx="297">
                  <c:v>13524</c:v>
                </c:pt>
                <c:pt idx="298">
                  <c:v>13395</c:v>
                </c:pt>
                <c:pt idx="299">
                  <c:v>13304</c:v>
                </c:pt>
                <c:pt idx="300">
                  <c:v>13597</c:v>
                </c:pt>
                <c:pt idx="301">
                  <c:v>13820</c:v>
                </c:pt>
                <c:pt idx="302">
                  <c:v>13869</c:v>
                </c:pt>
                <c:pt idx="303">
                  <c:v>13689</c:v>
                </c:pt>
                <c:pt idx="304">
                  <c:v>13091</c:v>
                </c:pt>
                <c:pt idx="305">
                  <c:v>13076</c:v>
                </c:pt>
                <c:pt idx="306">
                  <c:v>12869</c:v>
                </c:pt>
                <c:pt idx="307">
                  <c:v>13166</c:v>
                </c:pt>
                <c:pt idx="308">
                  <c:v>12981</c:v>
                </c:pt>
                <c:pt idx="309">
                  <c:v>13103</c:v>
                </c:pt>
                <c:pt idx="310">
                  <c:v>12998</c:v>
                </c:pt>
                <c:pt idx="311">
                  <c:v>12900</c:v>
                </c:pt>
                <c:pt idx="312">
                  <c:v>12805</c:v>
                </c:pt>
                <c:pt idx="313">
                  <c:v>12882</c:v>
                </c:pt>
                <c:pt idx="314">
                  <c:v>12682</c:v>
                </c:pt>
                <c:pt idx="315">
                  <c:v>12739</c:v>
                </c:pt>
                <c:pt idx="316">
                  <c:v>12956</c:v>
                </c:pt>
                <c:pt idx="317">
                  <c:v>12764</c:v>
                </c:pt>
                <c:pt idx="318">
                  <c:v>12943</c:v>
                </c:pt>
                <c:pt idx="319">
                  <c:v>13031</c:v>
                </c:pt>
                <c:pt idx="320">
                  <c:v>13083</c:v>
                </c:pt>
                <c:pt idx="321">
                  <c:v>12958</c:v>
                </c:pt>
                <c:pt idx="322">
                  <c:v>13030</c:v>
                </c:pt>
                <c:pt idx="323">
                  <c:v>13224</c:v>
                </c:pt>
                <c:pt idx="324">
                  <c:v>13334</c:v>
                </c:pt>
                <c:pt idx="325">
                  <c:v>13595</c:v>
                </c:pt>
                <c:pt idx="326">
                  <c:v>13477</c:v>
                </c:pt>
                <c:pt idx="327">
                  <c:v>14058</c:v>
                </c:pt>
                <c:pt idx="328">
                  <c:v>14127</c:v>
                </c:pt>
                <c:pt idx="329">
                  <c:v>14530</c:v>
                </c:pt>
                <c:pt idx="330">
                  <c:v>14499</c:v>
                </c:pt>
                <c:pt idx="331">
                  <c:v>14513</c:v>
                </c:pt>
                <c:pt idx="332">
                  <c:v>14460</c:v>
                </c:pt>
                <c:pt idx="333">
                  <c:v>14428</c:v>
                </c:pt>
                <c:pt idx="334">
                  <c:v>14505</c:v>
                </c:pt>
                <c:pt idx="335">
                  <c:v>14600</c:v>
                </c:pt>
                <c:pt idx="336">
                  <c:v>14775</c:v>
                </c:pt>
                <c:pt idx="337">
                  <c:v>14703</c:v>
                </c:pt>
                <c:pt idx="338">
                  <c:v>14475</c:v>
                </c:pt>
                <c:pt idx="339">
                  <c:v>14658</c:v>
                </c:pt>
                <c:pt idx="340">
                  <c:v>14800</c:v>
                </c:pt>
                <c:pt idx="341">
                  <c:v>14977</c:v>
                </c:pt>
                <c:pt idx="342">
                  <c:v>14886</c:v>
                </c:pt>
                <c:pt idx="343">
                  <c:v>14935</c:v>
                </c:pt>
                <c:pt idx="344">
                  <c:v>14675</c:v>
                </c:pt>
                <c:pt idx="345">
                  <c:v>14623</c:v>
                </c:pt>
                <c:pt idx="346">
                  <c:v>14496</c:v>
                </c:pt>
                <c:pt idx="347">
                  <c:v>14707</c:v>
                </c:pt>
                <c:pt idx="348">
                  <c:v>14581</c:v>
                </c:pt>
                <c:pt idx="349">
                  <c:v>14519</c:v>
                </c:pt>
                <c:pt idx="350">
                  <c:v>14710</c:v>
                </c:pt>
                <c:pt idx="351">
                  <c:v>14708</c:v>
                </c:pt>
                <c:pt idx="352">
                  <c:v>14461</c:v>
                </c:pt>
                <c:pt idx="353">
                  <c:v>14404</c:v>
                </c:pt>
                <c:pt idx="354">
                  <c:v>14154</c:v>
                </c:pt>
                <c:pt idx="355">
                  <c:v>14219</c:v>
                </c:pt>
                <c:pt idx="356">
                  <c:v>14377</c:v>
                </c:pt>
                <c:pt idx="357">
                  <c:v>14190</c:v>
                </c:pt>
                <c:pt idx="358">
                  <c:v>14245</c:v>
                </c:pt>
                <c:pt idx="359">
                  <c:v>14303</c:v>
                </c:pt>
                <c:pt idx="360">
                  <c:v>14110</c:v>
                </c:pt>
                <c:pt idx="361">
                  <c:v>14032</c:v>
                </c:pt>
                <c:pt idx="362">
                  <c:v>14134</c:v>
                </c:pt>
                <c:pt idx="363">
                  <c:v>14230</c:v>
                </c:pt>
                <c:pt idx="364">
                  <c:v>14208</c:v>
                </c:pt>
                <c:pt idx="365">
                  <c:v>14289</c:v>
                </c:pt>
                <c:pt idx="366">
                  <c:v>14364</c:v>
                </c:pt>
                <c:pt idx="367">
                  <c:v>14769</c:v>
                </c:pt>
                <c:pt idx="368">
                  <c:v>14808</c:v>
                </c:pt>
                <c:pt idx="369">
                  <c:v>14792</c:v>
                </c:pt>
                <c:pt idx="370">
                  <c:v>14768</c:v>
                </c:pt>
                <c:pt idx="371">
                  <c:v>14833</c:v>
                </c:pt>
                <c:pt idx="372">
                  <c:v>14936</c:v>
                </c:pt>
                <c:pt idx="373">
                  <c:v>14925</c:v>
                </c:pt>
                <c:pt idx="374">
                  <c:v>15451</c:v>
                </c:pt>
                <c:pt idx="375">
                  <c:v>15268</c:v>
                </c:pt>
                <c:pt idx="376">
                  <c:v>15383</c:v>
                </c:pt>
                <c:pt idx="377">
                  <c:v>15580</c:v>
                </c:pt>
                <c:pt idx="378">
                  <c:v>15579</c:v>
                </c:pt>
                <c:pt idx="379">
                  <c:v>15405</c:v>
                </c:pt>
                <c:pt idx="380">
                  <c:v>15396</c:v>
                </c:pt>
                <c:pt idx="381">
                  <c:v>15604</c:v>
                </c:pt>
                <c:pt idx="382">
                  <c:v>15601</c:v>
                </c:pt>
                <c:pt idx="383">
                  <c:v>15575</c:v>
                </c:pt>
                <c:pt idx="384">
                  <c:v>15533</c:v>
                </c:pt>
                <c:pt idx="385">
                  <c:v>15661</c:v>
                </c:pt>
                <c:pt idx="386">
                  <c:v>15398</c:v>
                </c:pt>
                <c:pt idx="387">
                  <c:v>15546</c:v>
                </c:pt>
                <c:pt idx="388">
                  <c:v>15433</c:v>
                </c:pt>
                <c:pt idx="389">
                  <c:v>15522</c:v>
                </c:pt>
                <c:pt idx="390">
                  <c:v>15528</c:v>
                </c:pt>
                <c:pt idx="391">
                  <c:v>15376</c:v>
                </c:pt>
                <c:pt idx="392">
                  <c:v>15597</c:v>
                </c:pt>
                <c:pt idx="393">
                  <c:v>15542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A-4CB1-AC62-21F95CB3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820912"/>
        <c:axId val="1383819248"/>
      </c:lineChart>
      <c:dateAx>
        <c:axId val="138381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819664"/>
        <c:crosses val="autoZero"/>
        <c:auto val="1"/>
        <c:lblOffset val="100"/>
        <c:baseTimeUnit val="days"/>
      </c:dateAx>
      <c:valAx>
        <c:axId val="1383819664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818000"/>
        <c:crosses val="autoZero"/>
        <c:crossBetween val="between"/>
      </c:valAx>
      <c:valAx>
        <c:axId val="1383819248"/>
        <c:scaling>
          <c:orientation val="minMax"/>
          <c:min val="1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820912"/>
        <c:crosses val="max"/>
        <c:crossBetween val="between"/>
      </c:valAx>
      <c:dateAx>
        <c:axId val="138382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381924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chemeClr val="tx1"/>
                </a:solidFill>
              </a:rPr>
              <a:t>Comparison of old</a:t>
            </a:r>
            <a:r>
              <a:rPr lang="en-US" altLang="zh-TW" sz="1600" b="1" baseline="0">
                <a:solidFill>
                  <a:schemeClr val="tx1"/>
                </a:solidFill>
              </a:rPr>
              <a:t> (Before July, 2022) and new strategy (Post July, 2022)</a:t>
            </a:r>
            <a:endParaRPr lang="en-US" altLang="zh-TW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304456173747512"/>
          <c:y val="2.2203850842396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066643592627846E-2"/>
          <c:y val="0.16169805551915695"/>
          <c:w val="0.82487946698970316"/>
          <c:h val="0.73994988901727676"/>
        </c:manualLayout>
      </c:layout>
      <c:lineChart>
        <c:grouping val="standard"/>
        <c:varyColors val="0"/>
        <c:ser>
          <c:idx val="0"/>
          <c:order val="0"/>
          <c:tx>
            <c:strRef>
              <c:f>'KGI analysis'!$H$1</c:f>
              <c:strCache>
                <c:ptCount val="1"/>
                <c:pt idx="0">
                  <c:v>PnL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'KGI analysis'!$G$2:$G$394</c:f>
              <c:numCache>
                <c:formatCode>m/d/yyyy</c:formatCode>
                <c:ptCount val="393"/>
                <c:pt idx="0">
                  <c:v>44395</c:v>
                </c:pt>
                <c:pt idx="1">
                  <c:v>44396</c:v>
                </c:pt>
                <c:pt idx="2">
                  <c:v>44397</c:v>
                </c:pt>
                <c:pt idx="3">
                  <c:v>44398</c:v>
                </c:pt>
                <c:pt idx="4">
                  <c:v>44399</c:v>
                </c:pt>
                <c:pt idx="5">
                  <c:v>44400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44417</c:v>
                </c:pt>
                <c:pt idx="17">
                  <c:v>44418</c:v>
                </c:pt>
                <c:pt idx="18">
                  <c:v>44419</c:v>
                </c:pt>
                <c:pt idx="19">
                  <c:v>44420</c:v>
                </c:pt>
                <c:pt idx="20">
                  <c:v>44421</c:v>
                </c:pt>
                <c:pt idx="21">
                  <c:v>44424</c:v>
                </c:pt>
                <c:pt idx="22">
                  <c:v>44425</c:v>
                </c:pt>
                <c:pt idx="23">
                  <c:v>44426</c:v>
                </c:pt>
                <c:pt idx="24">
                  <c:v>44427</c:v>
                </c:pt>
                <c:pt idx="25">
                  <c:v>44428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44438</c:v>
                </c:pt>
                <c:pt idx="32">
                  <c:v>44439</c:v>
                </c:pt>
                <c:pt idx="33">
                  <c:v>44440</c:v>
                </c:pt>
                <c:pt idx="34">
                  <c:v>44441</c:v>
                </c:pt>
                <c:pt idx="35">
                  <c:v>44442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44461</c:v>
                </c:pt>
                <c:pt idx="47">
                  <c:v>44462</c:v>
                </c:pt>
                <c:pt idx="48">
                  <c:v>44463</c:v>
                </c:pt>
                <c:pt idx="49">
                  <c:v>44466</c:v>
                </c:pt>
                <c:pt idx="50">
                  <c:v>44467</c:v>
                </c:pt>
                <c:pt idx="51">
                  <c:v>44468</c:v>
                </c:pt>
                <c:pt idx="52">
                  <c:v>44469</c:v>
                </c:pt>
                <c:pt idx="53">
                  <c:v>44470</c:v>
                </c:pt>
                <c:pt idx="54">
                  <c:v>44473</c:v>
                </c:pt>
                <c:pt idx="55">
                  <c:v>44474</c:v>
                </c:pt>
                <c:pt idx="56">
                  <c:v>44475</c:v>
                </c:pt>
                <c:pt idx="57">
                  <c:v>44476</c:v>
                </c:pt>
                <c:pt idx="58">
                  <c:v>44477</c:v>
                </c:pt>
                <c:pt idx="59">
                  <c:v>44481</c:v>
                </c:pt>
                <c:pt idx="60">
                  <c:v>44482</c:v>
                </c:pt>
                <c:pt idx="61">
                  <c:v>44483</c:v>
                </c:pt>
                <c:pt idx="62">
                  <c:v>44484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44494</c:v>
                </c:pt>
                <c:pt idx="69">
                  <c:v>44495</c:v>
                </c:pt>
                <c:pt idx="70">
                  <c:v>44496</c:v>
                </c:pt>
                <c:pt idx="71">
                  <c:v>44497</c:v>
                </c:pt>
                <c:pt idx="72">
                  <c:v>44498</c:v>
                </c:pt>
                <c:pt idx="73">
                  <c:v>44501</c:v>
                </c:pt>
                <c:pt idx="74">
                  <c:v>44502</c:v>
                </c:pt>
                <c:pt idx="75">
                  <c:v>44503</c:v>
                </c:pt>
                <c:pt idx="76">
                  <c:v>44504</c:v>
                </c:pt>
                <c:pt idx="77">
                  <c:v>44505</c:v>
                </c:pt>
                <c:pt idx="78">
                  <c:v>44508</c:v>
                </c:pt>
                <c:pt idx="79">
                  <c:v>44509</c:v>
                </c:pt>
                <c:pt idx="80">
                  <c:v>44510</c:v>
                </c:pt>
                <c:pt idx="81">
                  <c:v>44511</c:v>
                </c:pt>
                <c:pt idx="82">
                  <c:v>44512</c:v>
                </c:pt>
                <c:pt idx="83">
                  <c:v>44515</c:v>
                </c:pt>
                <c:pt idx="84">
                  <c:v>44516</c:v>
                </c:pt>
                <c:pt idx="85">
                  <c:v>44517</c:v>
                </c:pt>
                <c:pt idx="86">
                  <c:v>44518</c:v>
                </c:pt>
                <c:pt idx="87">
                  <c:v>44519</c:v>
                </c:pt>
                <c:pt idx="88">
                  <c:v>44522</c:v>
                </c:pt>
                <c:pt idx="89">
                  <c:v>44523</c:v>
                </c:pt>
                <c:pt idx="90">
                  <c:v>44524</c:v>
                </c:pt>
                <c:pt idx="91">
                  <c:v>44525</c:v>
                </c:pt>
                <c:pt idx="92">
                  <c:v>44526</c:v>
                </c:pt>
                <c:pt idx="93">
                  <c:v>44529</c:v>
                </c:pt>
                <c:pt idx="94">
                  <c:v>44530</c:v>
                </c:pt>
                <c:pt idx="95">
                  <c:v>44531</c:v>
                </c:pt>
                <c:pt idx="96">
                  <c:v>44532</c:v>
                </c:pt>
                <c:pt idx="97">
                  <c:v>44533</c:v>
                </c:pt>
                <c:pt idx="98">
                  <c:v>44536</c:v>
                </c:pt>
                <c:pt idx="99">
                  <c:v>44537</c:v>
                </c:pt>
                <c:pt idx="100">
                  <c:v>44538</c:v>
                </c:pt>
                <c:pt idx="101">
                  <c:v>44539</c:v>
                </c:pt>
                <c:pt idx="102">
                  <c:v>44540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44550</c:v>
                </c:pt>
                <c:pt idx="109">
                  <c:v>44551</c:v>
                </c:pt>
                <c:pt idx="110">
                  <c:v>44552</c:v>
                </c:pt>
                <c:pt idx="111">
                  <c:v>44553</c:v>
                </c:pt>
                <c:pt idx="112">
                  <c:v>44554</c:v>
                </c:pt>
                <c:pt idx="113">
                  <c:v>44557</c:v>
                </c:pt>
                <c:pt idx="114">
                  <c:v>44558</c:v>
                </c:pt>
                <c:pt idx="115">
                  <c:v>44559</c:v>
                </c:pt>
                <c:pt idx="116">
                  <c:v>44560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44571</c:v>
                </c:pt>
                <c:pt idx="123">
                  <c:v>44572</c:v>
                </c:pt>
                <c:pt idx="124">
                  <c:v>44573</c:v>
                </c:pt>
                <c:pt idx="125">
                  <c:v>44574</c:v>
                </c:pt>
                <c:pt idx="126">
                  <c:v>44575</c:v>
                </c:pt>
                <c:pt idx="127">
                  <c:v>44578</c:v>
                </c:pt>
                <c:pt idx="128">
                  <c:v>44579</c:v>
                </c:pt>
                <c:pt idx="129">
                  <c:v>44580</c:v>
                </c:pt>
                <c:pt idx="130">
                  <c:v>44581</c:v>
                </c:pt>
                <c:pt idx="131">
                  <c:v>44582</c:v>
                </c:pt>
                <c:pt idx="132">
                  <c:v>44585</c:v>
                </c:pt>
                <c:pt idx="133">
                  <c:v>44586</c:v>
                </c:pt>
                <c:pt idx="134">
                  <c:v>44587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44621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44638</c:v>
                </c:pt>
                <c:pt idx="164">
                  <c:v>44641</c:v>
                </c:pt>
                <c:pt idx="165">
                  <c:v>44642</c:v>
                </c:pt>
                <c:pt idx="166">
                  <c:v>44643</c:v>
                </c:pt>
                <c:pt idx="167">
                  <c:v>44644</c:v>
                </c:pt>
                <c:pt idx="168">
                  <c:v>44645</c:v>
                </c:pt>
                <c:pt idx="169">
                  <c:v>44648</c:v>
                </c:pt>
                <c:pt idx="170">
                  <c:v>44649</c:v>
                </c:pt>
                <c:pt idx="171">
                  <c:v>44650</c:v>
                </c:pt>
                <c:pt idx="172">
                  <c:v>44651</c:v>
                </c:pt>
                <c:pt idx="173">
                  <c:v>44652</c:v>
                </c:pt>
                <c:pt idx="174">
                  <c:v>44657</c:v>
                </c:pt>
                <c:pt idx="175">
                  <c:v>44658</c:v>
                </c:pt>
                <c:pt idx="176">
                  <c:v>44659</c:v>
                </c:pt>
                <c:pt idx="177">
                  <c:v>44662</c:v>
                </c:pt>
                <c:pt idx="178">
                  <c:v>44663</c:v>
                </c:pt>
                <c:pt idx="179">
                  <c:v>44664</c:v>
                </c:pt>
                <c:pt idx="180">
                  <c:v>44665</c:v>
                </c:pt>
                <c:pt idx="181">
                  <c:v>44666</c:v>
                </c:pt>
                <c:pt idx="182">
                  <c:v>44669</c:v>
                </c:pt>
                <c:pt idx="183">
                  <c:v>44670</c:v>
                </c:pt>
                <c:pt idx="184">
                  <c:v>44671</c:v>
                </c:pt>
                <c:pt idx="185">
                  <c:v>44672</c:v>
                </c:pt>
                <c:pt idx="186">
                  <c:v>44673</c:v>
                </c:pt>
                <c:pt idx="187">
                  <c:v>44674</c:v>
                </c:pt>
                <c:pt idx="188">
                  <c:v>44675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44684</c:v>
                </c:pt>
                <c:pt idx="193">
                  <c:v>44685</c:v>
                </c:pt>
                <c:pt idx="194">
                  <c:v>44686</c:v>
                </c:pt>
                <c:pt idx="195">
                  <c:v>44687</c:v>
                </c:pt>
                <c:pt idx="196">
                  <c:v>44690</c:v>
                </c:pt>
                <c:pt idx="197">
                  <c:v>44691</c:v>
                </c:pt>
                <c:pt idx="198">
                  <c:v>44692</c:v>
                </c:pt>
                <c:pt idx="199">
                  <c:v>44693</c:v>
                </c:pt>
                <c:pt idx="200">
                  <c:v>44694</c:v>
                </c:pt>
                <c:pt idx="201">
                  <c:v>44697</c:v>
                </c:pt>
                <c:pt idx="202">
                  <c:v>44698</c:v>
                </c:pt>
                <c:pt idx="203">
                  <c:v>44699</c:v>
                </c:pt>
                <c:pt idx="204">
                  <c:v>44700</c:v>
                </c:pt>
                <c:pt idx="205">
                  <c:v>44701</c:v>
                </c:pt>
                <c:pt idx="206">
                  <c:v>44704</c:v>
                </c:pt>
                <c:pt idx="207">
                  <c:v>44705</c:v>
                </c:pt>
                <c:pt idx="208">
                  <c:v>44706</c:v>
                </c:pt>
                <c:pt idx="209">
                  <c:v>44707</c:v>
                </c:pt>
                <c:pt idx="210">
                  <c:v>44708</c:v>
                </c:pt>
                <c:pt idx="211">
                  <c:v>44711</c:v>
                </c:pt>
                <c:pt idx="212">
                  <c:v>44712</c:v>
                </c:pt>
                <c:pt idx="213">
                  <c:v>44713</c:v>
                </c:pt>
                <c:pt idx="214">
                  <c:v>44714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44782</c:v>
                </c:pt>
                <c:pt idx="262">
                  <c:v>44783</c:v>
                </c:pt>
                <c:pt idx="263">
                  <c:v>44784</c:v>
                </c:pt>
                <c:pt idx="264">
                  <c:v>44785</c:v>
                </c:pt>
                <c:pt idx="265">
                  <c:v>44788</c:v>
                </c:pt>
                <c:pt idx="266">
                  <c:v>44789</c:v>
                </c:pt>
                <c:pt idx="267">
                  <c:v>44790</c:v>
                </c:pt>
                <c:pt idx="268">
                  <c:v>44791</c:v>
                </c:pt>
                <c:pt idx="269">
                  <c:v>44792</c:v>
                </c:pt>
                <c:pt idx="270">
                  <c:v>44795</c:v>
                </c:pt>
                <c:pt idx="271">
                  <c:v>44796</c:v>
                </c:pt>
                <c:pt idx="272">
                  <c:v>44797</c:v>
                </c:pt>
                <c:pt idx="273">
                  <c:v>44798</c:v>
                </c:pt>
                <c:pt idx="274">
                  <c:v>44799</c:v>
                </c:pt>
                <c:pt idx="275">
                  <c:v>44802</c:v>
                </c:pt>
                <c:pt idx="276">
                  <c:v>44803</c:v>
                </c:pt>
                <c:pt idx="277">
                  <c:v>44804</c:v>
                </c:pt>
                <c:pt idx="278">
                  <c:v>44805</c:v>
                </c:pt>
                <c:pt idx="279">
                  <c:v>44806</c:v>
                </c:pt>
                <c:pt idx="280">
                  <c:v>44809</c:v>
                </c:pt>
                <c:pt idx="281">
                  <c:v>44810</c:v>
                </c:pt>
                <c:pt idx="282">
                  <c:v>44811</c:v>
                </c:pt>
                <c:pt idx="283">
                  <c:v>44812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44823</c:v>
                </c:pt>
                <c:pt idx="290">
                  <c:v>44824</c:v>
                </c:pt>
                <c:pt idx="291">
                  <c:v>44825</c:v>
                </c:pt>
                <c:pt idx="292">
                  <c:v>44826</c:v>
                </c:pt>
                <c:pt idx="293">
                  <c:v>44827</c:v>
                </c:pt>
                <c:pt idx="294">
                  <c:v>44830</c:v>
                </c:pt>
                <c:pt idx="295">
                  <c:v>44831</c:v>
                </c:pt>
                <c:pt idx="296">
                  <c:v>44832</c:v>
                </c:pt>
                <c:pt idx="297">
                  <c:v>44833</c:v>
                </c:pt>
                <c:pt idx="298">
                  <c:v>44834</c:v>
                </c:pt>
                <c:pt idx="299">
                  <c:v>44837</c:v>
                </c:pt>
                <c:pt idx="300">
                  <c:v>44838</c:v>
                </c:pt>
                <c:pt idx="301">
                  <c:v>44839</c:v>
                </c:pt>
                <c:pt idx="302">
                  <c:v>44840</c:v>
                </c:pt>
                <c:pt idx="303">
                  <c:v>44841</c:v>
                </c:pt>
                <c:pt idx="304">
                  <c:v>44845</c:v>
                </c:pt>
                <c:pt idx="305">
                  <c:v>44846</c:v>
                </c:pt>
                <c:pt idx="306">
                  <c:v>44847</c:v>
                </c:pt>
                <c:pt idx="307">
                  <c:v>44848</c:v>
                </c:pt>
                <c:pt idx="308">
                  <c:v>44851</c:v>
                </c:pt>
                <c:pt idx="309">
                  <c:v>44852</c:v>
                </c:pt>
                <c:pt idx="310">
                  <c:v>44853</c:v>
                </c:pt>
                <c:pt idx="311">
                  <c:v>44854</c:v>
                </c:pt>
                <c:pt idx="312">
                  <c:v>44855</c:v>
                </c:pt>
                <c:pt idx="313">
                  <c:v>44858</c:v>
                </c:pt>
                <c:pt idx="314">
                  <c:v>44859</c:v>
                </c:pt>
                <c:pt idx="315">
                  <c:v>44860</c:v>
                </c:pt>
                <c:pt idx="316">
                  <c:v>44861</c:v>
                </c:pt>
                <c:pt idx="317">
                  <c:v>44862</c:v>
                </c:pt>
                <c:pt idx="318">
                  <c:v>44865</c:v>
                </c:pt>
                <c:pt idx="319">
                  <c:v>44866</c:v>
                </c:pt>
                <c:pt idx="320">
                  <c:v>44867</c:v>
                </c:pt>
                <c:pt idx="321">
                  <c:v>44868</c:v>
                </c:pt>
                <c:pt idx="322">
                  <c:v>44869</c:v>
                </c:pt>
                <c:pt idx="323">
                  <c:v>44872</c:v>
                </c:pt>
                <c:pt idx="324">
                  <c:v>44873</c:v>
                </c:pt>
                <c:pt idx="325">
                  <c:v>44874</c:v>
                </c:pt>
                <c:pt idx="326">
                  <c:v>44875</c:v>
                </c:pt>
                <c:pt idx="327">
                  <c:v>44876</c:v>
                </c:pt>
                <c:pt idx="328">
                  <c:v>44879</c:v>
                </c:pt>
                <c:pt idx="329">
                  <c:v>44880</c:v>
                </c:pt>
                <c:pt idx="330">
                  <c:v>44881</c:v>
                </c:pt>
                <c:pt idx="331">
                  <c:v>44882</c:v>
                </c:pt>
                <c:pt idx="332">
                  <c:v>44883</c:v>
                </c:pt>
                <c:pt idx="333">
                  <c:v>44886</c:v>
                </c:pt>
                <c:pt idx="334">
                  <c:v>44887</c:v>
                </c:pt>
                <c:pt idx="335">
                  <c:v>44888</c:v>
                </c:pt>
                <c:pt idx="336">
                  <c:v>44889</c:v>
                </c:pt>
                <c:pt idx="337">
                  <c:v>44890</c:v>
                </c:pt>
                <c:pt idx="338">
                  <c:v>44893</c:v>
                </c:pt>
                <c:pt idx="339">
                  <c:v>44894</c:v>
                </c:pt>
                <c:pt idx="340">
                  <c:v>44895</c:v>
                </c:pt>
                <c:pt idx="341">
                  <c:v>44896</c:v>
                </c:pt>
                <c:pt idx="342">
                  <c:v>44897</c:v>
                </c:pt>
                <c:pt idx="343">
                  <c:v>44900</c:v>
                </c:pt>
                <c:pt idx="344">
                  <c:v>44901</c:v>
                </c:pt>
                <c:pt idx="345">
                  <c:v>44902</c:v>
                </c:pt>
                <c:pt idx="346">
                  <c:v>44903</c:v>
                </c:pt>
                <c:pt idx="347">
                  <c:v>44904</c:v>
                </c:pt>
                <c:pt idx="348">
                  <c:v>44907</c:v>
                </c:pt>
                <c:pt idx="349">
                  <c:v>44908</c:v>
                </c:pt>
                <c:pt idx="350">
                  <c:v>44909</c:v>
                </c:pt>
                <c:pt idx="351">
                  <c:v>44910</c:v>
                </c:pt>
                <c:pt idx="352">
                  <c:v>44911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44921</c:v>
                </c:pt>
                <c:pt idx="359">
                  <c:v>44922</c:v>
                </c:pt>
                <c:pt idx="360">
                  <c:v>44923</c:v>
                </c:pt>
                <c:pt idx="361">
                  <c:v>44924</c:v>
                </c:pt>
                <c:pt idx="362">
                  <c:v>44925</c:v>
                </c:pt>
                <c:pt idx="363">
                  <c:v>44929</c:v>
                </c:pt>
                <c:pt idx="364">
                  <c:v>44930</c:v>
                </c:pt>
                <c:pt idx="365">
                  <c:v>44931</c:v>
                </c:pt>
                <c:pt idx="366">
                  <c:v>44932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44942</c:v>
                </c:pt>
                <c:pt idx="373">
                  <c:v>44943</c:v>
                </c:pt>
                <c:pt idx="374">
                  <c:v>44956</c:v>
                </c:pt>
                <c:pt idx="375">
                  <c:v>44957</c:v>
                </c:pt>
                <c:pt idx="376">
                  <c:v>44958</c:v>
                </c:pt>
                <c:pt idx="377">
                  <c:v>44959</c:v>
                </c:pt>
                <c:pt idx="378">
                  <c:v>44960</c:v>
                </c:pt>
                <c:pt idx="379">
                  <c:v>44963</c:v>
                </c:pt>
                <c:pt idx="380">
                  <c:v>44964</c:v>
                </c:pt>
                <c:pt idx="381">
                  <c:v>44965</c:v>
                </c:pt>
                <c:pt idx="382">
                  <c:v>44966</c:v>
                </c:pt>
                <c:pt idx="383">
                  <c:v>44967</c:v>
                </c:pt>
                <c:pt idx="384">
                  <c:v>44970</c:v>
                </c:pt>
                <c:pt idx="385">
                  <c:v>44971</c:v>
                </c:pt>
                <c:pt idx="386">
                  <c:v>44972</c:v>
                </c:pt>
                <c:pt idx="387">
                  <c:v>44973</c:v>
                </c:pt>
                <c:pt idx="388">
                  <c:v>44974</c:v>
                </c:pt>
                <c:pt idx="389">
                  <c:v>44977</c:v>
                </c:pt>
                <c:pt idx="390">
                  <c:v>44978</c:v>
                </c:pt>
                <c:pt idx="391">
                  <c:v>44979</c:v>
                </c:pt>
                <c:pt idx="392">
                  <c:v>44980</c:v>
                </c:pt>
              </c:numCache>
            </c:numRef>
          </c:cat>
          <c:val>
            <c:numRef>
              <c:f>'KGI analysis'!$H$2:$H$394</c:f>
              <c:numCache>
                <c:formatCode>General</c:formatCode>
                <c:ptCount val="3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99.924166666666665</c:v>
                </c:pt>
                <c:pt idx="10">
                  <c:v>100.04083333333334</c:v>
                </c:pt>
                <c:pt idx="11">
                  <c:v>99.774166666666673</c:v>
                </c:pt>
                <c:pt idx="12">
                  <c:v>99.748333333333349</c:v>
                </c:pt>
                <c:pt idx="13">
                  <c:v>99.615833333333356</c:v>
                </c:pt>
                <c:pt idx="14">
                  <c:v>99.624166666666696</c:v>
                </c:pt>
                <c:pt idx="15">
                  <c:v>99.674166666666693</c:v>
                </c:pt>
                <c:pt idx="16">
                  <c:v>99.765000000000015</c:v>
                </c:pt>
                <c:pt idx="17">
                  <c:v>99.84</c:v>
                </c:pt>
                <c:pt idx="18">
                  <c:v>99.930833333333339</c:v>
                </c:pt>
                <c:pt idx="19">
                  <c:v>99.881666666666675</c:v>
                </c:pt>
                <c:pt idx="20">
                  <c:v>100.09750000000001</c:v>
                </c:pt>
                <c:pt idx="21">
                  <c:v>100.31416666666668</c:v>
                </c:pt>
                <c:pt idx="22">
                  <c:v>100.31416666666668</c:v>
                </c:pt>
                <c:pt idx="23">
                  <c:v>204.4633333333334</c:v>
                </c:pt>
                <c:pt idx="24">
                  <c:v>195.32916666666674</c:v>
                </c:pt>
                <c:pt idx="25">
                  <c:v>196.49833333333339</c:v>
                </c:pt>
                <c:pt idx="26">
                  <c:v>205.81333333333342</c:v>
                </c:pt>
                <c:pt idx="27">
                  <c:v>207.06750000000008</c:v>
                </c:pt>
                <c:pt idx="28">
                  <c:v>209.4233333333334</c:v>
                </c:pt>
                <c:pt idx="29">
                  <c:v>209.17416666666674</c:v>
                </c:pt>
                <c:pt idx="30">
                  <c:v>210.64916666666673</c:v>
                </c:pt>
                <c:pt idx="31">
                  <c:v>211.79333333333338</c:v>
                </c:pt>
                <c:pt idx="32">
                  <c:v>212.86000000000007</c:v>
                </c:pt>
                <c:pt idx="33">
                  <c:v>212.66333333333341</c:v>
                </c:pt>
                <c:pt idx="34">
                  <c:v>212.56333333333342</c:v>
                </c:pt>
                <c:pt idx="35">
                  <c:v>214.34333333333339</c:v>
                </c:pt>
                <c:pt idx="36">
                  <c:v>214.83916666666673</c:v>
                </c:pt>
                <c:pt idx="37">
                  <c:v>213.61000000000004</c:v>
                </c:pt>
                <c:pt idx="38">
                  <c:v>211.7766666666667</c:v>
                </c:pt>
                <c:pt idx="39">
                  <c:v>212.83083333333335</c:v>
                </c:pt>
                <c:pt idx="40">
                  <c:v>216.5266666666667</c:v>
                </c:pt>
                <c:pt idx="41">
                  <c:v>216.16416666666669</c:v>
                </c:pt>
                <c:pt idx="42">
                  <c:v>216.07250000000002</c:v>
                </c:pt>
                <c:pt idx="43">
                  <c:v>216.20583333333335</c:v>
                </c:pt>
                <c:pt idx="44">
                  <c:v>215.5975</c:v>
                </c:pt>
                <c:pt idx="45">
                  <c:v>215.79499999999999</c:v>
                </c:pt>
                <c:pt idx="46">
                  <c:v>206.77250000000001</c:v>
                </c:pt>
                <c:pt idx="47">
                  <c:v>213.03416666666666</c:v>
                </c:pt>
                <c:pt idx="48">
                  <c:v>214.48916666666665</c:v>
                </c:pt>
                <c:pt idx="49">
                  <c:v>214.78249999999997</c:v>
                </c:pt>
                <c:pt idx="50">
                  <c:v>211.05333333333331</c:v>
                </c:pt>
                <c:pt idx="51">
                  <c:v>206.10833333333332</c:v>
                </c:pt>
                <c:pt idx="52">
                  <c:v>206.94583333333333</c:v>
                </c:pt>
                <c:pt idx="53">
                  <c:v>195.73583333333332</c:v>
                </c:pt>
                <c:pt idx="54">
                  <c:v>191.48166666666665</c:v>
                </c:pt>
                <c:pt idx="55">
                  <c:v>183.15249999999997</c:v>
                </c:pt>
                <c:pt idx="56">
                  <c:v>178.43583333333331</c:v>
                </c:pt>
                <c:pt idx="57">
                  <c:v>188.31166666666664</c:v>
                </c:pt>
                <c:pt idx="58">
                  <c:v>190.20916666666665</c:v>
                </c:pt>
                <c:pt idx="59">
                  <c:v>191.89666666666665</c:v>
                </c:pt>
                <c:pt idx="60">
                  <c:v>193.45916666666665</c:v>
                </c:pt>
                <c:pt idx="61">
                  <c:v>195.52166666666665</c:v>
                </c:pt>
                <c:pt idx="62">
                  <c:v>195.66249999999997</c:v>
                </c:pt>
                <c:pt idx="63">
                  <c:v>198.08666666666664</c:v>
                </c:pt>
                <c:pt idx="64">
                  <c:v>199.36499999999998</c:v>
                </c:pt>
                <c:pt idx="65">
                  <c:v>199.80833333333331</c:v>
                </c:pt>
                <c:pt idx="66">
                  <c:v>199.08083333333332</c:v>
                </c:pt>
                <c:pt idx="67">
                  <c:v>199.66416666666663</c:v>
                </c:pt>
                <c:pt idx="68">
                  <c:v>200.37249999999995</c:v>
                </c:pt>
                <c:pt idx="69">
                  <c:v>204.80999999999997</c:v>
                </c:pt>
                <c:pt idx="70">
                  <c:v>202.97916666666663</c:v>
                </c:pt>
                <c:pt idx="71">
                  <c:v>202.79166666666663</c:v>
                </c:pt>
                <c:pt idx="72">
                  <c:v>201.74999999999997</c:v>
                </c:pt>
                <c:pt idx="73">
                  <c:v>203.70833333333331</c:v>
                </c:pt>
                <c:pt idx="74">
                  <c:v>203.73416666666665</c:v>
                </c:pt>
                <c:pt idx="75">
                  <c:v>204.01749999999996</c:v>
                </c:pt>
                <c:pt idx="76">
                  <c:v>204.08416666666662</c:v>
                </c:pt>
                <c:pt idx="77">
                  <c:v>204.63916666666663</c:v>
                </c:pt>
                <c:pt idx="78">
                  <c:v>205.07999999999998</c:v>
                </c:pt>
                <c:pt idx="79">
                  <c:v>205.06749999999997</c:v>
                </c:pt>
                <c:pt idx="80">
                  <c:v>204.95083333333329</c:v>
                </c:pt>
                <c:pt idx="81">
                  <c:v>204.82583333333329</c:v>
                </c:pt>
                <c:pt idx="82">
                  <c:v>205.05499999999995</c:v>
                </c:pt>
                <c:pt idx="83">
                  <c:v>205.56749999999994</c:v>
                </c:pt>
                <c:pt idx="84">
                  <c:v>205.55249999999992</c:v>
                </c:pt>
                <c:pt idx="85">
                  <c:v>205.87166666666661</c:v>
                </c:pt>
                <c:pt idx="86">
                  <c:v>206.24666666666661</c:v>
                </c:pt>
                <c:pt idx="87">
                  <c:v>206.21499999999995</c:v>
                </c:pt>
                <c:pt idx="88">
                  <c:v>206.23583333333329</c:v>
                </c:pt>
                <c:pt idx="89">
                  <c:v>204.71749999999994</c:v>
                </c:pt>
                <c:pt idx="90">
                  <c:v>205.28999999999994</c:v>
                </c:pt>
                <c:pt idx="91">
                  <c:v>205.33416666666659</c:v>
                </c:pt>
                <c:pt idx="92">
                  <c:v>200.14666666666659</c:v>
                </c:pt>
                <c:pt idx="93">
                  <c:v>200.01999999999992</c:v>
                </c:pt>
                <c:pt idx="94">
                  <c:v>204.30083333333326</c:v>
                </c:pt>
                <c:pt idx="95">
                  <c:v>200.50416666666661</c:v>
                </c:pt>
                <c:pt idx="96">
                  <c:v>198.58249999999995</c:v>
                </c:pt>
                <c:pt idx="97">
                  <c:v>199.32166666666663</c:v>
                </c:pt>
                <c:pt idx="98">
                  <c:v>199.87166666666664</c:v>
                </c:pt>
                <c:pt idx="99">
                  <c:v>198.95499999999998</c:v>
                </c:pt>
                <c:pt idx="100">
                  <c:v>198.76249999999999</c:v>
                </c:pt>
                <c:pt idx="101">
                  <c:v>197.62499999999997</c:v>
                </c:pt>
                <c:pt idx="102">
                  <c:v>199.10499999999999</c:v>
                </c:pt>
                <c:pt idx="103">
                  <c:v>199.85499999999996</c:v>
                </c:pt>
                <c:pt idx="104">
                  <c:v>201.3158333333333</c:v>
                </c:pt>
                <c:pt idx="105">
                  <c:v>201.89916666666662</c:v>
                </c:pt>
                <c:pt idx="106">
                  <c:v>203.27416666666662</c:v>
                </c:pt>
                <c:pt idx="107">
                  <c:v>203.27416666666662</c:v>
                </c:pt>
                <c:pt idx="108">
                  <c:v>201.56583333333327</c:v>
                </c:pt>
                <c:pt idx="109">
                  <c:v>204.24249999999995</c:v>
                </c:pt>
                <c:pt idx="110">
                  <c:v>204.45083333333329</c:v>
                </c:pt>
                <c:pt idx="111">
                  <c:v>205.03499999999997</c:v>
                </c:pt>
                <c:pt idx="112">
                  <c:v>205.28499999999997</c:v>
                </c:pt>
                <c:pt idx="113">
                  <c:v>205.49416666666664</c:v>
                </c:pt>
                <c:pt idx="114">
                  <c:v>206.36916666666664</c:v>
                </c:pt>
                <c:pt idx="115">
                  <c:v>206.53666666666663</c:v>
                </c:pt>
                <c:pt idx="116">
                  <c:v>206.24499999999998</c:v>
                </c:pt>
                <c:pt idx="117">
                  <c:v>206.91166666666666</c:v>
                </c:pt>
                <c:pt idx="118">
                  <c:v>207.68749999999997</c:v>
                </c:pt>
                <c:pt idx="119">
                  <c:v>207.89749999999998</c:v>
                </c:pt>
                <c:pt idx="120">
                  <c:v>207.54666666666665</c:v>
                </c:pt>
                <c:pt idx="121">
                  <c:v>206.23416666666665</c:v>
                </c:pt>
                <c:pt idx="122">
                  <c:v>207.4425</c:v>
                </c:pt>
                <c:pt idx="123">
                  <c:v>207.505</c:v>
                </c:pt>
                <c:pt idx="124">
                  <c:v>208.71333333333331</c:v>
                </c:pt>
                <c:pt idx="125">
                  <c:v>208.66499999999999</c:v>
                </c:pt>
                <c:pt idx="126">
                  <c:v>208.24833333333333</c:v>
                </c:pt>
                <c:pt idx="127">
                  <c:v>208.74833333333333</c:v>
                </c:pt>
                <c:pt idx="128">
                  <c:v>208.54416666666665</c:v>
                </c:pt>
                <c:pt idx="129">
                  <c:v>207.74916666666664</c:v>
                </c:pt>
                <c:pt idx="130">
                  <c:v>208.37416666666664</c:v>
                </c:pt>
                <c:pt idx="131">
                  <c:v>206.1258333333333</c:v>
                </c:pt>
                <c:pt idx="132">
                  <c:v>207.12583333333333</c:v>
                </c:pt>
                <c:pt idx="133">
                  <c:v>204.08416666666665</c:v>
                </c:pt>
                <c:pt idx="134">
                  <c:v>203.45166666666665</c:v>
                </c:pt>
                <c:pt idx="135">
                  <c:v>208.67083333333332</c:v>
                </c:pt>
                <c:pt idx="136">
                  <c:v>209.59333333333331</c:v>
                </c:pt>
                <c:pt idx="137">
                  <c:v>210.43333333333331</c:v>
                </c:pt>
                <c:pt idx="138">
                  <c:v>210.43333333333331</c:v>
                </c:pt>
                <c:pt idx="139">
                  <c:v>210.43333333333331</c:v>
                </c:pt>
                <c:pt idx="140">
                  <c:v>210.01833333333332</c:v>
                </c:pt>
                <c:pt idx="141">
                  <c:v>210.01833333333332</c:v>
                </c:pt>
                <c:pt idx="142">
                  <c:v>210.89333333333332</c:v>
                </c:pt>
                <c:pt idx="143">
                  <c:v>210.3175</c:v>
                </c:pt>
                <c:pt idx="144">
                  <c:v>210.40083333333334</c:v>
                </c:pt>
                <c:pt idx="145">
                  <c:v>210.59249999999997</c:v>
                </c:pt>
                <c:pt idx="146">
                  <c:v>209.42583333333329</c:v>
                </c:pt>
                <c:pt idx="147">
                  <c:v>210.48833333333329</c:v>
                </c:pt>
                <c:pt idx="148">
                  <c:v>207.05083333333329</c:v>
                </c:pt>
                <c:pt idx="149">
                  <c:v>207.86333333333326</c:v>
                </c:pt>
                <c:pt idx="150">
                  <c:v>210.19249999999994</c:v>
                </c:pt>
                <c:pt idx="151">
                  <c:v>209.45083333333329</c:v>
                </c:pt>
                <c:pt idx="152">
                  <c:v>210.18833333333328</c:v>
                </c:pt>
                <c:pt idx="153">
                  <c:v>208.00499999999997</c:v>
                </c:pt>
                <c:pt idx="154">
                  <c:v>199.69666666666663</c:v>
                </c:pt>
                <c:pt idx="155">
                  <c:v>193.05083333333329</c:v>
                </c:pt>
                <c:pt idx="156">
                  <c:v>197.3533333333333</c:v>
                </c:pt>
                <c:pt idx="157">
                  <c:v>198.40499999999997</c:v>
                </c:pt>
                <c:pt idx="158">
                  <c:v>198.83499999999995</c:v>
                </c:pt>
                <c:pt idx="159">
                  <c:v>198.43749999999994</c:v>
                </c:pt>
                <c:pt idx="160">
                  <c:v>191.57666666666663</c:v>
                </c:pt>
                <c:pt idx="161">
                  <c:v>201.38916666666663</c:v>
                </c:pt>
                <c:pt idx="162">
                  <c:v>209.34749999999994</c:v>
                </c:pt>
                <c:pt idx="163">
                  <c:v>209.43083333333328</c:v>
                </c:pt>
                <c:pt idx="164">
                  <c:v>212.65416666666664</c:v>
                </c:pt>
                <c:pt idx="165">
                  <c:v>215.74166666666665</c:v>
                </c:pt>
                <c:pt idx="166">
                  <c:v>216.45333333333332</c:v>
                </c:pt>
                <c:pt idx="167">
                  <c:v>216.51583333333335</c:v>
                </c:pt>
                <c:pt idx="168">
                  <c:v>216.5575</c:v>
                </c:pt>
                <c:pt idx="169">
                  <c:v>215.07833333333335</c:v>
                </c:pt>
                <c:pt idx="170">
                  <c:v>217.82416666666666</c:v>
                </c:pt>
                <c:pt idx="171">
                  <c:v>218.29083333333335</c:v>
                </c:pt>
                <c:pt idx="172">
                  <c:v>217.78166666666669</c:v>
                </c:pt>
                <c:pt idx="173">
                  <c:v>217.41416666666669</c:v>
                </c:pt>
                <c:pt idx="174">
                  <c:v>217.81833333333336</c:v>
                </c:pt>
                <c:pt idx="175">
                  <c:v>214.85166666666669</c:v>
                </c:pt>
                <c:pt idx="176">
                  <c:v>216.88083333333336</c:v>
                </c:pt>
                <c:pt idx="177">
                  <c:v>213.91416666666669</c:v>
                </c:pt>
                <c:pt idx="178">
                  <c:v>214.9641666666667</c:v>
                </c:pt>
                <c:pt idx="179">
                  <c:v>218.23500000000004</c:v>
                </c:pt>
                <c:pt idx="180">
                  <c:v>218.48916666666668</c:v>
                </c:pt>
                <c:pt idx="181">
                  <c:v>215.51083333333335</c:v>
                </c:pt>
                <c:pt idx="182">
                  <c:v>216.05250000000001</c:v>
                </c:pt>
                <c:pt idx="183">
                  <c:v>216.94499999999999</c:v>
                </c:pt>
                <c:pt idx="184">
                  <c:v>218.94500000000002</c:v>
                </c:pt>
                <c:pt idx="185">
                  <c:v>220.5616666666667</c:v>
                </c:pt>
                <c:pt idx="186">
                  <c:v>216.73250000000004</c:v>
                </c:pt>
                <c:pt idx="187">
                  <c:v>211.46916666666669</c:v>
                </c:pt>
                <c:pt idx="188">
                  <c:v>212.46916666666669</c:v>
                </c:pt>
                <c:pt idx="189">
                  <c:v>202.53166666666669</c:v>
                </c:pt>
                <c:pt idx="190">
                  <c:v>209.01083333333335</c:v>
                </c:pt>
                <c:pt idx="191">
                  <c:v>213.78166666666669</c:v>
                </c:pt>
                <c:pt idx="192">
                  <c:v>211.63583333333338</c:v>
                </c:pt>
                <c:pt idx="193">
                  <c:v>215.05250000000007</c:v>
                </c:pt>
                <c:pt idx="194">
                  <c:v>208.96916666666672</c:v>
                </c:pt>
                <c:pt idx="195">
                  <c:v>204.5858333333334</c:v>
                </c:pt>
                <c:pt idx="196">
                  <c:v>195.17250000000004</c:v>
                </c:pt>
                <c:pt idx="197">
                  <c:v>201.11000000000004</c:v>
                </c:pt>
                <c:pt idx="198">
                  <c:v>196.2391666666667</c:v>
                </c:pt>
                <c:pt idx="199">
                  <c:v>170.87583333333336</c:v>
                </c:pt>
                <c:pt idx="200">
                  <c:v>184.42333333333337</c:v>
                </c:pt>
                <c:pt idx="201">
                  <c:v>183.86166666666671</c:v>
                </c:pt>
                <c:pt idx="202">
                  <c:v>186.97500000000002</c:v>
                </c:pt>
                <c:pt idx="203">
                  <c:v>206.0266666666667</c:v>
                </c:pt>
                <c:pt idx="204">
                  <c:v>203.45083333333338</c:v>
                </c:pt>
                <c:pt idx="205">
                  <c:v>208.42583333333337</c:v>
                </c:pt>
                <c:pt idx="206">
                  <c:v>208.06750000000002</c:v>
                </c:pt>
                <c:pt idx="207">
                  <c:v>204.54250000000005</c:v>
                </c:pt>
                <c:pt idx="208">
                  <c:v>207.75916666666674</c:v>
                </c:pt>
                <c:pt idx="209">
                  <c:v>206.44250000000008</c:v>
                </c:pt>
                <c:pt idx="210">
                  <c:v>212.94250000000008</c:v>
                </c:pt>
                <c:pt idx="211">
                  <c:v>214.7950000000001</c:v>
                </c:pt>
                <c:pt idx="212">
                  <c:v>216.35750000000013</c:v>
                </c:pt>
                <c:pt idx="213">
                  <c:v>216.25333333333347</c:v>
                </c:pt>
                <c:pt idx="214">
                  <c:v>217.1941666666668</c:v>
                </c:pt>
                <c:pt idx="215">
                  <c:v>219.46083333333348</c:v>
                </c:pt>
                <c:pt idx="216">
                  <c:v>217.74000000000015</c:v>
                </c:pt>
                <c:pt idx="217">
                  <c:v>221.8208333333335</c:v>
                </c:pt>
                <c:pt idx="218">
                  <c:v>222.06250000000017</c:v>
                </c:pt>
                <c:pt idx="219">
                  <c:v>222.48083333333352</c:v>
                </c:pt>
                <c:pt idx="220">
                  <c:v>208.81916666666683</c:v>
                </c:pt>
                <c:pt idx="221">
                  <c:v>211.34416666666684</c:v>
                </c:pt>
                <c:pt idx="222">
                  <c:v>209.24416666666684</c:v>
                </c:pt>
                <c:pt idx="223">
                  <c:v>199.44750000000016</c:v>
                </c:pt>
                <c:pt idx="224">
                  <c:v>198.98916666666685</c:v>
                </c:pt>
                <c:pt idx="225">
                  <c:v>199.63500000000019</c:v>
                </c:pt>
                <c:pt idx="226">
                  <c:v>202.91416666666686</c:v>
                </c:pt>
                <c:pt idx="227">
                  <c:v>200.60333333333352</c:v>
                </c:pt>
                <c:pt idx="228">
                  <c:v>203.13333333333352</c:v>
                </c:pt>
                <c:pt idx="229">
                  <c:v>203.30083333333351</c:v>
                </c:pt>
                <c:pt idx="230">
                  <c:v>195.37666666666684</c:v>
                </c:pt>
                <c:pt idx="231">
                  <c:v>195.22916666666683</c:v>
                </c:pt>
                <c:pt idx="232">
                  <c:v>195.57500000000016</c:v>
                </c:pt>
                <c:pt idx="233">
                  <c:v>182.0741666666668</c:v>
                </c:pt>
                <c:pt idx="234">
                  <c:v>168.61583333333346</c:v>
                </c:pt>
                <c:pt idx="235">
                  <c:v>161.57416666666677</c:v>
                </c:pt>
                <c:pt idx="236">
                  <c:v>158.94916666666677</c:v>
                </c:pt>
                <c:pt idx="237">
                  <c:v>155.8900000000001</c:v>
                </c:pt>
                <c:pt idx="238">
                  <c:v>156.94000000000011</c:v>
                </c:pt>
                <c:pt idx="239">
                  <c:v>162.27166666666679</c:v>
                </c:pt>
                <c:pt idx="240">
                  <c:v>163.22166666666681</c:v>
                </c:pt>
                <c:pt idx="241">
                  <c:v>152.55083333333346</c:v>
                </c:pt>
                <c:pt idx="242">
                  <c:v>164.58083333333349</c:v>
                </c:pt>
                <c:pt idx="243">
                  <c:v>168.48333333333349</c:v>
                </c:pt>
                <c:pt idx="244">
                  <c:v>173.38250000000016</c:v>
                </c:pt>
                <c:pt idx="245">
                  <c:v>177.92000000000019</c:v>
                </c:pt>
                <c:pt idx="246">
                  <c:v>178.40166666666684</c:v>
                </c:pt>
                <c:pt idx="247">
                  <c:v>178.35250000000016</c:v>
                </c:pt>
                <c:pt idx="248">
                  <c:v>180.98333333333352</c:v>
                </c:pt>
                <c:pt idx="249">
                  <c:v>180.97083333333353</c:v>
                </c:pt>
                <c:pt idx="250">
                  <c:v>180.95833333333354</c:v>
                </c:pt>
                <c:pt idx="251">
                  <c:v>180.67583333333354</c:v>
                </c:pt>
                <c:pt idx="252">
                  <c:v>183.30750000000023</c:v>
                </c:pt>
                <c:pt idx="253">
                  <c:v>185.19500000000025</c:v>
                </c:pt>
                <c:pt idx="254">
                  <c:v>186.96833333333359</c:v>
                </c:pt>
                <c:pt idx="255">
                  <c:v>185.37666666666692</c:v>
                </c:pt>
                <c:pt idx="256">
                  <c:v>180.03666666666692</c:v>
                </c:pt>
                <c:pt idx="257">
                  <c:v>181.9966666666669</c:v>
                </c:pt>
                <c:pt idx="258">
                  <c:v>183.57583333333355</c:v>
                </c:pt>
                <c:pt idx="259">
                  <c:v>181.25500000000022</c:v>
                </c:pt>
                <c:pt idx="260">
                  <c:v>182.16333333333355</c:v>
                </c:pt>
                <c:pt idx="261">
                  <c:v>184.45083333333355</c:v>
                </c:pt>
                <c:pt idx="262">
                  <c:v>184.26333333333355</c:v>
                </c:pt>
                <c:pt idx="263">
                  <c:v>187.60916666666688</c:v>
                </c:pt>
                <c:pt idx="264">
                  <c:v>187.79750000000024</c:v>
                </c:pt>
                <c:pt idx="265">
                  <c:v>187.97916666666691</c:v>
                </c:pt>
                <c:pt idx="266">
                  <c:v>187.85000000000025</c:v>
                </c:pt>
                <c:pt idx="267">
                  <c:v>188.18250000000023</c:v>
                </c:pt>
                <c:pt idx="268">
                  <c:v>188.41416666666692</c:v>
                </c:pt>
                <c:pt idx="269">
                  <c:v>188.64416666666691</c:v>
                </c:pt>
                <c:pt idx="270">
                  <c:v>187.33250000000024</c:v>
                </c:pt>
                <c:pt idx="271">
                  <c:v>187.07333333333358</c:v>
                </c:pt>
                <c:pt idx="272">
                  <c:v>187.98166666666691</c:v>
                </c:pt>
                <c:pt idx="273">
                  <c:v>190.4233333333336</c:v>
                </c:pt>
                <c:pt idx="274">
                  <c:v>190.81916666666694</c:v>
                </c:pt>
                <c:pt idx="275">
                  <c:v>182.00250000000025</c:v>
                </c:pt>
                <c:pt idx="276">
                  <c:v>188.24000000000026</c:v>
                </c:pt>
                <c:pt idx="277">
                  <c:v>179.2733333333336</c:v>
                </c:pt>
                <c:pt idx="278">
                  <c:v>177.61500000000026</c:v>
                </c:pt>
                <c:pt idx="279">
                  <c:v>178.91750000000027</c:v>
                </c:pt>
                <c:pt idx="280">
                  <c:v>177.88833333333361</c:v>
                </c:pt>
                <c:pt idx="281">
                  <c:v>178.9883333333336</c:v>
                </c:pt>
                <c:pt idx="282">
                  <c:v>172.21750000000026</c:v>
                </c:pt>
                <c:pt idx="283">
                  <c:v>177.77166666666693</c:v>
                </c:pt>
                <c:pt idx="284">
                  <c:v>185.52166666666696</c:v>
                </c:pt>
                <c:pt idx="285">
                  <c:v>186.68416666666695</c:v>
                </c:pt>
                <c:pt idx="286">
                  <c:v>182.76333333333361</c:v>
                </c:pt>
                <c:pt idx="287">
                  <c:v>186.60500000000025</c:v>
                </c:pt>
                <c:pt idx="288">
                  <c:v>189.01333333333358</c:v>
                </c:pt>
                <c:pt idx="289">
                  <c:v>189.28416666666692</c:v>
                </c:pt>
                <c:pt idx="290">
                  <c:v>189.73250000000027</c:v>
                </c:pt>
                <c:pt idx="291">
                  <c:v>189.31166666666692</c:v>
                </c:pt>
                <c:pt idx="292">
                  <c:v>190.75083333333359</c:v>
                </c:pt>
                <c:pt idx="293">
                  <c:v>191.40416666666692</c:v>
                </c:pt>
                <c:pt idx="294">
                  <c:v>185.34166666666692</c:v>
                </c:pt>
                <c:pt idx="295">
                  <c:v>185.94916666666694</c:v>
                </c:pt>
                <c:pt idx="296">
                  <c:v>189.64166666666694</c:v>
                </c:pt>
                <c:pt idx="297">
                  <c:v>190.76666666666696</c:v>
                </c:pt>
                <c:pt idx="298">
                  <c:v>194.05833333333365</c:v>
                </c:pt>
                <c:pt idx="299">
                  <c:v>196.14166666666699</c:v>
                </c:pt>
                <c:pt idx="300">
                  <c:v>191.91500000000033</c:v>
                </c:pt>
                <c:pt idx="301">
                  <c:v>191.46166666666699</c:v>
                </c:pt>
                <c:pt idx="302">
                  <c:v>192.71750000000031</c:v>
                </c:pt>
                <c:pt idx="303">
                  <c:v>191.13000000000031</c:v>
                </c:pt>
                <c:pt idx="304">
                  <c:v>193.39250000000033</c:v>
                </c:pt>
                <c:pt idx="305">
                  <c:v>194.07583333333366</c:v>
                </c:pt>
                <c:pt idx="306">
                  <c:v>192.28416666666701</c:v>
                </c:pt>
                <c:pt idx="307">
                  <c:v>201.86750000000035</c:v>
                </c:pt>
                <c:pt idx="308">
                  <c:v>188.86750000000035</c:v>
                </c:pt>
                <c:pt idx="309">
                  <c:v>189.82583333333366</c:v>
                </c:pt>
                <c:pt idx="310">
                  <c:v>193.74916666666698</c:v>
                </c:pt>
                <c:pt idx="311">
                  <c:v>192.32750000000033</c:v>
                </c:pt>
                <c:pt idx="312">
                  <c:v>192.95250000000036</c:v>
                </c:pt>
                <c:pt idx="313">
                  <c:v>192.59166666666701</c:v>
                </c:pt>
                <c:pt idx="314">
                  <c:v>194.30166666666702</c:v>
                </c:pt>
                <c:pt idx="315">
                  <c:v>193.42666666666702</c:v>
                </c:pt>
                <c:pt idx="316">
                  <c:v>191.80166666666702</c:v>
                </c:pt>
                <c:pt idx="317">
                  <c:v>193.88750000000036</c:v>
                </c:pt>
                <c:pt idx="318">
                  <c:v>192.24333333333368</c:v>
                </c:pt>
                <c:pt idx="319">
                  <c:v>192.09583333333367</c:v>
                </c:pt>
                <c:pt idx="320">
                  <c:v>192.379166666667</c:v>
                </c:pt>
                <c:pt idx="321">
                  <c:v>193.91666666666703</c:v>
                </c:pt>
                <c:pt idx="322">
                  <c:v>194.49666666666704</c:v>
                </c:pt>
                <c:pt idx="323">
                  <c:v>195.48500000000038</c:v>
                </c:pt>
                <c:pt idx="324">
                  <c:v>195.0633333333337</c:v>
                </c:pt>
                <c:pt idx="325">
                  <c:v>193.1633333333337</c:v>
                </c:pt>
                <c:pt idx="326">
                  <c:v>194.40000000000038</c:v>
                </c:pt>
                <c:pt idx="327">
                  <c:v>189.46916666666704</c:v>
                </c:pt>
                <c:pt idx="328">
                  <c:v>190.38750000000039</c:v>
                </c:pt>
                <c:pt idx="329">
                  <c:v>192.97083333333373</c:v>
                </c:pt>
                <c:pt idx="330">
                  <c:v>192.95083333333375</c:v>
                </c:pt>
                <c:pt idx="331">
                  <c:v>192.14166666666708</c:v>
                </c:pt>
                <c:pt idx="332">
                  <c:v>191.4975000000004</c:v>
                </c:pt>
                <c:pt idx="333">
                  <c:v>192.70583333333374</c:v>
                </c:pt>
                <c:pt idx="334">
                  <c:v>194.08083333333374</c:v>
                </c:pt>
                <c:pt idx="335">
                  <c:v>195.3725000000004</c:v>
                </c:pt>
                <c:pt idx="336">
                  <c:v>197.03916666666709</c:v>
                </c:pt>
                <c:pt idx="337">
                  <c:v>196.53916666666709</c:v>
                </c:pt>
                <c:pt idx="338">
                  <c:v>194.37250000000043</c:v>
                </c:pt>
                <c:pt idx="339">
                  <c:v>196.49750000000043</c:v>
                </c:pt>
                <c:pt idx="340">
                  <c:v>197.03916666666709</c:v>
                </c:pt>
                <c:pt idx="341">
                  <c:v>197.99750000000043</c:v>
                </c:pt>
                <c:pt idx="342">
                  <c:v>197.74750000000043</c:v>
                </c:pt>
                <c:pt idx="343">
                  <c:v>197.74750000000043</c:v>
                </c:pt>
                <c:pt idx="344">
                  <c:v>196.87250000000043</c:v>
                </c:pt>
                <c:pt idx="345">
                  <c:v>197.03916666666709</c:v>
                </c:pt>
                <c:pt idx="346">
                  <c:v>195.85250000000042</c:v>
                </c:pt>
                <c:pt idx="347">
                  <c:v>200.93583333333379</c:v>
                </c:pt>
                <c:pt idx="348">
                  <c:v>198.85250000000045</c:v>
                </c:pt>
                <c:pt idx="349">
                  <c:v>196.56083333333376</c:v>
                </c:pt>
                <c:pt idx="350">
                  <c:v>201.43583333333379</c:v>
                </c:pt>
                <c:pt idx="351">
                  <c:v>202.86500000000044</c:v>
                </c:pt>
                <c:pt idx="352">
                  <c:v>202.6816666666671</c:v>
                </c:pt>
                <c:pt idx="353">
                  <c:v>202.61083333333377</c:v>
                </c:pt>
                <c:pt idx="354">
                  <c:v>201.68500000000046</c:v>
                </c:pt>
                <c:pt idx="355">
                  <c:v>201.16583333333381</c:v>
                </c:pt>
                <c:pt idx="356">
                  <c:v>201.16583333333381</c:v>
                </c:pt>
                <c:pt idx="357">
                  <c:v>201.45166666666717</c:v>
                </c:pt>
                <c:pt idx="358">
                  <c:v>202.16000000000051</c:v>
                </c:pt>
                <c:pt idx="359">
                  <c:v>202.70166666666717</c:v>
                </c:pt>
                <c:pt idx="360">
                  <c:v>201.32666666666717</c:v>
                </c:pt>
                <c:pt idx="361">
                  <c:v>200.70166666666717</c:v>
                </c:pt>
                <c:pt idx="362">
                  <c:v>201.41000000000048</c:v>
                </c:pt>
                <c:pt idx="363">
                  <c:v>202.20166666666717</c:v>
                </c:pt>
                <c:pt idx="364">
                  <c:v>202.0100000000005</c:v>
                </c:pt>
                <c:pt idx="365">
                  <c:v>203.34333333333385</c:v>
                </c:pt>
                <c:pt idx="366">
                  <c:v>202.88500000000053</c:v>
                </c:pt>
                <c:pt idx="367">
                  <c:v>205.74250000000055</c:v>
                </c:pt>
                <c:pt idx="368">
                  <c:v>206.5341666666672</c:v>
                </c:pt>
                <c:pt idx="369">
                  <c:v>203.49250000000052</c:v>
                </c:pt>
                <c:pt idx="370">
                  <c:v>205.0341666666672</c:v>
                </c:pt>
                <c:pt idx="371">
                  <c:v>205.4091666666672</c:v>
                </c:pt>
                <c:pt idx="372">
                  <c:v>209.4091666666672</c:v>
                </c:pt>
                <c:pt idx="373">
                  <c:v>204.9091666666672</c:v>
                </c:pt>
                <c:pt idx="374">
                  <c:v>206.24250000000055</c:v>
                </c:pt>
                <c:pt idx="375">
                  <c:v>205.3466666666672</c:v>
                </c:pt>
                <c:pt idx="376">
                  <c:v>205.3466666666672</c:v>
                </c:pt>
                <c:pt idx="377">
                  <c:v>205.3466666666672</c:v>
                </c:pt>
                <c:pt idx="378">
                  <c:v>205.3466666666672</c:v>
                </c:pt>
                <c:pt idx="379">
                  <c:v>205.45000000000056</c:v>
                </c:pt>
                <c:pt idx="380">
                  <c:v>204.97083333333387</c:v>
                </c:pt>
                <c:pt idx="381">
                  <c:v>206.65416666666721</c:v>
                </c:pt>
                <c:pt idx="382">
                  <c:v>206.47083333333387</c:v>
                </c:pt>
                <c:pt idx="383">
                  <c:v>206.46166666666718</c:v>
                </c:pt>
                <c:pt idx="384">
                  <c:v>207.29000000000053</c:v>
                </c:pt>
                <c:pt idx="385">
                  <c:v>207.54000000000053</c:v>
                </c:pt>
                <c:pt idx="386">
                  <c:v>206.24833333333387</c:v>
                </c:pt>
                <c:pt idx="387">
                  <c:v>207.66500000000053</c:v>
                </c:pt>
                <c:pt idx="388">
                  <c:v>207.29000000000053</c:v>
                </c:pt>
                <c:pt idx="389">
                  <c:v>208.20666666666722</c:v>
                </c:pt>
                <c:pt idx="390">
                  <c:v>208.16500000000056</c:v>
                </c:pt>
                <c:pt idx="391">
                  <c:v>206.83166666666725</c:v>
                </c:pt>
                <c:pt idx="392">
                  <c:v>208.64416666666725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D-481F-82FA-77291018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57855"/>
        <c:axId val="670058687"/>
      </c:lineChart>
      <c:lineChart>
        <c:grouping val="standard"/>
        <c:varyColors val="0"/>
        <c:ser>
          <c:idx val="1"/>
          <c:order val="1"/>
          <c:tx>
            <c:strRef>
              <c:f>'KGI analysis'!$I$1</c:f>
              <c:strCache>
                <c:ptCount val="1"/>
                <c:pt idx="0">
                  <c:v>TAIEX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'KGI analysis'!$G$2:$G$394</c:f>
              <c:numCache>
                <c:formatCode>m/d/yyyy</c:formatCode>
                <c:ptCount val="393"/>
                <c:pt idx="0">
                  <c:v>44395</c:v>
                </c:pt>
                <c:pt idx="1">
                  <c:v>44396</c:v>
                </c:pt>
                <c:pt idx="2">
                  <c:v>44397</c:v>
                </c:pt>
                <c:pt idx="3">
                  <c:v>44398</c:v>
                </c:pt>
                <c:pt idx="4">
                  <c:v>44399</c:v>
                </c:pt>
                <c:pt idx="5">
                  <c:v>44400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44417</c:v>
                </c:pt>
                <c:pt idx="17">
                  <c:v>44418</c:v>
                </c:pt>
                <c:pt idx="18">
                  <c:v>44419</c:v>
                </c:pt>
                <c:pt idx="19">
                  <c:v>44420</c:v>
                </c:pt>
                <c:pt idx="20">
                  <c:v>44421</c:v>
                </c:pt>
                <c:pt idx="21">
                  <c:v>44424</c:v>
                </c:pt>
                <c:pt idx="22">
                  <c:v>44425</c:v>
                </c:pt>
                <c:pt idx="23">
                  <c:v>44426</c:v>
                </c:pt>
                <c:pt idx="24">
                  <c:v>44427</c:v>
                </c:pt>
                <c:pt idx="25">
                  <c:v>44428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44438</c:v>
                </c:pt>
                <c:pt idx="32">
                  <c:v>44439</c:v>
                </c:pt>
                <c:pt idx="33">
                  <c:v>44440</c:v>
                </c:pt>
                <c:pt idx="34">
                  <c:v>44441</c:v>
                </c:pt>
                <c:pt idx="35">
                  <c:v>44442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44461</c:v>
                </c:pt>
                <c:pt idx="47">
                  <c:v>44462</c:v>
                </c:pt>
                <c:pt idx="48">
                  <c:v>44463</c:v>
                </c:pt>
                <c:pt idx="49">
                  <c:v>44466</c:v>
                </c:pt>
                <c:pt idx="50">
                  <c:v>44467</c:v>
                </c:pt>
                <c:pt idx="51">
                  <c:v>44468</c:v>
                </c:pt>
                <c:pt idx="52">
                  <c:v>44469</c:v>
                </c:pt>
                <c:pt idx="53">
                  <c:v>44470</c:v>
                </c:pt>
                <c:pt idx="54">
                  <c:v>44473</c:v>
                </c:pt>
                <c:pt idx="55">
                  <c:v>44474</c:v>
                </c:pt>
                <c:pt idx="56">
                  <c:v>44475</c:v>
                </c:pt>
                <c:pt idx="57">
                  <c:v>44476</c:v>
                </c:pt>
                <c:pt idx="58">
                  <c:v>44477</c:v>
                </c:pt>
                <c:pt idx="59">
                  <c:v>44481</c:v>
                </c:pt>
                <c:pt idx="60">
                  <c:v>44482</c:v>
                </c:pt>
                <c:pt idx="61">
                  <c:v>44483</c:v>
                </c:pt>
                <c:pt idx="62">
                  <c:v>44484</c:v>
                </c:pt>
                <c:pt idx="63">
                  <c:v>44487</c:v>
                </c:pt>
                <c:pt idx="64">
                  <c:v>44488</c:v>
                </c:pt>
                <c:pt idx="65">
                  <c:v>44489</c:v>
                </c:pt>
                <c:pt idx="66">
                  <c:v>44490</c:v>
                </c:pt>
                <c:pt idx="67">
                  <c:v>44491</c:v>
                </c:pt>
                <c:pt idx="68">
                  <c:v>44494</c:v>
                </c:pt>
                <c:pt idx="69">
                  <c:v>44495</c:v>
                </c:pt>
                <c:pt idx="70">
                  <c:v>44496</c:v>
                </c:pt>
                <c:pt idx="71">
                  <c:v>44497</c:v>
                </c:pt>
                <c:pt idx="72">
                  <c:v>44498</c:v>
                </c:pt>
                <c:pt idx="73">
                  <c:v>44501</c:v>
                </c:pt>
                <c:pt idx="74">
                  <c:v>44502</c:v>
                </c:pt>
                <c:pt idx="75">
                  <c:v>44503</c:v>
                </c:pt>
                <c:pt idx="76">
                  <c:v>44504</c:v>
                </c:pt>
                <c:pt idx="77">
                  <c:v>44505</c:v>
                </c:pt>
                <c:pt idx="78">
                  <c:v>44508</c:v>
                </c:pt>
                <c:pt idx="79">
                  <c:v>44509</c:v>
                </c:pt>
                <c:pt idx="80">
                  <c:v>44510</c:v>
                </c:pt>
                <c:pt idx="81">
                  <c:v>44511</c:v>
                </c:pt>
                <c:pt idx="82">
                  <c:v>44512</c:v>
                </c:pt>
                <c:pt idx="83">
                  <c:v>44515</c:v>
                </c:pt>
                <c:pt idx="84">
                  <c:v>44516</c:v>
                </c:pt>
                <c:pt idx="85">
                  <c:v>44517</c:v>
                </c:pt>
                <c:pt idx="86">
                  <c:v>44518</c:v>
                </c:pt>
                <c:pt idx="87">
                  <c:v>44519</c:v>
                </c:pt>
                <c:pt idx="88">
                  <c:v>44522</c:v>
                </c:pt>
                <c:pt idx="89">
                  <c:v>44523</c:v>
                </c:pt>
                <c:pt idx="90">
                  <c:v>44524</c:v>
                </c:pt>
                <c:pt idx="91">
                  <c:v>44525</c:v>
                </c:pt>
                <c:pt idx="92">
                  <c:v>44526</c:v>
                </c:pt>
                <c:pt idx="93">
                  <c:v>44529</c:v>
                </c:pt>
                <c:pt idx="94">
                  <c:v>44530</c:v>
                </c:pt>
                <c:pt idx="95">
                  <c:v>44531</c:v>
                </c:pt>
                <c:pt idx="96">
                  <c:v>44532</c:v>
                </c:pt>
                <c:pt idx="97">
                  <c:v>44533</c:v>
                </c:pt>
                <c:pt idx="98">
                  <c:v>44536</c:v>
                </c:pt>
                <c:pt idx="99">
                  <c:v>44537</c:v>
                </c:pt>
                <c:pt idx="100">
                  <c:v>44538</c:v>
                </c:pt>
                <c:pt idx="101">
                  <c:v>44539</c:v>
                </c:pt>
                <c:pt idx="102">
                  <c:v>44540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44550</c:v>
                </c:pt>
                <c:pt idx="109">
                  <c:v>44551</c:v>
                </c:pt>
                <c:pt idx="110">
                  <c:v>44552</c:v>
                </c:pt>
                <c:pt idx="111">
                  <c:v>44553</c:v>
                </c:pt>
                <c:pt idx="112">
                  <c:v>44554</c:v>
                </c:pt>
                <c:pt idx="113">
                  <c:v>44557</c:v>
                </c:pt>
                <c:pt idx="114">
                  <c:v>44558</c:v>
                </c:pt>
                <c:pt idx="115">
                  <c:v>44559</c:v>
                </c:pt>
                <c:pt idx="116">
                  <c:v>44560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44571</c:v>
                </c:pt>
                <c:pt idx="123">
                  <c:v>44572</c:v>
                </c:pt>
                <c:pt idx="124">
                  <c:v>44573</c:v>
                </c:pt>
                <c:pt idx="125">
                  <c:v>44574</c:v>
                </c:pt>
                <c:pt idx="126">
                  <c:v>44575</c:v>
                </c:pt>
                <c:pt idx="127">
                  <c:v>44578</c:v>
                </c:pt>
                <c:pt idx="128">
                  <c:v>44579</c:v>
                </c:pt>
                <c:pt idx="129">
                  <c:v>44580</c:v>
                </c:pt>
                <c:pt idx="130">
                  <c:v>44581</c:v>
                </c:pt>
                <c:pt idx="131">
                  <c:v>44582</c:v>
                </c:pt>
                <c:pt idx="132">
                  <c:v>44585</c:v>
                </c:pt>
                <c:pt idx="133">
                  <c:v>44586</c:v>
                </c:pt>
                <c:pt idx="134">
                  <c:v>44587</c:v>
                </c:pt>
                <c:pt idx="135">
                  <c:v>44599</c:v>
                </c:pt>
                <c:pt idx="136">
                  <c:v>44600</c:v>
                </c:pt>
                <c:pt idx="137">
                  <c:v>44601</c:v>
                </c:pt>
                <c:pt idx="138">
                  <c:v>44602</c:v>
                </c:pt>
                <c:pt idx="139">
                  <c:v>44603</c:v>
                </c:pt>
                <c:pt idx="140">
                  <c:v>44606</c:v>
                </c:pt>
                <c:pt idx="141">
                  <c:v>44607</c:v>
                </c:pt>
                <c:pt idx="142">
                  <c:v>44608</c:v>
                </c:pt>
                <c:pt idx="143">
                  <c:v>44609</c:v>
                </c:pt>
                <c:pt idx="144">
                  <c:v>44610</c:v>
                </c:pt>
                <c:pt idx="145">
                  <c:v>44613</c:v>
                </c:pt>
                <c:pt idx="146">
                  <c:v>44614</c:v>
                </c:pt>
                <c:pt idx="147">
                  <c:v>44615</c:v>
                </c:pt>
                <c:pt idx="148">
                  <c:v>44616</c:v>
                </c:pt>
                <c:pt idx="149">
                  <c:v>44617</c:v>
                </c:pt>
                <c:pt idx="150">
                  <c:v>44621</c:v>
                </c:pt>
                <c:pt idx="151">
                  <c:v>44622</c:v>
                </c:pt>
                <c:pt idx="152">
                  <c:v>44623</c:v>
                </c:pt>
                <c:pt idx="153">
                  <c:v>44624</c:v>
                </c:pt>
                <c:pt idx="154">
                  <c:v>44627</c:v>
                </c:pt>
                <c:pt idx="155">
                  <c:v>44628</c:v>
                </c:pt>
                <c:pt idx="156">
                  <c:v>44629</c:v>
                </c:pt>
                <c:pt idx="157">
                  <c:v>44630</c:v>
                </c:pt>
                <c:pt idx="158">
                  <c:v>44631</c:v>
                </c:pt>
                <c:pt idx="159">
                  <c:v>44634</c:v>
                </c:pt>
                <c:pt idx="160">
                  <c:v>44635</c:v>
                </c:pt>
                <c:pt idx="161">
                  <c:v>44636</c:v>
                </c:pt>
                <c:pt idx="162">
                  <c:v>44637</c:v>
                </c:pt>
                <c:pt idx="163">
                  <c:v>44638</c:v>
                </c:pt>
                <c:pt idx="164">
                  <c:v>44641</c:v>
                </c:pt>
                <c:pt idx="165">
                  <c:v>44642</c:v>
                </c:pt>
                <c:pt idx="166">
                  <c:v>44643</c:v>
                </c:pt>
                <c:pt idx="167">
                  <c:v>44644</c:v>
                </c:pt>
                <c:pt idx="168">
                  <c:v>44645</c:v>
                </c:pt>
                <c:pt idx="169">
                  <c:v>44648</c:v>
                </c:pt>
                <c:pt idx="170">
                  <c:v>44649</c:v>
                </c:pt>
                <c:pt idx="171">
                  <c:v>44650</c:v>
                </c:pt>
                <c:pt idx="172">
                  <c:v>44651</c:v>
                </c:pt>
                <c:pt idx="173">
                  <c:v>44652</c:v>
                </c:pt>
                <c:pt idx="174">
                  <c:v>44657</c:v>
                </c:pt>
                <c:pt idx="175">
                  <c:v>44658</c:v>
                </c:pt>
                <c:pt idx="176">
                  <c:v>44659</c:v>
                </c:pt>
                <c:pt idx="177">
                  <c:v>44662</c:v>
                </c:pt>
                <c:pt idx="178">
                  <c:v>44663</c:v>
                </c:pt>
                <c:pt idx="179">
                  <c:v>44664</c:v>
                </c:pt>
                <c:pt idx="180">
                  <c:v>44665</c:v>
                </c:pt>
                <c:pt idx="181">
                  <c:v>44666</c:v>
                </c:pt>
                <c:pt idx="182">
                  <c:v>44669</c:v>
                </c:pt>
                <c:pt idx="183">
                  <c:v>44670</c:v>
                </c:pt>
                <c:pt idx="184">
                  <c:v>44671</c:v>
                </c:pt>
                <c:pt idx="185">
                  <c:v>44672</c:v>
                </c:pt>
                <c:pt idx="186">
                  <c:v>44673</c:v>
                </c:pt>
                <c:pt idx="187">
                  <c:v>44674</c:v>
                </c:pt>
                <c:pt idx="188">
                  <c:v>44675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44684</c:v>
                </c:pt>
                <c:pt idx="193">
                  <c:v>44685</c:v>
                </c:pt>
                <c:pt idx="194">
                  <c:v>44686</c:v>
                </c:pt>
                <c:pt idx="195">
                  <c:v>44687</c:v>
                </c:pt>
                <c:pt idx="196">
                  <c:v>44690</c:v>
                </c:pt>
                <c:pt idx="197">
                  <c:v>44691</c:v>
                </c:pt>
                <c:pt idx="198">
                  <c:v>44692</c:v>
                </c:pt>
                <c:pt idx="199">
                  <c:v>44693</c:v>
                </c:pt>
                <c:pt idx="200">
                  <c:v>44694</c:v>
                </c:pt>
                <c:pt idx="201">
                  <c:v>44697</c:v>
                </c:pt>
                <c:pt idx="202">
                  <c:v>44698</c:v>
                </c:pt>
                <c:pt idx="203">
                  <c:v>44699</c:v>
                </c:pt>
                <c:pt idx="204">
                  <c:v>44700</c:v>
                </c:pt>
                <c:pt idx="205">
                  <c:v>44701</c:v>
                </c:pt>
                <c:pt idx="206">
                  <c:v>44704</c:v>
                </c:pt>
                <c:pt idx="207">
                  <c:v>44705</c:v>
                </c:pt>
                <c:pt idx="208">
                  <c:v>44706</c:v>
                </c:pt>
                <c:pt idx="209">
                  <c:v>44707</c:v>
                </c:pt>
                <c:pt idx="210">
                  <c:v>44708</c:v>
                </c:pt>
                <c:pt idx="211">
                  <c:v>44711</c:v>
                </c:pt>
                <c:pt idx="212">
                  <c:v>44712</c:v>
                </c:pt>
                <c:pt idx="213">
                  <c:v>44713</c:v>
                </c:pt>
                <c:pt idx="214">
                  <c:v>44714</c:v>
                </c:pt>
                <c:pt idx="215">
                  <c:v>44718</c:v>
                </c:pt>
                <c:pt idx="216">
                  <c:v>44719</c:v>
                </c:pt>
                <c:pt idx="217">
                  <c:v>44720</c:v>
                </c:pt>
                <c:pt idx="218">
                  <c:v>44721</c:v>
                </c:pt>
                <c:pt idx="219">
                  <c:v>44722</c:v>
                </c:pt>
                <c:pt idx="220">
                  <c:v>44725</c:v>
                </c:pt>
                <c:pt idx="221">
                  <c:v>44726</c:v>
                </c:pt>
                <c:pt idx="222">
                  <c:v>44727</c:v>
                </c:pt>
                <c:pt idx="223">
                  <c:v>44728</c:v>
                </c:pt>
                <c:pt idx="224">
                  <c:v>44729</c:v>
                </c:pt>
                <c:pt idx="225">
                  <c:v>44732</c:v>
                </c:pt>
                <c:pt idx="226">
                  <c:v>44733</c:v>
                </c:pt>
                <c:pt idx="227">
                  <c:v>44734</c:v>
                </c:pt>
                <c:pt idx="228">
                  <c:v>44735</c:v>
                </c:pt>
                <c:pt idx="229">
                  <c:v>44736</c:v>
                </c:pt>
                <c:pt idx="230">
                  <c:v>44739</c:v>
                </c:pt>
                <c:pt idx="231">
                  <c:v>44740</c:v>
                </c:pt>
                <c:pt idx="232">
                  <c:v>44741</c:v>
                </c:pt>
                <c:pt idx="233">
                  <c:v>44742</c:v>
                </c:pt>
                <c:pt idx="234">
                  <c:v>44743</c:v>
                </c:pt>
                <c:pt idx="235">
                  <c:v>44746</c:v>
                </c:pt>
                <c:pt idx="236">
                  <c:v>44747</c:v>
                </c:pt>
                <c:pt idx="237">
                  <c:v>44748</c:v>
                </c:pt>
                <c:pt idx="238">
                  <c:v>44749</c:v>
                </c:pt>
                <c:pt idx="239">
                  <c:v>44750</c:v>
                </c:pt>
                <c:pt idx="240">
                  <c:v>44753</c:v>
                </c:pt>
                <c:pt idx="241">
                  <c:v>44754</c:v>
                </c:pt>
                <c:pt idx="242">
                  <c:v>44755</c:v>
                </c:pt>
                <c:pt idx="243">
                  <c:v>44756</c:v>
                </c:pt>
                <c:pt idx="244">
                  <c:v>44757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44767</c:v>
                </c:pt>
                <c:pt idx="251">
                  <c:v>44768</c:v>
                </c:pt>
                <c:pt idx="252">
                  <c:v>44769</c:v>
                </c:pt>
                <c:pt idx="253">
                  <c:v>44770</c:v>
                </c:pt>
                <c:pt idx="254">
                  <c:v>44771</c:v>
                </c:pt>
                <c:pt idx="255">
                  <c:v>44774</c:v>
                </c:pt>
                <c:pt idx="256">
                  <c:v>44775</c:v>
                </c:pt>
                <c:pt idx="257">
                  <c:v>44776</c:v>
                </c:pt>
                <c:pt idx="258">
                  <c:v>44777</c:v>
                </c:pt>
                <c:pt idx="259">
                  <c:v>44778</c:v>
                </c:pt>
                <c:pt idx="260">
                  <c:v>44781</c:v>
                </c:pt>
                <c:pt idx="261">
                  <c:v>44782</c:v>
                </c:pt>
                <c:pt idx="262">
                  <c:v>44783</c:v>
                </c:pt>
                <c:pt idx="263">
                  <c:v>44784</c:v>
                </c:pt>
                <c:pt idx="264">
                  <c:v>44785</c:v>
                </c:pt>
                <c:pt idx="265">
                  <c:v>44788</c:v>
                </c:pt>
                <c:pt idx="266">
                  <c:v>44789</c:v>
                </c:pt>
                <c:pt idx="267">
                  <c:v>44790</c:v>
                </c:pt>
                <c:pt idx="268">
                  <c:v>44791</c:v>
                </c:pt>
                <c:pt idx="269">
                  <c:v>44792</c:v>
                </c:pt>
                <c:pt idx="270">
                  <c:v>44795</c:v>
                </c:pt>
                <c:pt idx="271">
                  <c:v>44796</c:v>
                </c:pt>
                <c:pt idx="272">
                  <c:v>44797</c:v>
                </c:pt>
                <c:pt idx="273">
                  <c:v>44798</c:v>
                </c:pt>
                <c:pt idx="274">
                  <c:v>44799</c:v>
                </c:pt>
                <c:pt idx="275">
                  <c:v>44802</c:v>
                </c:pt>
                <c:pt idx="276">
                  <c:v>44803</c:v>
                </c:pt>
                <c:pt idx="277">
                  <c:v>44804</c:v>
                </c:pt>
                <c:pt idx="278">
                  <c:v>44805</c:v>
                </c:pt>
                <c:pt idx="279">
                  <c:v>44806</c:v>
                </c:pt>
                <c:pt idx="280">
                  <c:v>44809</c:v>
                </c:pt>
                <c:pt idx="281">
                  <c:v>44810</c:v>
                </c:pt>
                <c:pt idx="282">
                  <c:v>44811</c:v>
                </c:pt>
                <c:pt idx="283">
                  <c:v>44812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44823</c:v>
                </c:pt>
                <c:pt idx="290">
                  <c:v>44824</c:v>
                </c:pt>
                <c:pt idx="291">
                  <c:v>44825</c:v>
                </c:pt>
                <c:pt idx="292">
                  <c:v>44826</c:v>
                </c:pt>
                <c:pt idx="293">
                  <c:v>44827</c:v>
                </c:pt>
                <c:pt idx="294">
                  <c:v>44830</c:v>
                </c:pt>
                <c:pt idx="295">
                  <c:v>44831</c:v>
                </c:pt>
                <c:pt idx="296">
                  <c:v>44832</c:v>
                </c:pt>
                <c:pt idx="297">
                  <c:v>44833</c:v>
                </c:pt>
                <c:pt idx="298">
                  <c:v>44834</c:v>
                </c:pt>
                <c:pt idx="299">
                  <c:v>44837</c:v>
                </c:pt>
                <c:pt idx="300">
                  <c:v>44838</c:v>
                </c:pt>
                <c:pt idx="301">
                  <c:v>44839</c:v>
                </c:pt>
                <c:pt idx="302">
                  <c:v>44840</c:v>
                </c:pt>
                <c:pt idx="303">
                  <c:v>44841</c:v>
                </c:pt>
                <c:pt idx="304">
                  <c:v>44845</c:v>
                </c:pt>
                <c:pt idx="305">
                  <c:v>44846</c:v>
                </c:pt>
                <c:pt idx="306">
                  <c:v>44847</c:v>
                </c:pt>
                <c:pt idx="307">
                  <c:v>44848</c:v>
                </c:pt>
                <c:pt idx="308">
                  <c:v>44851</c:v>
                </c:pt>
                <c:pt idx="309">
                  <c:v>44852</c:v>
                </c:pt>
                <c:pt idx="310">
                  <c:v>44853</c:v>
                </c:pt>
                <c:pt idx="311">
                  <c:v>44854</c:v>
                </c:pt>
                <c:pt idx="312">
                  <c:v>44855</c:v>
                </c:pt>
                <c:pt idx="313">
                  <c:v>44858</c:v>
                </c:pt>
                <c:pt idx="314">
                  <c:v>44859</c:v>
                </c:pt>
                <c:pt idx="315">
                  <c:v>44860</c:v>
                </c:pt>
                <c:pt idx="316">
                  <c:v>44861</c:v>
                </c:pt>
                <c:pt idx="317">
                  <c:v>44862</c:v>
                </c:pt>
                <c:pt idx="318">
                  <c:v>44865</c:v>
                </c:pt>
                <c:pt idx="319">
                  <c:v>44866</c:v>
                </c:pt>
                <c:pt idx="320">
                  <c:v>44867</c:v>
                </c:pt>
                <c:pt idx="321">
                  <c:v>44868</c:v>
                </c:pt>
                <c:pt idx="322">
                  <c:v>44869</c:v>
                </c:pt>
                <c:pt idx="323">
                  <c:v>44872</c:v>
                </c:pt>
                <c:pt idx="324">
                  <c:v>44873</c:v>
                </c:pt>
                <c:pt idx="325">
                  <c:v>44874</c:v>
                </c:pt>
                <c:pt idx="326">
                  <c:v>44875</c:v>
                </c:pt>
                <c:pt idx="327">
                  <c:v>44876</c:v>
                </c:pt>
                <c:pt idx="328">
                  <c:v>44879</c:v>
                </c:pt>
                <c:pt idx="329">
                  <c:v>44880</c:v>
                </c:pt>
                <c:pt idx="330">
                  <c:v>44881</c:v>
                </c:pt>
                <c:pt idx="331">
                  <c:v>44882</c:v>
                </c:pt>
                <c:pt idx="332">
                  <c:v>44883</c:v>
                </c:pt>
                <c:pt idx="333">
                  <c:v>44886</c:v>
                </c:pt>
                <c:pt idx="334">
                  <c:v>44887</c:v>
                </c:pt>
                <c:pt idx="335">
                  <c:v>44888</c:v>
                </c:pt>
                <c:pt idx="336">
                  <c:v>44889</c:v>
                </c:pt>
                <c:pt idx="337">
                  <c:v>44890</c:v>
                </c:pt>
                <c:pt idx="338">
                  <c:v>44893</c:v>
                </c:pt>
                <c:pt idx="339">
                  <c:v>44894</c:v>
                </c:pt>
                <c:pt idx="340">
                  <c:v>44895</c:v>
                </c:pt>
                <c:pt idx="341">
                  <c:v>44896</c:v>
                </c:pt>
                <c:pt idx="342">
                  <c:v>44897</c:v>
                </c:pt>
                <c:pt idx="343">
                  <c:v>44900</c:v>
                </c:pt>
                <c:pt idx="344">
                  <c:v>44901</c:v>
                </c:pt>
                <c:pt idx="345">
                  <c:v>44902</c:v>
                </c:pt>
                <c:pt idx="346">
                  <c:v>44903</c:v>
                </c:pt>
                <c:pt idx="347">
                  <c:v>44904</c:v>
                </c:pt>
                <c:pt idx="348">
                  <c:v>44907</c:v>
                </c:pt>
                <c:pt idx="349">
                  <c:v>44908</c:v>
                </c:pt>
                <c:pt idx="350">
                  <c:v>44909</c:v>
                </c:pt>
                <c:pt idx="351">
                  <c:v>44910</c:v>
                </c:pt>
                <c:pt idx="352">
                  <c:v>44911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44921</c:v>
                </c:pt>
                <c:pt idx="359">
                  <c:v>44922</c:v>
                </c:pt>
                <c:pt idx="360">
                  <c:v>44923</c:v>
                </c:pt>
                <c:pt idx="361">
                  <c:v>44924</c:v>
                </c:pt>
                <c:pt idx="362">
                  <c:v>44925</c:v>
                </c:pt>
                <c:pt idx="363">
                  <c:v>44929</c:v>
                </c:pt>
                <c:pt idx="364">
                  <c:v>44930</c:v>
                </c:pt>
                <c:pt idx="365">
                  <c:v>44931</c:v>
                </c:pt>
                <c:pt idx="366">
                  <c:v>44932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44942</c:v>
                </c:pt>
                <c:pt idx="373">
                  <c:v>44943</c:v>
                </c:pt>
                <c:pt idx="374">
                  <c:v>44956</c:v>
                </c:pt>
                <c:pt idx="375">
                  <c:v>44957</c:v>
                </c:pt>
                <c:pt idx="376">
                  <c:v>44958</c:v>
                </c:pt>
                <c:pt idx="377">
                  <c:v>44959</c:v>
                </c:pt>
                <c:pt idx="378">
                  <c:v>44960</c:v>
                </c:pt>
                <c:pt idx="379">
                  <c:v>44963</c:v>
                </c:pt>
                <c:pt idx="380">
                  <c:v>44964</c:v>
                </c:pt>
                <c:pt idx="381">
                  <c:v>44965</c:v>
                </c:pt>
                <c:pt idx="382">
                  <c:v>44966</c:v>
                </c:pt>
                <c:pt idx="383">
                  <c:v>44967</c:v>
                </c:pt>
                <c:pt idx="384">
                  <c:v>44970</c:v>
                </c:pt>
                <c:pt idx="385">
                  <c:v>44971</c:v>
                </c:pt>
                <c:pt idx="386">
                  <c:v>44972</c:v>
                </c:pt>
                <c:pt idx="387">
                  <c:v>44973</c:v>
                </c:pt>
                <c:pt idx="388">
                  <c:v>44974</c:v>
                </c:pt>
                <c:pt idx="389">
                  <c:v>44977</c:v>
                </c:pt>
                <c:pt idx="390">
                  <c:v>44978</c:v>
                </c:pt>
                <c:pt idx="391">
                  <c:v>44979</c:v>
                </c:pt>
                <c:pt idx="392">
                  <c:v>44980</c:v>
                </c:pt>
              </c:numCache>
            </c:numRef>
          </c:cat>
          <c:val>
            <c:numRef>
              <c:f>'KGI analysis'!$I$2:$I$394</c:f>
              <c:numCache>
                <c:formatCode>General</c:formatCode>
                <c:ptCount val="393"/>
                <c:pt idx="0">
                  <c:v>17895.25</c:v>
                </c:pt>
                <c:pt idx="1">
                  <c:v>17789.25</c:v>
                </c:pt>
                <c:pt idx="2">
                  <c:v>17528.740000000002</c:v>
                </c:pt>
                <c:pt idx="3">
                  <c:v>17468.79</c:v>
                </c:pt>
                <c:pt idx="4">
                  <c:v>17572.330000000002</c:v>
                </c:pt>
                <c:pt idx="5">
                  <c:v>17572.919999999998</c:v>
                </c:pt>
                <c:pt idx="6">
                  <c:v>17403.560000000001</c:v>
                </c:pt>
                <c:pt idx="7">
                  <c:v>17269.87</c:v>
                </c:pt>
                <c:pt idx="8">
                  <c:v>17135.22</c:v>
                </c:pt>
                <c:pt idx="9">
                  <c:v>17402.810000000001</c:v>
                </c:pt>
                <c:pt idx="10">
                  <c:v>17247.41</c:v>
                </c:pt>
                <c:pt idx="11">
                  <c:v>17503.28</c:v>
                </c:pt>
                <c:pt idx="12">
                  <c:v>17553.759999999998</c:v>
                </c:pt>
                <c:pt idx="13">
                  <c:v>17623.89</c:v>
                </c:pt>
                <c:pt idx="14">
                  <c:v>17603.12</c:v>
                </c:pt>
                <c:pt idx="15">
                  <c:v>17526.28</c:v>
                </c:pt>
                <c:pt idx="16">
                  <c:v>17485.150000000001</c:v>
                </c:pt>
                <c:pt idx="17">
                  <c:v>17323.64</c:v>
                </c:pt>
                <c:pt idx="18">
                  <c:v>17227.18</c:v>
                </c:pt>
                <c:pt idx="19">
                  <c:v>17219.939999999999</c:v>
                </c:pt>
                <c:pt idx="20">
                  <c:v>16982.11</c:v>
                </c:pt>
                <c:pt idx="21">
                  <c:v>16858.77</c:v>
                </c:pt>
                <c:pt idx="22">
                  <c:v>16661.36</c:v>
                </c:pt>
                <c:pt idx="23">
                  <c:v>16826.27</c:v>
                </c:pt>
                <c:pt idx="24">
                  <c:v>16375.4</c:v>
                </c:pt>
                <c:pt idx="25">
                  <c:v>16341.94</c:v>
                </c:pt>
                <c:pt idx="26">
                  <c:v>16741.84</c:v>
                </c:pt>
                <c:pt idx="27">
                  <c:v>16818.73</c:v>
                </c:pt>
                <c:pt idx="28">
                  <c:v>17045.86</c:v>
                </c:pt>
                <c:pt idx="29">
                  <c:v>17066.96</c:v>
                </c:pt>
                <c:pt idx="30">
                  <c:v>17209.93</c:v>
                </c:pt>
                <c:pt idx="31">
                  <c:v>17396.52</c:v>
                </c:pt>
                <c:pt idx="32">
                  <c:v>17490</c:v>
                </c:pt>
                <c:pt idx="33">
                  <c:v>17473.990000000002</c:v>
                </c:pt>
                <c:pt idx="34">
                  <c:v>17319.759999999998</c:v>
                </c:pt>
                <c:pt idx="35">
                  <c:v>17516.919999999998</c:v>
                </c:pt>
                <c:pt idx="36">
                  <c:v>17496.3</c:v>
                </c:pt>
                <c:pt idx="37">
                  <c:v>17428.87</c:v>
                </c:pt>
                <c:pt idx="38">
                  <c:v>17270.490000000002</c:v>
                </c:pt>
                <c:pt idx="39">
                  <c:v>17304.330000000002</c:v>
                </c:pt>
                <c:pt idx="40">
                  <c:v>17474.57</c:v>
                </c:pt>
                <c:pt idx="41">
                  <c:v>17446.310000000001</c:v>
                </c:pt>
                <c:pt idx="42">
                  <c:v>17434</c:v>
                </c:pt>
                <c:pt idx="43">
                  <c:v>17354</c:v>
                </c:pt>
                <c:pt idx="44">
                  <c:v>17278.7</c:v>
                </c:pt>
                <c:pt idx="45">
                  <c:v>17276.79</c:v>
                </c:pt>
                <c:pt idx="46">
                  <c:v>16925.82</c:v>
                </c:pt>
                <c:pt idx="47">
                  <c:v>17078.22</c:v>
                </c:pt>
                <c:pt idx="48">
                  <c:v>17260.189999999999</c:v>
                </c:pt>
                <c:pt idx="49">
                  <c:v>17313.77</c:v>
                </c:pt>
                <c:pt idx="50">
                  <c:v>17181.439999999999</c:v>
                </c:pt>
                <c:pt idx="51">
                  <c:v>16855.46</c:v>
                </c:pt>
                <c:pt idx="52">
                  <c:v>16934.77</c:v>
                </c:pt>
                <c:pt idx="53">
                  <c:v>16570.89</c:v>
                </c:pt>
                <c:pt idx="54">
                  <c:v>16408.349999999999</c:v>
                </c:pt>
                <c:pt idx="55">
                  <c:v>16460.75</c:v>
                </c:pt>
                <c:pt idx="56">
                  <c:v>16393.16</c:v>
                </c:pt>
                <c:pt idx="57">
                  <c:v>16713.86</c:v>
                </c:pt>
                <c:pt idx="58">
                  <c:v>16640.43</c:v>
                </c:pt>
                <c:pt idx="59">
                  <c:v>16462.84</c:v>
                </c:pt>
                <c:pt idx="60">
                  <c:v>16347.99</c:v>
                </c:pt>
                <c:pt idx="61">
                  <c:v>16387.28</c:v>
                </c:pt>
                <c:pt idx="62">
                  <c:v>16781.189999999999</c:v>
                </c:pt>
                <c:pt idx="63">
                  <c:v>16705.46</c:v>
                </c:pt>
                <c:pt idx="64">
                  <c:v>16900.669999999998</c:v>
                </c:pt>
                <c:pt idx="65">
                  <c:v>16887.82</c:v>
                </c:pt>
                <c:pt idx="66">
                  <c:v>16889.509999999998</c:v>
                </c:pt>
                <c:pt idx="67">
                  <c:v>16888.740000000002</c:v>
                </c:pt>
                <c:pt idx="68">
                  <c:v>16894.240000000002</c:v>
                </c:pt>
                <c:pt idx="69">
                  <c:v>17034.34</c:v>
                </c:pt>
                <c:pt idx="70">
                  <c:v>17074.55</c:v>
                </c:pt>
                <c:pt idx="71">
                  <c:v>17041.63</c:v>
                </c:pt>
                <c:pt idx="72">
                  <c:v>16987.41</c:v>
                </c:pt>
                <c:pt idx="73">
                  <c:v>17068.240000000002</c:v>
                </c:pt>
                <c:pt idx="74">
                  <c:v>17065.97</c:v>
                </c:pt>
                <c:pt idx="75">
                  <c:v>17122.16</c:v>
                </c:pt>
                <c:pt idx="76">
                  <c:v>17078.86</c:v>
                </c:pt>
                <c:pt idx="77">
                  <c:v>17296.900000000001</c:v>
                </c:pt>
                <c:pt idx="78">
                  <c:v>17415.3</c:v>
                </c:pt>
                <c:pt idx="79">
                  <c:v>17541.36</c:v>
                </c:pt>
                <c:pt idx="80">
                  <c:v>17559.64</c:v>
                </c:pt>
                <c:pt idx="81">
                  <c:v>17452.52</c:v>
                </c:pt>
                <c:pt idx="82">
                  <c:v>17518.13</c:v>
                </c:pt>
                <c:pt idx="83">
                  <c:v>17634.47</c:v>
                </c:pt>
                <c:pt idx="84">
                  <c:v>17693.13</c:v>
                </c:pt>
                <c:pt idx="85">
                  <c:v>17764.04</c:v>
                </c:pt>
                <c:pt idx="86">
                  <c:v>17841.37</c:v>
                </c:pt>
                <c:pt idx="87">
                  <c:v>17818.310000000001</c:v>
                </c:pt>
                <c:pt idx="88">
                  <c:v>17803.54</c:v>
                </c:pt>
                <c:pt idx="89">
                  <c:v>17666.12</c:v>
                </c:pt>
                <c:pt idx="90">
                  <c:v>17642.52</c:v>
                </c:pt>
                <c:pt idx="91">
                  <c:v>17654.189999999999</c:v>
                </c:pt>
                <c:pt idx="92">
                  <c:v>17369.39</c:v>
                </c:pt>
                <c:pt idx="93">
                  <c:v>17328.09</c:v>
                </c:pt>
                <c:pt idx="94">
                  <c:v>17427.759999999998</c:v>
                </c:pt>
                <c:pt idx="95">
                  <c:v>17585.990000000002</c:v>
                </c:pt>
                <c:pt idx="96">
                  <c:v>17724.88</c:v>
                </c:pt>
                <c:pt idx="97">
                  <c:v>17697.14</c:v>
                </c:pt>
                <c:pt idx="98">
                  <c:v>17688.21</c:v>
                </c:pt>
                <c:pt idx="99">
                  <c:v>17796.919999999998</c:v>
                </c:pt>
                <c:pt idx="100">
                  <c:v>17832.419999999998</c:v>
                </c:pt>
                <c:pt idx="101">
                  <c:v>17914.12</c:v>
                </c:pt>
                <c:pt idx="102">
                  <c:v>17826.259999999998</c:v>
                </c:pt>
                <c:pt idx="103">
                  <c:v>17767.599999999999</c:v>
                </c:pt>
                <c:pt idx="104">
                  <c:v>17559.37</c:v>
                </c:pt>
                <c:pt idx="105">
                  <c:v>17660.099999999999</c:v>
                </c:pt>
                <c:pt idx="106">
                  <c:v>17785.740000000002</c:v>
                </c:pt>
                <c:pt idx="107">
                  <c:v>17812.59</c:v>
                </c:pt>
                <c:pt idx="108">
                  <c:v>17669.11</c:v>
                </c:pt>
                <c:pt idx="109">
                  <c:v>17789.27</c:v>
                </c:pt>
                <c:pt idx="110">
                  <c:v>17826.830000000002</c:v>
                </c:pt>
                <c:pt idx="111">
                  <c:v>17946.66</c:v>
                </c:pt>
                <c:pt idx="112">
                  <c:v>17961.64</c:v>
                </c:pt>
                <c:pt idx="113">
                  <c:v>18048.939999999999</c:v>
                </c:pt>
                <c:pt idx="114">
                  <c:v>18196.810000000001</c:v>
                </c:pt>
                <c:pt idx="115">
                  <c:v>18248.28</c:v>
                </c:pt>
                <c:pt idx="116">
                  <c:v>18218.84</c:v>
                </c:pt>
                <c:pt idx="117">
                  <c:v>18270.509999999998</c:v>
                </c:pt>
                <c:pt idx="118">
                  <c:v>18526.349999999999</c:v>
                </c:pt>
                <c:pt idx="119">
                  <c:v>18499.96</c:v>
                </c:pt>
                <c:pt idx="120">
                  <c:v>18367.919999999998</c:v>
                </c:pt>
                <c:pt idx="121">
                  <c:v>18169.759999999998</c:v>
                </c:pt>
                <c:pt idx="122">
                  <c:v>18239.38</c:v>
                </c:pt>
                <c:pt idx="123">
                  <c:v>18288.21</c:v>
                </c:pt>
                <c:pt idx="124">
                  <c:v>18375.400000000001</c:v>
                </c:pt>
                <c:pt idx="125">
                  <c:v>18436.93</c:v>
                </c:pt>
                <c:pt idx="126">
                  <c:v>18403.330000000002</c:v>
                </c:pt>
                <c:pt idx="127">
                  <c:v>18525.439999999999</c:v>
                </c:pt>
                <c:pt idx="128">
                  <c:v>18378.64</c:v>
                </c:pt>
                <c:pt idx="129">
                  <c:v>18227.46</c:v>
                </c:pt>
                <c:pt idx="130">
                  <c:v>18218.28</c:v>
                </c:pt>
                <c:pt idx="131">
                  <c:v>17899.3</c:v>
                </c:pt>
                <c:pt idx="132">
                  <c:v>17989.04</c:v>
                </c:pt>
                <c:pt idx="133">
                  <c:v>17701.12</c:v>
                </c:pt>
                <c:pt idx="134">
                  <c:v>17674.400000000001</c:v>
                </c:pt>
                <c:pt idx="135">
                  <c:v>17900</c:v>
                </c:pt>
                <c:pt idx="136">
                  <c:v>17966.560000000001</c:v>
                </c:pt>
                <c:pt idx="137">
                  <c:v>18151.759999999998</c:v>
                </c:pt>
                <c:pt idx="138">
                  <c:v>18338.05</c:v>
                </c:pt>
                <c:pt idx="139">
                  <c:v>18310.939999999999</c:v>
                </c:pt>
                <c:pt idx="140">
                  <c:v>17997.669999999998</c:v>
                </c:pt>
                <c:pt idx="141">
                  <c:v>17951.810000000001</c:v>
                </c:pt>
                <c:pt idx="142">
                  <c:v>18231.47</c:v>
                </c:pt>
                <c:pt idx="143">
                  <c:v>18268.57</c:v>
                </c:pt>
                <c:pt idx="144">
                  <c:v>18232.349999999999</c:v>
                </c:pt>
                <c:pt idx="145">
                  <c:v>18221.490000000002</c:v>
                </c:pt>
                <c:pt idx="146">
                  <c:v>17969.29</c:v>
                </c:pt>
                <c:pt idx="147">
                  <c:v>18055.73</c:v>
                </c:pt>
                <c:pt idx="148">
                  <c:v>17594.55</c:v>
                </c:pt>
                <c:pt idx="149">
                  <c:v>17652.18</c:v>
                </c:pt>
                <c:pt idx="150">
                  <c:v>17898.25</c:v>
                </c:pt>
                <c:pt idx="151">
                  <c:v>17867.599999999999</c:v>
                </c:pt>
                <c:pt idx="152">
                  <c:v>17934.400000000001</c:v>
                </c:pt>
                <c:pt idx="153">
                  <c:v>17736.52</c:v>
                </c:pt>
                <c:pt idx="154">
                  <c:v>17178.689999999999</c:v>
                </c:pt>
                <c:pt idx="155">
                  <c:v>16825.25</c:v>
                </c:pt>
                <c:pt idx="156">
                  <c:v>17015.36</c:v>
                </c:pt>
                <c:pt idx="157">
                  <c:v>17433.2</c:v>
                </c:pt>
                <c:pt idx="158">
                  <c:v>17264.740000000002</c:v>
                </c:pt>
                <c:pt idx="159">
                  <c:v>17263.04</c:v>
                </c:pt>
                <c:pt idx="160">
                  <c:v>16926.060000000001</c:v>
                </c:pt>
                <c:pt idx="161">
                  <c:v>16940.830000000002</c:v>
                </c:pt>
                <c:pt idx="162">
                  <c:v>17448.22</c:v>
                </c:pt>
                <c:pt idx="163">
                  <c:v>17456.52</c:v>
                </c:pt>
                <c:pt idx="164">
                  <c:v>17560.36</c:v>
                </c:pt>
                <c:pt idx="165">
                  <c:v>17559.71</c:v>
                </c:pt>
                <c:pt idx="166">
                  <c:v>17731.37</c:v>
                </c:pt>
                <c:pt idx="167">
                  <c:v>17699.060000000001</c:v>
                </c:pt>
                <c:pt idx="168">
                  <c:v>17676.95</c:v>
                </c:pt>
                <c:pt idx="169">
                  <c:v>17520.009999999998</c:v>
                </c:pt>
                <c:pt idx="170">
                  <c:v>17548.66</c:v>
                </c:pt>
                <c:pt idx="171">
                  <c:v>17740.560000000001</c:v>
                </c:pt>
                <c:pt idx="172">
                  <c:v>17693.47</c:v>
                </c:pt>
                <c:pt idx="173">
                  <c:v>17625.59</c:v>
                </c:pt>
                <c:pt idx="174">
                  <c:v>17522.5</c:v>
                </c:pt>
                <c:pt idx="175">
                  <c:v>17178.63</c:v>
                </c:pt>
                <c:pt idx="176">
                  <c:v>17284.54</c:v>
                </c:pt>
                <c:pt idx="177">
                  <c:v>17048.37</c:v>
                </c:pt>
                <c:pt idx="178">
                  <c:v>16990.91</c:v>
                </c:pt>
                <c:pt idx="179">
                  <c:v>17301.650000000001</c:v>
                </c:pt>
                <c:pt idx="180">
                  <c:v>17245.650000000001</c:v>
                </c:pt>
                <c:pt idx="181">
                  <c:v>17004.18</c:v>
                </c:pt>
                <c:pt idx="182">
                  <c:v>16898.87</c:v>
                </c:pt>
                <c:pt idx="183">
                  <c:v>16993.400000000001</c:v>
                </c:pt>
                <c:pt idx="184">
                  <c:v>17148.88</c:v>
                </c:pt>
                <c:pt idx="185">
                  <c:v>17127.95</c:v>
                </c:pt>
                <c:pt idx="186">
                  <c:v>17025.09</c:v>
                </c:pt>
                <c:pt idx="187">
                  <c:v>16620.900000000001</c:v>
                </c:pt>
                <c:pt idx="188">
                  <c:v>16644.79</c:v>
                </c:pt>
                <c:pt idx="189">
                  <c:v>16303.35</c:v>
                </c:pt>
                <c:pt idx="190">
                  <c:v>16419.38</c:v>
                </c:pt>
                <c:pt idx="191">
                  <c:v>16592.18</c:v>
                </c:pt>
                <c:pt idx="192">
                  <c:v>16498.900000000001</c:v>
                </c:pt>
                <c:pt idx="193">
                  <c:v>16565.830000000002</c:v>
                </c:pt>
                <c:pt idx="194">
                  <c:v>16696.12</c:v>
                </c:pt>
                <c:pt idx="195">
                  <c:v>16408.2</c:v>
                </c:pt>
                <c:pt idx="196">
                  <c:v>16048.92</c:v>
                </c:pt>
                <c:pt idx="197">
                  <c:v>16061.7</c:v>
                </c:pt>
                <c:pt idx="198">
                  <c:v>16006.25</c:v>
                </c:pt>
                <c:pt idx="199">
                  <c:v>15616.68</c:v>
                </c:pt>
                <c:pt idx="200">
                  <c:v>15832.54</c:v>
                </c:pt>
                <c:pt idx="201">
                  <c:v>15901.04</c:v>
                </c:pt>
                <c:pt idx="202">
                  <c:v>16056.09</c:v>
                </c:pt>
                <c:pt idx="203">
                  <c:v>16296.86</c:v>
                </c:pt>
                <c:pt idx="204">
                  <c:v>16020.32</c:v>
                </c:pt>
                <c:pt idx="205">
                  <c:v>16144.85</c:v>
                </c:pt>
                <c:pt idx="206">
                  <c:v>16156.41</c:v>
                </c:pt>
                <c:pt idx="207">
                  <c:v>15963.63</c:v>
                </c:pt>
                <c:pt idx="208">
                  <c:v>16104.03</c:v>
                </c:pt>
                <c:pt idx="209">
                  <c:v>15968.83</c:v>
                </c:pt>
                <c:pt idx="210">
                  <c:v>16266.22</c:v>
                </c:pt>
                <c:pt idx="211">
                  <c:v>16610.62</c:v>
                </c:pt>
                <c:pt idx="212">
                  <c:v>16807.77</c:v>
                </c:pt>
                <c:pt idx="213">
                  <c:v>16675.09</c:v>
                </c:pt>
                <c:pt idx="214">
                  <c:v>16552.57</c:v>
                </c:pt>
                <c:pt idx="215">
                  <c:v>16605.96</c:v>
                </c:pt>
                <c:pt idx="216">
                  <c:v>16512.88</c:v>
                </c:pt>
                <c:pt idx="217">
                  <c:v>16670.509999999998</c:v>
                </c:pt>
                <c:pt idx="218">
                  <c:v>16621.34</c:v>
                </c:pt>
                <c:pt idx="219">
                  <c:v>16460.12</c:v>
                </c:pt>
                <c:pt idx="220">
                  <c:v>16070.98</c:v>
                </c:pt>
                <c:pt idx="221">
                  <c:v>16047.37</c:v>
                </c:pt>
                <c:pt idx="222">
                  <c:v>15999.25</c:v>
                </c:pt>
                <c:pt idx="223">
                  <c:v>15838.61</c:v>
                </c:pt>
                <c:pt idx="224">
                  <c:v>15641.26</c:v>
                </c:pt>
                <c:pt idx="225">
                  <c:v>15367.58</c:v>
                </c:pt>
                <c:pt idx="226">
                  <c:v>15728.64</c:v>
                </c:pt>
                <c:pt idx="227">
                  <c:v>15347.75</c:v>
                </c:pt>
                <c:pt idx="228">
                  <c:v>15176.44</c:v>
                </c:pt>
                <c:pt idx="229">
                  <c:v>15303.32</c:v>
                </c:pt>
                <c:pt idx="230">
                  <c:v>15548.01</c:v>
                </c:pt>
                <c:pt idx="231">
                  <c:v>15439.92</c:v>
                </c:pt>
                <c:pt idx="232">
                  <c:v>15240.13</c:v>
                </c:pt>
                <c:pt idx="233">
                  <c:v>14825.73</c:v>
                </c:pt>
                <c:pt idx="234">
                  <c:v>14343.08</c:v>
                </c:pt>
                <c:pt idx="235">
                  <c:v>14217.06</c:v>
                </c:pt>
                <c:pt idx="236">
                  <c:v>14349.2</c:v>
                </c:pt>
                <c:pt idx="237">
                  <c:v>13985.51</c:v>
                </c:pt>
                <c:pt idx="238">
                  <c:v>14335.27</c:v>
                </c:pt>
                <c:pt idx="239">
                  <c:v>14464.53</c:v>
                </c:pt>
                <c:pt idx="240">
                  <c:v>14340.53</c:v>
                </c:pt>
                <c:pt idx="241">
                  <c:v>13950.62</c:v>
                </c:pt>
                <c:pt idx="242">
                  <c:v>14324.68</c:v>
                </c:pt>
                <c:pt idx="243">
                  <c:v>14438.52</c:v>
                </c:pt>
                <c:pt idx="244">
                  <c:v>14550.62</c:v>
                </c:pt>
                <c:pt idx="245">
                  <c:v>14719.64</c:v>
                </c:pt>
                <c:pt idx="246">
                  <c:v>14694.08</c:v>
                </c:pt>
                <c:pt idx="247">
                  <c:v>14733.22</c:v>
                </c:pt>
                <c:pt idx="248">
                  <c:v>14937.7</c:v>
                </c:pt>
                <c:pt idx="249">
                  <c:v>14949.36</c:v>
                </c:pt>
                <c:pt idx="250">
                  <c:v>14936.33</c:v>
                </c:pt>
                <c:pt idx="251">
                  <c:v>14806.78</c:v>
                </c:pt>
                <c:pt idx="252">
                  <c:v>14921.59</c:v>
                </c:pt>
                <c:pt idx="253">
                  <c:v>14891.9</c:v>
                </c:pt>
                <c:pt idx="254">
                  <c:v>15000.07</c:v>
                </c:pt>
                <c:pt idx="255">
                  <c:v>14981.69</c:v>
                </c:pt>
                <c:pt idx="256">
                  <c:v>14747.23</c:v>
                </c:pt>
                <c:pt idx="257">
                  <c:v>14777.02</c:v>
                </c:pt>
                <c:pt idx="258">
                  <c:v>14702.2</c:v>
                </c:pt>
                <c:pt idx="259">
                  <c:v>15036.04</c:v>
                </c:pt>
                <c:pt idx="260">
                  <c:v>15020.41</c:v>
                </c:pt>
                <c:pt idx="261">
                  <c:v>15050.28</c:v>
                </c:pt>
                <c:pt idx="262">
                  <c:v>14939.02</c:v>
                </c:pt>
                <c:pt idx="263">
                  <c:v>15197.85</c:v>
                </c:pt>
                <c:pt idx="264">
                  <c:v>15288.97</c:v>
                </c:pt>
                <c:pt idx="265">
                  <c:v>15417.35</c:v>
                </c:pt>
                <c:pt idx="266">
                  <c:v>15420.57</c:v>
                </c:pt>
                <c:pt idx="267">
                  <c:v>15465.45</c:v>
                </c:pt>
                <c:pt idx="268">
                  <c:v>15396.76</c:v>
                </c:pt>
                <c:pt idx="269">
                  <c:v>15408.78</c:v>
                </c:pt>
                <c:pt idx="270">
                  <c:v>15245.14</c:v>
                </c:pt>
                <c:pt idx="271">
                  <c:v>15095.89</c:v>
                </c:pt>
                <c:pt idx="272">
                  <c:v>15069.19</c:v>
                </c:pt>
                <c:pt idx="273">
                  <c:v>15200.04</c:v>
                </c:pt>
                <c:pt idx="274">
                  <c:v>15278.44</c:v>
                </c:pt>
                <c:pt idx="275">
                  <c:v>14916.19</c:v>
                </c:pt>
                <c:pt idx="276">
                  <c:v>14953.63</c:v>
                </c:pt>
                <c:pt idx="277">
                  <c:v>15095.44</c:v>
                </c:pt>
                <c:pt idx="278">
                  <c:v>14801.86</c:v>
                </c:pt>
                <c:pt idx="279">
                  <c:v>14673.04</c:v>
                </c:pt>
                <c:pt idx="280">
                  <c:v>14661.1</c:v>
                </c:pt>
                <c:pt idx="281">
                  <c:v>14677.2</c:v>
                </c:pt>
                <c:pt idx="282">
                  <c:v>14410.05</c:v>
                </c:pt>
                <c:pt idx="283">
                  <c:v>14583.42</c:v>
                </c:pt>
                <c:pt idx="284">
                  <c:v>14807.43</c:v>
                </c:pt>
                <c:pt idx="285">
                  <c:v>14894.41</c:v>
                </c:pt>
                <c:pt idx="286">
                  <c:v>14658.31</c:v>
                </c:pt>
                <c:pt idx="287">
                  <c:v>14670.04</c:v>
                </c:pt>
                <c:pt idx="288">
                  <c:v>14561.76</c:v>
                </c:pt>
                <c:pt idx="289">
                  <c:v>14425.68</c:v>
                </c:pt>
                <c:pt idx="290">
                  <c:v>14549.3</c:v>
                </c:pt>
                <c:pt idx="291">
                  <c:v>14424.52</c:v>
                </c:pt>
                <c:pt idx="292">
                  <c:v>14284.63</c:v>
                </c:pt>
                <c:pt idx="293">
                  <c:v>14118.38</c:v>
                </c:pt>
                <c:pt idx="294">
                  <c:v>13778.19</c:v>
                </c:pt>
                <c:pt idx="295">
                  <c:v>13826.59</c:v>
                </c:pt>
                <c:pt idx="296">
                  <c:v>13466.07</c:v>
                </c:pt>
                <c:pt idx="297">
                  <c:v>13534.26</c:v>
                </c:pt>
                <c:pt idx="298">
                  <c:v>13424.58</c:v>
                </c:pt>
                <c:pt idx="299">
                  <c:v>13300.48</c:v>
                </c:pt>
                <c:pt idx="300">
                  <c:v>13576.52</c:v>
                </c:pt>
                <c:pt idx="301">
                  <c:v>13801.43</c:v>
                </c:pt>
                <c:pt idx="302">
                  <c:v>13892.05</c:v>
                </c:pt>
                <c:pt idx="303">
                  <c:v>13702.28</c:v>
                </c:pt>
                <c:pt idx="304">
                  <c:v>13106.03</c:v>
                </c:pt>
                <c:pt idx="305">
                  <c:v>13081.24</c:v>
                </c:pt>
                <c:pt idx="306">
                  <c:v>12810.73</c:v>
                </c:pt>
                <c:pt idx="307">
                  <c:v>13128.12</c:v>
                </c:pt>
                <c:pt idx="308">
                  <c:v>12966.05</c:v>
                </c:pt>
                <c:pt idx="309">
                  <c:v>13124.68</c:v>
                </c:pt>
                <c:pt idx="310">
                  <c:v>12976.76</c:v>
                </c:pt>
                <c:pt idx="311">
                  <c:v>12946.1</c:v>
                </c:pt>
                <c:pt idx="312">
                  <c:v>12819.2</c:v>
                </c:pt>
                <c:pt idx="313">
                  <c:v>12856.98</c:v>
                </c:pt>
                <c:pt idx="314">
                  <c:v>12666.12</c:v>
                </c:pt>
                <c:pt idx="315">
                  <c:v>12729.05</c:v>
                </c:pt>
                <c:pt idx="316">
                  <c:v>12926.378000000001</c:v>
                </c:pt>
                <c:pt idx="317">
                  <c:v>12788.42</c:v>
                </c:pt>
                <c:pt idx="318">
                  <c:v>12949.75</c:v>
                </c:pt>
                <c:pt idx="319">
                  <c:v>13037.21</c:v>
                </c:pt>
                <c:pt idx="320">
                  <c:v>13100.17</c:v>
                </c:pt>
                <c:pt idx="321">
                  <c:v>12986.6</c:v>
                </c:pt>
                <c:pt idx="322">
                  <c:v>13026.71</c:v>
                </c:pt>
                <c:pt idx="323">
                  <c:v>13223.73</c:v>
                </c:pt>
                <c:pt idx="324">
                  <c:v>13347.76</c:v>
                </c:pt>
                <c:pt idx="325">
                  <c:v>13638.81</c:v>
                </c:pt>
                <c:pt idx="326">
                  <c:v>13503.76</c:v>
                </c:pt>
                <c:pt idx="327">
                  <c:v>14007.56</c:v>
                </c:pt>
                <c:pt idx="328">
                  <c:v>14174.9</c:v>
                </c:pt>
                <c:pt idx="329">
                  <c:v>14546.31</c:v>
                </c:pt>
                <c:pt idx="330">
                  <c:v>14537.35</c:v>
                </c:pt>
                <c:pt idx="331">
                  <c:v>14535.23</c:v>
                </c:pt>
                <c:pt idx="332">
                  <c:v>14504.99</c:v>
                </c:pt>
                <c:pt idx="333">
                  <c:v>14449.39</c:v>
                </c:pt>
                <c:pt idx="334">
                  <c:v>14542.2</c:v>
                </c:pt>
                <c:pt idx="335">
                  <c:v>14608.54</c:v>
                </c:pt>
                <c:pt idx="336">
                  <c:v>14784</c:v>
                </c:pt>
                <c:pt idx="337">
                  <c:v>14778.51</c:v>
                </c:pt>
                <c:pt idx="338">
                  <c:v>14556.87</c:v>
                </c:pt>
                <c:pt idx="339">
                  <c:v>14709.64</c:v>
                </c:pt>
                <c:pt idx="340">
                  <c:v>14879.55</c:v>
                </c:pt>
                <c:pt idx="341">
                  <c:v>15012.8</c:v>
                </c:pt>
                <c:pt idx="342">
                  <c:v>14970.68</c:v>
                </c:pt>
                <c:pt idx="343">
                  <c:v>14980.74</c:v>
                </c:pt>
                <c:pt idx="344">
                  <c:v>14728.88</c:v>
                </c:pt>
                <c:pt idx="345">
                  <c:v>14630.01</c:v>
                </c:pt>
                <c:pt idx="346">
                  <c:v>14553.04</c:v>
                </c:pt>
                <c:pt idx="347">
                  <c:v>14705.43</c:v>
                </c:pt>
                <c:pt idx="348">
                  <c:v>14612.59</c:v>
                </c:pt>
                <c:pt idx="349">
                  <c:v>14522.96</c:v>
                </c:pt>
                <c:pt idx="350">
                  <c:v>14739.36</c:v>
                </c:pt>
                <c:pt idx="351">
                  <c:v>14734.13</c:v>
                </c:pt>
                <c:pt idx="352">
                  <c:v>14528.55</c:v>
                </c:pt>
                <c:pt idx="353">
                  <c:v>14433.32</c:v>
                </c:pt>
                <c:pt idx="354">
                  <c:v>14170.03</c:v>
                </c:pt>
                <c:pt idx="355">
                  <c:v>14234.4</c:v>
                </c:pt>
                <c:pt idx="356">
                  <c:v>14442.94</c:v>
                </c:pt>
                <c:pt idx="357">
                  <c:v>14271.63</c:v>
                </c:pt>
                <c:pt idx="358">
                  <c:v>14285.13</c:v>
                </c:pt>
                <c:pt idx="359">
                  <c:v>14328.43</c:v>
                </c:pt>
                <c:pt idx="360">
                  <c:v>14173.1</c:v>
                </c:pt>
                <c:pt idx="361">
                  <c:v>14085.02</c:v>
                </c:pt>
                <c:pt idx="362">
                  <c:v>14137.69</c:v>
                </c:pt>
                <c:pt idx="363">
                  <c:v>14224.12</c:v>
                </c:pt>
                <c:pt idx="364">
                  <c:v>14199.13</c:v>
                </c:pt>
                <c:pt idx="365">
                  <c:v>14301.05</c:v>
                </c:pt>
                <c:pt idx="366">
                  <c:v>14373.34</c:v>
                </c:pt>
                <c:pt idx="367">
                  <c:v>14752.21</c:v>
                </c:pt>
                <c:pt idx="368">
                  <c:v>14802.96</c:v>
                </c:pt>
                <c:pt idx="369">
                  <c:v>14751.44</c:v>
                </c:pt>
                <c:pt idx="370">
                  <c:v>14731.64</c:v>
                </c:pt>
                <c:pt idx="371">
                  <c:v>14824.13</c:v>
                </c:pt>
                <c:pt idx="372">
                  <c:v>14927.01</c:v>
                </c:pt>
                <c:pt idx="373">
                  <c:v>14932.93</c:v>
                </c:pt>
                <c:pt idx="374">
                  <c:v>15493.82</c:v>
                </c:pt>
                <c:pt idx="375">
                  <c:v>15265.2</c:v>
                </c:pt>
                <c:pt idx="376">
                  <c:v>15420.13</c:v>
                </c:pt>
                <c:pt idx="377">
                  <c:v>15421.13</c:v>
                </c:pt>
                <c:pt idx="378">
                  <c:v>15422.13</c:v>
                </c:pt>
                <c:pt idx="379">
                  <c:v>15423.13</c:v>
                </c:pt>
                <c:pt idx="380">
                  <c:v>15424.13</c:v>
                </c:pt>
                <c:pt idx="381">
                  <c:v>15425.13</c:v>
                </c:pt>
                <c:pt idx="382">
                  <c:v>15426.13</c:v>
                </c:pt>
                <c:pt idx="383">
                  <c:v>15427.13</c:v>
                </c:pt>
                <c:pt idx="384">
                  <c:v>15428.13</c:v>
                </c:pt>
                <c:pt idx="385">
                  <c:v>15429.13</c:v>
                </c:pt>
                <c:pt idx="386">
                  <c:v>15430.13</c:v>
                </c:pt>
                <c:pt idx="387">
                  <c:v>15431.13</c:v>
                </c:pt>
                <c:pt idx="388">
                  <c:v>15432.13</c:v>
                </c:pt>
                <c:pt idx="389">
                  <c:v>15433.13</c:v>
                </c:pt>
                <c:pt idx="390">
                  <c:v>15434.13</c:v>
                </c:pt>
                <c:pt idx="391">
                  <c:v>15435.13</c:v>
                </c:pt>
                <c:pt idx="392">
                  <c:v>15436.13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739-8162-1B7E07DB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73663"/>
        <c:axId val="1125764927"/>
      </c:lineChart>
      <c:dateAx>
        <c:axId val="670057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058687"/>
        <c:crosses val="autoZero"/>
        <c:auto val="1"/>
        <c:lblOffset val="100"/>
        <c:baseTimeUnit val="days"/>
      </c:dateAx>
      <c:valAx>
        <c:axId val="670058687"/>
        <c:scaling>
          <c:orientation val="minMax"/>
          <c:max val="106"/>
          <c:min val="68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057855"/>
        <c:crosses val="autoZero"/>
        <c:crossBetween val="between"/>
        <c:majorUnit val="2"/>
        <c:minorUnit val="0.5"/>
      </c:valAx>
      <c:valAx>
        <c:axId val="1125764927"/>
        <c:scaling>
          <c:orientation val="minMax"/>
          <c:min val="1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5773663"/>
        <c:crosses val="max"/>
        <c:crossBetween val="between"/>
        <c:majorUnit val="300"/>
        <c:minorUnit val="100"/>
      </c:valAx>
      <c:dateAx>
        <c:axId val="112577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5764927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>
          <a:glow rad="25400">
            <a:schemeClr val="accent1">
              <a:alpha val="41000"/>
            </a:schemeClr>
          </a:glow>
          <a:outerShdw blurRad="63500" dist="50800" dir="5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57B11-9845-4814-A8EF-3959BA5BCE11}">
  <sheetPr codeName="Chart7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12</xdr:row>
      <xdr:rowOff>200025</xdr:rowOff>
    </xdr:from>
    <xdr:to>
      <xdr:col>17</xdr:col>
      <xdr:colOff>419100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1E2D4-8CF9-F5E0-C9A8-8E27426D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33</xdr:row>
      <xdr:rowOff>104775</xdr:rowOff>
    </xdr:from>
    <xdr:to>
      <xdr:col>12</xdr:col>
      <xdr:colOff>142875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AB3-EC3A-A495-7249-6F0DECB6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BAA4-AA03-45EE-847D-FEDAF9248F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0.05571</cdr:y>
    </cdr:from>
    <cdr:to>
      <cdr:x>0.16264</cdr:x>
      <cdr:y>0.13022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46BC6B-62A5-9576-C070-880C207C9CEF}"/>
            </a:ext>
          </a:extLst>
        </cdr:cNvPr>
        <cdr:cNvSpPr txBox="1"/>
      </cdr:nvSpPr>
      <cdr:spPr>
        <a:xfrm xmlns:a="http://schemas.openxmlformats.org/drawingml/2006/main">
          <a:off x="41806" y="350779"/>
          <a:ext cx="1367893" cy="469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 b="1"/>
            <a:t>PnL Index base 100</a:t>
          </a:r>
        </a:p>
        <a:p xmlns:a="http://schemas.openxmlformats.org/drawingml/2006/main">
          <a:r>
            <a:rPr lang="en-US" altLang="zh-TW" sz="1100" b="1"/>
            <a:t>(Dark</a:t>
          </a:r>
          <a:r>
            <a:rPr lang="en-US" altLang="zh-TW" sz="1100" b="1" baseline="0"/>
            <a:t> Blue)</a:t>
          </a:r>
          <a:endParaRPr lang="zh-TW" altLang="en-US" sz="1100" b="1"/>
        </a:p>
      </cdr:txBody>
    </cdr:sp>
  </cdr:relSizeAnchor>
  <cdr:relSizeAnchor xmlns:cdr="http://schemas.openxmlformats.org/drawingml/2006/chartDrawing">
    <cdr:from>
      <cdr:x>0.89983</cdr:x>
      <cdr:y>0.04375</cdr:y>
    </cdr:from>
    <cdr:to>
      <cdr:x>0.99652</cdr:x>
      <cdr:y>0.11054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9A09DE-C659-C9F0-8BF8-41563EB566DE}"/>
            </a:ext>
          </a:extLst>
        </cdr:cNvPr>
        <cdr:cNvSpPr txBox="1"/>
      </cdr:nvSpPr>
      <cdr:spPr>
        <a:xfrm xmlns:a="http://schemas.openxmlformats.org/drawingml/2006/main">
          <a:off x="7799501" y="275451"/>
          <a:ext cx="838085" cy="420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 b="1"/>
            <a:t>TAIEX </a:t>
          </a:r>
        </a:p>
        <a:p xmlns:a="http://schemas.openxmlformats.org/drawingml/2006/main">
          <a:r>
            <a:rPr lang="en-US" altLang="zh-TW" sz="1100" b="1"/>
            <a:t>(Light</a:t>
          </a:r>
          <a:r>
            <a:rPr lang="en-US" altLang="zh-TW" sz="1100" b="1" baseline="0"/>
            <a:t> Blue)</a:t>
          </a:r>
          <a:endParaRPr lang="zh-TW" altLang="en-US" sz="1100" b="1"/>
        </a:p>
      </cdr:txBody>
    </cdr:sp>
  </cdr:relSizeAnchor>
  <cdr:relSizeAnchor xmlns:cdr="http://schemas.openxmlformats.org/drawingml/2006/chartDrawing">
    <cdr:from>
      <cdr:x>0.57912</cdr:x>
      <cdr:y>0.15582</cdr:y>
    </cdr:from>
    <cdr:to>
      <cdr:x>0.58132</cdr:x>
      <cdr:y>0.90166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8402A7E-0BB8-315B-83F2-C8536FF2F9C0}"/>
            </a:ext>
          </a:extLst>
        </cdr:cNvPr>
        <cdr:cNvCxnSpPr/>
      </cdr:nvCxnSpPr>
      <cdr:spPr>
        <a:xfrm xmlns:a="http://schemas.openxmlformats.org/drawingml/2006/main">
          <a:off x="5019675" y="981075"/>
          <a:ext cx="19050" cy="469582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>
              <a:alpha val="59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0.23626</cdr:x>
      <cdr:y>0.65507</cdr:y>
    </cdr:from>
    <cdr:to>
      <cdr:x>0.50659</cdr:x>
      <cdr:y>0.85477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6BC162B2-586E-46C9-F3AF-32BC80537939}"/>
            </a:ext>
          </a:extLst>
        </cdr:cNvPr>
        <cdr:cNvSpPr txBox="1"/>
      </cdr:nvSpPr>
      <cdr:spPr>
        <a:xfrm xmlns:a="http://schemas.openxmlformats.org/drawingml/2006/main">
          <a:off x="2047875" y="4124325"/>
          <a:ext cx="2343150" cy="1257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0.21538</cdr:x>
      <cdr:y>0.69289</cdr:y>
    </cdr:from>
    <cdr:to>
      <cdr:x>0.49121</cdr:x>
      <cdr:y>0.78366</cdr:y>
    </cdr:to>
    <cdr:sp macro="" textlink="">
      <cdr:nvSpPr>
        <cdr:cNvPr id="12" name="Speech Bubble: Rectangle 11">
          <a:extLst xmlns:a="http://schemas.openxmlformats.org/drawingml/2006/main">
            <a:ext uri="{FF2B5EF4-FFF2-40B4-BE49-F238E27FC236}">
              <a16:creationId xmlns:a16="http://schemas.microsoft.com/office/drawing/2014/main" id="{6CE3D9EF-35FC-DED3-24FA-69E787A9E4D6}"/>
            </a:ext>
          </a:extLst>
        </cdr:cNvPr>
        <cdr:cNvSpPr/>
      </cdr:nvSpPr>
      <cdr:spPr>
        <a:xfrm xmlns:a="http://schemas.openxmlformats.org/drawingml/2006/main">
          <a:off x="1866900" y="4362450"/>
          <a:ext cx="2390775" cy="571500"/>
        </a:xfrm>
        <a:prstGeom xmlns:a="http://schemas.openxmlformats.org/drawingml/2006/main" prst="wedgeRectCallout">
          <a:avLst>
            <a:gd name="adj1" fmla="val 10641"/>
            <a:gd name="adj2" fmla="val -143750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/>
            <a:t>Put spread (Bull) based strategy</a:t>
          </a:r>
          <a:endParaRPr lang="zh-TW"/>
        </a:p>
      </cdr:txBody>
    </cdr:sp>
  </cdr:relSizeAnchor>
  <cdr:relSizeAnchor xmlns:cdr="http://schemas.openxmlformats.org/drawingml/2006/chartDrawing">
    <cdr:from>
      <cdr:x>0.6663</cdr:x>
      <cdr:y>0.22743</cdr:y>
    </cdr:from>
    <cdr:to>
      <cdr:x>0.83516</cdr:x>
      <cdr:y>0.32224</cdr:y>
    </cdr:to>
    <cdr:sp macro="" textlink="">
      <cdr:nvSpPr>
        <cdr:cNvPr id="13" name="Speech Bubble: Rectangle 12">
          <a:extLst xmlns:a="http://schemas.openxmlformats.org/drawingml/2006/main">
            <a:ext uri="{FF2B5EF4-FFF2-40B4-BE49-F238E27FC236}">
              <a16:creationId xmlns:a16="http://schemas.microsoft.com/office/drawing/2014/main" id="{65F2DC48-AB50-F526-8502-F339D65F1EFF}"/>
            </a:ext>
          </a:extLst>
        </cdr:cNvPr>
        <cdr:cNvSpPr/>
      </cdr:nvSpPr>
      <cdr:spPr>
        <a:xfrm xmlns:a="http://schemas.openxmlformats.org/drawingml/2006/main">
          <a:off x="5775325" y="1431925"/>
          <a:ext cx="1463675" cy="596900"/>
        </a:xfrm>
        <a:prstGeom xmlns:a="http://schemas.openxmlformats.org/drawingml/2006/main" prst="wedgeRectCallout">
          <a:avLst>
            <a:gd name="adj1" fmla="val -10076"/>
            <a:gd name="adj2" fmla="val 101042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/>
            <a:t>Relative value based strategy</a:t>
          </a:r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F3C3-FA7E-4221-A337-5CDE6F171A87}">
  <sheetPr codeName="Sheet4"/>
  <dimension ref="A1:S691"/>
  <sheetViews>
    <sheetView topLeftCell="A521" workbookViewId="0">
      <selection activeCell="D696" sqref="D696"/>
    </sheetView>
  </sheetViews>
  <sheetFormatPr defaultRowHeight="16.5" x14ac:dyDescent="0.25"/>
  <cols>
    <col min="1" max="1" width="10.5" bestFit="1" customWidth="1"/>
    <col min="4" max="4" width="17.875" customWidth="1"/>
    <col min="5" max="5" width="27.25" customWidth="1"/>
    <col min="7" max="8" width="16.625" customWidth="1"/>
    <col min="13" max="13" width="36.375" customWidth="1"/>
  </cols>
  <sheetData>
    <row r="1" spans="1:12" x14ac:dyDescent="0.25">
      <c r="A1" s="2">
        <v>43958</v>
      </c>
      <c r="B1">
        <f>200000</f>
        <v>200000</v>
      </c>
      <c r="C1" t="s">
        <v>0</v>
      </c>
      <c r="D1" t="s">
        <v>14</v>
      </c>
      <c r="F1" t="s">
        <v>11</v>
      </c>
      <c r="G1" s="2">
        <f t="shared" ref="G1:G64" si="0">A1</f>
        <v>43958</v>
      </c>
      <c r="H1">
        <v>100</v>
      </c>
      <c r="I1" s="4" t="s">
        <v>12</v>
      </c>
    </row>
    <row r="2" spans="1:12" x14ac:dyDescent="0.25">
      <c r="A2" s="2">
        <v>43959</v>
      </c>
      <c r="B2" t="e">
        <f>B1+#REF!+#REF!</f>
        <v>#REF!</v>
      </c>
      <c r="F2" t="e">
        <f t="shared" ref="F2:F33" si="1">LN(B2/$B$1)</f>
        <v>#REF!</v>
      </c>
      <c r="G2" s="2">
        <f t="shared" si="0"/>
        <v>43959</v>
      </c>
      <c r="H2" t="e">
        <f t="shared" ref="H2:H33" si="2">100*(1+F2)</f>
        <v>#REF!</v>
      </c>
      <c r="I2" s="4" t="s">
        <v>13</v>
      </c>
      <c r="L2" t="e">
        <f t="shared" ref="L2:L33" si="3">B2-B1</f>
        <v>#REF!</v>
      </c>
    </row>
    <row r="3" spans="1:12" x14ac:dyDescent="0.25">
      <c r="A3" s="2">
        <v>43962</v>
      </c>
      <c r="B3" s="1" t="e">
        <f>SUM(#REF!)+'Capital main'!B2</f>
        <v>#REF!</v>
      </c>
      <c r="F3" t="e">
        <f t="shared" si="1"/>
        <v>#REF!</v>
      </c>
      <c r="G3" s="2">
        <f t="shared" si="0"/>
        <v>43962</v>
      </c>
      <c r="H3" t="e">
        <f t="shared" si="2"/>
        <v>#REF!</v>
      </c>
      <c r="I3" s="4">
        <v>100</v>
      </c>
      <c r="L3" t="e">
        <f t="shared" si="3"/>
        <v>#REF!</v>
      </c>
    </row>
    <row r="4" spans="1:12" x14ac:dyDescent="0.25">
      <c r="A4" s="2">
        <v>43963</v>
      </c>
      <c r="B4" s="1" t="e">
        <f>SUM(#REF!)+'Capital main'!B3</f>
        <v>#REF!</v>
      </c>
      <c r="F4" t="e">
        <f t="shared" si="1"/>
        <v>#REF!</v>
      </c>
      <c r="G4" s="2">
        <f t="shared" si="0"/>
        <v>43963</v>
      </c>
      <c r="H4" t="e">
        <f t="shared" si="2"/>
        <v>#REF!</v>
      </c>
      <c r="L4" t="e">
        <f t="shared" si="3"/>
        <v>#REF!</v>
      </c>
    </row>
    <row r="5" spans="1:12" x14ac:dyDescent="0.25">
      <c r="A5" s="2">
        <v>43964</v>
      </c>
      <c r="B5" s="1" t="e">
        <f>SUM(#REF!)+'Capital main'!B4</f>
        <v>#REF!</v>
      </c>
      <c r="F5" t="e">
        <f t="shared" si="1"/>
        <v>#REF!</v>
      </c>
      <c r="G5" s="2">
        <f t="shared" si="0"/>
        <v>43964</v>
      </c>
      <c r="H5" t="e">
        <f t="shared" si="2"/>
        <v>#REF!</v>
      </c>
      <c r="L5" t="e">
        <f t="shared" si="3"/>
        <v>#REF!</v>
      </c>
    </row>
    <row r="6" spans="1:12" x14ac:dyDescent="0.25">
      <c r="A6" s="2">
        <v>43965</v>
      </c>
      <c r="B6" s="1" t="e">
        <f>SUM(#REF!)+B5</f>
        <v>#REF!</v>
      </c>
      <c r="F6" t="e">
        <f t="shared" si="1"/>
        <v>#REF!</v>
      </c>
      <c r="G6" s="2">
        <f t="shared" si="0"/>
        <v>43965</v>
      </c>
      <c r="H6" t="e">
        <f t="shared" si="2"/>
        <v>#REF!</v>
      </c>
      <c r="L6" t="e">
        <f t="shared" si="3"/>
        <v>#REF!</v>
      </c>
    </row>
    <row r="7" spans="1:12" x14ac:dyDescent="0.25">
      <c r="A7" s="2">
        <v>43966</v>
      </c>
      <c r="B7" s="1" t="e">
        <f>SUM(#REF!)+B6</f>
        <v>#REF!</v>
      </c>
      <c r="F7" t="e">
        <f t="shared" si="1"/>
        <v>#REF!</v>
      </c>
      <c r="G7" s="2">
        <f t="shared" si="0"/>
        <v>43966</v>
      </c>
      <c r="H7" t="e">
        <f t="shared" si="2"/>
        <v>#REF!</v>
      </c>
      <c r="L7" t="e">
        <f t="shared" si="3"/>
        <v>#REF!</v>
      </c>
    </row>
    <row r="8" spans="1:12" x14ac:dyDescent="0.25">
      <c r="A8" s="2">
        <v>43970</v>
      </c>
      <c r="B8" s="1" t="e">
        <f>SUM(#REF!)+'Capital main'!B7</f>
        <v>#REF!</v>
      </c>
      <c r="F8" t="e">
        <f t="shared" si="1"/>
        <v>#REF!</v>
      </c>
      <c r="G8" s="2">
        <f t="shared" si="0"/>
        <v>43970</v>
      </c>
      <c r="H8" t="e">
        <f t="shared" si="2"/>
        <v>#REF!</v>
      </c>
      <c r="L8" t="e">
        <f t="shared" si="3"/>
        <v>#REF!</v>
      </c>
    </row>
    <row r="9" spans="1:12" x14ac:dyDescent="0.25">
      <c r="A9" s="2">
        <v>43971</v>
      </c>
      <c r="B9" s="1" t="e">
        <f>SUM(#REF!)+B8</f>
        <v>#REF!</v>
      </c>
      <c r="F9" t="e">
        <f t="shared" si="1"/>
        <v>#REF!</v>
      </c>
      <c r="G9" s="2">
        <f t="shared" si="0"/>
        <v>43971</v>
      </c>
      <c r="H9" t="e">
        <f t="shared" si="2"/>
        <v>#REF!</v>
      </c>
      <c r="L9" t="e">
        <f t="shared" si="3"/>
        <v>#REF!</v>
      </c>
    </row>
    <row r="10" spans="1:12" x14ac:dyDescent="0.25">
      <c r="A10" s="2">
        <v>43972</v>
      </c>
      <c r="B10" s="1" t="e">
        <f>SUM(#REF!)+'Capital main'!B9</f>
        <v>#REF!</v>
      </c>
      <c r="F10" t="e">
        <f t="shared" si="1"/>
        <v>#REF!</v>
      </c>
      <c r="G10" s="2">
        <f t="shared" si="0"/>
        <v>43972</v>
      </c>
      <c r="H10" t="e">
        <f t="shared" si="2"/>
        <v>#REF!</v>
      </c>
      <c r="L10" t="e">
        <f t="shared" si="3"/>
        <v>#REF!</v>
      </c>
    </row>
    <row r="11" spans="1:12" x14ac:dyDescent="0.25">
      <c r="A11" s="2">
        <v>43973</v>
      </c>
      <c r="B11" s="1" t="e">
        <f>SUM(#REF!)+'Capital main'!B10</f>
        <v>#REF!</v>
      </c>
      <c r="F11" t="e">
        <f t="shared" si="1"/>
        <v>#REF!</v>
      </c>
      <c r="G11" s="2">
        <f t="shared" si="0"/>
        <v>43973</v>
      </c>
      <c r="H11" t="e">
        <f t="shared" si="2"/>
        <v>#REF!</v>
      </c>
      <c r="L11" t="e">
        <f t="shared" si="3"/>
        <v>#REF!</v>
      </c>
    </row>
    <row r="12" spans="1:12" x14ac:dyDescent="0.25">
      <c r="A12" s="2">
        <v>43976</v>
      </c>
      <c r="B12" s="1" t="e">
        <f>SUM(#REF!)+'Capital main'!B11</f>
        <v>#REF!</v>
      </c>
      <c r="F12" t="e">
        <f t="shared" si="1"/>
        <v>#REF!</v>
      </c>
      <c r="G12" s="2">
        <f t="shared" si="0"/>
        <v>43976</v>
      </c>
      <c r="H12" t="e">
        <f t="shared" si="2"/>
        <v>#REF!</v>
      </c>
      <c r="L12" t="e">
        <f t="shared" si="3"/>
        <v>#REF!</v>
      </c>
    </row>
    <row r="13" spans="1:12" x14ac:dyDescent="0.25">
      <c r="A13" s="2">
        <v>43977</v>
      </c>
      <c r="B13" s="1" t="e">
        <f>SUM(#REF!)+'Capital main'!B12</f>
        <v>#REF!</v>
      </c>
      <c r="F13" t="e">
        <f t="shared" si="1"/>
        <v>#REF!</v>
      </c>
      <c r="G13" s="2">
        <f t="shared" si="0"/>
        <v>43977</v>
      </c>
      <c r="H13" t="e">
        <f t="shared" si="2"/>
        <v>#REF!</v>
      </c>
      <c r="L13" t="e">
        <f t="shared" si="3"/>
        <v>#REF!</v>
      </c>
    </row>
    <row r="14" spans="1:12" x14ac:dyDescent="0.25">
      <c r="A14" s="2">
        <v>43978</v>
      </c>
      <c r="B14" s="1" t="e">
        <f>SUM(#REF!)+'Capital main'!B13</f>
        <v>#REF!</v>
      </c>
      <c r="F14" t="e">
        <f t="shared" si="1"/>
        <v>#REF!</v>
      </c>
      <c r="G14" s="2">
        <f t="shared" si="0"/>
        <v>43978</v>
      </c>
      <c r="H14" t="e">
        <f t="shared" si="2"/>
        <v>#REF!</v>
      </c>
      <c r="L14" t="e">
        <f t="shared" si="3"/>
        <v>#REF!</v>
      </c>
    </row>
    <row r="15" spans="1:12" x14ac:dyDescent="0.25">
      <c r="A15" s="2">
        <v>43980</v>
      </c>
      <c r="B15" s="1" t="e">
        <f>SUM(#REF!)+'Capital main'!B14</f>
        <v>#REF!</v>
      </c>
      <c r="F15" t="e">
        <f t="shared" si="1"/>
        <v>#REF!</v>
      </c>
      <c r="G15" s="2">
        <f t="shared" si="0"/>
        <v>43980</v>
      </c>
      <c r="H15" t="e">
        <f t="shared" si="2"/>
        <v>#REF!</v>
      </c>
      <c r="L15" t="e">
        <f t="shared" si="3"/>
        <v>#REF!</v>
      </c>
    </row>
    <row r="16" spans="1:12" x14ac:dyDescent="0.25">
      <c r="A16" s="2">
        <v>43983</v>
      </c>
      <c r="B16" s="1" t="e">
        <f>SUM(#REF!)+'Capital main'!B15</f>
        <v>#REF!</v>
      </c>
      <c r="F16" t="e">
        <f t="shared" si="1"/>
        <v>#REF!</v>
      </c>
      <c r="G16" s="2">
        <f t="shared" si="0"/>
        <v>43983</v>
      </c>
      <c r="H16" t="e">
        <f t="shared" si="2"/>
        <v>#REF!</v>
      </c>
      <c r="L16" t="e">
        <f t="shared" si="3"/>
        <v>#REF!</v>
      </c>
    </row>
    <row r="17" spans="1:13" x14ac:dyDescent="0.25">
      <c r="A17" s="2">
        <v>43984</v>
      </c>
      <c r="B17" s="1" t="e">
        <f>SUM(#REF!)+'Capital main'!B16</f>
        <v>#REF!</v>
      </c>
      <c r="F17" t="e">
        <f t="shared" si="1"/>
        <v>#REF!</v>
      </c>
      <c r="G17" s="2">
        <f t="shared" si="0"/>
        <v>43984</v>
      </c>
      <c r="H17" t="e">
        <f t="shared" si="2"/>
        <v>#REF!</v>
      </c>
      <c r="L17" t="e">
        <f t="shared" si="3"/>
        <v>#REF!</v>
      </c>
    </row>
    <row r="18" spans="1:13" x14ac:dyDescent="0.25">
      <c r="A18" s="2">
        <v>43985</v>
      </c>
      <c r="B18" s="1" t="e">
        <f>SUM(#REF!)+'Capital main'!B17</f>
        <v>#REF!</v>
      </c>
      <c r="F18" t="e">
        <f t="shared" si="1"/>
        <v>#REF!</v>
      </c>
      <c r="G18" s="2">
        <f t="shared" si="0"/>
        <v>43985</v>
      </c>
      <c r="H18" t="e">
        <f t="shared" si="2"/>
        <v>#REF!</v>
      </c>
      <c r="L18" t="e">
        <f t="shared" si="3"/>
        <v>#REF!</v>
      </c>
    </row>
    <row r="19" spans="1:13" x14ac:dyDescent="0.25">
      <c r="A19" s="2">
        <v>43986</v>
      </c>
      <c r="B19" s="1" t="e">
        <f>SUM(#REF!)+'Capital main'!B18</f>
        <v>#REF!</v>
      </c>
      <c r="F19" t="e">
        <f t="shared" si="1"/>
        <v>#REF!</v>
      </c>
      <c r="G19" s="2">
        <f t="shared" si="0"/>
        <v>43986</v>
      </c>
      <c r="H19" t="e">
        <f t="shared" si="2"/>
        <v>#REF!</v>
      </c>
      <c r="L19" t="e">
        <f t="shared" si="3"/>
        <v>#REF!</v>
      </c>
    </row>
    <row r="20" spans="1:13" x14ac:dyDescent="0.25">
      <c r="A20" s="2">
        <v>43987</v>
      </c>
      <c r="B20" s="1" t="e">
        <f>SUM(#REF!)+'Capital main'!B19</f>
        <v>#REF!</v>
      </c>
      <c r="F20" t="e">
        <f t="shared" si="1"/>
        <v>#REF!</v>
      </c>
      <c r="G20" s="2">
        <f t="shared" si="0"/>
        <v>43987</v>
      </c>
      <c r="H20" t="e">
        <f t="shared" si="2"/>
        <v>#REF!</v>
      </c>
      <c r="L20" t="e">
        <f t="shared" si="3"/>
        <v>#REF!</v>
      </c>
    </row>
    <row r="21" spans="1:13" x14ac:dyDescent="0.25">
      <c r="A21" s="2">
        <v>43990</v>
      </c>
      <c r="B21">
        <v>209375</v>
      </c>
      <c r="C21">
        <v>20.46</v>
      </c>
      <c r="F21">
        <f t="shared" si="1"/>
        <v>4.5809536031294201E-2</v>
      </c>
      <c r="G21" s="2">
        <f t="shared" si="0"/>
        <v>43990</v>
      </c>
      <c r="H21">
        <f t="shared" si="2"/>
        <v>104.58095360312942</v>
      </c>
      <c r="L21" t="e">
        <f t="shared" si="3"/>
        <v>#REF!</v>
      </c>
    </row>
    <row r="22" spans="1:13" x14ac:dyDescent="0.25">
      <c r="A22" s="2">
        <v>43991</v>
      </c>
      <c r="B22">
        <v>210314</v>
      </c>
      <c r="C22">
        <v>20.5</v>
      </c>
      <c r="F22">
        <f t="shared" si="1"/>
        <v>5.0284285509260826E-2</v>
      </c>
      <c r="G22" s="2">
        <f t="shared" si="0"/>
        <v>43991</v>
      </c>
      <c r="H22">
        <f t="shared" si="2"/>
        <v>105.02842855092609</v>
      </c>
      <c r="L22">
        <f t="shared" si="3"/>
        <v>939</v>
      </c>
    </row>
    <row r="23" spans="1:13" x14ac:dyDescent="0.25">
      <c r="A23" s="2">
        <v>43992</v>
      </c>
      <c r="B23">
        <v>211611</v>
      </c>
      <c r="C23">
        <v>20.63</v>
      </c>
      <c r="F23">
        <f t="shared" si="1"/>
        <v>5.6432316962067366E-2</v>
      </c>
      <c r="G23" s="2">
        <f t="shared" si="0"/>
        <v>43992</v>
      </c>
      <c r="H23">
        <f t="shared" si="2"/>
        <v>105.64323169620673</v>
      </c>
      <c r="L23">
        <f t="shared" si="3"/>
        <v>1297</v>
      </c>
    </row>
    <row r="24" spans="1:13" x14ac:dyDescent="0.25">
      <c r="A24" s="2">
        <v>43993</v>
      </c>
      <c r="B24">
        <v>214811</v>
      </c>
      <c r="C24">
        <v>23.03</v>
      </c>
      <c r="F24">
        <f t="shared" si="1"/>
        <v>7.1441205203769106E-2</v>
      </c>
      <c r="G24" s="2">
        <f t="shared" si="0"/>
        <v>43993</v>
      </c>
      <c r="H24">
        <f t="shared" si="2"/>
        <v>107.14412052037692</v>
      </c>
      <c r="L24">
        <f t="shared" si="3"/>
        <v>3200</v>
      </c>
    </row>
    <row r="25" spans="1:13" x14ac:dyDescent="0.25">
      <c r="A25" s="2">
        <v>43994</v>
      </c>
      <c r="B25">
        <v>215066</v>
      </c>
      <c r="C25">
        <v>26.06</v>
      </c>
      <c r="F25">
        <f t="shared" si="1"/>
        <v>7.2627591216091733E-2</v>
      </c>
      <c r="G25" s="2">
        <f t="shared" si="0"/>
        <v>43994</v>
      </c>
      <c r="H25">
        <f t="shared" si="2"/>
        <v>107.26275912160916</v>
      </c>
      <c r="L25">
        <f t="shared" si="3"/>
        <v>255</v>
      </c>
    </row>
    <row r="26" spans="1:13" x14ac:dyDescent="0.25">
      <c r="A26" s="2">
        <v>43997</v>
      </c>
      <c r="B26">
        <v>215532</v>
      </c>
      <c r="C26">
        <v>29.37</v>
      </c>
      <c r="F26">
        <f t="shared" si="1"/>
        <v>7.4792023851288372E-2</v>
      </c>
      <c r="G26" s="2">
        <f t="shared" si="0"/>
        <v>43997</v>
      </c>
      <c r="H26">
        <f t="shared" si="2"/>
        <v>107.47920238512884</v>
      </c>
      <c r="L26">
        <f t="shared" si="3"/>
        <v>466</v>
      </c>
    </row>
    <row r="27" spans="1:13" x14ac:dyDescent="0.25">
      <c r="A27" s="2">
        <v>43998</v>
      </c>
      <c r="B27">
        <v>213914</v>
      </c>
      <c r="C27">
        <v>24.82</v>
      </c>
      <c r="F27">
        <f t="shared" si="1"/>
        <v>6.7256698543885468E-2</v>
      </c>
      <c r="G27" s="2">
        <f t="shared" si="0"/>
        <v>43998</v>
      </c>
      <c r="H27">
        <f t="shared" si="2"/>
        <v>106.72566985438854</v>
      </c>
      <c r="L27">
        <f t="shared" si="3"/>
        <v>-1618</v>
      </c>
    </row>
    <row r="28" spans="1:13" x14ac:dyDescent="0.25">
      <c r="A28" s="2">
        <v>43999</v>
      </c>
      <c r="B28">
        <v>214196</v>
      </c>
      <c r="C28">
        <v>24.03</v>
      </c>
      <c r="F28">
        <f t="shared" si="1"/>
        <v>6.85741171549267E-2</v>
      </c>
      <c r="G28" s="2">
        <f t="shared" si="0"/>
        <v>43999</v>
      </c>
      <c r="H28">
        <f t="shared" si="2"/>
        <v>106.85741171549267</v>
      </c>
      <c r="L28">
        <f t="shared" si="3"/>
        <v>282</v>
      </c>
      <c r="M28" t="s">
        <v>1</v>
      </c>
    </row>
    <row r="29" spans="1:13" x14ac:dyDescent="0.25">
      <c r="A29" s="2">
        <v>44000</v>
      </c>
      <c r="B29">
        <v>213962</v>
      </c>
      <c r="C29">
        <v>23.16</v>
      </c>
      <c r="F29">
        <f t="shared" si="1"/>
        <v>6.7481062612921167E-2</v>
      </c>
      <c r="G29" s="2">
        <f t="shared" si="0"/>
        <v>44000</v>
      </c>
      <c r="H29">
        <f t="shared" si="2"/>
        <v>106.74810626129212</v>
      </c>
      <c r="L29">
        <f t="shared" si="3"/>
        <v>-234</v>
      </c>
      <c r="M29" t="s">
        <v>2</v>
      </c>
    </row>
    <row r="30" spans="1:13" x14ac:dyDescent="0.25">
      <c r="A30" s="2">
        <v>44001</v>
      </c>
      <c r="B30">
        <v>214521</v>
      </c>
      <c r="C30">
        <v>22.69</v>
      </c>
      <c r="F30">
        <f t="shared" si="1"/>
        <v>7.0090269125839488E-2</v>
      </c>
      <c r="G30" s="2">
        <f t="shared" si="0"/>
        <v>44001</v>
      </c>
      <c r="H30">
        <f t="shared" si="2"/>
        <v>107.00902691258393</v>
      </c>
      <c r="L30">
        <f t="shared" si="3"/>
        <v>559</v>
      </c>
    </row>
    <row r="31" spans="1:13" x14ac:dyDescent="0.25">
      <c r="A31" s="2">
        <v>44004</v>
      </c>
      <c r="B31">
        <v>214547</v>
      </c>
      <c r="C31">
        <v>22.91</v>
      </c>
      <c r="F31">
        <f t="shared" si="1"/>
        <v>7.0211462037134742E-2</v>
      </c>
      <c r="G31" s="2">
        <f t="shared" si="0"/>
        <v>44004</v>
      </c>
      <c r="H31">
        <f t="shared" si="2"/>
        <v>107.02114620371349</v>
      </c>
      <c r="L31">
        <f t="shared" si="3"/>
        <v>26</v>
      </c>
    </row>
    <row r="32" spans="1:13" x14ac:dyDescent="0.25">
      <c r="A32" s="2">
        <v>44005</v>
      </c>
      <c r="B32">
        <v>214697</v>
      </c>
      <c r="C32">
        <v>22.71</v>
      </c>
      <c r="F32">
        <f t="shared" si="1"/>
        <v>7.0910365253514365E-2</v>
      </c>
      <c r="G32" s="2">
        <f t="shared" si="0"/>
        <v>44005</v>
      </c>
      <c r="H32">
        <f t="shared" si="2"/>
        <v>107.09103652535144</v>
      </c>
      <c r="L32">
        <f t="shared" si="3"/>
        <v>150</v>
      </c>
    </row>
    <row r="33" spans="1:16" x14ac:dyDescent="0.25">
      <c r="A33" s="2">
        <v>44006</v>
      </c>
      <c r="B33">
        <v>212889</v>
      </c>
      <c r="C33">
        <v>22.32</v>
      </c>
      <c r="F33">
        <f t="shared" si="1"/>
        <v>6.2453536567081733E-2</v>
      </c>
      <c r="G33" s="2">
        <f t="shared" si="0"/>
        <v>44006</v>
      </c>
      <c r="H33">
        <f t="shared" si="2"/>
        <v>106.24535365670818</v>
      </c>
      <c r="L33">
        <f t="shared" si="3"/>
        <v>-1808</v>
      </c>
    </row>
    <row r="34" spans="1:16" x14ac:dyDescent="0.25">
      <c r="A34" s="2">
        <v>44011</v>
      </c>
      <c r="B34">
        <v>215669</v>
      </c>
      <c r="C34">
        <v>24.82</v>
      </c>
      <c r="F34">
        <f t="shared" ref="F34:F65" si="4">LN(B34/$B$1)</f>
        <v>7.5427458391606222E-2</v>
      </c>
      <c r="G34" s="2">
        <f t="shared" si="0"/>
        <v>44011</v>
      </c>
      <c r="H34">
        <f t="shared" ref="H34:H65" si="5">100*(1+F34)</f>
        <v>107.54274583916062</v>
      </c>
      <c r="L34">
        <f t="shared" ref="L34:L65" si="6">B34-B33</f>
        <v>2780</v>
      </c>
      <c r="M34" t="s">
        <v>3</v>
      </c>
    </row>
    <row r="35" spans="1:16" x14ac:dyDescent="0.25">
      <c r="A35" s="2">
        <v>44012</v>
      </c>
      <c r="B35">
        <v>215106</v>
      </c>
      <c r="C35">
        <v>22.3</v>
      </c>
      <c r="F35">
        <f t="shared" si="4"/>
        <v>7.2813563339406723E-2</v>
      </c>
      <c r="G35" s="2">
        <f t="shared" si="0"/>
        <v>44012</v>
      </c>
      <c r="H35">
        <f t="shared" si="5"/>
        <v>107.28135633394066</v>
      </c>
      <c r="L35">
        <f t="shared" si="6"/>
        <v>-563</v>
      </c>
      <c r="M35" t="s">
        <v>3</v>
      </c>
    </row>
    <row r="36" spans="1:16" x14ac:dyDescent="0.25">
      <c r="A36" s="2">
        <v>44013</v>
      </c>
      <c r="B36">
        <v>215504</v>
      </c>
      <c r="C36">
        <v>21.69</v>
      </c>
      <c r="F36">
        <f t="shared" si="4"/>
        <v>7.4662104308422392E-2</v>
      </c>
      <c r="G36" s="2">
        <f t="shared" si="0"/>
        <v>44013</v>
      </c>
      <c r="H36">
        <f t="shared" si="5"/>
        <v>107.46621043084224</v>
      </c>
      <c r="L36">
        <f t="shared" si="6"/>
        <v>398</v>
      </c>
    </row>
    <row r="37" spans="1:16" x14ac:dyDescent="0.25">
      <c r="A37" s="2">
        <v>44014</v>
      </c>
      <c r="B37">
        <v>213154</v>
      </c>
      <c r="C37">
        <v>20.3</v>
      </c>
      <c r="F37">
        <f t="shared" si="4"/>
        <v>6.3697542614241709E-2</v>
      </c>
      <c r="G37" s="2">
        <f t="shared" si="0"/>
        <v>44014</v>
      </c>
      <c r="H37">
        <f t="shared" si="5"/>
        <v>106.36975426142416</v>
      </c>
      <c r="L37">
        <f t="shared" si="6"/>
        <v>-2350</v>
      </c>
      <c r="M37" t="s">
        <v>4</v>
      </c>
    </row>
    <row r="38" spans="1:16" x14ac:dyDescent="0.25">
      <c r="A38" s="2">
        <v>44015</v>
      </c>
      <c r="B38">
        <v>211018</v>
      </c>
      <c r="C38">
        <v>20.420000000000002</v>
      </c>
      <c r="F38">
        <f t="shared" si="4"/>
        <v>5.3626071346376578E-2</v>
      </c>
      <c r="G38" s="2">
        <f t="shared" si="0"/>
        <v>44015</v>
      </c>
      <c r="H38">
        <f t="shared" si="5"/>
        <v>105.36260713463766</v>
      </c>
      <c r="L38">
        <f t="shared" si="6"/>
        <v>-2136</v>
      </c>
      <c r="M38" t="s">
        <v>5</v>
      </c>
    </row>
    <row r="39" spans="1:16" x14ac:dyDescent="0.25">
      <c r="A39" s="2">
        <v>44018</v>
      </c>
      <c r="B39">
        <v>206098</v>
      </c>
      <c r="C39">
        <v>22.11</v>
      </c>
      <c r="F39">
        <f t="shared" si="4"/>
        <v>3.0034417274120925E-2</v>
      </c>
      <c r="G39" s="2">
        <f t="shared" si="0"/>
        <v>44018</v>
      </c>
      <c r="H39">
        <f t="shared" si="5"/>
        <v>103.0034417274121</v>
      </c>
      <c r="L39">
        <f t="shared" si="6"/>
        <v>-4920</v>
      </c>
      <c r="M39" t="s">
        <v>6</v>
      </c>
      <c r="O39" t="s">
        <v>8</v>
      </c>
      <c r="P39" t="s">
        <v>7</v>
      </c>
    </row>
    <row r="40" spans="1:16" x14ac:dyDescent="0.25">
      <c r="A40" s="2">
        <v>44019</v>
      </c>
      <c r="B40">
        <v>209054</v>
      </c>
      <c r="C40">
        <v>21.8</v>
      </c>
      <c r="F40">
        <f t="shared" si="4"/>
        <v>4.4275225249907423E-2</v>
      </c>
      <c r="G40" s="2">
        <f t="shared" si="0"/>
        <v>44019</v>
      </c>
      <c r="H40">
        <f t="shared" si="5"/>
        <v>104.42752252499075</v>
      </c>
      <c r="L40">
        <f t="shared" si="6"/>
        <v>2956</v>
      </c>
    </row>
    <row r="41" spans="1:16" x14ac:dyDescent="0.25">
      <c r="A41" s="2">
        <v>44020</v>
      </c>
      <c r="B41">
        <v>207588</v>
      </c>
      <c r="C41">
        <v>21.66</v>
      </c>
      <c r="F41">
        <f t="shared" si="4"/>
        <v>3.7237979604804038E-2</v>
      </c>
      <c r="G41" s="2">
        <f t="shared" si="0"/>
        <v>44020</v>
      </c>
      <c r="H41">
        <f t="shared" si="5"/>
        <v>103.72379796048041</v>
      </c>
      <c r="L41">
        <f t="shared" si="6"/>
        <v>-1466</v>
      </c>
    </row>
    <row r="42" spans="1:16" x14ac:dyDescent="0.25">
      <c r="A42" s="2">
        <v>44021</v>
      </c>
      <c r="B42">
        <v>207970</v>
      </c>
      <c r="C42">
        <v>21.41</v>
      </c>
      <c r="F42">
        <f t="shared" si="4"/>
        <v>3.9076471981792843E-2</v>
      </c>
      <c r="G42" s="2">
        <f t="shared" si="0"/>
        <v>44021</v>
      </c>
      <c r="H42">
        <f t="shared" si="5"/>
        <v>103.90764719817929</v>
      </c>
      <c r="L42">
        <f t="shared" si="6"/>
        <v>382</v>
      </c>
    </row>
    <row r="43" spans="1:16" x14ac:dyDescent="0.25">
      <c r="A43" s="2">
        <v>44022</v>
      </c>
      <c r="B43">
        <v>209651</v>
      </c>
      <c r="C43">
        <v>23.25</v>
      </c>
      <c r="F43">
        <f t="shared" si="4"/>
        <v>4.712687691187864E-2</v>
      </c>
      <c r="G43" s="2">
        <f t="shared" si="0"/>
        <v>44022</v>
      </c>
      <c r="H43">
        <f t="shared" si="5"/>
        <v>104.71268769118787</v>
      </c>
      <c r="L43">
        <f t="shared" si="6"/>
        <v>1681</v>
      </c>
    </row>
    <row r="44" spans="1:16" x14ac:dyDescent="0.25">
      <c r="A44" s="2">
        <v>44025</v>
      </c>
      <c r="B44">
        <v>209401</v>
      </c>
      <c r="C44">
        <v>20.6</v>
      </c>
      <c r="F44">
        <f t="shared" si="4"/>
        <v>4.5933707426185029E-2</v>
      </c>
      <c r="G44" s="2">
        <f t="shared" si="0"/>
        <v>44025</v>
      </c>
      <c r="H44">
        <f t="shared" si="5"/>
        <v>104.5933707426185</v>
      </c>
      <c r="L44">
        <f t="shared" si="6"/>
        <v>-250</v>
      </c>
    </row>
    <row r="45" spans="1:16" x14ac:dyDescent="0.25">
      <c r="A45" s="2">
        <v>44026</v>
      </c>
      <c r="B45">
        <v>210475</v>
      </c>
      <c r="C45">
        <v>21.19</v>
      </c>
      <c r="F45">
        <f t="shared" si="4"/>
        <v>5.1049514675691063E-2</v>
      </c>
      <c r="G45" s="2">
        <f t="shared" si="0"/>
        <v>44026</v>
      </c>
      <c r="H45">
        <f t="shared" si="5"/>
        <v>105.10495146756911</v>
      </c>
      <c r="L45">
        <f t="shared" si="6"/>
        <v>1074</v>
      </c>
    </row>
    <row r="46" spans="1:16" x14ac:dyDescent="0.25">
      <c r="A46" s="2">
        <v>44027</v>
      </c>
      <c r="B46">
        <v>210943</v>
      </c>
      <c r="C46">
        <v>21.88</v>
      </c>
      <c r="F46">
        <f t="shared" si="4"/>
        <v>5.3270588252963665E-2</v>
      </c>
      <c r="G46" s="2">
        <f t="shared" si="0"/>
        <v>44027</v>
      </c>
      <c r="H46">
        <f t="shared" si="5"/>
        <v>105.32705882529636</v>
      </c>
      <c r="L46">
        <f t="shared" si="6"/>
        <v>468</v>
      </c>
    </row>
    <row r="47" spans="1:16" x14ac:dyDescent="0.25">
      <c r="A47" s="2">
        <v>44028</v>
      </c>
      <c r="B47">
        <v>210643</v>
      </c>
      <c r="C47">
        <v>20.399999999999999</v>
      </c>
      <c r="F47">
        <f t="shared" si="4"/>
        <v>5.1847390847749635E-2</v>
      </c>
      <c r="G47" s="2">
        <f t="shared" si="0"/>
        <v>44028</v>
      </c>
      <c r="H47">
        <f t="shared" si="5"/>
        <v>105.18473908477498</v>
      </c>
      <c r="L47">
        <f t="shared" si="6"/>
        <v>-300</v>
      </c>
    </row>
    <row r="48" spans="1:16" x14ac:dyDescent="0.25">
      <c r="A48" s="2">
        <v>44029</v>
      </c>
      <c r="B48">
        <v>212643</v>
      </c>
      <c r="C48">
        <v>20.16</v>
      </c>
      <c r="F48">
        <f t="shared" si="4"/>
        <v>6.1297336669521148E-2</v>
      </c>
      <c r="G48" s="2">
        <f t="shared" si="0"/>
        <v>44029</v>
      </c>
      <c r="H48">
        <f t="shared" si="5"/>
        <v>106.12973366695211</v>
      </c>
      <c r="L48">
        <f t="shared" si="6"/>
        <v>2000</v>
      </c>
    </row>
    <row r="49" spans="1:12" x14ac:dyDescent="0.25">
      <c r="A49" s="2">
        <v>44032</v>
      </c>
      <c r="B49">
        <v>213348</v>
      </c>
      <c r="C49">
        <v>20.36</v>
      </c>
      <c r="F49">
        <f t="shared" si="4"/>
        <v>6.4607268774398249E-2</v>
      </c>
      <c r="G49" s="2">
        <f t="shared" si="0"/>
        <v>44032</v>
      </c>
      <c r="H49">
        <f t="shared" si="5"/>
        <v>106.46072687743981</v>
      </c>
      <c r="L49">
        <f t="shared" si="6"/>
        <v>705</v>
      </c>
    </row>
    <row r="50" spans="1:12" x14ac:dyDescent="0.25">
      <c r="A50" s="2">
        <v>44033</v>
      </c>
      <c r="B50">
        <v>213818</v>
      </c>
      <c r="C50">
        <v>20.47</v>
      </c>
      <c r="F50">
        <f t="shared" si="4"/>
        <v>6.6807819331612811E-2</v>
      </c>
      <c r="G50" s="2">
        <f t="shared" si="0"/>
        <v>44033</v>
      </c>
      <c r="H50">
        <f t="shared" si="5"/>
        <v>106.68078193316128</v>
      </c>
      <c r="L50">
        <f t="shared" si="6"/>
        <v>470</v>
      </c>
    </row>
    <row r="51" spans="1:12" x14ac:dyDescent="0.25">
      <c r="A51" s="2">
        <v>44034</v>
      </c>
      <c r="B51">
        <v>214319</v>
      </c>
      <c r="C51">
        <v>20.51</v>
      </c>
      <c r="F51">
        <f t="shared" si="4"/>
        <v>6.9148192757311808E-2</v>
      </c>
      <c r="G51" s="2">
        <f t="shared" si="0"/>
        <v>44034</v>
      </c>
      <c r="H51">
        <f t="shared" si="5"/>
        <v>106.91481927573119</v>
      </c>
      <c r="L51">
        <f t="shared" si="6"/>
        <v>501</v>
      </c>
    </row>
    <row r="52" spans="1:12" x14ac:dyDescent="0.25">
      <c r="A52" s="2">
        <v>44035</v>
      </c>
      <c r="B52">
        <v>215917</v>
      </c>
      <c r="C52">
        <v>21.48</v>
      </c>
      <c r="F52">
        <f t="shared" si="4"/>
        <v>7.6576708030361845E-2</v>
      </c>
      <c r="G52" s="2">
        <f t="shared" si="0"/>
        <v>44035</v>
      </c>
      <c r="H52">
        <f t="shared" si="5"/>
        <v>107.65767080303618</v>
      </c>
      <c r="L52">
        <f t="shared" si="6"/>
        <v>1598</v>
      </c>
    </row>
    <row r="53" spans="1:12" x14ac:dyDescent="0.25">
      <c r="A53" s="2">
        <v>44036</v>
      </c>
      <c r="B53">
        <v>213330</v>
      </c>
      <c r="C53">
        <v>24.95</v>
      </c>
      <c r="F53">
        <f t="shared" si="4"/>
        <v>6.4522896015499681E-2</v>
      </c>
      <c r="G53" s="2">
        <f t="shared" si="0"/>
        <v>44036</v>
      </c>
      <c r="H53">
        <f t="shared" si="5"/>
        <v>106.45228960154998</v>
      </c>
      <c r="L53">
        <f t="shared" si="6"/>
        <v>-2587</v>
      </c>
    </row>
    <row r="54" spans="1:12" x14ac:dyDescent="0.25">
      <c r="A54" s="2">
        <v>44039</v>
      </c>
      <c r="B54">
        <v>213282</v>
      </c>
      <c r="C54">
        <v>24.83</v>
      </c>
      <c r="F54">
        <f t="shared" si="4"/>
        <v>6.4297867182731006E-2</v>
      </c>
      <c r="G54" s="2">
        <f t="shared" si="0"/>
        <v>44039</v>
      </c>
      <c r="H54">
        <f t="shared" si="5"/>
        <v>106.42978671827311</v>
      </c>
      <c r="L54">
        <f t="shared" si="6"/>
        <v>-48</v>
      </c>
    </row>
    <row r="55" spans="1:12" x14ac:dyDescent="0.25">
      <c r="A55" s="2">
        <v>44040</v>
      </c>
      <c r="B55">
        <v>215041</v>
      </c>
      <c r="C55">
        <v>27.82</v>
      </c>
      <c r="F55">
        <f t="shared" si="4"/>
        <v>7.2511341073554461E-2</v>
      </c>
      <c r="G55" s="2">
        <f t="shared" si="0"/>
        <v>44040</v>
      </c>
      <c r="H55">
        <f t="shared" si="5"/>
        <v>107.25113410735545</v>
      </c>
      <c r="L55">
        <f t="shared" si="6"/>
        <v>1759</v>
      </c>
    </row>
    <row r="56" spans="1:12" x14ac:dyDescent="0.25">
      <c r="A56" s="2">
        <v>44041</v>
      </c>
      <c r="B56">
        <v>220011</v>
      </c>
      <c r="C56">
        <v>27.51</v>
      </c>
      <c r="F56">
        <f t="shared" si="4"/>
        <v>9.5360178554366529E-2</v>
      </c>
      <c r="G56" s="2">
        <f t="shared" si="0"/>
        <v>44041</v>
      </c>
      <c r="H56">
        <f t="shared" si="5"/>
        <v>109.53601785543665</v>
      </c>
      <c r="L56">
        <f t="shared" si="6"/>
        <v>4970</v>
      </c>
    </row>
    <row r="57" spans="1:12" x14ac:dyDescent="0.25">
      <c r="A57" s="2">
        <v>44042</v>
      </c>
      <c r="B57">
        <v>215826</v>
      </c>
      <c r="C57">
        <v>26.3</v>
      </c>
      <c r="F57">
        <f t="shared" si="4"/>
        <v>7.6155160946343836E-2</v>
      </c>
      <c r="G57" s="2">
        <f t="shared" si="0"/>
        <v>44042</v>
      </c>
      <c r="H57">
        <f t="shared" si="5"/>
        <v>107.61551609463437</v>
      </c>
      <c r="L57">
        <f t="shared" si="6"/>
        <v>-4185</v>
      </c>
    </row>
    <row r="58" spans="1:12" x14ac:dyDescent="0.25">
      <c r="A58" s="2">
        <v>44043</v>
      </c>
      <c r="B58">
        <v>217326</v>
      </c>
      <c r="C58">
        <v>26.2</v>
      </c>
      <c r="F58">
        <f t="shared" si="4"/>
        <v>8.3081163809932954E-2</v>
      </c>
      <c r="G58" s="2">
        <f t="shared" si="0"/>
        <v>44043</v>
      </c>
      <c r="H58">
        <f t="shared" si="5"/>
        <v>108.3081163809933</v>
      </c>
      <c r="L58">
        <f t="shared" si="6"/>
        <v>1500</v>
      </c>
    </row>
    <row r="59" spans="1:12" x14ac:dyDescent="0.25">
      <c r="A59" s="2">
        <v>44046</v>
      </c>
      <c r="B59">
        <v>218467</v>
      </c>
      <c r="C59">
        <v>27.21</v>
      </c>
      <c r="F59">
        <f t="shared" si="4"/>
        <v>8.8317606833183571E-2</v>
      </c>
      <c r="G59" s="2">
        <f t="shared" si="0"/>
        <v>44046</v>
      </c>
      <c r="H59">
        <f t="shared" si="5"/>
        <v>108.83176068331836</v>
      </c>
      <c r="L59">
        <f t="shared" si="6"/>
        <v>1141</v>
      </c>
    </row>
    <row r="60" spans="1:12" x14ac:dyDescent="0.25">
      <c r="A60" s="2">
        <v>44047</v>
      </c>
      <c r="B60">
        <v>222072</v>
      </c>
      <c r="C60">
        <v>24.5</v>
      </c>
      <c r="F60">
        <f t="shared" si="4"/>
        <v>0.10468428706680215</v>
      </c>
      <c r="G60" s="2">
        <f t="shared" si="0"/>
        <v>44047</v>
      </c>
      <c r="H60">
        <f t="shared" si="5"/>
        <v>110.46842870668021</v>
      </c>
      <c r="L60">
        <f t="shared" si="6"/>
        <v>3605</v>
      </c>
    </row>
    <row r="61" spans="1:12" x14ac:dyDescent="0.25">
      <c r="A61" s="2">
        <v>44048</v>
      </c>
      <c r="B61">
        <v>221706</v>
      </c>
      <c r="C61">
        <v>23.96</v>
      </c>
      <c r="F61">
        <f t="shared" si="4"/>
        <v>0.10303481330747524</v>
      </c>
      <c r="G61" s="2">
        <f t="shared" si="0"/>
        <v>44048</v>
      </c>
      <c r="H61">
        <f t="shared" si="5"/>
        <v>110.30348133074752</v>
      </c>
      <c r="L61">
        <f t="shared" si="6"/>
        <v>-366</v>
      </c>
    </row>
    <row r="62" spans="1:12" x14ac:dyDescent="0.25">
      <c r="A62" s="2">
        <v>44049</v>
      </c>
      <c r="B62">
        <v>217994</v>
      </c>
      <c r="C62">
        <v>25.11</v>
      </c>
      <c r="F62">
        <f t="shared" si="4"/>
        <v>8.6150172926509672E-2</v>
      </c>
      <c r="G62" s="2">
        <f t="shared" si="0"/>
        <v>44049</v>
      </c>
      <c r="H62">
        <f t="shared" si="5"/>
        <v>108.61501729265098</v>
      </c>
      <c r="L62">
        <f t="shared" si="6"/>
        <v>-3712</v>
      </c>
    </row>
    <row r="63" spans="1:12" x14ac:dyDescent="0.25">
      <c r="A63" s="2">
        <v>44050</v>
      </c>
      <c r="B63">
        <v>219827</v>
      </c>
      <c r="C63">
        <v>24.25</v>
      </c>
      <c r="F63">
        <f t="shared" si="4"/>
        <v>9.4523506821893935E-2</v>
      </c>
      <c r="G63" s="2">
        <f t="shared" si="0"/>
        <v>44050</v>
      </c>
      <c r="H63">
        <f t="shared" si="5"/>
        <v>109.45235068218939</v>
      </c>
      <c r="L63">
        <f t="shared" si="6"/>
        <v>1833</v>
      </c>
    </row>
    <row r="64" spans="1:12" x14ac:dyDescent="0.25">
      <c r="A64" s="2">
        <v>44053</v>
      </c>
      <c r="B64">
        <v>219135</v>
      </c>
      <c r="C64">
        <v>24.43</v>
      </c>
      <c r="F64">
        <f t="shared" si="4"/>
        <v>9.1370611704550353E-2</v>
      </c>
      <c r="G64" s="2">
        <f t="shared" si="0"/>
        <v>44053</v>
      </c>
      <c r="H64">
        <f t="shared" si="5"/>
        <v>109.13706117045503</v>
      </c>
      <c r="L64">
        <f t="shared" si="6"/>
        <v>-692</v>
      </c>
    </row>
    <row r="65" spans="1:19" x14ac:dyDescent="0.25">
      <c r="A65" s="2">
        <v>44054</v>
      </c>
      <c r="B65">
        <v>218983</v>
      </c>
      <c r="C65">
        <v>24.16</v>
      </c>
      <c r="F65">
        <f t="shared" si="4"/>
        <v>9.0676734684667415E-2</v>
      </c>
      <c r="G65" s="2">
        <f t="shared" ref="G65:G128" si="7">A65</f>
        <v>44054</v>
      </c>
      <c r="H65">
        <f t="shared" si="5"/>
        <v>109.06767346846675</v>
      </c>
      <c r="L65">
        <f t="shared" si="6"/>
        <v>-152</v>
      </c>
    </row>
    <row r="66" spans="1:19" x14ac:dyDescent="0.25">
      <c r="A66" s="2">
        <v>44055</v>
      </c>
      <c r="B66">
        <v>216763</v>
      </c>
      <c r="C66">
        <v>23.25</v>
      </c>
      <c r="F66">
        <f t="shared" ref="F66:F97" si="8">LN(B66/$B$1)</f>
        <v>8.0487224246019506E-2</v>
      </c>
      <c r="G66" s="2">
        <f t="shared" si="7"/>
        <v>44055</v>
      </c>
      <c r="H66">
        <f t="shared" ref="H66:H97" si="9">100*(1+F66)</f>
        <v>108.04872242460195</v>
      </c>
      <c r="L66">
        <f t="shared" ref="L66:L97" si="10">B66-B65</f>
        <v>-2220</v>
      </c>
    </row>
    <row r="67" spans="1:19" x14ac:dyDescent="0.25">
      <c r="A67" s="2">
        <v>44056</v>
      </c>
      <c r="B67">
        <v>217016</v>
      </c>
      <c r="C67">
        <v>22.2</v>
      </c>
      <c r="F67">
        <f t="shared" si="8"/>
        <v>8.1653716993193612E-2</v>
      </c>
      <c r="G67" s="2">
        <f t="shared" si="7"/>
        <v>44056</v>
      </c>
      <c r="H67">
        <f t="shared" si="9"/>
        <v>108.16537169931937</v>
      </c>
      <c r="L67">
        <f t="shared" si="10"/>
        <v>253</v>
      </c>
    </row>
    <row r="68" spans="1:19" x14ac:dyDescent="0.25">
      <c r="A68" s="2">
        <v>44057</v>
      </c>
      <c r="B68">
        <v>216630</v>
      </c>
      <c r="C68">
        <v>22.23</v>
      </c>
      <c r="F68">
        <f t="shared" si="8"/>
        <v>7.9873462583163343E-2</v>
      </c>
      <c r="G68" s="2">
        <f t="shared" si="7"/>
        <v>44057</v>
      </c>
      <c r="H68">
        <f t="shared" si="9"/>
        <v>107.98734625831634</v>
      </c>
      <c r="L68">
        <f t="shared" si="10"/>
        <v>-386</v>
      </c>
    </row>
    <row r="69" spans="1:19" x14ac:dyDescent="0.25">
      <c r="A69" s="2">
        <v>44060</v>
      </c>
      <c r="B69">
        <v>215436</v>
      </c>
      <c r="C69">
        <v>21.47</v>
      </c>
      <c r="F69">
        <f t="shared" si="8"/>
        <v>7.4346515128655463E-2</v>
      </c>
      <c r="G69" s="2">
        <f t="shared" si="7"/>
        <v>44060</v>
      </c>
      <c r="H69">
        <f t="shared" si="9"/>
        <v>107.43465151286556</v>
      </c>
      <c r="L69">
        <f t="shared" si="10"/>
        <v>-1194</v>
      </c>
    </row>
    <row r="70" spans="1:19" x14ac:dyDescent="0.25">
      <c r="A70" s="2">
        <v>44061</v>
      </c>
      <c r="B70">
        <v>216336</v>
      </c>
      <c r="C70">
        <v>21.88</v>
      </c>
      <c r="F70">
        <f t="shared" si="8"/>
        <v>7.8515388068365458E-2</v>
      </c>
      <c r="G70" s="2">
        <f t="shared" si="7"/>
        <v>44061</v>
      </c>
      <c r="H70">
        <f t="shared" si="9"/>
        <v>107.85153880683656</v>
      </c>
      <c r="L70">
        <f t="shared" si="10"/>
        <v>900</v>
      </c>
    </row>
    <row r="71" spans="1:19" x14ac:dyDescent="0.25">
      <c r="A71" s="2">
        <v>44062</v>
      </c>
      <c r="B71">
        <v>215892</v>
      </c>
      <c r="C71">
        <v>21.87</v>
      </c>
      <c r="F71">
        <f t="shared" si="8"/>
        <v>7.6460916094446107E-2</v>
      </c>
      <c r="G71" s="2">
        <f t="shared" si="7"/>
        <v>44062</v>
      </c>
      <c r="H71">
        <f t="shared" si="9"/>
        <v>107.64609160944461</v>
      </c>
      <c r="L71">
        <f t="shared" si="10"/>
        <v>-444</v>
      </c>
    </row>
    <row r="72" spans="1:19" x14ac:dyDescent="0.25">
      <c r="A72" s="2">
        <v>44063</v>
      </c>
      <c r="B72">
        <v>223831</v>
      </c>
      <c r="C72">
        <v>28.05</v>
      </c>
      <c r="F72">
        <f t="shared" si="8"/>
        <v>0.1125739362698774</v>
      </c>
      <c r="G72" s="2">
        <f t="shared" si="7"/>
        <v>44063</v>
      </c>
      <c r="H72">
        <f t="shared" si="9"/>
        <v>111.25739362698775</v>
      </c>
      <c r="L72">
        <f t="shared" si="10"/>
        <v>7939</v>
      </c>
      <c r="M72" s="3" t="s">
        <v>10</v>
      </c>
      <c r="P72" t="s">
        <v>9</v>
      </c>
      <c r="R72">
        <v>227296</v>
      </c>
      <c r="S72">
        <f>R72-B71</f>
        <v>11404</v>
      </c>
    </row>
    <row r="73" spans="1:19" x14ac:dyDescent="0.25">
      <c r="A73" s="2">
        <v>44064</v>
      </c>
      <c r="B73">
        <v>219127</v>
      </c>
      <c r="C73">
        <v>24.38</v>
      </c>
      <c r="F73">
        <f t="shared" si="8"/>
        <v>9.1334103862205376E-2</v>
      </c>
      <c r="G73" s="2">
        <f t="shared" si="7"/>
        <v>44064</v>
      </c>
      <c r="H73">
        <f t="shared" si="9"/>
        <v>109.13341038622053</v>
      </c>
      <c r="L73">
        <f t="shared" si="10"/>
        <v>-4704</v>
      </c>
      <c r="M73" s="3"/>
      <c r="S73">
        <f>S72*3/4</f>
        <v>8553</v>
      </c>
    </row>
    <row r="74" spans="1:19" x14ac:dyDescent="0.25">
      <c r="A74" s="2">
        <v>44067</v>
      </c>
      <c r="B74">
        <v>219067</v>
      </c>
      <c r="C74">
        <v>23.62</v>
      </c>
      <c r="F74">
        <f t="shared" si="8"/>
        <v>9.1060252552625759E-2</v>
      </c>
      <c r="G74" s="2">
        <f t="shared" si="7"/>
        <v>44067</v>
      </c>
      <c r="H74">
        <f t="shared" si="9"/>
        <v>109.10602525526258</v>
      </c>
      <c r="L74">
        <f t="shared" si="10"/>
        <v>-60</v>
      </c>
      <c r="S74">
        <f>R72-S73</f>
        <v>218743</v>
      </c>
    </row>
    <row r="75" spans="1:19" x14ac:dyDescent="0.25">
      <c r="A75" s="2">
        <v>44068</v>
      </c>
      <c r="B75">
        <v>218517</v>
      </c>
      <c r="C75">
        <v>23.27</v>
      </c>
      <c r="F75">
        <f t="shared" si="8"/>
        <v>8.8546448164757152E-2</v>
      </c>
      <c r="G75" s="2">
        <f t="shared" si="7"/>
        <v>44068</v>
      </c>
      <c r="H75">
        <f t="shared" si="9"/>
        <v>108.85464481647571</v>
      </c>
      <c r="L75">
        <f t="shared" si="10"/>
        <v>-550</v>
      </c>
    </row>
    <row r="76" spans="1:19" x14ac:dyDescent="0.25">
      <c r="A76" s="2">
        <v>44069</v>
      </c>
      <c r="B76">
        <v>218289</v>
      </c>
      <c r="C76">
        <v>22.6</v>
      </c>
      <c r="F76">
        <f t="shared" si="8"/>
        <v>8.750250636585119E-2</v>
      </c>
      <c r="G76" s="2">
        <f t="shared" si="7"/>
        <v>44069</v>
      </c>
      <c r="H76">
        <f t="shared" si="9"/>
        <v>108.75025063658512</v>
      </c>
      <c r="L76">
        <f t="shared" si="10"/>
        <v>-228</v>
      </c>
    </row>
    <row r="77" spans="1:19" x14ac:dyDescent="0.25">
      <c r="A77" s="2">
        <v>44070</v>
      </c>
      <c r="B77">
        <v>219439</v>
      </c>
      <c r="C77">
        <v>22.91</v>
      </c>
      <c r="F77">
        <f t="shared" si="8"/>
        <v>9.2756923016607554E-2</v>
      </c>
      <c r="G77" s="2">
        <f t="shared" si="7"/>
        <v>44070</v>
      </c>
      <c r="H77">
        <f t="shared" si="9"/>
        <v>109.27569230166077</v>
      </c>
      <c r="L77">
        <f t="shared" si="10"/>
        <v>1150</v>
      </c>
    </row>
    <row r="78" spans="1:19" x14ac:dyDescent="0.25">
      <c r="A78" s="2">
        <v>44071</v>
      </c>
      <c r="B78">
        <v>220934</v>
      </c>
      <c r="C78">
        <v>23.66</v>
      </c>
      <c r="F78">
        <f t="shared" si="8"/>
        <v>9.9546647833217622E-2</v>
      </c>
      <c r="G78" s="2">
        <f t="shared" si="7"/>
        <v>44071</v>
      </c>
      <c r="H78">
        <f t="shared" si="9"/>
        <v>109.95466478332176</v>
      </c>
      <c r="L78">
        <f t="shared" si="10"/>
        <v>1495</v>
      </c>
    </row>
    <row r="79" spans="1:19" x14ac:dyDescent="0.25">
      <c r="A79" s="2">
        <v>44074</v>
      </c>
      <c r="B79">
        <v>221662</v>
      </c>
      <c r="C79">
        <v>24.42</v>
      </c>
      <c r="F79">
        <f t="shared" si="8"/>
        <v>0.10283633258651897</v>
      </c>
      <c r="G79" s="2">
        <f t="shared" si="7"/>
        <v>44074</v>
      </c>
      <c r="H79">
        <f t="shared" si="9"/>
        <v>110.28363325865189</v>
      </c>
      <c r="L79">
        <f t="shared" si="10"/>
        <v>728</v>
      </c>
    </row>
    <row r="80" spans="1:19" x14ac:dyDescent="0.25">
      <c r="A80" s="2">
        <v>44075</v>
      </c>
      <c r="B80">
        <v>222412</v>
      </c>
      <c r="C80">
        <v>22.97</v>
      </c>
      <c r="F80">
        <f t="shared" si="8"/>
        <v>0.10621415120730542</v>
      </c>
      <c r="G80" s="2">
        <f t="shared" si="7"/>
        <v>44075</v>
      </c>
      <c r="H80">
        <f t="shared" si="9"/>
        <v>110.62141512073053</v>
      </c>
      <c r="L80">
        <f t="shared" si="10"/>
        <v>750</v>
      </c>
    </row>
    <row r="81" spans="1:12" x14ac:dyDescent="0.25">
      <c r="A81" s="2">
        <v>44076</v>
      </c>
      <c r="B81">
        <v>223482</v>
      </c>
      <c r="C81">
        <v>22.21</v>
      </c>
      <c r="F81">
        <f t="shared" si="8"/>
        <v>0.11101350734956389</v>
      </c>
      <c r="G81" s="2">
        <f t="shared" si="7"/>
        <v>44076</v>
      </c>
      <c r="H81">
        <f t="shared" si="9"/>
        <v>111.1013507349564</v>
      </c>
      <c r="L81">
        <f t="shared" si="10"/>
        <v>1070</v>
      </c>
    </row>
    <row r="82" spans="1:12" x14ac:dyDescent="0.25">
      <c r="A82" s="2">
        <v>44077</v>
      </c>
      <c r="B82">
        <v>223792</v>
      </c>
      <c r="C82">
        <v>21.95</v>
      </c>
      <c r="F82">
        <f t="shared" si="8"/>
        <v>0.1123996824889114</v>
      </c>
      <c r="G82" s="2">
        <f t="shared" si="7"/>
        <v>44077</v>
      </c>
      <c r="H82">
        <f t="shared" si="9"/>
        <v>111.23996824889113</v>
      </c>
      <c r="L82">
        <f t="shared" si="10"/>
        <v>310</v>
      </c>
    </row>
    <row r="83" spans="1:12" x14ac:dyDescent="0.25">
      <c r="A83" s="2">
        <v>44078</v>
      </c>
      <c r="B83">
        <v>223828</v>
      </c>
      <c r="C83">
        <v>23.73</v>
      </c>
      <c r="F83">
        <f t="shared" si="8"/>
        <v>0.11256053321085248</v>
      </c>
      <c r="G83" s="2">
        <f t="shared" si="7"/>
        <v>44078</v>
      </c>
      <c r="H83">
        <f t="shared" si="9"/>
        <v>111.25605332108526</v>
      </c>
      <c r="L83">
        <f t="shared" si="10"/>
        <v>36</v>
      </c>
    </row>
    <row r="84" spans="1:12" x14ac:dyDescent="0.25">
      <c r="A84" s="2">
        <v>44081</v>
      </c>
      <c r="B84">
        <v>224112</v>
      </c>
      <c r="C84">
        <v>23.93</v>
      </c>
      <c r="F84">
        <f t="shared" si="8"/>
        <v>0.11382856034865423</v>
      </c>
      <c r="G84" s="2">
        <f t="shared" si="7"/>
        <v>44081</v>
      </c>
      <c r="H84">
        <f t="shared" si="9"/>
        <v>111.38285603486541</v>
      </c>
      <c r="L84">
        <f t="shared" si="10"/>
        <v>284</v>
      </c>
    </row>
    <row r="85" spans="1:12" x14ac:dyDescent="0.25">
      <c r="A85" s="2">
        <v>44082</v>
      </c>
      <c r="B85">
        <v>226577</v>
      </c>
      <c r="C85">
        <v>22.61</v>
      </c>
      <c r="F85">
        <f t="shared" si="8"/>
        <v>0.12476747645304455</v>
      </c>
      <c r="G85" s="2">
        <f t="shared" si="7"/>
        <v>44082</v>
      </c>
      <c r="H85">
        <f t="shared" si="9"/>
        <v>112.47674764530447</v>
      </c>
      <c r="L85">
        <f t="shared" si="10"/>
        <v>2465</v>
      </c>
    </row>
    <row r="86" spans="1:12" x14ac:dyDescent="0.25">
      <c r="A86" s="2">
        <v>44083</v>
      </c>
      <c r="B86">
        <v>223074</v>
      </c>
      <c r="C86">
        <v>22.37</v>
      </c>
      <c r="F86">
        <f t="shared" si="8"/>
        <v>0.10918618843086517</v>
      </c>
      <c r="G86" s="2">
        <f t="shared" si="7"/>
        <v>44083</v>
      </c>
      <c r="H86">
        <f t="shared" si="9"/>
        <v>110.91861884308652</v>
      </c>
      <c r="L86">
        <f t="shared" si="10"/>
        <v>-3503</v>
      </c>
    </row>
    <row r="87" spans="1:12" x14ac:dyDescent="0.25">
      <c r="A87" s="2">
        <v>44084</v>
      </c>
      <c r="B87">
        <v>222820</v>
      </c>
      <c r="C87">
        <v>20.81</v>
      </c>
      <c r="E87">
        <f>B87-C87</f>
        <v>222799.19</v>
      </c>
      <c r="F87">
        <f t="shared" si="8"/>
        <v>0.10804690408313387</v>
      </c>
      <c r="G87" s="2">
        <f t="shared" si="7"/>
        <v>44084</v>
      </c>
      <c r="H87">
        <f t="shared" si="9"/>
        <v>110.80469040831338</v>
      </c>
      <c r="L87">
        <f t="shared" si="10"/>
        <v>-254</v>
      </c>
    </row>
    <row r="88" spans="1:12" x14ac:dyDescent="0.25">
      <c r="A88" s="2">
        <v>44085</v>
      </c>
      <c r="B88">
        <v>222799.19</v>
      </c>
      <c r="C88">
        <v>20.81</v>
      </c>
      <c r="E88">
        <f>B88-C88</f>
        <v>222778.38</v>
      </c>
      <c r="F88">
        <f t="shared" ref="F88" si="11">LN(B88/$B$1)</f>
        <v>0.10795350595090741</v>
      </c>
      <c r="G88" s="2">
        <f t="shared" ref="G88" si="12">A88</f>
        <v>44085</v>
      </c>
      <c r="H88">
        <f t="shared" ref="H88" si="13">100*(1+F88)</f>
        <v>110.79535059509074</v>
      </c>
      <c r="L88">
        <f t="shared" si="10"/>
        <v>-20.809999999997672</v>
      </c>
    </row>
    <row r="89" spans="1:12" x14ac:dyDescent="0.25">
      <c r="A89" s="2">
        <v>44088</v>
      </c>
      <c r="B89">
        <v>222949</v>
      </c>
      <c r="C89">
        <v>18.059999999999999</v>
      </c>
      <c r="F89">
        <f t="shared" si="8"/>
        <v>0.10862567920478228</v>
      </c>
      <c r="G89" s="2">
        <f t="shared" si="7"/>
        <v>44088</v>
      </c>
      <c r="H89">
        <f t="shared" si="9"/>
        <v>110.86256792047821</v>
      </c>
      <c r="L89">
        <f t="shared" si="10"/>
        <v>149.80999999999767</v>
      </c>
    </row>
    <row r="90" spans="1:12" x14ac:dyDescent="0.25">
      <c r="A90" s="2">
        <v>44089</v>
      </c>
      <c r="B90">
        <v>223807</v>
      </c>
      <c r="C90">
        <v>17.27</v>
      </c>
      <c r="F90">
        <f t="shared" si="8"/>
        <v>0.11246670676736432</v>
      </c>
      <c r="G90" s="2">
        <f t="shared" si="7"/>
        <v>44089</v>
      </c>
      <c r="H90">
        <f t="shared" si="9"/>
        <v>111.24667067673644</v>
      </c>
      <c r="L90">
        <f t="shared" si="10"/>
        <v>858</v>
      </c>
    </row>
    <row r="91" spans="1:12" x14ac:dyDescent="0.25">
      <c r="A91" s="2">
        <v>44090</v>
      </c>
      <c r="B91">
        <v>223786</v>
      </c>
      <c r="C91">
        <v>18.29</v>
      </c>
      <c r="F91">
        <f t="shared" si="8"/>
        <v>0.11237287151964859</v>
      </c>
      <c r="G91" s="2">
        <f t="shared" si="7"/>
        <v>44090</v>
      </c>
      <c r="H91">
        <f t="shared" si="9"/>
        <v>111.23728715196486</v>
      </c>
      <c r="L91">
        <f t="shared" si="10"/>
        <v>-21</v>
      </c>
    </row>
    <row r="92" spans="1:12" x14ac:dyDescent="0.25">
      <c r="A92" s="2">
        <v>44091</v>
      </c>
      <c r="B92">
        <v>223823</v>
      </c>
      <c r="C92">
        <v>18.600000000000001</v>
      </c>
      <c r="F92">
        <f t="shared" si="8"/>
        <v>0.11253819437993197</v>
      </c>
      <c r="G92" s="2">
        <f t="shared" si="7"/>
        <v>44091</v>
      </c>
      <c r="H92">
        <f t="shared" si="9"/>
        <v>111.2538194379932</v>
      </c>
      <c r="L92">
        <f t="shared" si="10"/>
        <v>37</v>
      </c>
    </row>
    <row r="93" spans="1:12" x14ac:dyDescent="0.25">
      <c r="A93" s="2">
        <v>44092</v>
      </c>
      <c r="B93">
        <v>224826</v>
      </c>
      <c r="C93">
        <v>18.27</v>
      </c>
      <c r="F93">
        <f t="shared" si="8"/>
        <v>0.11700940314657593</v>
      </c>
      <c r="G93" s="2">
        <f t="shared" si="7"/>
        <v>44092</v>
      </c>
      <c r="H93">
        <f t="shared" si="9"/>
        <v>111.7009403146576</v>
      </c>
      <c r="L93">
        <f t="shared" si="10"/>
        <v>1003</v>
      </c>
    </row>
    <row r="94" spans="1:12" x14ac:dyDescent="0.25">
      <c r="A94" s="2">
        <v>44095</v>
      </c>
      <c r="B94">
        <v>224009</v>
      </c>
      <c r="C94">
        <v>20.69</v>
      </c>
      <c r="F94">
        <f t="shared" si="8"/>
        <v>0.11336886307129453</v>
      </c>
      <c r="G94" s="2">
        <f t="shared" si="7"/>
        <v>44095</v>
      </c>
      <c r="H94">
        <f t="shared" si="9"/>
        <v>111.33688630712946</v>
      </c>
      <c r="L94">
        <f t="shared" si="10"/>
        <v>-817</v>
      </c>
    </row>
    <row r="95" spans="1:12" x14ac:dyDescent="0.25">
      <c r="A95" s="2">
        <v>44096</v>
      </c>
      <c r="B95">
        <v>227249</v>
      </c>
      <c r="C95">
        <v>22.01</v>
      </c>
      <c r="F95">
        <f t="shared" si="8"/>
        <v>0.12772896605982553</v>
      </c>
      <c r="G95" s="2">
        <f t="shared" si="7"/>
        <v>44096</v>
      </c>
      <c r="H95">
        <f t="shared" si="9"/>
        <v>112.77289660598255</v>
      </c>
      <c r="L95">
        <f t="shared" si="10"/>
        <v>3240</v>
      </c>
    </row>
    <row r="96" spans="1:12" x14ac:dyDescent="0.25">
      <c r="A96" s="2">
        <v>44097</v>
      </c>
      <c r="B96">
        <v>226574</v>
      </c>
      <c r="C96">
        <v>20.71</v>
      </c>
      <c r="F96">
        <f t="shared" si="8"/>
        <v>0.12475423583347173</v>
      </c>
      <c r="G96" s="2">
        <f t="shared" si="7"/>
        <v>44097</v>
      </c>
      <c r="H96">
        <f t="shared" si="9"/>
        <v>112.47542358334717</v>
      </c>
      <c r="L96">
        <f t="shared" si="10"/>
        <v>-675</v>
      </c>
    </row>
    <row r="97" spans="1:12" x14ac:dyDescent="0.25">
      <c r="A97" s="2">
        <v>44098</v>
      </c>
      <c r="B97">
        <v>222216</v>
      </c>
      <c r="C97">
        <v>23.02</v>
      </c>
      <c r="F97">
        <f t="shared" si="8"/>
        <v>0.10533251526581905</v>
      </c>
      <c r="G97" s="2">
        <f t="shared" si="7"/>
        <v>44098</v>
      </c>
      <c r="H97">
        <f t="shared" si="9"/>
        <v>110.53325152658191</v>
      </c>
      <c r="L97">
        <f t="shared" si="10"/>
        <v>-4358</v>
      </c>
    </row>
    <row r="98" spans="1:12" x14ac:dyDescent="0.25">
      <c r="A98" s="2">
        <v>44099</v>
      </c>
      <c r="B98">
        <v>221288</v>
      </c>
      <c r="C98">
        <v>22.5</v>
      </c>
      <c r="F98">
        <f t="shared" ref="F98:F129" si="14">LN(B98/$B$1)</f>
        <v>0.10114765400484643</v>
      </c>
      <c r="G98" s="2">
        <f t="shared" si="7"/>
        <v>44099</v>
      </c>
      <c r="H98">
        <f t="shared" ref="H98:H129" si="15">100*(1+F98)</f>
        <v>110.11476540048464</v>
      </c>
      <c r="L98">
        <f t="shared" ref="L98:L107" si="16">B98-B97</f>
        <v>-928</v>
      </c>
    </row>
    <row r="99" spans="1:12" x14ac:dyDescent="0.25">
      <c r="A99" s="2">
        <v>44102</v>
      </c>
      <c r="B99">
        <v>220896</v>
      </c>
      <c r="C99">
        <v>21.85</v>
      </c>
      <c r="F99">
        <f t="shared" si="14"/>
        <v>9.93746359730283E-2</v>
      </c>
      <c r="G99" s="2">
        <f t="shared" si="7"/>
        <v>44102</v>
      </c>
      <c r="H99">
        <f t="shared" si="15"/>
        <v>109.93746359730284</v>
      </c>
      <c r="L99">
        <f t="shared" si="16"/>
        <v>-392</v>
      </c>
    </row>
    <row r="100" spans="1:12" x14ac:dyDescent="0.25">
      <c r="A100" s="2">
        <v>44103</v>
      </c>
      <c r="B100">
        <v>220741</v>
      </c>
      <c r="C100">
        <v>21.52</v>
      </c>
      <c r="F100">
        <f t="shared" si="14"/>
        <v>9.8672702002984211E-2</v>
      </c>
      <c r="G100" s="2">
        <f t="shared" si="7"/>
        <v>44103</v>
      </c>
      <c r="H100">
        <f t="shared" si="15"/>
        <v>109.86727020029844</v>
      </c>
      <c r="L100">
        <f t="shared" si="16"/>
        <v>-155</v>
      </c>
    </row>
    <row r="101" spans="1:12" x14ac:dyDescent="0.25">
      <c r="A101" s="2">
        <v>44104</v>
      </c>
      <c r="B101">
        <v>219474</v>
      </c>
      <c r="C101">
        <v>21.7</v>
      </c>
      <c r="F101">
        <f t="shared" si="14"/>
        <v>9.2916407926255676E-2</v>
      </c>
      <c r="G101" s="2">
        <f t="shared" si="7"/>
        <v>44104</v>
      </c>
      <c r="H101">
        <f t="shared" si="15"/>
        <v>109.29164079262557</v>
      </c>
      <c r="L101">
        <f t="shared" si="16"/>
        <v>-1267</v>
      </c>
    </row>
    <row r="102" spans="1:12" x14ac:dyDescent="0.25">
      <c r="A102" s="2">
        <v>44109</v>
      </c>
      <c r="B102">
        <v>221810</v>
      </c>
      <c r="C102">
        <v>23.27</v>
      </c>
      <c r="F102">
        <f t="shared" si="14"/>
        <v>0.10350379301466137</v>
      </c>
      <c r="G102" s="2">
        <f t="shared" si="7"/>
        <v>44109</v>
      </c>
      <c r="H102">
        <f t="shared" si="15"/>
        <v>110.35037930146613</v>
      </c>
      <c r="L102">
        <f t="shared" si="16"/>
        <v>2336</v>
      </c>
    </row>
    <row r="103" spans="1:12" x14ac:dyDescent="0.25">
      <c r="A103" s="2">
        <v>44110</v>
      </c>
      <c r="B103">
        <v>221426</v>
      </c>
      <c r="C103">
        <v>21.19</v>
      </c>
      <c r="F103">
        <f t="shared" si="14"/>
        <v>0.10177108133928618</v>
      </c>
      <c r="G103" s="2">
        <f t="shared" si="7"/>
        <v>44110</v>
      </c>
      <c r="H103">
        <f t="shared" si="15"/>
        <v>110.17710813392863</v>
      </c>
      <c r="L103">
        <f t="shared" si="16"/>
        <v>-384</v>
      </c>
    </row>
    <row r="104" spans="1:12" x14ac:dyDescent="0.25">
      <c r="A104" s="2">
        <v>44111</v>
      </c>
      <c r="B104">
        <v>221331</v>
      </c>
      <c r="C104">
        <v>20.83</v>
      </c>
      <c r="F104">
        <f t="shared" si="14"/>
        <v>0.10134195203604368</v>
      </c>
      <c r="G104" s="2">
        <f t="shared" si="7"/>
        <v>44111</v>
      </c>
      <c r="H104">
        <f t="shared" si="15"/>
        <v>110.13419520360436</v>
      </c>
      <c r="L104">
        <f t="shared" si="16"/>
        <v>-95</v>
      </c>
    </row>
    <row r="105" spans="1:12" x14ac:dyDescent="0.25">
      <c r="A105" s="2">
        <v>44112</v>
      </c>
      <c r="B105">
        <v>221202</v>
      </c>
      <c r="C105">
        <v>20.63</v>
      </c>
      <c r="F105">
        <f t="shared" si="14"/>
        <v>0.10075894465058813</v>
      </c>
      <c r="G105" s="2">
        <f t="shared" si="7"/>
        <v>44112</v>
      </c>
      <c r="H105">
        <f t="shared" si="15"/>
        <v>110.07589446505881</v>
      </c>
      <c r="L105">
        <f t="shared" si="16"/>
        <v>-129</v>
      </c>
    </row>
    <row r="106" spans="1:12" x14ac:dyDescent="0.25">
      <c r="A106" s="2">
        <v>44116</v>
      </c>
      <c r="B106">
        <v>221171</v>
      </c>
      <c r="C106">
        <v>21.51</v>
      </c>
      <c r="F106">
        <f t="shared" si="14"/>
        <v>0.1006187914312428</v>
      </c>
      <c r="G106" s="2">
        <f t="shared" si="7"/>
        <v>44116</v>
      </c>
      <c r="H106">
        <f t="shared" si="15"/>
        <v>110.06187914312429</v>
      </c>
      <c r="L106">
        <f t="shared" si="16"/>
        <v>-31</v>
      </c>
    </row>
    <row r="107" spans="1:12" x14ac:dyDescent="0.25">
      <c r="A107" s="2">
        <v>44117</v>
      </c>
      <c r="B107">
        <v>222303</v>
      </c>
      <c r="C107">
        <v>21.77</v>
      </c>
      <c r="F107">
        <f t="shared" si="14"/>
        <v>0.10572394960770699</v>
      </c>
      <c r="G107" s="2">
        <f t="shared" si="7"/>
        <v>44117</v>
      </c>
      <c r="H107">
        <f t="shared" si="15"/>
        <v>110.57239496077069</v>
      </c>
      <c r="L107">
        <f t="shared" si="16"/>
        <v>1132</v>
      </c>
    </row>
    <row r="108" spans="1:12" x14ac:dyDescent="0.25">
      <c r="A108" s="2">
        <v>44118</v>
      </c>
      <c r="B108">
        <v>222092</v>
      </c>
      <c r="C108">
        <v>21.96</v>
      </c>
      <c r="F108">
        <f t="shared" si="14"/>
        <v>0.10477434389272013</v>
      </c>
      <c r="G108" s="2">
        <f t="shared" si="7"/>
        <v>44118</v>
      </c>
      <c r="H108">
        <f t="shared" si="15"/>
        <v>110.47743438927202</v>
      </c>
    </row>
    <row r="109" spans="1:12" x14ac:dyDescent="0.25">
      <c r="A109" s="2">
        <v>44119</v>
      </c>
      <c r="B109">
        <v>222234</v>
      </c>
      <c r="C109">
        <v>22.25</v>
      </c>
      <c r="F109">
        <f t="shared" si="14"/>
        <v>0.10541351425337592</v>
      </c>
      <c r="G109" s="2">
        <f t="shared" si="7"/>
        <v>44119</v>
      </c>
      <c r="H109">
        <f t="shared" si="15"/>
        <v>110.54135142533758</v>
      </c>
    </row>
    <row r="110" spans="1:12" x14ac:dyDescent="0.25">
      <c r="A110" s="2">
        <v>44120</v>
      </c>
      <c r="B110">
        <v>222684</v>
      </c>
      <c r="C110">
        <v>22.11</v>
      </c>
      <c r="F110">
        <f t="shared" si="14"/>
        <v>0.10743635960216549</v>
      </c>
      <c r="G110" s="2">
        <f t="shared" si="7"/>
        <v>44120</v>
      </c>
      <c r="H110">
        <f t="shared" si="15"/>
        <v>110.74363596021655</v>
      </c>
    </row>
    <row r="111" spans="1:12" x14ac:dyDescent="0.25">
      <c r="A111" s="2">
        <v>44123</v>
      </c>
      <c r="B111">
        <v>222661</v>
      </c>
      <c r="C111">
        <v>21.31</v>
      </c>
      <c r="F111">
        <f t="shared" si="14"/>
        <v>0.10733306889486906</v>
      </c>
      <c r="G111" s="2">
        <f t="shared" si="7"/>
        <v>44123</v>
      </c>
      <c r="H111">
        <f t="shared" si="15"/>
        <v>110.7333068894869</v>
      </c>
    </row>
    <row r="112" spans="1:12" x14ac:dyDescent="0.25">
      <c r="A112" s="2">
        <v>44124</v>
      </c>
      <c r="B112">
        <v>224411</v>
      </c>
      <c r="C112">
        <v>22.26</v>
      </c>
      <c r="F112">
        <f t="shared" si="14"/>
        <v>0.11516182550692602</v>
      </c>
      <c r="G112" s="2">
        <f t="shared" si="7"/>
        <v>44124</v>
      </c>
      <c r="H112">
        <f t="shared" si="15"/>
        <v>111.5161825506926</v>
      </c>
    </row>
    <row r="113" spans="1:8" x14ac:dyDescent="0.25">
      <c r="A113" s="2">
        <v>44125</v>
      </c>
      <c r="B113">
        <v>222883</v>
      </c>
      <c r="C113">
        <v>22.02</v>
      </c>
      <c r="F113">
        <f t="shared" si="14"/>
        <v>0.10832960355080425</v>
      </c>
      <c r="G113" s="2">
        <f t="shared" si="7"/>
        <v>44125</v>
      </c>
      <c r="H113">
        <f t="shared" si="15"/>
        <v>110.83296035508043</v>
      </c>
    </row>
    <row r="114" spans="1:8" x14ac:dyDescent="0.25">
      <c r="A114" s="2">
        <v>44126</v>
      </c>
      <c r="B114">
        <v>223269</v>
      </c>
      <c r="C114">
        <v>22.04</v>
      </c>
      <c r="F114">
        <f t="shared" si="14"/>
        <v>0.11005995597020765</v>
      </c>
      <c r="G114" s="2">
        <f t="shared" si="7"/>
        <v>44126</v>
      </c>
      <c r="H114">
        <f t="shared" si="15"/>
        <v>111.00599559702076</v>
      </c>
    </row>
    <row r="115" spans="1:8" x14ac:dyDescent="0.25">
      <c r="A115" s="2">
        <v>44127</v>
      </c>
      <c r="B115">
        <v>225119</v>
      </c>
      <c r="C115">
        <v>21.96</v>
      </c>
      <c r="F115">
        <f t="shared" si="14"/>
        <v>0.11831178473283852</v>
      </c>
      <c r="G115" s="2">
        <f t="shared" si="7"/>
        <v>44127</v>
      </c>
      <c r="H115">
        <f t="shared" si="15"/>
        <v>111.83117847328386</v>
      </c>
    </row>
    <row r="116" spans="1:8" x14ac:dyDescent="0.25">
      <c r="A116" s="2">
        <v>44130</v>
      </c>
      <c r="B116">
        <v>224942</v>
      </c>
      <c r="C116">
        <v>22.49</v>
      </c>
      <c r="F116">
        <f t="shared" si="14"/>
        <v>0.11752522464820357</v>
      </c>
      <c r="G116" s="2">
        <f t="shared" si="7"/>
        <v>44130</v>
      </c>
      <c r="H116">
        <f t="shared" si="15"/>
        <v>111.75252246482034</v>
      </c>
    </row>
    <row r="117" spans="1:8" x14ac:dyDescent="0.25">
      <c r="A117" s="2">
        <v>44131</v>
      </c>
      <c r="B117">
        <v>224480</v>
      </c>
      <c r="C117">
        <v>23.27</v>
      </c>
      <c r="F117">
        <f t="shared" si="14"/>
        <v>0.11546924980611419</v>
      </c>
      <c r="G117" s="2">
        <f t="shared" si="7"/>
        <v>44131</v>
      </c>
      <c r="H117">
        <f t="shared" si="15"/>
        <v>111.54692498061142</v>
      </c>
    </row>
    <row r="118" spans="1:8" x14ac:dyDescent="0.25">
      <c r="A118" s="2">
        <v>44132</v>
      </c>
      <c r="B118">
        <v>223461</v>
      </c>
      <c r="C118">
        <v>23.43</v>
      </c>
      <c r="F118">
        <f t="shared" si="14"/>
        <v>0.11091953563498078</v>
      </c>
      <c r="G118" s="2">
        <f t="shared" si="7"/>
        <v>44132</v>
      </c>
      <c r="H118">
        <f t="shared" si="15"/>
        <v>111.09195356349808</v>
      </c>
    </row>
    <row r="119" spans="1:8" x14ac:dyDescent="0.25">
      <c r="A119" s="2">
        <v>44133</v>
      </c>
      <c r="B119">
        <v>226454</v>
      </c>
      <c r="C119">
        <v>24.94</v>
      </c>
      <c r="F119">
        <f t="shared" si="14"/>
        <v>0.12422446724165606</v>
      </c>
      <c r="G119" s="2">
        <f t="shared" si="7"/>
        <v>44133</v>
      </c>
      <c r="H119">
        <f t="shared" si="15"/>
        <v>112.42244672416561</v>
      </c>
    </row>
    <row r="120" spans="1:8" x14ac:dyDescent="0.25">
      <c r="A120" s="2">
        <v>44134</v>
      </c>
      <c r="B120">
        <v>225303</v>
      </c>
      <c r="C120">
        <v>27.35</v>
      </c>
      <c r="F120">
        <f t="shared" si="14"/>
        <v>0.11912879638073817</v>
      </c>
      <c r="G120" s="2">
        <f t="shared" si="7"/>
        <v>44134</v>
      </c>
      <c r="H120">
        <f t="shared" si="15"/>
        <v>111.91287963807382</v>
      </c>
    </row>
    <row r="121" spans="1:8" x14ac:dyDescent="0.25">
      <c r="A121" s="2">
        <v>44137</v>
      </c>
      <c r="B121">
        <v>227494</v>
      </c>
      <c r="C121">
        <v>27.32</v>
      </c>
      <c r="F121">
        <f t="shared" si="14"/>
        <v>0.12880649786880458</v>
      </c>
      <c r="G121" s="2">
        <f t="shared" si="7"/>
        <v>44137</v>
      </c>
      <c r="H121">
        <f t="shared" si="15"/>
        <v>112.88064978688045</v>
      </c>
    </row>
    <row r="122" spans="1:8" x14ac:dyDescent="0.25">
      <c r="A122" s="2">
        <v>44138</v>
      </c>
      <c r="B122">
        <v>225544</v>
      </c>
      <c r="C122">
        <v>26.11</v>
      </c>
      <c r="F122">
        <f t="shared" si="14"/>
        <v>0.1201978953121039</v>
      </c>
      <c r="G122" s="2">
        <f t="shared" si="7"/>
        <v>44138</v>
      </c>
      <c r="H122">
        <f t="shared" si="15"/>
        <v>112.01978953121039</v>
      </c>
    </row>
    <row r="123" spans="1:8" x14ac:dyDescent="0.25">
      <c r="A123" s="2">
        <v>44139</v>
      </c>
      <c r="B123">
        <v>221690</v>
      </c>
      <c r="C123">
        <v>23.77</v>
      </c>
      <c r="F123">
        <f t="shared" si="14"/>
        <v>0.102962643057825</v>
      </c>
      <c r="G123" s="2">
        <f t="shared" si="7"/>
        <v>44139</v>
      </c>
      <c r="H123">
        <f t="shared" si="15"/>
        <v>110.2962643057825</v>
      </c>
    </row>
    <row r="124" spans="1:8" x14ac:dyDescent="0.25">
      <c r="A124" s="2">
        <v>44140</v>
      </c>
      <c r="B124">
        <v>222836</v>
      </c>
      <c r="C124">
        <v>21.76</v>
      </c>
      <c r="F124">
        <f t="shared" si="14"/>
        <v>0.10811870834474752</v>
      </c>
      <c r="G124" s="2">
        <f t="shared" si="7"/>
        <v>44140</v>
      </c>
      <c r="H124">
        <f t="shared" si="15"/>
        <v>110.81187083447475</v>
      </c>
    </row>
    <row r="125" spans="1:8" x14ac:dyDescent="0.25">
      <c r="A125" s="2">
        <v>44141</v>
      </c>
      <c r="B125">
        <v>221782</v>
      </c>
      <c r="C125">
        <v>21.76</v>
      </c>
      <c r="F125">
        <f t="shared" si="14"/>
        <v>0.10337755088208371</v>
      </c>
      <c r="G125" s="2">
        <f t="shared" si="7"/>
        <v>44141</v>
      </c>
      <c r="H125">
        <f t="shared" si="15"/>
        <v>110.33775508820838</v>
      </c>
    </row>
    <row r="126" spans="1:8" x14ac:dyDescent="0.25">
      <c r="A126" s="2">
        <v>44144</v>
      </c>
      <c r="B126">
        <v>220431</v>
      </c>
      <c r="C126">
        <v>20.58</v>
      </c>
      <c r="F126">
        <f t="shared" si="14"/>
        <v>9.7267354197498448E-2</v>
      </c>
      <c r="G126" s="2">
        <f t="shared" si="7"/>
        <v>44144</v>
      </c>
      <c r="H126">
        <f t="shared" si="15"/>
        <v>109.72673541974984</v>
      </c>
    </row>
    <row r="127" spans="1:8" x14ac:dyDescent="0.25">
      <c r="A127" s="2">
        <v>44145</v>
      </c>
      <c r="B127">
        <v>221727</v>
      </c>
      <c r="C127">
        <v>20.440000000000001</v>
      </c>
      <c r="F127">
        <f t="shared" si="14"/>
        <v>0.1031295288564565</v>
      </c>
      <c r="G127" s="2">
        <f t="shared" si="7"/>
        <v>44145</v>
      </c>
      <c r="H127">
        <f t="shared" si="15"/>
        <v>110.31295288564564</v>
      </c>
    </row>
    <row r="128" spans="1:8" x14ac:dyDescent="0.25">
      <c r="A128" s="2">
        <v>44146</v>
      </c>
      <c r="B128">
        <v>224058</v>
      </c>
      <c r="C128">
        <v>20.51</v>
      </c>
      <c r="F128">
        <f t="shared" si="14"/>
        <v>0.11358758036221461</v>
      </c>
      <c r="G128" s="2">
        <f t="shared" si="7"/>
        <v>44146</v>
      </c>
      <c r="H128">
        <f t="shared" si="15"/>
        <v>111.35875803622146</v>
      </c>
    </row>
    <row r="129" spans="1:8" x14ac:dyDescent="0.25">
      <c r="A129" s="2">
        <v>44147</v>
      </c>
      <c r="B129">
        <v>225543</v>
      </c>
      <c r="C129">
        <v>19.28</v>
      </c>
      <c r="F129">
        <f t="shared" si="14"/>
        <v>0.12019346157759145</v>
      </c>
      <c r="G129" s="2">
        <f t="shared" ref="G129:G192" si="17">A129</f>
        <v>44147</v>
      </c>
      <c r="H129">
        <f t="shared" si="15"/>
        <v>112.01934615775914</v>
      </c>
    </row>
    <row r="130" spans="1:8" x14ac:dyDescent="0.25">
      <c r="A130" s="2">
        <v>44148</v>
      </c>
      <c r="B130">
        <v>225593</v>
      </c>
      <c r="C130">
        <v>18.8</v>
      </c>
      <c r="F130">
        <f t="shared" ref="F130:F161" si="18">LN(B130/$B$1)</f>
        <v>0.12041512422568312</v>
      </c>
      <c r="G130" s="2">
        <f t="shared" si="17"/>
        <v>44148</v>
      </c>
      <c r="H130">
        <f t="shared" ref="H130:H161" si="19">100*(1+F130)</f>
        <v>112.0415124225683</v>
      </c>
    </row>
    <row r="131" spans="1:8" x14ac:dyDescent="0.25">
      <c r="A131" s="2">
        <v>44151</v>
      </c>
      <c r="B131">
        <v>212403</v>
      </c>
      <c r="C131">
        <v>19.309999999999999</v>
      </c>
      <c r="F131">
        <f t="shared" si="18"/>
        <v>6.016804701378544E-2</v>
      </c>
      <c r="G131" s="2">
        <f t="shared" si="17"/>
        <v>44151</v>
      </c>
      <c r="H131">
        <f t="shared" si="19"/>
        <v>106.01680470137855</v>
      </c>
    </row>
    <row r="132" spans="1:8" x14ac:dyDescent="0.25">
      <c r="A132" s="2">
        <v>44152</v>
      </c>
      <c r="B132">
        <v>211958</v>
      </c>
      <c r="C132">
        <v>19.86</v>
      </c>
      <c r="F132">
        <f t="shared" si="18"/>
        <v>5.8070775289414824E-2</v>
      </c>
      <c r="G132" s="2">
        <f t="shared" si="17"/>
        <v>44152</v>
      </c>
      <c r="H132">
        <f t="shared" si="19"/>
        <v>105.80707752894148</v>
      </c>
    </row>
    <row r="133" spans="1:8" x14ac:dyDescent="0.25">
      <c r="A133" s="2">
        <v>44153</v>
      </c>
      <c r="B133">
        <v>207394</v>
      </c>
      <c r="C133">
        <v>20.61</v>
      </c>
      <c r="F133">
        <f t="shared" si="18"/>
        <v>3.6302999224292407E-2</v>
      </c>
      <c r="G133" s="2">
        <f t="shared" si="17"/>
        <v>44153</v>
      </c>
      <c r="H133">
        <f t="shared" si="19"/>
        <v>103.63029992242924</v>
      </c>
    </row>
    <row r="134" spans="1:8" x14ac:dyDescent="0.25">
      <c r="A134" s="2">
        <v>44154</v>
      </c>
      <c r="B134">
        <v>205083</v>
      </c>
      <c r="C134">
        <v>19.47</v>
      </c>
      <c r="F134">
        <f t="shared" si="18"/>
        <v>2.5097408698151424E-2</v>
      </c>
      <c r="G134" s="2">
        <f t="shared" si="17"/>
        <v>44154</v>
      </c>
      <c r="H134">
        <f t="shared" si="19"/>
        <v>102.50974086981515</v>
      </c>
    </row>
    <row r="135" spans="1:8" x14ac:dyDescent="0.25">
      <c r="A135" s="2">
        <v>44155</v>
      </c>
      <c r="B135">
        <v>207216</v>
      </c>
      <c r="C135">
        <v>19.13</v>
      </c>
      <c r="F135">
        <f t="shared" si="18"/>
        <v>3.5444360933194599E-2</v>
      </c>
      <c r="G135" s="2">
        <f t="shared" si="17"/>
        <v>44155</v>
      </c>
      <c r="H135">
        <f t="shared" si="19"/>
        <v>103.54443609331948</v>
      </c>
    </row>
    <row r="136" spans="1:8" x14ac:dyDescent="0.25">
      <c r="A136" s="2">
        <v>44158</v>
      </c>
      <c r="B136">
        <v>207153</v>
      </c>
      <c r="C136">
        <v>19.8</v>
      </c>
      <c r="F136">
        <f t="shared" si="18"/>
        <v>3.514028412973972E-2</v>
      </c>
      <c r="G136" s="2">
        <f t="shared" si="17"/>
        <v>44158</v>
      </c>
      <c r="H136">
        <f t="shared" si="19"/>
        <v>103.51402841297397</v>
      </c>
    </row>
    <row r="137" spans="1:8" x14ac:dyDescent="0.25">
      <c r="A137" s="2">
        <v>44159</v>
      </c>
      <c r="B137">
        <v>208482</v>
      </c>
      <c r="C137">
        <v>19.55</v>
      </c>
      <c r="F137">
        <f t="shared" si="18"/>
        <v>4.153534002883804E-2</v>
      </c>
      <c r="G137" s="2">
        <f t="shared" si="17"/>
        <v>44159</v>
      </c>
      <c r="H137">
        <f t="shared" si="19"/>
        <v>104.1535340028838</v>
      </c>
    </row>
    <row r="138" spans="1:8" x14ac:dyDescent="0.25">
      <c r="A138" s="2">
        <v>44160</v>
      </c>
      <c r="B138">
        <v>209874</v>
      </c>
      <c r="C138">
        <v>19.23</v>
      </c>
      <c r="F138">
        <f t="shared" si="18"/>
        <v>4.8189984097399503E-2</v>
      </c>
      <c r="G138" s="2">
        <f t="shared" si="17"/>
        <v>44160</v>
      </c>
      <c r="H138">
        <f t="shared" si="19"/>
        <v>104.81899840973996</v>
      </c>
    </row>
    <row r="139" spans="1:8" x14ac:dyDescent="0.25">
      <c r="A139" s="2">
        <v>44161</v>
      </c>
      <c r="B139">
        <v>209574</v>
      </c>
      <c r="C139">
        <v>17.420000000000002</v>
      </c>
      <c r="F139">
        <f t="shared" si="18"/>
        <v>4.6759532403007037E-2</v>
      </c>
      <c r="G139" s="2">
        <f t="shared" si="17"/>
        <v>44161</v>
      </c>
      <c r="H139">
        <f t="shared" si="19"/>
        <v>104.6759532403007</v>
      </c>
    </row>
    <row r="140" spans="1:8" x14ac:dyDescent="0.25">
      <c r="A140" s="2">
        <v>44162</v>
      </c>
      <c r="B140">
        <v>209690</v>
      </c>
      <c r="C140">
        <v>17.61</v>
      </c>
      <c r="F140">
        <f t="shared" si="18"/>
        <v>4.7312883050617649E-2</v>
      </c>
      <c r="G140" s="2">
        <f t="shared" si="17"/>
        <v>44162</v>
      </c>
      <c r="H140">
        <f t="shared" si="19"/>
        <v>104.73128830506178</v>
      </c>
    </row>
    <row r="141" spans="1:8" x14ac:dyDescent="0.25">
      <c r="A141" s="2">
        <v>44165</v>
      </c>
      <c r="B141">
        <v>210390</v>
      </c>
      <c r="C141">
        <v>18.57</v>
      </c>
      <c r="F141">
        <f t="shared" si="18"/>
        <v>5.0645584668892039E-2</v>
      </c>
      <c r="G141" s="2">
        <f t="shared" si="17"/>
        <v>44165</v>
      </c>
      <c r="H141">
        <f t="shared" si="19"/>
        <v>105.0645584668892</v>
      </c>
    </row>
    <row r="142" spans="1:8" x14ac:dyDescent="0.25">
      <c r="A142" s="2">
        <v>44166</v>
      </c>
      <c r="B142">
        <v>207734</v>
      </c>
      <c r="C142">
        <v>18.57</v>
      </c>
      <c r="F142">
        <f t="shared" si="18"/>
        <v>3.7941048577861257E-2</v>
      </c>
      <c r="G142" s="2">
        <f t="shared" si="17"/>
        <v>44166</v>
      </c>
      <c r="H142">
        <f t="shared" si="19"/>
        <v>103.79410485778612</v>
      </c>
    </row>
    <row r="143" spans="1:8" x14ac:dyDescent="0.25">
      <c r="A143" s="2">
        <v>44167</v>
      </c>
      <c r="B143">
        <v>209805</v>
      </c>
      <c r="C143">
        <v>18.87</v>
      </c>
      <c r="F143">
        <f t="shared" si="18"/>
        <v>4.7861161351340359E-2</v>
      </c>
      <c r="G143" s="2">
        <f t="shared" si="17"/>
        <v>44167</v>
      </c>
      <c r="H143">
        <f t="shared" si="19"/>
        <v>104.78611613513405</v>
      </c>
    </row>
    <row r="144" spans="1:8" x14ac:dyDescent="0.25">
      <c r="A144" s="2">
        <v>44168</v>
      </c>
      <c r="B144">
        <v>210672</v>
      </c>
      <c r="C144">
        <v>17.670000000000002</v>
      </c>
      <c r="F144">
        <f t="shared" si="18"/>
        <v>5.1985055065951268E-2</v>
      </c>
      <c r="G144" s="2">
        <f t="shared" si="17"/>
        <v>44168</v>
      </c>
      <c r="H144">
        <f t="shared" si="19"/>
        <v>105.19850550659513</v>
      </c>
    </row>
    <row r="145" spans="1:8" x14ac:dyDescent="0.25">
      <c r="A145" s="2">
        <v>44169</v>
      </c>
      <c r="B145">
        <v>211373</v>
      </c>
      <c r="C145">
        <v>18.03</v>
      </c>
      <c r="F145">
        <f t="shared" si="18"/>
        <v>5.5306978769054577E-2</v>
      </c>
      <c r="G145" s="2">
        <f t="shared" si="17"/>
        <v>44169</v>
      </c>
      <c r="H145">
        <f t="shared" si="19"/>
        <v>105.53069787690545</v>
      </c>
    </row>
    <row r="146" spans="1:8" x14ac:dyDescent="0.25">
      <c r="A146" s="2">
        <v>44172</v>
      </c>
      <c r="B146">
        <v>212345</v>
      </c>
      <c r="C146">
        <v>19.100000000000001</v>
      </c>
      <c r="F146">
        <f t="shared" si="18"/>
        <v>5.9894943901537816E-2</v>
      </c>
      <c r="G146" s="2">
        <f t="shared" si="17"/>
        <v>44172</v>
      </c>
      <c r="H146">
        <f t="shared" si="19"/>
        <v>105.98949439015377</v>
      </c>
    </row>
    <row r="147" spans="1:8" x14ac:dyDescent="0.25">
      <c r="A147" s="2">
        <v>44173</v>
      </c>
      <c r="B147">
        <v>212103</v>
      </c>
      <c r="C147">
        <v>18.53</v>
      </c>
      <c r="F147">
        <f t="shared" si="18"/>
        <v>5.8754639194140923E-2</v>
      </c>
      <c r="G147" s="2">
        <f t="shared" si="17"/>
        <v>44173</v>
      </c>
      <c r="H147">
        <f t="shared" si="19"/>
        <v>105.87546391941409</v>
      </c>
    </row>
    <row r="148" spans="1:8" x14ac:dyDescent="0.25">
      <c r="A148" s="2">
        <v>44174</v>
      </c>
      <c r="B148">
        <v>212808</v>
      </c>
      <c r="C148">
        <v>18.11</v>
      </c>
      <c r="F148">
        <f t="shared" si="18"/>
        <v>6.2072984197778999E-2</v>
      </c>
      <c r="G148" s="2">
        <f t="shared" si="17"/>
        <v>44174</v>
      </c>
      <c r="H148">
        <f t="shared" si="19"/>
        <v>106.2072984197779</v>
      </c>
    </row>
    <row r="149" spans="1:8" x14ac:dyDescent="0.25">
      <c r="A149" s="2">
        <v>44175</v>
      </c>
      <c r="B149">
        <v>214704</v>
      </c>
      <c r="C149">
        <v>18.39</v>
      </c>
      <c r="F149">
        <f t="shared" si="18"/>
        <v>7.0942968810565332E-2</v>
      </c>
      <c r="G149" s="2">
        <f t="shared" si="17"/>
        <v>44175</v>
      </c>
      <c r="H149">
        <f t="shared" si="19"/>
        <v>107.09429688105654</v>
      </c>
    </row>
    <row r="150" spans="1:8" x14ac:dyDescent="0.25">
      <c r="A150" s="2">
        <v>44176</v>
      </c>
      <c r="B150">
        <v>215091</v>
      </c>
      <c r="C150">
        <v>17.850000000000001</v>
      </c>
      <c r="F150">
        <f t="shared" si="18"/>
        <v>7.2743827846104406E-2</v>
      </c>
      <c r="G150" s="2">
        <f t="shared" si="17"/>
        <v>44176</v>
      </c>
      <c r="H150">
        <f t="shared" si="19"/>
        <v>107.27438278461044</v>
      </c>
    </row>
    <row r="151" spans="1:8" x14ac:dyDescent="0.25">
      <c r="A151" s="2">
        <v>44179</v>
      </c>
      <c r="B151">
        <v>216291</v>
      </c>
      <c r="C151">
        <v>18.64</v>
      </c>
      <c r="F151">
        <f t="shared" si="18"/>
        <v>7.8307356668742806E-2</v>
      </c>
      <c r="G151" s="2">
        <f t="shared" si="17"/>
        <v>44179</v>
      </c>
      <c r="H151">
        <f t="shared" si="19"/>
        <v>107.83073566687429</v>
      </c>
    </row>
    <row r="152" spans="1:8" x14ac:dyDescent="0.25">
      <c r="A152" s="2">
        <v>44180</v>
      </c>
      <c r="B152">
        <v>216091</v>
      </c>
      <c r="C152">
        <v>18.14</v>
      </c>
      <c r="F152">
        <f t="shared" si="18"/>
        <v>7.7382248712057428E-2</v>
      </c>
      <c r="G152" s="2">
        <f t="shared" si="17"/>
        <v>44180</v>
      </c>
      <c r="H152">
        <f t="shared" si="19"/>
        <v>107.73822487120574</v>
      </c>
    </row>
    <row r="153" spans="1:8" x14ac:dyDescent="0.25">
      <c r="A153" s="2">
        <v>44181</v>
      </c>
      <c r="B153">
        <v>216185</v>
      </c>
      <c r="C153">
        <v>17.43</v>
      </c>
      <c r="F153">
        <f t="shared" si="18"/>
        <v>7.7817156046638233E-2</v>
      </c>
      <c r="G153" s="2">
        <f t="shared" si="17"/>
        <v>44181</v>
      </c>
      <c r="H153">
        <f t="shared" si="19"/>
        <v>107.78171560466383</v>
      </c>
    </row>
    <row r="154" spans="1:8" x14ac:dyDescent="0.25">
      <c r="A154" s="2">
        <v>44182</v>
      </c>
      <c r="B154">
        <v>216717</v>
      </c>
      <c r="C154">
        <v>17.09</v>
      </c>
      <c r="F154">
        <f t="shared" si="18"/>
        <v>8.0274988386590432E-2</v>
      </c>
      <c r="G154" s="2">
        <f t="shared" si="17"/>
        <v>44182</v>
      </c>
      <c r="H154">
        <f t="shared" si="19"/>
        <v>108.02749883865906</v>
      </c>
    </row>
    <row r="155" spans="1:8" x14ac:dyDescent="0.25">
      <c r="A155" s="2">
        <v>44183</v>
      </c>
      <c r="B155">
        <v>216467</v>
      </c>
      <c r="C155">
        <v>17.09</v>
      </c>
      <c r="F155">
        <f t="shared" si="18"/>
        <v>7.9120744334382528E-2</v>
      </c>
      <c r="G155" s="2">
        <f t="shared" si="17"/>
        <v>44183</v>
      </c>
      <c r="H155">
        <f t="shared" si="19"/>
        <v>107.91207443343825</v>
      </c>
    </row>
    <row r="156" spans="1:8" x14ac:dyDescent="0.25">
      <c r="A156" s="2">
        <v>44186</v>
      </c>
      <c r="B156">
        <v>217917</v>
      </c>
      <c r="C156">
        <v>17.850000000000001</v>
      </c>
      <c r="F156">
        <f t="shared" si="18"/>
        <v>8.5796889798527703E-2</v>
      </c>
      <c r="G156" s="2">
        <f t="shared" si="17"/>
        <v>44186</v>
      </c>
      <c r="H156">
        <f t="shared" si="19"/>
        <v>108.57968897985278</v>
      </c>
    </row>
    <row r="157" spans="1:8" x14ac:dyDescent="0.25">
      <c r="A157" s="2">
        <v>44187</v>
      </c>
      <c r="B157">
        <v>215668</v>
      </c>
      <c r="C157">
        <v>20.55</v>
      </c>
      <c r="F157">
        <f t="shared" si="18"/>
        <v>7.5422821645859811E-2</v>
      </c>
      <c r="G157" s="2">
        <f t="shared" si="17"/>
        <v>44187</v>
      </c>
      <c r="H157">
        <f t="shared" si="19"/>
        <v>107.54228216458598</v>
      </c>
    </row>
    <row r="158" spans="1:8" x14ac:dyDescent="0.25">
      <c r="A158" s="2">
        <v>44188</v>
      </c>
      <c r="B158">
        <v>214997</v>
      </c>
      <c r="C158">
        <v>18.78</v>
      </c>
      <c r="F158">
        <f t="shared" si="18"/>
        <v>7.2306707993903277E-2</v>
      </c>
      <c r="G158" s="2">
        <f t="shared" si="17"/>
        <v>44188</v>
      </c>
      <c r="H158">
        <f t="shared" si="19"/>
        <v>107.23067079939032</v>
      </c>
    </row>
    <row r="159" spans="1:8" x14ac:dyDescent="0.25">
      <c r="A159" s="2">
        <v>44189</v>
      </c>
      <c r="B159">
        <v>215496</v>
      </c>
      <c r="C159">
        <v>17.86</v>
      </c>
      <c r="F159">
        <f t="shared" si="18"/>
        <v>7.4624981338580504E-2</v>
      </c>
      <c r="G159" s="2">
        <f t="shared" si="17"/>
        <v>44189</v>
      </c>
      <c r="H159">
        <f t="shared" si="19"/>
        <v>107.46249813385805</v>
      </c>
    </row>
    <row r="160" spans="1:8" x14ac:dyDescent="0.25">
      <c r="A160" s="2">
        <v>44190</v>
      </c>
      <c r="B160">
        <v>214360</v>
      </c>
      <c r="C160">
        <v>17.22</v>
      </c>
      <c r="F160">
        <f t="shared" si="18"/>
        <v>6.9339478078612904E-2</v>
      </c>
      <c r="G160" s="2">
        <f t="shared" si="17"/>
        <v>44190</v>
      </c>
      <c r="H160">
        <f t="shared" si="19"/>
        <v>106.9339478078613</v>
      </c>
    </row>
    <row r="161" spans="1:10" x14ac:dyDescent="0.25">
      <c r="A161" s="2">
        <v>44193</v>
      </c>
      <c r="B161">
        <v>215915</v>
      </c>
      <c r="C161">
        <v>18.3</v>
      </c>
      <c r="F161">
        <f t="shared" si="18"/>
        <v>7.6567445168878548E-2</v>
      </c>
      <c r="G161" s="2">
        <f t="shared" si="17"/>
        <v>44193</v>
      </c>
      <c r="H161">
        <f t="shared" si="19"/>
        <v>107.65674451688784</v>
      </c>
    </row>
    <row r="162" spans="1:10" x14ac:dyDescent="0.25">
      <c r="A162" s="2">
        <v>44194</v>
      </c>
      <c r="B162">
        <v>216566</v>
      </c>
      <c r="C162">
        <v>18.03</v>
      </c>
      <c r="F162">
        <f t="shared" ref="F162:F193" si="20">LN(B162/$B$1)</f>
        <v>7.9577984321749756E-2</v>
      </c>
      <c r="G162" s="2">
        <f t="shared" si="17"/>
        <v>44194</v>
      </c>
      <c r="H162">
        <f t="shared" ref="H162:H305" si="21">100*(1+F162)</f>
        <v>107.95779843217497</v>
      </c>
    </row>
    <row r="163" spans="1:10" x14ac:dyDescent="0.25">
      <c r="A163" s="2">
        <v>44195</v>
      </c>
      <c r="B163">
        <v>217000</v>
      </c>
      <c r="C163">
        <v>18.39</v>
      </c>
      <c r="F163">
        <f t="shared" si="20"/>
        <v>8.1579986992422845E-2</v>
      </c>
      <c r="G163" s="2">
        <f t="shared" si="17"/>
        <v>44195</v>
      </c>
      <c r="H163">
        <f t="shared" si="21"/>
        <v>108.15799869924227</v>
      </c>
    </row>
    <row r="164" spans="1:10" x14ac:dyDescent="0.25">
      <c r="A164" s="2">
        <v>44196</v>
      </c>
      <c r="B164">
        <v>217363</v>
      </c>
      <c r="C164">
        <v>18.190000000000001</v>
      </c>
      <c r="F164">
        <f t="shared" si="20"/>
        <v>8.3251400462295344E-2</v>
      </c>
      <c r="G164" s="2">
        <f t="shared" si="17"/>
        <v>44196</v>
      </c>
      <c r="H164">
        <f t="shared" si="21"/>
        <v>108.32514004622954</v>
      </c>
      <c r="J164">
        <f>LN(H163/100)</f>
        <v>7.8422922984880475E-2</v>
      </c>
    </row>
    <row r="165" spans="1:10" x14ac:dyDescent="0.25">
      <c r="A165" s="2">
        <v>44200</v>
      </c>
      <c r="B165">
        <v>218007</v>
      </c>
      <c r="C165">
        <v>18.93</v>
      </c>
      <c r="F165">
        <f t="shared" si="20"/>
        <v>8.6209805817277566E-2</v>
      </c>
      <c r="G165" s="2">
        <f t="shared" si="17"/>
        <v>44200</v>
      </c>
      <c r="H165">
        <f t="shared" si="21"/>
        <v>108.62098058172775</v>
      </c>
    </row>
    <row r="166" spans="1:10" x14ac:dyDescent="0.25">
      <c r="A166" s="2">
        <v>44201</v>
      </c>
      <c r="B166">
        <v>219126</v>
      </c>
      <c r="C166">
        <v>18.86</v>
      </c>
      <c r="F166">
        <f t="shared" si="20"/>
        <v>9.1329540288196925E-2</v>
      </c>
      <c r="G166" s="2">
        <f t="shared" si="17"/>
        <v>44201</v>
      </c>
      <c r="H166">
        <f t="shared" si="21"/>
        <v>109.13295402881968</v>
      </c>
    </row>
    <row r="167" spans="1:10" x14ac:dyDescent="0.25">
      <c r="A167" s="2">
        <v>44202</v>
      </c>
      <c r="B167">
        <v>220930</v>
      </c>
      <c r="C167">
        <v>20.71</v>
      </c>
      <c r="F167">
        <f t="shared" si="20"/>
        <v>9.9528542714900053E-2</v>
      </c>
      <c r="G167" s="2">
        <f t="shared" si="17"/>
        <v>44202</v>
      </c>
      <c r="H167">
        <f t="shared" si="21"/>
        <v>109.95285427149</v>
      </c>
    </row>
    <row r="168" spans="1:10" x14ac:dyDescent="0.25">
      <c r="A168" s="2">
        <v>44203</v>
      </c>
      <c r="B168">
        <v>221342</v>
      </c>
      <c r="C168">
        <v>20.86</v>
      </c>
      <c r="F168">
        <f t="shared" si="20"/>
        <v>0.1013916501201929</v>
      </c>
      <c r="G168" s="2">
        <f t="shared" si="17"/>
        <v>44203</v>
      </c>
      <c r="H168">
        <f t="shared" si="21"/>
        <v>110.13916501201928</v>
      </c>
    </row>
    <row r="169" spans="1:10" x14ac:dyDescent="0.25">
      <c r="A169" s="2">
        <v>44204</v>
      </c>
      <c r="B169">
        <v>221632</v>
      </c>
      <c r="C169">
        <v>22.52</v>
      </c>
      <c r="F169">
        <f t="shared" si="20"/>
        <v>0.10270098223192012</v>
      </c>
      <c r="G169" s="2">
        <f t="shared" si="17"/>
        <v>44204</v>
      </c>
      <c r="H169">
        <f t="shared" si="21"/>
        <v>110.27009822319201</v>
      </c>
    </row>
    <row r="170" spans="1:10" x14ac:dyDescent="0.25">
      <c r="A170" s="2">
        <v>44207</v>
      </c>
      <c r="B170">
        <v>221244</v>
      </c>
      <c r="C170">
        <v>23.76</v>
      </c>
      <c r="F170">
        <f t="shared" si="20"/>
        <v>0.10094879832821733</v>
      </c>
      <c r="G170" s="2">
        <f t="shared" si="17"/>
        <v>44207</v>
      </c>
      <c r="H170">
        <f t="shared" si="21"/>
        <v>110.09487983282173</v>
      </c>
    </row>
    <row r="171" spans="1:10" x14ac:dyDescent="0.25">
      <c r="A171" s="2">
        <v>44208</v>
      </c>
      <c r="B171">
        <v>222387</v>
      </c>
      <c r="C171">
        <v>23.89</v>
      </c>
      <c r="F171">
        <f t="shared" si="20"/>
        <v>0.10610174088252342</v>
      </c>
      <c r="G171" s="2">
        <f t="shared" si="17"/>
        <v>44208</v>
      </c>
      <c r="H171">
        <f t="shared" si="21"/>
        <v>110.61017408825234</v>
      </c>
    </row>
    <row r="172" spans="1:10" x14ac:dyDescent="0.25">
      <c r="A172" s="2">
        <v>44209</v>
      </c>
      <c r="B172">
        <v>221625</v>
      </c>
      <c r="C172">
        <v>23.58</v>
      </c>
      <c r="F172">
        <f t="shared" si="20"/>
        <v>0.1026693978463353</v>
      </c>
      <c r="G172" s="2">
        <f t="shared" si="17"/>
        <v>44209</v>
      </c>
      <c r="H172">
        <f t="shared" si="21"/>
        <v>110.26693978463354</v>
      </c>
    </row>
    <row r="173" spans="1:10" x14ac:dyDescent="0.25">
      <c r="A173" s="2">
        <v>44210</v>
      </c>
      <c r="B173">
        <v>224087</v>
      </c>
      <c r="C173">
        <v>22.94</v>
      </c>
      <c r="F173">
        <f t="shared" si="20"/>
        <v>0.11371700275916423</v>
      </c>
      <c r="G173" s="2">
        <f t="shared" si="17"/>
        <v>44210</v>
      </c>
      <c r="H173">
        <f t="shared" si="21"/>
        <v>111.37170027591642</v>
      </c>
    </row>
    <row r="174" spans="1:10" x14ac:dyDescent="0.25">
      <c r="A174" s="2">
        <v>44211</v>
      </c>
      <c r="B174">
        <v>223808</v>
      </c>
      <c r="C174">
        <v>23.24</v>
      </c>
      <c r="F174">
        <f t="shared" si="20"/>
        <v>0.112471174892874</v>
      </c>
      <c r="G174" s="2">
        <f t="shared" si="17"/>
        <v>44211</v>
      </c>
      <c r="H174">
        <f t="shared" si="21"/>
        <v>111.24711748928739</v>
      </c>
    </row>
    <row r="175" spans="1:10" x14ac:dyDescent="0.25">
      <c r="A175" s="2">
        <v>44214</v>
      </c>
      <c r="B175">
        <v>221397</v>
      </c>
      <c r="C175">
        <v>23.19</v>
      </c>
      <c r="F175">
        <f t="shared" si="20"/>
        <v>0.10164010349919465</v>
      </c>
      <c r="G175" s="2">
        <f t="shared" si="17"/>
        <v>44214</v>
      </c>
      <c r="H175">
        <f t="shared" si="21"/>
        <v>110.16401034991947</v>
      </c>
    </row>
    <row r="176" spans="1:10" x14ac:dyDescent="0.25">
      <c r="A176" s="2">
        <v>44215</v>
      </c>
      <c r="B176">
        <v>222829</v>
      </c>
      <c r="C176">
        <v>23.38</v>
      </c>
      <c r="F176">
        <f t="shared" si="20"/>
        <v>0.10808729461470107</v>
      </c>
      <c r="G176" s="2">
        <f t="shared" si="17"/>
        <v>44215</v>
      </c>
      <c r="H176">
        <f t="shared" si="21"/>
        <v>110.80872946147011</v>
      </c>
    </row>
    <row r="177" spans="1:8" x14ac:dyDescent="0.25">
      <c r="A177" s="2">
        <v>44216</v>
      </c>
      <c r="B177">
        <v>220807</v>
      </c>
      <c r="C177">
        <v>22.86</v>
      </c>
      <c r="F177">
        <f t="shared" si="20"/>
        <v>9.897165025092812E-2</v>
      </c>
      <c r="G177" s="2">
        <f t="shared" si="17"/>
        <v>44216</v>
      </c>
      <c r="H177">
        <f t="shared" si="21"/>
        <v>109.89716502509282</v>
      </c>
    </row>
    <row r="178" spans="1:8" x14ac:dyDescent="0.25">
      <c r="A178" s="2">
        <v>44217</v>
      </c>
      <c r="B178">
        <v>209561</v>
      </c>
      <c r="C178">
        <v>24.9</v>
      </c>
      <c r="F178">
        <f t="shared" si="20"/>
        <v>4.6697499883631824E-2</v>
      </c>
      <c r="G178" s="2">
        <f t="shared" si="17"/>
        <v>44217</v>
      </c>
      <c r="H178">
        <f t="shared" si="21"/>
        <v>104.66974998836318</v>
      </c>
    </row>
    <row r="179" spans="1:8" x14ac:dyDescent="0.25">
      <c r="A179" s="2">
        <v>44218</v>
      </c>
      <c r="B179">
        <v>212618</v>
      </c>
      <c r="C179">
        <v>23.96</v>
      </c>
      <c r="F179">
        <f t="shared" si="20"/>
        <v>6.1179761815354949E-2</v>
      </c>
      <c r="G179" s="2">
        <f t="shared" si="17"/>
        <v>44218</v>
      </c>
      <c r="H179">
        <f t="shared" si="21"/>
        <v>106.11797618153548</v>
      </c>
    </row>
    <row r="180" spans="1:8" x14ac:dyDescent="0.25">
      <c r="A180" s="2">
        <v>44221</v>
      </c>
      <c r="B180">
        <v>212719</v>
      </c>
      <c r="C180">
        <v>25.81</v>
      </c>
      <c r="F180">
        <f t="shared" si="20"/>
        <v>6.1654679360258619E-2</v>
      </c>
      <c r="G180" s="2">
        <f t="shared" si="17"/>
        <v>44221</v>
      </c>
      <c r="H180">
        <f t="shared" si="21"/>
        <v>106.16546793602586</v>
      </c>
    </row>
    <row r="181" spans="1:8" x14ac:dyDescent="0.25">
      <c r="A181" s="2">
        <v>44222</v>
      </c>
      <c r="B181">
        <v>207617</v>
      </c>
      <c r="C181">
        <v>25.21</v>
      </c>
      <c r="F181">
        <f t="shared" si="20"/>
        <v>3.7377669637665513E-2</v>
      </c>
      <c r="G181" s="2">
        <f t="shared" si="17"/>
        <v>44222</v>
      </c>
      <c r="H181">
        <f t="shared" si="21"/>
        <v>103.73776696376655</v>
      </c>
    </row>
    <row r="182" spans="1:8" x14ac:dyDescent="0.25">
      <c r="A182" s="2">
        <v>44223</v>
      </c>
      <c r="B182">
        <v>211122</v>
      </c>
      <c r="C182">
        <v>24.38</v>
      </c>
      <c r="F182">
        <f t="shared" si="20"/>
        <v>5.4118798887495961E-2</v>
      </c>
      <c r="G182" s="2">
        <f t="shared" si="17"/>
        <v>44223</v>
      </c>
      <c r="H182">
        <f t="shared" si="21"/>
        <v>105.41187988874961</v>
      </c>
    </row>
    <row r="183" spans="1:8" x14ac:dyDescent="0.25">
      <c r="A183" s="2">
        <v>44224</v>
      </c>
      <c r="B183">
        <v>207573</v>
      </c>
      <c r="C183">
        <v>26.48</v>
      </c>
      <c r="F183">
        <f t="shared" si="20"/>
        <v>3.7165718481979221E-2</v>
      </c>
      <c r="G183" s="2">
        <f t="shared" si="17"/>
        <v>44224</v>
      </c>
      <c r="H183">
        <f t="shared" si="21"/>
        <v>103.71657184819792</v>
      </c>
    </row>
    <row r="184" spans="1:8" x14ac:dyDescent="0.25">
      <c r="A184" s="2">
        <v>44225</v>
      </c>
      <c r="B184">
        <v>200902</v>
      </c>
      <c r="C184">
        <v>27.63</v>
      </c>
      <c r="F184">
        <f t="shared" si="20"/>
        <v>4.4998604248922087E-3</v>
      </c>
      <c r="G184" s="2">
        <f t="shared" si="17"/>
        <v>44225</v>
      </c>
      <c r="H184">
        <f t="shared" si="21"/>
        <v>100.44998604248923</v>
      </c>
    </row>
    <row r="185" spans="1:8" x14ac:dyDescent="0.25">
      <c r="A185" s="2">
        <v>44228</v>
      </c>
      <c r="B185">
        <v>201323</v>
      </c>
      <c r="C185">
        <v>26.96</v>
      </c>
      <c r="F185">
        <f t="shared" si="20"/>
        <v>6.5932168982099698E-3</v>
      </c>
      <c r="G185" s="2">
        <f t="shared" si="17"/>
        <v>44228</v>
      </c>
      <c r="H185">
        <f t="shared" si="21"/>
        <v>100.65932168982098</v>
      </c>
    </row>
    <row r="186" spans="1:8" x14ac:dyDescent="0.25">
      <c r="A186" s="2">
        <v>44229</v>
      </c>
      <c r="B186">
        <v>198501</v>
      </c>
      <c r="C186">
        <v>26.3</v>
      </c>
      <c r="F186">
        <f t="shared" si="20"/>
        <v>-7.523228650105877E-3</v>
      </c>
      <c r="G186" s="2">
        <f t="shared" si="17"/>
        <v>44229</v>
      </c>
      <c r="H186">
        <f t="shared" si="21"/>
        <v>99.247677134989402</v>
      </c>
    </row>
    <row r="187" spans="1:8" x14ac:dyDescent="0.25">
      <c r="A187" s="2">
        <v>44230</v>
      </c>
      <c r="B187">
        <v>199265</v>
      </c>
      <c r="C187">
        <v>24.89</v>
      </c>
      <c r="F187">
        <f t="shared" si="20"/>
        <v>-3.6817694026255628E-3</v>
      </c>
      <c r="G187" s="2">
        <f t="shared" si="17"/>
        <v>44230</v>
      </c>
      <c r="H187">
        <f t="shared" si="21"/>
        <v>99.631823059737442</v>
      </c>
    </row>
    <row r="188" spans="1:8" x14ac:dyDescent="0.25">
      <c r="A188" s="2">
        <v>44231</v>
      </c>
      <c r="B188">
        <v>198218</v>
      </c>
      <c r="C188">
        <v>23.84</v>
      </c>
      <c r="F188">
        <f t="shared" si="20"/>
        <v>-8.9499314195896126E-3</v>
      </c>
      <c r="G188" s="2">
        <f t="shared" si="17"/>
        <v>44231</v>
      </c>
      <c r="H188">
        <f t="shared" si="21"/>
        <v>99.105006858041037</v>
      </c>
    </row>
    <row r="189" spans="1:8" x14ac:dyDescent="0.25">
      <c r="A189" s="2">
        <v>44232</v>
      </c>
      <c r="B189">
        <v>199176</v>
      </c>
      <c r="C189">
        <v>22.59</v>
      </c>
      <c r="F189">
        <f t="shared" si="20"/>
        <v>-4.1285105837801468E-3</v>
      </c>
      <c r="G189" s="2">
        <f t="shared" si="17"/>
        <v>44232</v>
      </c>
      <c r="H189">
        <f t="shared" si="21"/>
        <v>99.58714894162199</v>
      </c>
    </row>
    <row r="190" spans="1:8" x14ac:dyDescent="0.25">
      <c r="A190" s="2">
        <v>44244</v>
      </c>
      <c r="B190">
        <v>198891</v>
      </c>
      <c r="C190">
        <v>22.69</v>
      </c>
      <c r="F190">
        <f t="shared" si="20"/>
        <v>-5.5604305806494113E-3</v>
      </c>
      <c r="G190" s="2">
        <f t="shared" si="17"/>
        <v>44244</v>
      </c>
      <c r="H190">
        <f t="shared" si="21"/>
        <v>99.443956941935056</v>
      </c>
    </row>
    <row r="191" spans="1:8" x14ac:dyDescent="0.25">
      <c r="A191" s="2">
        <v>44245</v>
      </c>
      <c r="B191">
        <v>199772</v>
      </c>
      <c r="C191">
        <v>22.46</v>
      </c>
      <c r="F191">
        <f t="shared" si="20"/>
        <v>-1.1406502942706554E-3</v>
      </c>
      <c r="G191" s="2">
        <f t="shared" si="17"/>
        <v>44245</v>
      </c>
      <c r="H191">
        <f t="shared" si="21"/>
        <v>99.885934970572933</v>
      </c>
    </row>
    <row r="192" spans="1:8" x14ac:dyDescent="0.25">
      <c r="A192" s="2">
        <v>44246</v>
      </c>
      <c r="B192">
        <v>202604</v>
      </c>
      <c r="C192">
        <v>22.92</v>
      </c>
      <c r="F192">
        <f t="shared" si="20"/>
        <v>1.2935968408273144E-2</v>
      </c>
      <c r="G192" s="2">
        <f t="shared" si="17"/>
        <v>44246</v>
      </c>
      <c r="H192">
        <f t="shared" si="21"/>
        <v>101.29359684082731</v>
      </c>
    </row>
    <row r="193" spans="1:8" x14ac:dyDescent="0.25">
      <c r="A193" s="2">
        <v>44249</v>
      </c>
      <c r="B193">
        <v>201446</v>
      </c>
      <c r="C193">
        <v>23.76</v>
      </c>
      <c r="F193">
        <f t="shared" si="20"/>
        <v>7.2039888485025232E-3</v>
      </c>
      <c r="G193" s="2">
        <f t="shared" ref="G193:G224" si="22">A193</f>
        <v>44249</v>
      </c>
      <c r="H193">
        <f t="shared" si="21"/>
        <v>100.72039888485025</v>
      </c>
    </row>
    <row r="194" spans="1:8" x14ac:dyDescent="0.25">
      <c r="A194" s="2">
        <v>44250</v>
      </c>
      <c r="B194">
        <v>203959</v>
      </c>
      <c r="C194">
        <v>23.65</v>
      </c>
      <c r="F194">
        <f t="shared" ref="F194:F305" si="23">LN(B194/$B$1)</f>
        <v>1.9601626704757357E-2</v>
      </c>
      <c r="G194" s="2">
        <f t="shared" si="22"/>
        <v>44250</v>
      </c>
      <c r="H194">
        <f t="shared" si="21"/>
        <v>101.96016267047574</v>
      </c>
    </row>
    <row r="195" spans="1:8" x14ac:dyDescent="0.25">
      <c r="A195" s="2">
        <v>44251</v>
      </c>
      <c r="B195">
        <v>203861</v>
      </c>
      <c r="C195">
        <v>24.6</v>
      </c>
      <c r="F195">
        <f t="shared" si="23"/>
        <v>1.9121022507384202E-2</v>
      </c>
      <c r="G195" s="2">
        <f t="shared" si="22"/>
        <v>44251</v>
      </c>
      <c r="H195">
        <f t="shared" si="21"/>
        <v>101.91210225073841</v>
      </c>
    </row>
    <row r="196" spans="1:8" x14ac:dyDescent="0.25">
      <c r="A196" s="2">
        <v>44252</v>
      </c>
      <c r="B196">
        <v>205368</v>
      </c>
      <c r="C196">
        <v>23.33</v>
      </c>
      <c r="F196">
        <f t="shared" si="23"/>
        <v>2.6486125235826684E-2</v>
      </c>
      <c r="G196" s="2">
        <f t="shared" si="22"/>
        <v>44252</v>
      </c>
      <c r="H196">
        <f t="shared" si="21"/>
        <v>102.64861252358266</v>
      </c>
    </row>
    <row r="197" spans="1:8" x14ac:dyDescent="0.25">
      <c r="A197" s="2">
        <v>44253</v>
      </c>
      <c r="B197">
        <v>205391</v>
      </c>
      <c r="C197">
        <v>26.26</v>
      </c>
      <c r="F197">
        <f t="shared" si="23"/>
        <v>2.6598113043879851E-2</v>
      </c>
      <c r="G197" s="2">
        <f t="shared" si="22"/>
        <v>44253</v>
      </c>
      <c r="H197">
        <f t="shared" si="21"/>
        <v>102.659811304388</v>
      </c>
    </row>
    <row r="198" spans="1:8" x14ac:dyDescent="0.25">
      <c r="A198" s="2">
        <v>44257</v>
      </c>
      <c r="B198">
        <v>201952</v>
      </c>
      <c r="C198">
        <v>26.64</v>
      </c>
      <c r="F198">
        <f t="shared" si="23"/>
        <v>9.7126788537923361E-3</v>
      </c>
      <c r="G198" s="2">
        <f t="shared" si="22"/>
        <v>44257</v>
      </c>
      <c r="H198">
        <f t="shared" si="21"/>
        <v>100.97126788537922</v>
      </c>
    </row>
    <row r="199" spans="1:8" x14ac:dyDescent="0.25">
      <c r="A199" s="2">
        <v>44258</v>
      </c>
      <c r="B199">
        <v>204166</v>
      </c>
      <c r="C199">
        <v>23.71</v>
      </c>
      <c r="F199">
        <f t="shared" si="23"/>
        <v>2.0616021891282015E-2</v>
      </c>
      <c r="G199" s="2">
        <f t="shared" si="22"/>
        <v>44258</v>
      </c>
      <c r="H199">
        <f t="shared" si="21"/>
        <v>102.06160218912821</v>
      </c>
    </row>
    <row r="200" spans="1:8" x14ac:dyDescent="0.25">
      <c r="A200" s="2">
        <v>44259</v>
      </c>
      <c r="B200">
        <v>204042</v>
      </c>
      <c r="C200">
        <v>25.38</v>
      </c>
      <c r="F200">
        <f t="shared" si="23"/>
        <v>2.0008488458257822E-2</v>
      </c>
      <c r="G200" s="2">
        <f t="shared" si="22"/>
        <v>44259</v>
      </c>
      <c r="H200">
        <f t="shared" si="21"/>
        <v>102.00084884582579</v>
      </c>
    </row>
    <row r="201" spans="1:8" x14ac:dyDescent="0.25">
      <c r="A201" s="2">
        <v>44260</v>
      </c>
      <c r="B201">
        <v>204392</v>
      </c>
      <c r="C201">
        <v>25.48</v>
      </c>
      <c r="F201">
        <f t="shared" si="23"/>
        <v>2.1722352072315713E-2</v>
      </c>
      <c r="G201" s="2">
        <f t="shared" si="22"/>
        <v>44260</v>
      </c>
      <c r="H201">
        <f t="shared" si="21"/>
        <v>102.17223520723158</v>
      </c>
    </row>
    <row r="202" spans="1:8" x14ac:dyDescent="0.25">
      <c r="A202" s="2">
        <v>44263</v>
      </c>
      <c r="B202">
        <v>203042</v>
      </c>
      <c r="C202">
        <v>24.9</v>
      </c>
      <c r="F202">
        <f t="shared" si="23"/>
        <v>1.5095487645334874E-2</v>
      </c>
      <c r="G202" s="2">
        <f t="shared" si="22"/>
        <v>44263</v>
      </c>
      <c r="H202">
        <f t="shared" si="21"/>
        <v>101.50954876453349</v>
      </c>
    </row>
    <row r="203" spans="1:8" x14ac:dyDescent="0.25">
      <c r="A203" s="2">
        <v>44264</v>
      </c>
      <c r="B203">
        <v>205344</v>
      </c>
      <c r="C203">
        <v>24.93</v>
      </c>
      <c r="F203">
        <f t="shared" si="23"/>
        <v>2.6369255020068212E-2</v>
      </c>
      <c r="G203" s="2">
        <f t="shared" si="22"/>
        <v>44264</v>
      </c>
      <c r="H203">
        <f t="shared" si="21"/>
        <v>102.63692550200683</v>
      </c>
    </row>
    <row r="204" spans="1:8" x14ac:dyDescent="0.25">
      <c r="A204" s="2">
        <v>44265</v>
      </c>
      <c r="B204">
        <v>204896</v>
      </c>
      <c r="C204">
        <v>23.17</v>
      </c>
      <c r="F204">
        <f t="shared" si="23"/>
        <v>2.4185166788355059E-2</v>
      </c>
      <c r="G204" s="2">
        <f t="shared" si="22"/>
        <v>44265</v>
      </c>
      <c r="H204">
        <f t="shared" si="21"/>
        <v>102.4185166788355</v>
      </c>
    </row>
    <row r="205" spans="1:8" x14ac:dyDescent="0.25">
      <c r="A205" s="2">
        <v>44266</v>
      </c>
      <c r="B205">
        <v>204107</v>
      </c>
      <c r="C205">
        <v>21.61</v>
      </c>
      <c r="F205">
        <f t="shared" si="23"/>
        <v>2.0326999592914525E-2</v>
      </c>
      <c r="G205" s="2">
        <f t="shared" si="22"/>
        <v>44266</v>
      </c>
      <c r="H205">
        <f t="shared" si="21"/>
        <v>102.03269995929145</v>
      </c>
    </row>
    <row r="206" spans="1:8" x14ac:dyDescent="0.25">
      <c r="A206" s="2">
        <v>44267</v>
      </c>
      <c r="B206">
        <v>207065</v>
      </c>
      <c r="C206">
        <v>20.38</v>
      </c>
      <c r="F206">
        <f t="shared" si="23"/>
        <v>3.4715387088452565E-2</v>
      </c>
      <c r="G206" s="2">
        <f t="shared" si="22"/>
        <v>44267</v>
      </c>
      <c r="H206">
        <f t="shared" si="21"/>
        <v>103.47153870884527</v>
      </c>
    </row>
    <row r="207" spans="1:8" x14ac:dyDescent="0.25">
      <c r="A207" s="2">
        <v>44270</v>
      </c>
      <c r="B207">
        <v>207981</v>
      </c>
      <c r="C207">
        <v>20.64</v>
      </c>
      <c r="F207">
        <f t="shared" si="23"/>
        <v>3.912936282712122E-2</v>
      </c>
      <c r="G207" s="2">
        <f t="shared" si="22"/>
        <v>44270</v>
      </c>
      <c r="H207">
        <f t="shared" si="21"/>
        <v>103.91293628271212</v>
      </c>
    </row>
    <row r="208" spans="1:8" x14ac:dyDescent="0.25">
      <c r="A208" s="2">
        <v>44271</v>
      </c>
      <c r="B208">
        <v>207894</v>
      </c>
      <c r="C208">
        <v>19.16</v>
      </c>
      <c r="F208">
        <f t="shared" si="23"/>
        <v>3.8710967870611783E-2</v>
      </c>
      <c r="G208" s="2">
        <f t="shared" si="22"/>
        <v>44271</v>
      </c>
      <c r="H208">
        <f t="shared" si="21"/>
        <v>103.87109678706116</v>
      </c>
    </row>
    <row r="209" spans="1:8" x14ac:dyDescent="0.25">
      <c r="A209" s="2">
        <v>44272</v>
      </c>
      <c r="B209">
        <v>206352</v>
      </c>
      <c r="C209">
        <v>18.46</v>
      </c>
      <c r="F209">
        <f t="shared" si="23"/>
        <v>3.1266081873998749E-2</v>
      </c>
      <c r="G209" s="2">
        <f t="shared" si="22"/>
        <v>44272</v>
      </c>
      <c r="H209">
        <f t="shared" si="21"/>
        <v>103.12660818739987</v>
      </c>
    </row>
    <row r="210" spans="1:8" x14ac:dyDescent="0.25">
      <c r="A210" s="2">
        <v>44273</v>
      </c>
      <c r="B210">
        <v>202663</v>
      </c>
      <c r="C210">
        <v>16.73</v>
      </c>
      <c r="F210">
        <f t="shared" si="23"/>
        <v>1.3227134481093337E-2</v>
      </c>
      <c r="G210" s="2">
        <f t="shared" si="22"/>
        <v>44273</v>
      </c>
      <c r="H210">
        <f t="shared" si="21"/>
        <v>101.32271344810933</v>
      </c>
    </row>
    <row r="211" spans="1:8" x14ac:dyDescent="0.25">
      <c r="A211" s="2">
        <v>44274</v>
      </c>
      <c r="B211">
        <v>200675</v>
      </c>
      <c r="C211">
        <v>18.05</v>
      </c>
      <c r="F211">
        <f t="shared" si="23"/>
        <v>3.3693174696037801E-3</v>
      </c>
      <c r="G211" s="2">
        <f t="shared" si="22"/>
        <v>44274</v>
      </c>
      <c r="H211">
        <f t="shared" si="21"/>
        <v>100.33693174696037</v>
      </c>
    </row>
    <row r="212" spans="1:8" x14ac:dyDescent="0.25">
      <c r="A212" s="2">
        <v>44277</v>
      </c>
      <c r="B212">
        <v>202190</v>
      </c>
      <c r="C212">
        <v>17.760000000000002</v>
      </c>
      <c r="F212">
        <f t="shared" si="23"/>
        <v>1.0890482831172785E-2</v>
      </c>
      <c r="G212" s="2">
        <f t="shared" si="22"/>
        <v>44277</v>
      </c>
      <c r="H212">
        <f t="shared" si="21"/>
        <v>101.08904828311729</v>
      </c>
    </row>
    <row r="213" spans="1:8" x14ac:dyDescent="0.25">
      <c r="A213" s="2">
        <v>44278</v>
      </c>
      <c r="B213">
        <v>203619</v>
      </c>
      <c r="C213">
        <v>17.7</v>
      </c>
      <c r="F213">
        <f t="shared" si="23"/>
        <v>1.7933234010025036E-2</v>
      </c>
      <c r="G213" s="2">
        <f t="shared" si="22"/>
        <v>44278</v>
      </c>
      <c r="H213">
        <f t="shared" si="21"/>
        <v>101.79332340100251</v>
      </c>
    </row>
    <row r="214" spans="1:8" x14ac:dyDescent="0.25">
      <c r="A214" s="2">
        <v>44279</v>
      </c>
      <c r="B214">
        <v>202765</v>
      </c>
      <c r="C214">
        <v>18.57</v>
      </c>
      <c r="F214">
        <f t="shared" si="23"/>
        <v>1.3730306448259143E-2</v>
      </c>
      <c r="G214" s="2">
        <f t="shared" si="22"/>
        <v>44279</v>
      </c>
      <c r="H214">
        <f t="shared" si="21"/>
        <v>101.37303064482592</v>
      </c>
    </row>
    <row r="215" spans="1:8" x14ac:dyDescent="0.25">
      <c r="A215" s="2">
        <v>44280</v>
      </c>
      <c r="B215">
        <v>203419</v>
      </c>
      <c r="C215">
        <v>18.05</v>
      </c>
      <c r="F215">
        <f t="shared" si="23"/>
        <v>1.6950524699861018E-2</v>
      </c>
      <c r="G215" s="2">
        <f t="shared" si="22"/>
        <v>44280</v>
      </c>
      <c r="H215">
        <f t="shared" si="21"/>
        <v>101.69505246998609</v>
      </c>
    </row>
    <row r="216" spans="1:8" x14ac:dyDescent="0.25">
      <c r="A216" s="2">
        <v>44281</v>
      </c>
      <c r="B216">
        <v>201819</v>
      </c>
      <c r="C216">
        <v>17.3</v>
      </c>
      <c r="F216">
        <f t="shared" si="23"/>
        <v>9.0538895657543816E-3</v>
      </c>
      <c r="G216" s="2">
        <f t="shared" si="22"/>
        <v>44281</v>
      </c>
      <c r="H216">
        <f t="shared" si="21"/>
        <v>100.90538895657544</v>
      </c>
    </row>
    <row r="217" spans="1:8" x14ac:dyDescent="0.25">
      <c r="A217" s="2">
        <v>44284</v>
      </c>
      <c r="B217">
        <v>199889</v>
      </c>
      <c r="C217">
        <v>18.670000000000002</v>
      </c>
      <c r="F217">
        <f t="shared" si="23"/>
        <v>-5.5515406950832756E-4</v>
      </c>
      <c r="G217" s="2">
        <f t="shared" si="22"/>
        <v>44284</v>
      </c>
      <c r="H217">
        <f t="shared" si="21"/>
        <v>99.944484593049168</v>
      </c>
    </row>
    <row r="218" spans="1:8" x14ac:dyDescent="0.25">
      <c r="A218" s="2">
        <v>44285</v>
      </c>
      <c r="B218">
        <v>200317</v>
      </c>
      <c r="C218">
        <v>17.920000000000002</v>
      </c>
      <c r="F218">
        <f t="shared" si="23"/>
        <v>1.5837452132163353E-3</v>
      </c>
      <c r="G218" s="2">
        <f t="shared" si="22"/>
        <v>44285</v>
      </c>
      <c r="H218">
        <f t="shared" si="21"/>
        <v>100.15837452132163</v>
      </c>
    </row>
    <row r="219" spans="1:8" x14ac:dyDescent="0.25">
      <c r="A219" s="2">
        <v>44286</v>
      </c>
      <c r="B219">
        <v>201077</v>
      </c>
      <c r="C219">
        <v>17.63</v>
      </c>
      <c r="F219">
        <f t="shared" si="23"/>
        <v>5.3705527299911853E-3</v>
      </c>
      <c r="G219" s="2">
        <f t="shared" si="22"/>
        <v>44286</v>
      </c>
      <c r="H219">
        <f t="shared" si="21"/>
        <v>100.53705527299913</v>
      </c>
    </row>
    <row r="220" spans="1:8" x14ac:dyDescent="0.25">
      <c r="A220" s="2">
        <v>44287</v>
      </c>
      <c r="B220">
        <v>200363</v>
      </c>
      <c r="C220">
        <v>17.100000000000001</v>
      </c>
      <c r="F220">
        <f t="shared" si="23"/>
        <v>1.8133548777969789E-3</v>
      </c>
      <c r="G220" s="2">
        <f t="shared" si="22"/>
        <v>44287</v>
      </c>
      <c r="H220">
        <f t="shared" si="21"/>
        <v>100.18133548777971</v>
      </c>
    </row>
    <row r="221" spans="1:8" x14ac:dyDescent="0.25">
      <c r="A221" s="2">
        <v>44292</v>
      </c>
      <c r="B221">
        <v>200965</v>
      </c>
      <c r="C221">
        <v>17.23</v>
      </c>
      <c r="F221">
        <f t="shared" si="23"/>
        <v>4.8133969955293354E-3</v>
      </c>
      <c r="G221" s="2">
        <f t="shared" si="22"/>
        <v>44292</v>
      </c>
      <c r="H221">
        <f t="shared" si="21"/>
        <v>100.48133969955293</v>
      </c>
    </row>
    <row r="222" spans="1:8" x14ac:dyDescent="0.25">
      <c r="A222" s="2">
        <v>44293</v>
      </c>
      <c r="B222">
        <v>202246</v>
      </c>
      <c r="C222">
        <v>16.940000000000001</v>
      </c>
      <c r="F222">
        <f t="shared" si="23"/>
        <v>1.1167411691896837E-2</v>
      </c>
      <c r="G222" s="2">
        <f t="shared" si="22"/>
        <v>44293</v>
      </c>
      <c r="H222">
        <f t="shared" si="21"/>
        <v>101.11674116918969</v>
      </c>
    </row>
    <row r="223" spans="1:8" x14ac:dyDescent="0.25">
      <c r="A223" s="2">
        <v>44294</v>
      </c>
      <c r="B223">
        <v>202062</v>
      </c>
      <c r="C223">
        <v>16.38</v>
      </c>
      <c r="F223">
        <f t="shared" si="23"/>
        <v>1.0257214452648322E-2</v>
      </c>
      <c r="G223" s="2">
        <f t="shared" si="22"/>
        <v>44294</v>
      </c>
      <c r="H223">
        <f t="shared" si="21"/>
        <v>101.02572144526482</v>
      </c>
    </row>
    <row r="224" spans="1:8" x14ac:dyDescent="0.25">
      <c r="A224" s="2">
        <v>44298</v>
      </c>
      <c r="B224">
        <v>202067</v>
      </c>
      <c r="C224">
        <v>16.89</v>
      </c>
      <c r="F224">
        <f t="shared" si="23"/>
        <v>1.0281959026783034E-2</v>
      </c>
      <c r="G224" s="2">
        <f t="shared" si="22"/>
        <v>44298</v>
      </c>
      <c r="H224">
        <f t="shared" si="21"/>
        <v>101.02819590267831</v>
      </c>
    </row>
    <row r="225" spans="1:8" x14ac:dyDescent="0.25">
      <c r="A225" s="2">
        <v>44296</v>
      </c>
      <c r="B225">
        <v>202932</v>
      </c>
      <c r="C225">
        <v>17.32</v>
      </c>
      <c r="F225">
        <f t="shared" si="23"/>
        <v>1.4553581007511175E-2</v>
      </c>
      <c r="G225" s="2">
        <f t="shared" ref="G225:G288" si="24">A225</f>
        <v>44296</v>
      </c>
      <c r="H225">
        <f t="shared" si="21"/>
        <v>101.45535810075113</v>
      </c>
    </row>
    <row r="226" spans="1:8" x14ac:dyDescent="0.25">
      <c r="A226" s="2">
        <v>44297</v>
      </c>
      <c r="B226">
        <v>200959</v>
      </c>
      <c r="C226">
        <v>17.78</v>
      </c>
      <c r="F226">
        <f t="shared" si="23"/>
        <v>4.7835406047667013E-3</v>
      </c>
      <c r="G226" s="2">
        <f t="shared" si="24"/>
        <v>44297</v>
      </c>
      <c r="H226">
        <f t="shared" si="21"/>
        <v>100.47835406047668</v>
      </c>
    </row>
    <row r="227" spans="1:8" x14ac:dyDescent="0.25">
      <c r="A227" s="2">
        <v>44298</v>
      </c>
      <c r="B227">
        <v>198707</v>
      </c>
      <c r="C227">
        <v>17.96</v>
      </c>
      <c r="F227">
        <f t="shared" si="23"/>
        <v>-6.4859886223670457E-3</v>
      </c>
      <c r="G227" s="2">
        <f t="shared" si="24"/>
        <v>44298</v>
      </c>
      <c r="H227">
        <f t="shared" si="21"/>
        <v>99.35140113776329</v>
      </c>
    </row>
    <row r="228" spans="1:8" x14ac:dyDescent="0.25">
      <c r="A228" s="2">
        <v>44299</v>
      </c>
      <c r="B228">
        <v>195582</v>
      </c>
      <c r="C228">
        <v>18.34</v>
      </c>
      <c r="F228">
        <f t="shared" si="23"/>
        <v>-2.2337637721714831E-2</v>
      </c>
      <c r="G228" s="2">
        <f t="shared" si="24"/>
        <v>44299</v>
      </c>
      <c r="H228">
        <f t="shared" si="21"/>
        <v>97.766236227828514</v>
      </c>
    </row>
    <row r="229" spans="1:8" x14ac:dyDescent="0.25">
      <c r="A229" s="2">
        <v>44300</v>
      </c>
      <c r="B229">
        <v>194752</v>
      </c>
      <c r="C229">
        <v>18.25</v>
      </c>
      <c r="F229">
        <f t="shared" si="23"/>
        <v>-2.6590412273530838E-2</v>
      </c>
      <c r="G229" s="2">
        <f t="shared" si="24"/>
        <v>44300</v>
      </c>
      <c r="H229">
        <f t="shared" si="21"/>
        <v>97.340958772646914</v>
      </c>
    </row>
    <row r="230" spans="1:8" x14ac:dyDescent="0.25">
      <c r="A230" s="2">
        <v>44305</v>
      </c>
      <c r="B230">
        <v>193254</v>
      </c>
      <c r="C230">
        <v>18.97</v>
      </c>
      <c r="F230">
        <f t="shared" si="23"/>
        <v>-3.4311980717745126E-2</v>
      </c>
      <c r="G230" s="2">
        <f t="shared" si="24"/>
        <v>44305</v>
      </c>
      <c r="H230">
        <f t="shared" si="21"/>
        <v>96.568801928225483</v>
      </c>
    </row>
    <row r="231" spans="1:8" x14ac:dyDescent="0.25">
      <c r="A231" s="2">
        <v>44306</v>
      </c>
      <c r="B231">
        <v>193095</v>
      </c>
      <c r="C231">
        <v>18.71</v>
      </c>
      <c r="F231">
        <f t="shared" si="23"/>
        <v>-3.5135070768329293E-2</v>
      </c>
      <c r="G231" s="2">
        <f t="shared" si="24"/>
        <v>44306</v>
      </c>
      <c r="H231">
        <f t="shared" si="21"/>
        <v>96.486492923167063</v>
      </c>
    </row>
    <row r="232" spans="1:8" x14ac:dyDescent="0.25">
      <c r="A232" s="2">
        <v>44307</v>
      </c>
      <c r="B232">
        <v>193826</v>
      </c>
      <c r="C232">
        <v>18.75</v>
      </c>
      <c r="F232">
        <f t="shared" si="23"/>
        <v>-3.1356517163146184E-2</v>
      </c>
      <c r="G232" s="2">
        <f t="shared" si="24"/>
        <v>44307</v>
      </c>
      <c r="H232">
        <f t="shared" si="21"/>
        <v>96.864348283685388</v>
      </c>
    </row>
    <row r="233" spans="1:8" x14ac:dyDescent="0.25">
      <c r="A233" s="2">
        <v>44308</v>
      </c>
      <c r="B233">
        <v>193312</v>
      </c>
      <c r="C233">
        <v>19.34</v>
      </c>
      <c r="F233">
        <f t="shared" si="23"/>
        <v>-3.4011902591705959E-2</v>
      </c>
      <c r="G233" s="2">
        <f t="shared" si="24"/>
        <v>44308</v>
      </c>
      <c r="H233">
        <f t="shared" si="21"/>
        <v>96.59880974082941</v>
      </c>
    </row>
    <row r="234" spans="1:8" x14ac:dyDescent="0.25">
      <c r="A234" s="2">
        <v>44309</v>
      </c>
      <c r="B234">
        <v>193598</v>
      </c>
      <c r="C234">
        <v>18.59</v>
      </c>
      <c r="F234">
        <f t="shared" si="23"/>
        <v>-3.2533522337433209E-2</v>
      </c>
      <c r="G234" s="2">
        <f t="shared" si="24"/>
        <v>44309</v>
      </c>
      <c r="H234">
        <f t="shared" si="21"/>
        <v>96.746647766256672</v>
      </c>
    </row>
    <row r="235" spans="1:8" x14ac:dyDescent="0.25">
      <c r="A235" s="2">
        <v>44312</v>
      </c>
      <c r="B235">
        <v>190082</v>
      </c>
      <c r="C235">
        <v>19.45</v>
      </c>
      <c r="F235">
        <f t="shared" si="23"/>
        <v>-5.0861808543589355E-2</v>
      </c>
      <c r="G235" s="2">
        <f t="shared" si="24"/>
        <v>44312</v>
      </c>
      <c r="H235">
        <f t="shared" si="21"/>
        <v>94.913819145641071</v>
      </c>
    </row>
    <row r="236" spans="1:8" x14ac:dyDescent="0.25">
      <c r="A236" s="2">
        <v>44313</v>
      </c>
      <c r="B236">
        <v>189381</v>
      </c>
      <c r="C236">
        <v>19.79</v>
      </c>
      <c r="F236">
        <f t="shared" si="23"/>
        <v>-5.4556507617987235E-2</v>
      </c>
      <c r="G236" s="2">
        <f t="shared" si="24"/>
        <v>44313</v>
      </c>
      <c r="H236">
        <f t="shared" si="21"/>
        <v>94.544349238201278</v>
      </c>
    </row>
    <row r="237" spans="1:8" x14ac:dyDescent="0.25">
      <c r="A237" s="2">
        <v>44314</v>
      </c>
      <c r="B237">
        <v>191512</v>
      </c>
      <c r="C237">
        <v>19.98</v>
      </c>
      <c r="F237">
        <f t="shared" si="23"/>
        <v>-4.3366896705212828E-2</v>
      </c>
      <c r="G237" s="2">
        <f t="shared" si="24"/>
        <v>44314</v>
      </c>
      <c r="H237">
        <f t="shared" si="21"/>
        <v>95.663310329478719</v>
      </c>
    </row>
    <row r="238" spans="1:8" x14ac:dyDescent="0.25">
      <c r="A238" s="2">
        <v>44315</v>
      </c>
      <c r="B238">
        <v>192460</v>
      </c>
      <c r="C238">
        <v>18.760000000000002</v>
      </c>
      <c r="F238">
        <f t="shared" si="23"/>
        <v>-3.8429026619781856E-2</v>
      </c>
      <c r="G238" s="2">
        <f t="shared" si="24"/>
        <v>44315</v>
      </c>
      <c r="H238">
        <f t="shared" si="21"/>
        <v>96.157097338021813</v>
      </c>
    </row>
    <row r="239" spans="1:8" x14ac:dyDescent="0.25">
      <c r="A239" s="2">
        <v>44319</v>
      </c>
      <c r="B239">
        <v>192352</v>
      </c>
      <c r="C239">
        <v>21.42</v>
      </c>
      <c r="F239">
        <f t="shared" si="23"/>
        <v>-3.8990339691285188E-2</v>
      </c>
      <c r="G239" s="2">
        <f t="shared" si="24"/>
        <v>44319</v>
      </c>
      <c r="H239">
        <f t="shared" si="21"/>
        <v>96.100966030871476</v>
      </c>
    </row>
    <row r="240" spans="1:8" x14ac:dyDescent="0.25">
      <c r="A240" s="2">
        <v>44320</v>
      </c>
      <c r="B240">
        <v>193783</v>
      </c>
      <c r="C240">
        <v>23.34</v>
      </c>
      <c r="F240">
        <f t="shared" si="23"/>
        <v>-3.1578390237179114E-2</v>
      </c>
      <c r="G240" s="2">
        <f t="shared" si="24"/>
        <v>44320</v>
      </c>
      <c r="H240">
        <f t="shared" si="21"/>
        <v>96.842160976282088</v>
      </c>
    </row>
    <row r="241" spans="1:8" x14ac:dyDescent="0.25">
      <c r="A241" s="2">
        <v>44321</v>
      </c>
      <c r="B241">
        <v>189571</v>
      </c>
      <c r="C241">
        <v>24.94</v>
      </c>
      <c r="F241">
        <f t="shared" si="23"/>
        <v>-5.3553742012205856E-2</v>
      </c>
      <c r="G241" s="2">
        <f t="shared" si="24"/>
        <v>44321</v>
      </c>
      <c r="H241">
        <f t="shared" si="21"/>
        <v>94.644625798779416</v>
      </c>
    </row>
    <row r="242" spans="1:8" x14ac:dyDescent="0.25">
      <c r="A242" s="2">
        <v>44322</v>
      </c>
      <c r="B242">
        <v>191379</v>
      </c>
      <c r="C242">
        <v>21.55</v>
      </c>
      <c r="F242">
        <f t="shared" si="23"/>
        <v>-4.4061611416966906E-2</v>
      </c>
      <c r="G242" s="2">
        <f t="shared" si="24"/>
        <v>44322</v>
      </c>
      <c r="H242">
        <f t="shared" si="21"/>
        <v>95.5938388583033</v>
      </c>
    </row>
    <row r="243" spans="1:8" x14ac:dyDescent="0.25">
      <c r="A243" s="2">
        <v>44323</v>
      </c>
      <c r="B243">
        <v>194782</v>
      </c>
      <c r="C243">
        <v>20.23</v>
      </c>
      <c r="F243">
        <f t="shared" si="23"/>
        <v>-2.6436382073038292E-2</v>
      </c>
      <c r="G243" s="2">
        <f t="shared" si="24"/>
        <v>44323</v>
      </c>
      <c r="H243">
        <f t="shared" si="21"/>
        <v>97.356361792696163</v>
      </c>
    </row>
    <row r="244" spans="1:8" x14ac:dyDescent="0.25">
      <c r="A244" s="2">
        <v>44326</v>
      </c>
      <c r="B244">
        <v>194346</v>
      </c>
      <c r="C244">
        <v>19.64</v>
      </c>
      <c r="F244">
        <f t="shared" si="23"/>
        <v>-2.8677290886868663E-2</v>
      </c>
      <c r="G244" s="2">
        <f t="shared" si="24"/>
        <v>44326</v>
      </c>
      <c r="H244">
        <f t="shared" si="21"/>
        <v>97.132270911313128</v>
      </c>
    </row>
    <row r="245" spans="1:8" x14ac:dyDescent="0.25">
      <c r="A245" s="2">
        <v>44327</v>
      </c>
      <c r="B245">
        <v>177308</v>
      </c>
      <c r="C245">
        <v>26.59</v>
      </c>
      <c r="F245">
        <f t="shared" si="23"/>
        <v>-0.12042903322241269</v>
      </c>
      <c r="G245" s="2">
        <f t="shared" si="24"/>
        <v>44327</v>
      </c>
      <c r="H245">
        <f t="shared" si="21"/>
        <v>87.957096677758727</v>
      </c>
    </row>
    <row r="246" spans="1:8" x14ac:dyDescent="0.25">
      <c r="A246" s="2">
        <v>44328</v>
      </c>
      <c r="B246">
        <v>178238</v>
      </c>
      <c r="C246">
        <v>38.94</v>
      </c>
      <c r="F246">
        <f t="shared" si="23"/>
        <v>-0.11519763069792416</v>
      </c>
      <c r="G246" s="2">
        <f t="shared" si="24"/>
        <v>44328</v>
      </c>
      <c r="H246">
        <f t="shared" si="21"/>
        <v>88.480236930207596</v>
      </c>
    </row>
    <row r="247" spans="1:8" x14ac:dyDescent="0.25">
      <c r="A247" s="2">
        <v>44329</v>
      </c>
      <c r="B247">
        <v>178668</v>
      </c>
      <c r="C247">
        <v>34.020000000000003</v>
      </c>
      <c r="F247">
        <f t="shared" si="23"/>
        <v>-0.11278803148662289</v>
      </c>
      <c r="G247" s="2">
        <f t="shared" si="24"/>
        <v>44329</v>
      </c>
      <c r="H247">
        <f t="shared" si="21"/>
        <v>88.721196851337709</v>
      </c>
    </row>
    <row r="248" spans="1:8" x14ac:dyDescent="0.25">
      <c r="A248" s="2">
        <v>44332</v>
      </c>
      <c r="B248">
        <v>181846</v>
      </c>
      <c r="C248">
        <v>32.450000000000003</v>
      </c>
      <c r="F248">
        <f t="shared" si="23"/>
        <v>-9.5157191507631161E-2</v>
      </c>
      <c r="G248" s="2">
        <f t="shared" si="24"/>
        <v>44332</v>
      </c>
      <c r="H248">
        <f t="shared" si="21"/>
        <v>90.484280849236882</v>
      </c>
    </row>
    <row r="249" spans="1:8" x14ac:dyDescent="0.25">
      <c r="A249" s="2">
        <v>44333</v>
      </c>
      <c r="B249">
        <v>173445</v>
      </c>
      <c r="C249">
        <v>38.67</v>
      </c>
      <c r="F249">
        <f t="shared" si="23"/>
        <v>-0.14245682029900186</v>
      </c>
      <c r="G249" s="2">
        <f t="shared" si="24"/>
        <v>44333</v>
      </c>
      <c r="H249">
        <f t="shared" si="21"/>
        <v>85.754317970099819</v>
      </c>
    </row>
    <row r="250" spans="1:8" x14ac:dyDescent="0.25">
      <c r="A250" s="2">
        <v>44334</v>
      </c>
      <c r="B250">
        <v>186664</v>
      </c>
      <c r="C250">
        <v>32.29</v>
      </c>
      <c r="F250">
        <f t="shared" si="23"/>
        <v>-6.9007157303278915E-2</v>
      </c>
      <c r="G250" s="2">
        <f t="shared" si="24"/>
        <v>44334</v>
      </c>
      <c r="H250">
        <f t="shared" si="21"/>
        <v>93.099284269672111</v>
      </c>
    </row>
    <row r="251" spans="1:8" x14ac:dyDescent="0.25">
      <c r="A251" s="2">
        <v>44335</v>
      </c>
      <c r="B251">
        <v>189912</v>
      </c>
      <c r="C251">
        <v>30.97</v>
      </c>
      <c r="F251">
        <f t="shared" si="23"/>
        <v>-5.1756559573034794E-2</v>
      </c>
      <c r="G251" s="2">
        <f t="shared" si="24"/>
        <v>44335</v>
      </c>
      <c r="H251">
        <f t="shared" si="21"/>
        <v>94.824344042696524</v>
      </c>
    </row>
    <row r="252" spans="1:8" x14ac:dyDescent="0.25">
      <c r="A252" s="2">
        <v>44336</v>
      </c>
      <c r="B252">
        <v>190800</v>
      </c>
      <c r="C252">
        <v>29.63</v>
      </c>
      <c r="F252">
        <f t="shared" si="23"/>
        <v>-4.7091607533850569E-2</v>
      </c>
      <c r="G252" s="2">
        <f t="shared" si="24"/>
        <v>44336</v>
      </c>
      <c r="H252">
        <f t="shared" si="21"/>
        <v>95.290839246614951</v>
      </c>
    </row>
    <row r="253" spans="1:8" x14ac:dyDescent="0.25">
      <c r="A253" s="2">
        <v>44337</v>
      </c>
      <c r="B253">
        <v>190469</v>
      </c>
      <c r="C253">
        <v>28.04</v>
      </c>
      <c r="F253">
        <f t="shared" si="23"/>
        <v>-4.882791488198119E-2</v>
      </c>
      <c r="G253" s="2">
        <f t="shared" si="24"/>
        <v>44337</v>
      </c>
      <c r="H253">
        <f t="shared" si="21"/>
        <v>95.117208511801877</v>
      </c>
    </row>
    <row r="254" spans="1:8" x14ac:dyDescent="0.25">
      <c r="A254" s="2">
        <v>44340</v>
      </c>
      <c r="B254">
        <v>191650</v>
      </c>
      <c r="C254">
        <v>27.93</v>
      </c>
      <c r="F254">
        <f t="shared" si="23"/>
        <v>-4.2646574721472534E-2</v>
      </c>
      <c r="G254" s="2">
        <f t="shared" si="24"/>
        <v>44340</v>
      </c>
      <c r="H254">
        <f t="shared" si="21"/>
        <v>95.735342527852751</v>
      </c>
    </row>
    <row r="255" spans="1:8" x14ac:dyDescent="0.25">
      <c r="A255" s="2">
        <v>44341</v>
      </c>
      <c r="B255">
        <v>191432</v>
      </c>
      <c r="C255">
        <v>25.85</v>
      </c>
      <c r="F255">
        <f t="shared" si="23"/>
        <v>-4.3784712371021876E-2</v>
      </c>
      <c r="G255" s="2">
        <f t="shared" si="24"/>
        <v>44341</v>
      </c>
      <c r="H255">
        <f t="shared" si="21"/>
        <v>95.62152876289781</v>
      </c>
    </row>
    <row r="256" spans="1:8" x14ac:dyDescent="0.25">
      <c r="A256" s="2">
        <v>44342</v>
      </c>
      <c r="B256">
        <v>191174</v>
      </c>
      <c r="C256">
        <v>24.12</v>
      </c>
      <c r="F256">
        <f t="shared" si="23"/>
        <v>-4.5133358440896346E-2</v>
      </c>
      <c r="G256" s="2">
        <f t="shared" si="24"/>
        <v>44342</v>
      </c>
      <c r="H256">
        <f t="shared" si="21"/>
        <v>95.486664155910361</v>
      </c>
    </row>
    <row r="257" spans="1:8" x14ac:dyDescent="0.25">
      <c r="A257" s="2">
        <v>44343</v>
      </c>
      <c r="B257">
        <v>190934</v>
      </c>
      <c r="C257">
        <v>24.2</v>
      </c>
      <c r="F257">
        <f t="shared" si="23"/>
        <v>-4.638954795569445E-2</v>
      </c>
      <c r="G257" s="2">
        <f t="shared" si="24"/>
        <v>44343</v>
      </c>
      <c r="H257">
        <f t="shared" si="21"/>
        <v>95.361045204430553</v>
      </c>
    </row>
    <row r="258" spans="1:8" x14ac:dyDescent="0.25">
      <c r="A258" s="2">
        <v>44344</v>
      </c>
      <c r="B258">
        <v>192025</v>
      </c>
      <c r="C258">
        <v>23.17</v>
      </c>
      <c r="F258">
        <f t="shared" si="23"/>
        <v>-4.0691794663291037E-2</v>
      </c>
      <c r="G258" s="2">
        <f t="shared" si="24"/>
        <v>44344</v>
      </c>
      <c r="H258">
        <f t="shared" si="21"/>
        <v>95.930820533670897</v>
      </c>
    </row>
    <row r="259" spans="1:8" x14ac:dyDescent="0.25">
      <c r="A259" s="2">
        <v>44347</v>
      </c>
      <c r="B259">
        <v>193349</v>
      </c>
      <c r="C259">
        <v>23.88</v>
      </c>
      <c r="F259">
        <f t="shared" si="23"/>
        <v>-3.3820520476039097E-2</v>
      </c>
      <c r="G259" s="2">
        <f t="shared" si="24"/>
        <v>44347</v>
      </c>
      <c r="H259">
        <f t="shared" si="21"/>
        <v>96.617947952396094</v>
      </c>
    </row>
    <row r="260" spans="1:8" x14ac:dyDescent="0.25">
      <c r="A260" s="2">
        <v>44348</v>
      </c>
      <c r="B260">
        <v>194397</v>
      </c>
      <c r="C260">
        <v>22.03</v>
      </c>
      <c r="F260">
        <f t="shared" si="23"/>
        <v>-2.8414906739539482E-2</v>
      </c>
      <c r="G260" s="2">
        <f t="shared" si="24"/>
        <v>44348</v>
      </c>
      <c r="H260">
        <f t="shared" si="21"/>
        <v>97.158509326046044</v>
      </c>
    </row>
    <row r="261" spans="1:8" x14ac:dyDescent="0.25">
      <c r="A261" s="2">
        <v>44349</v>
      </c>
      <c r="B261">
        <v>195467</v>
      </c>
      <c r="C261">
        <v>22.36</v>
      </c>
      <c r="F261">
        <f t="shared" si="23"/>
        <v>-2.2925799324558464E-2</v>
      </c>
      <c r="G261" s="2">
        <f t="shared" si="24"/>
        <v>44349</v>
      </c>
      <c r="H261">
        <f t="shared" si="21"/>
        <v>97.707420067544149</v>
      </c>
    </row>
    <row r="262" spans="1:8" x14ac:dyDescent="0.25">
      <c r="A262" s="2">
        <v>44350</v>
      </c>
      <c r="B262">
        <v>195927</v>
      </c>
      <c r="C262">
        <v>21.41</v>
      </c>
      <c r="F262">
        <f t="shared" si="23"/>
        <v>-2.0575225673459086E-2</v>
      </c>
      <c r="G262" s="2">
        <f t="shared" si="24"/>
        <v>44350</v>
      </c>
      <c r="H262">
        <f t="shared" si="21"/>
        <v>97.942477432654101</v>
      </c>
    </row>
    <row r="263" spans="1:8" x14ac:dyDescent="0.25">
      <c r="A263" s="2">
        <v>44351</v>
      </c>
      <c r="B263">
        <v>196189</v>
      </c>
      <c r="C263">
        <v>22.41</v>
      </c>
      <c r="F263">
        <f t="shared" si="23"/>
        <v>-1.9238886228039782E-2</v>
      </c>
      <c r="G263" s="2">
        <f t="shared" si="24"/>
        <v>44351</v>
      </c>
      <c r="H263">
        <f t="shared" si="21"/>
        <v>98.076111377196014</v>
      </c>
    </row>
    <row r="264" spans="1:8" x14ac:dyDescent="0.25">
      <c r="A264" s="2">
        <v>44354</v>
      </c>
      <c r="B264">
        <v>197401</v>
      </c>
      <c r="C264">
        <v>23.29</v>
      </c>
      <c r="F264">
        <f t="shared" si="23"/>
        <v>-1.3080173705357167E-2</v>
      </c>
      <c r="G264" s="2">
        <f t="shared" si="24"/>
        <v>44354</v>
      </c>
      <c r="H264">
        <f t="shared" si="21"/>
        <v>98.691982629464277</v>
      </c>
    </row>
    <row r="265" spans="1:8" x14ac:dyDescent="0.25">
      <c r="A265" s="2">
        <v>44355</v>
      </c>
      <c r="B265">
        <v>198501</v>
      </c>
      <c r="C265">
        <v>22.69</v>
      </c>
      <c r="F265">
        <f t="shared" si="23"/>
        <v>-7.523228650105877E-3</v>
      </c>
      <c r="G265" s="2">
        <f t="shared" si="24"/>
        <v>44355</v>
      </c>
      <c r="H265">
        <f t="shared" si="21"/>
        <v>99.247677134989402</v>
      </c>
    </row>
    <row r="266" spans="1:8" x14ac:dyDescent="0.25">
      <c r="A266" s="2">
        <v>44356</v>
      </c>
      <c r="B266">
        <v>193942</v>
      </c>
      <c r="C266">
        <v>21.82</v>
      </c>
      <c r="D266" t="s">
        <v>20</v>
      </c>
      <c r="E266" t="s">
        <v>19</v>
      </c>
      <c r="F266">
        <f t="shared" si="23"/>
        <v>-3.0758221257036124E-2</v>
      </c>
      <c r="G266" s="2">
        <f t="shared" si="24"/>
        <v>44356</v>
      </c>
      <c r="H266">
        <f t="shared" si="21"/>
        <v>96.92417787429639</v>
      </c>
    </row>
    <row r="267" spans="1:8" x14ac:dyDescent="0.25">
      <c r="A267" s="2">
        <v>44357</v>
      </c>
      <c r="B267">
        <v>193658</v>
      </c>
      <c r="C267">
        <v>19.45</v>
      </c>
      <c r="E267" t="s">
        <v>18</v>
      </c>
      <c r="F267">
        <f t="shared" si="23"/>
        <v>-3.2223649795858136E-2</v>
      </c>
      <c r="G267" s="2">
        <f t="shared" si="24"/>
        <v>44357</v>
      </c>
      <c r="H267">
        <f t="shared" si="21"/>
        <v>96.777635020414181</v>
      </c>
    </row>
    <row r="268" spans="1:8" x14ac:dyDescent="0.25">
      <c r="A268" s="2">
        <v>44358</v>
      </c>
      <c r="B268">
        <v>194135</v>
      </c>
      <c r="C268">
        <v>17.73</v>
      </c>
      <c r="F268">
        <f t="shared" si="23"/>
        <v>-2.9763573205687354E-2</v>
      </c>
      <c r="G268" s="2">
        <f t="shared" si="24"/>
        <v>44358</v>
      </c>
      <c r="H268">
        <f t="shared" si="21"/>
        <v>97.023642679431262</v>
      </c>
    </row>
    <row r="269" spans="1:8" x14ac:dyDescent="0.25">
      <c r="A269" s="2">
        <v>44362</v>
      </c>
      <c r="B269">
        <v>196689</v>
      </c>
      <c r="C269">
        <v>16.64</v>
      </c>
      <c r="F269">
        <f t="shared" si="23"/>
        <v>-1.669356544171903E-2</v>
      </c>
      <c r="G269" s="2">
        <f t="shared" si="24"/>
        <v>44362</v>
      </c>
      <c r="H269">
        <f t="shared" si="21"/>
        <v>98.330643455828096</v>
      </c>
    </row>
    <row r="270" spans="1:8" x14ac:dyDescent="0.25">
      <c r="A270" s="2">
        <v>44363</v>
      </c>
      <c r="B270">
        <v>196070</v>
      </c>
      <c r="C270">
        <v>18.05</v>
      </c>
      <c r="F270">
        <f t="shared" si="23"/>
        <v>-1.9845628220706159E-2</v>
      </c>
      <c r="G270" s="2">
        <f t="shared" si="24"/>
        <v>44363</v>
      </c>
      <c r="H270">
        <f t="shared" si="21"/>
        <v>98.015437177929385</v>
      </c>
    </row>
    <row r="271" spans="1:8" x14ac:dyDescent="0.25">
      <c r="A271" s="2">
        <v>44364</v>
      </c>
      <c r="B271">
        <v>196137</v>
      </c>
      <c r="C271">
        <v>17.100000000000001</v>
      </c>
      <c r="F271">
        <f t="shared" si="23"/>
        <v>-1.9503971898143166E-2</v>
      </c>
      <c r="G271" s="2">
        <f t="shared" si="24"/>
        <v>44364</v>
      </c>
      <c r="H271">
        <f t="shared" si="21"/>
        <v>98.049602810185689</v>
      </c>
    </row>
    <row r="272" spans="1:8" x14ac:dyDescent="0.25">
      <c r="A272" s="2">
        <v>44365</v>
      </c>
      <c r="B272">
        <v>195907</v>
      </c>
      <c r="C272">
        <v>17.27</v>
      </c>
      <c r="F272">
        <f t="shared" si="23"/>
        <v>-2.0677309719342628E-2</v>
      </c>
      <c r="G272" s="2">
        <f t="shared" si="24"/>
        <v>44365</v>
      </c>
      <c r="H272">
        <f t="shared" si="21"/>
        <v>97.932269028065733</v>
      </c>
    </row>
    <row r="273" spans="1:8" x14ac:dyDescent="0.25">
      <c r="A273" s="2">
        <v>44368</v>
      </c>
      <c r="B273">
        <v>193445</v>
      </c>
      <c r="C273">
        <v>21.22</v>
      </c>
      <c r="D273" t="s">
        <v>21</v>
      </c>
      <c r="F273">
        <f t="shared" si="23"/>
        <v>-3.3324132207497095E-2</v>
      </c>
      <c r="G273" s="2">
        <f t="shared" si="24"/>
        <v>44368</v>
      </c>
      <c r="H273">
        <f t="shared" si="21"/>
        <v>96.667586779250286</v>
      </c>
    </row>
    <row r="274" spans="1:8" x14ac:dyDescent="0.25">
      <c r="A274" s="2">
        <v>44369</v>
      </c>
      <c r="B274">
        <v>194686</v>
      </c>
      <c r="C274">
        <v>19.89</v>
      </c>
      <c r="F274">
        <f t="shared" si="23"/>
        <v>-2.6929362250841051E-2</v>
      </c>
      <c r="G274" s="2">
        <f t="shared" si="24"/>
        <v>44369</v>
      </c>
      <c r="H274">
        <f t="shared" si="21"/>
        <v>97.307063774915889</v>
      </c>
    </row>
    <row r="275" spans="1:8" x14ac:dyDescent="0.25">
      <c r="A275" s="2">
        <v>44370</v>
      </c>
      <c r="B275">
        <v>194634</v>
      </c>
      <c r="C275">
        <v>19.3</v>
      </c>
      <c r="F275">
        <f t="shared" si="23"/>
        <v>-2.7196494688471962E-2</v>
      </c>
      <c r="G275" s="2">
        <f t="shared" si="24"/>
        <v>44370</v>
      </c>
      <c r="H275">
        <f t="shared" si="21"/>
        <v>97.280350531152806</v>
      </c>
    </row>
    <row r="276" spans="1:8" x14ac:dyDescent="0.25">
      <c r="A276" s="2">
        <v>44371</v>
      </c>
      <c r="B276">
        <v>195105</v>
      </c>
      <c r="C276">
        <v>18.14</v>
      </c>
      <c r="F276">
        <f t="shared" si="23"/>
        <v>-2.4779491364222909E-2</v>
      </c>
      <c r="G276" s="2">
        <f t="shared" si="24"/>
        <v>44371</v>
      </c>
      <c r="H276">
        <f t="shared" si="21"/>
        <v>97.522050863577718</v>
      </c>
    </row>
    <row r="277" spans="1:8" x14ac:dyDescent="0.25">
      <c r="A277" s="2">
        <v>44372</v>
      </c>
      <c r="B277">
        <v>195091</v>
      </c>
      <c r="C277">
        <v>18.82</v>
      </c>
      <c r="F277">
        <f t="shared" si="23"/>
        <v>-2.4851250172647447E-2</v>
      </c>
      <c r="G277" s="2">
        <f t="shared" si="24"/>
        <v>44372</v>
      </c>
      <c r="H277">
        <f t="shared" si="21"/>
        <v>97.51487498273525</v>
      </c>
    </row>
    <row r="278" spans="1:8" x14ac:dyDescent="0.25">
      <c r="A278" s="2">
        <v>44375</v>
      </c>
      <c r="B278">
        <v>196215</v>
      </c>
      <c r="C278">
        <v>19.37</v>
      </c>
      <c r="F278">
        <f t="shared" si="23"/>
        <v>-1.9106369739736589E-2</v>
      </c>
      <c r="G278" s="2">
        <f t="shared" si="24"/>
        <v>44375</v>
      </c>
      <c r="H278">
        <f t="shared" si="21"/>
        <v>98.089363026026348</v>
      </c>
    </row>
    <row r="279" spans="1:8" x14ac:dyDescent="0.25">
      <c r="A279" s="2">
        <v>44376</v>
      </c>
      <c r="B279">
        <v>197447</v>
      </c>
      <c r="C279">
        <v>20.100000000000001</v>
      </c>
      <c r="F279">
        <f t="shared" si="23"/>
        <v>-1.2847172650733108E-2</v>
      </c>
      <c r="G279" s="2">
        <f t="shared" si="24"/>
        <v>44376</v>
      </c>
      <c r="H279">
        <f t="shared" si="21"/>
        <v>98.715282734926689</v>
      </c>
    </row>
    <row r="280" spans="1:8" x14ac:dyDescent="0.25">
      <c r="A280" s="2">
        <v>44377</v>
      </c>
      <c r="B280">
        <v>197949</v>
      </c>
      <c r="C280">
        <v>19.670000000000002</v>
      </c>
      <c r="F280">
        <f t="shared" si="23"/>
        <v>-1.030794478941007E-2</v>
      </c>
      <c r="G280" s="2">
        <f t="shared" si="24"/>
        <v>44377</v>
      </c>
      <c r="H280">
        <f t="shared" si="21"/>
        <v>98.969205521058996</v>
      </c>
    </row>
    <row r="281" spans="1:8" x14ac:dyDescent="0.25">
      <c r="A281" s="2">
        <v>44378</v>
      </c>
      <c r="B281">
        <v>197746</v>
      </c>
      <c r="C281">
        <v>19.82</v>
      </c>
      <c r="F281">
        <f t="shared" si="23"/>
        <v>-1.1333987664903846E-2</v>
      </c>
      <c r="G281" s="2">
        <f t="shared" si="24"/>
        <v>44378</v>
      </c>
      <c r="H281">
        <f t="shared" si="21"/>
        <v>98.866601233509613</v>
      </c>
    </row>
    <row r="282" spans="1:8" x14ac:dyDescent="0.25">
      <c r="A282" s="2">
        <v>44379</v>
      </c>
      <c r="B282">
        <v>197958</v>
      </c>
      <c r="C282">
        <v>19.14</v>
      </c>
      <c r="F282">
        <f t="shared" si="23"/>
        <v>-1.0262479566509022E-2</v>
      </c>
      <c r="G282" s="2">
        <f t="shared" si="24"/>
        <v>44379</v>
      </c>
      <c r="H282">
        <f t="shared" si="21"/>
        <v>98.973752043349094</v>
      </c>
    </row>
    <row r="283" spans="1:8" x14ac:dyDescent="0.25">
      <c r="A283" s="2">
        <v>44382</v>
      </c>
      <c r="B283">
        <v>198207</v>
      </c>
      <c r="C283">
        <v>19.14</v>
      </c>
      <c r="F283">
        <f t="shared" si="23"/>
        <v>-9.0054274150633013E-3</v>
      </c>
      <c r="G283" s="2">
        <f t="shared" si="24"/>
        <v>44382</v>
      </c>
      <c r="H283">
        <f t="shared" si="21"/>
        <v>99.099457258493672</v>
      </c>
    </row>
    <row r="284" spans="1:8" x14ac:dyDescent="0.25">
      <c r="A284" s="2">
        <v>44383</v>
      </c>
      <c r="B284">
        <v>197729</v>
      </c>
      <c r="C284">
        <v>18.940000000000001</v>
      </c>
      <c r="F284">
        <f t="shared" si="23"/>
        <v>-1.1419960229594262E-2</v>
      </c>
      <c r="G284" s="2">
        <f t="shared" si="24"/>
        <v>44383</v>
      </c>
      <c r="H284">
        <f t="shared" si="21"/>
        <v>98.858003977040582</v>
      </c>
    </row>
    <row r="285" spans="1:8" x14ac:dyDescent="0.25">
      <c r="A285" s="2">
        <v>44384</v>
      </c>
      <c r="B285">
        <v>197948</v>
      </c>
      <c r="C285">
        <v>19.98</v>
      </c>
      <c r="F285">
        <f t="shared" si="23"/>
        <v>-1.0312996608443852E-2</v>
      </c>
      <c r="G285" s="2">
        <f t="shared" si="24"/>
        <v>44384</v>
      </c>
      <c r="H285">
        <f t="shared" si="21"/>
        <v>98.968700339155617</v>
      </c>
    </row>
    <row r="286" spans="1:8" x14ac:dyDescent="0.25">
      <c r="A286" s="2">
        <v>44385</v>
      </c>
      <c r="B286">
        <v>198376</v>
      </c>
      <c r="C286">
        <v>19.84</v>
      </c>
      <c r="F286">
        <f t="shared" si="23"/>
        <v>-8.153146756387156E-3</v>
      </c>
      <c r="G286" s="2">
        <f t="shared" si="24"/>
        <v>44385</v>
      </c>
      <c r="H286">
        <f t="shared" si="21"/>
        <v>99.184685324361283</v>
      </c>
    </row>
    <row r="287" spans="1:8" x14ac:dyDescent="0.25">
      <c r="A287" s="2">
        <v>44386</v>
      </c>
      <c r="B287">
        <v>197025</v>
      </c>
      <c r="C287">
        <v>20.41</v>
      </c>
      <c r="F287">
        <f t="shared" si="23"/>
        <v>-1.4986742308323394E-2</v>
      </c>
      <c r="G287" s="2">
        <f t="shared" si="24"/>
        <v>44386</v>
      </c>
      <c r="H287">
        <f t="shared" si="21"/>
        <v>98.501325769167664</v>
      </c>
    </row>
    <row r="288" spans="1:8" x14ac:dyDescent="0.25">
      <c r="A288" s="2">
        <v>44389</v>
      </c>
      <c r="B288">
        <v>196696</v>
      </c>
      <c r="C288">
        <v>19.71</v>
      </c>
      <c r="F288">
        <f t="shared" si="23"/>
        <v>-1.6657976896142863E-2</v>
      </c>
      <c r="G288" s="2">
        <f t="shared" si="24"/>
        <v>44389</v>
      </c>
      <c r="H288">
        <f t="shared" si="21"/>
        <v>98.334202310385706</v>
      </c>
    </row>
    <row r="289" spans="1:8" x14ac:dyDescent="0.25">
      <c r="A289" s="2">
        <v>44390</v>
      </c>
      <c r="B289">
        <v>197104</v>
      </c>
      <c r="C289">
        <v>19.64</v>
      </c>
      <c r="F289">
        <f t="shared" si="23"/>
        <v>-1.4585858328418445E-2</v>
      </c>
      <c r="G289" s="2">
        <f t="shared" ref="G289:G352" si="25">A289</f>
        <v>44390</v>
      </c>
      <c r="H289">
        <f t="shared" si="21"/>
        <v>98.541414167158166</v>
      </c>
    </row>
    <row r="290" spans="1:8" x14ac:dyDescent="0.25">
      <c r="A290" s="2">
        <v>44391</v>
      </c>
      <c r="B290">
        <v>197454</v>
      </c>
      <c r="C290">
        <v>19.47</v>
      </c>
      <c r="F290">
        <f t="shared" si="23"/>
        <v>-1.281172072733593E-2</v>
      </c>
      <c r="G290" s="2">
        <f t="shared" si="25"/>
        <v>44391</v>
      </c>
      <c r="H290">
        <f t="shared" si="21"/>
        <v>98.718827927266403</v>
      </c>
    </row>
    <row r="291" spans="1:8" x14ac:dyDescent="0.25">
      <c r="A291" s="2">
        <v>44392</v>
      </c>
      <c r="B291">
        <v>198238</v>
      </c>
      <c r="C291">
        <v>18.850000000000001</v>
      </c>
      <c r="F291">
        <f t="shared" si="23"/>
        <v>-8.8490374993716626E-3</v>
      </c>
      <c r="G291" s="2">
        <f t="shared" si="25"/>
        <v>44392</v>
      </c>
      <c r="H291">
        <f t="shared" si="21"/>
        <v>99.115096250062834</v>
      </c>
    </row>
    <row r="292" spans="1:8" x14ac:dyDescent="0.25">
      <c r="A292" s="2">
        <v>44393</v>
      </c>
      <c r="B292">
        <v>196075</v>
      </c>
      <c r="C292">
        <v>18.54</v>
      </c>
      <c r="F292">
        <f t="shared" si="23"/>
        <v>-1.9820127449306502E-2</v>
      </c>
      <c r="G292" s="2">
        <f t="shared" si="25"/>
        <v>44393</v>
      </c>
      <c r="H292">
        <f t="shared" si="21"/>
        <v>98.017987255069343</v>
      </c>
    </row>
    <row r="293" spans="1:8" x14ac:dyDescent="0.25">
      <c r="A293" s="2">
        <v>44396</v>
      </c>
      <c r="B293">
        <v>195475</v>
      </c>
      <c r="C293">
        <v>20.81</v>
      </c>
      <c r="F293">
        <f t="shared" si="23"/>
        <v>-2.2884872537458974E-2</v>
      </c>
      <c r="G293" s="2">
        <f t="shared" si="25"/>
        <v>44396</v>
      </c>
      <c r="H293">
        <f t="shared" si="21"/>
        <v>97.711512746254101</v>
      </c>
    </row>
    <row r="294" spans="1:8" x14ac:dyDescent="0.25">
      <c r="A294" s="2">
        <v>44397</v>
      </c>
      <c r="B294">
        <v>193928</v>
      </c>
      <c r="C294">
        <v>23.24</v>
      </c>
      <c r="F294">
        <f t="shared" si="23"/>
        <v>-3.0830410392602588E-2</v>
      </c>
      <c r="G294" s="2">
        <f t="shared" si="25"/>
        <v>44397</v>
      </c>
      <c r="H294">
        <f t="shared" si="21"/>
        <v>96.916958960739734</v>
      </c>
    </row>
    <row r="295" spans="1:8" x14ac:dyDescent="0.25">
      <c r="A295" s="2">
        <v>44398</v>
      </c>
      <c r="B295">
        <v>191884</v>
      </c>
      <c r="C295">
        <v>22.53</v>
      </c>
      <c r="F295">
        <f t="shared" si="23"/>
        <v>-4.1426343769146064E-2</v>
      </c>
      <c r="G295" s="2">
        <f t="shared" si="25"/>
        <v>44398</v>
      </c>
      <c r="H295">
        <f t="shared" si="21"/>
        <v>95.857365623085386</v>
      </c>
    </row>
    <row r="296" spans="1:8" x14ac:dyDescent="0.25">
      <c r="A296" s="2">
        <v>44399</v>
      </c>
      <c r="B296">
        <v>194803</v>
      </c>
      <c r="C296">
        <v>20.54</v>
      </c>
      <c r="F296">
        <f t="shared" si="23"/>
        <v>-2.6328575047509479E-2</v>
      </c>
      <c r="G296" s="2">
        <f t="shared" si="25"/>
        <v>44399</v>
      </c>
      <c r="H296">
        <f t="shared" si="21"/>
        <v>97.367142495249055</v>
      </c>
    </row>
    <row r="297" spans="1:8" x14ac:dyDescent="0.25">
      <c r="A297" s="2">
        <v>44400</v>
      </c>
      <c r="B297">
        <v>195065</v>
      </c>
      <c r="C297">
        <v>19.89</v>
      </c>
      <c r="F297">
        <f t="shared" si="23"/>
        <v>-2.4984530194169508E-2</v>
      </c>
      <c r="G297" s="2">
        <f t="shared" si="25"/>
        <v>44400</v>
      </c>
      <c r="H297">
        <f t="shared" si="21"/>
        <v>97.501546980583058</v>
      </c>
    </row>
    <row r="298" spans="1:8" x14ac:dyDescent="0.25">
      <c r="A298" s="2">
        <v>44403</v>
      </c>
      <c r="B298">
        <v>192588</v>
      </c>
      <c r="C298">
        <v>21.81</v>
      </c>
      <c r="F298">
        <f t="shared" si="23"/>
        <v>-3.7764174421017212E-2</v>
      </c>
      <c r="G298" s="2">
        <f t="shared" si="25"/>
        <v>44403</v>
      </c>
      <c r="H298">
        <f t="shared" si="21"/>
        <v>96.223582557898283</v>
      </c>
    </row>
    <row r="299" spans="1:8" x14ac:dyDescent="0.25">
      <c r="A299" s="2">
        <v>44404</v>
      </c>
      <c r="B299">
        <v>192616</v>
      </c>
      <c r="C299">
        <v>21.9</v>
      </c>
      <c r="F299">
        <f t="shared" si="23"/>
        <v>-3.7618796906508947E-2</v>
      </c>
      <c r="G299" s="2">
        <f t="shared" si="25"/>
        <v>44404</v>
      </c>
      <c r="H299">
        <f t="shared" si="21"/>
        <v>96.238120309349114</v>
      </c>
    </row>
    <row r="300" spans="1:8" x14ac:dyDescent="0.25">
      <c r="A300" s="2">
        <v>44405</v>
      </c>
      <c r="B300">
        <v>193945</v>
      </c>
      <c r="C300">
        <v>24.21</v>
      </c>
      <c r="F300">
        <f t="shared" si="23"/>
        <v>-3.0742752834531335E-2</v>
      </c>
      <c r="G300" s="2">
        <f t="shared" si="25"/>
        <v>44405</v>
      </c>
      <c r="H300">
        <f t="shared" si="21"/>
        <v>96.925724716546867</v>
      </c>
    </row>
    <row r="301" spans="1:8" x14ac:dyDescent="0.25">
      <c r="A301" s="2">
        <v>44406</v>
      </c>
      <c r="B301">
        <v>197736</v>
      </c>
      <c r="C301">
        <v>20.94</v>
      </c>
      <c r="F301">
        <f t="shared" si="23"/>
        <v>-1.1384558866638084E-2</v>
      </c>
      <c r="G301" s="2">
        <f t="shared" si="25"/>
        <v>44406</v>
      </c>
      <c r="H301">
        <f t="shared" si="21"/>
        <v>98.86154411333618</v>
      </c>
    </row>
    <row r="302" spans="1:8" x14ac:dyDescent="0.25">
      <c r="A302" s="2">
        <v>44407</v>
      </c>
      <c r="B302">
        <v>195986</v>
      </c>
      <c r="C302">
        <v>22.02</v>
      </c>
      <c r="F302">
        <f t="shared" si="23"/>
        <v>-2.0274138440089944E-2</v>
      </c>
      <c r="G302" s="2">
        <f t="shared" si="25"/>
        <v>44407</v>
      </c>
      <c r="H302">
        <f t="shared" si="21"/>
        <v>97.97258615599101</v>
      </c>
    </row>
    <row r="303" spans="1:8" x14ac:dyDescent="0.25">
      <c r="A303" s="2">
        <v>44410</v>
      </c>
      <c r="B303">
        <v>199786</v>
      </c>
      <c r="C303">
        <v>20.6</v>
      </c>
      <c r="F303">
        <f t="shared" si="23"/>
        <v>-1.0705728586756619E-3</v>
      </c>
      <c r="G303" s="2">
        <f t="shared" si="25"/>
        <v>44410</v>
      </c>
      <c r="H303">
        <f t="shared" si="21"/>
        <v>99.892942714132431</v>
      </c>
    </row>
    <row r="304" spans="1:8" ht="17.25" thickBot="1" x14ac:dyDescent="0.3">
      <c r="A304" s="2">
        <v>44411</v>
      </c>
      <c r="B304">
        <v>200186</v>
      </c>
      <c r="C304">
        <v>20.59</v>
      </c>
      <c r="F304">
        <f t="shared" si="23"/>
        <v>9.2956781793222332E-4</v>
      </c>
      <c r="G304" s="2">
        <f t="shared" si="25"/>
        <v>44411</v>
      </c>
      <c r="H304">
        <f t="shared" si="21"/>
        <v>100.09295678179322</v>
      </c>
    </row>
    <row r="305" spans="1:8" ht="17.25" thickBot="1" x14ac:dyDescent="0.3">
      <c r="A305" s="5">
        <v>44412</v>
      </c>
      <c r="B305" s="6">
        <v>201411</v>
      </c>
      <c r="C305" s="6">
        <v>20.420000000000002</v>
      </c>
      <c r="F305">
        <f t="shared" si="23"/>
        <v>7.0302299212004395E-3</v>
      </c>
      <c r="G305" s="2">
        <f t="shared" si="25"/>
        <v>44412</v>
      </c>
      <c r="H305">
        <f t="shared" si="21"/>
        <v>100.70302299212004</v>
      </c>
    </row>
    <row r="306" spans="1:8" ht="17.25" thickBot="1" x14ac:dyDescent="0.3">
      <c r="A306" s="5">
        <v>44413</v>
      </c>
      <c r="B306">
        <v>201207</v>
      </c>
      <c r="C306">
        <v>19.38</v>
      </c>
      <c r="F306">
        <f t="shared" ref="F306:F369" si="26">LN(B306/$B$1)</f>
        <v>6.0168623248309785E-3</v>
      </c>
      <c r="G306" s="2">
        <f t="shared" si="25"/>
        <v>44413</v>
      </c>
      <c r="H306">
        <f t="shared" ref="H306:H369" si="27">100*(1+F306)</f>
        <v>100.60168623248309</v>
      </c>
    </row>
    <row r="307" spans="1:8" ht="17.25" thickBot="1" x14ac:dyDescent="0.3">
      <c r="A307" s="5">
        <v>44414</v>
      </c>
      <c r="B307">
        <v>200557</v>
      </c>
      <c r="C307">
        <v>20.010000000000002</v>
      </c>
      <c r="F307">
        <f t="shared" si="26"/>
        <v>2.7811290728559203E-3</v>
      </c>
      <c r="G307" s="2">
        <f t="shared" si="25"/>
        <v>44414</v>
      </c>
      <c r="H307">
        <f t="shared" si="27"/>
        <v>100.27811290728559</v>
      </c>
    </row>
    <row r="308" spans="1:8" ht="17.25" thickBot="1" x14ac:dyDescent="0.3">
      <c r="A308" s="5">
        <v>44417</v>
      </c>
      <c r="B308">
        <v>201773</v>
      </c>
      <c r="C308">
        <v>21.31</v>
      </c>
      <c r="F308">
        <f t="shared" si="26"/>
        <v>8.825936582547456E-3</v>
      </c>
      <c r="G308" s="2">
        <f t="shared" si="25"/>
        <v>44417</v>
      </c>
      <c r="H308">
        <f t="shared" si="27"/>
        <v>100.88259365825473</v>
      </c>
    </row>
    <row r="309" spans="1:8" ht="17.25" thickBot="1" x14ac:dyDescent="0.3">
      <c r="A309" s="5">
        <v>44418</v>
      </c>
      <c r="B309">
        <v>201183</v>
      </c>
      <c r="C309">
        <v>21.1</v>
      </c>
      <c r="F309">
        <f t="shared" si="26"/>
        <v>5.8975750660597214E-3</v>
      </c>
      <c r="G309" s="2">
        <f t="shared" si="25"/>
        <v>44418</v>
      </c>
      <c r="H309">
        <f t="shared" si="27"/>
        <v>100.58975750660596</v>
      </c>
    </row>
    <row r="310" spans="1:8" ht="17.25" thickBot="1" x14ac:dyDescent="0.3">
      <c r="A310" s="5">
        <v>44419</v>
      </c>
      <c r="B310">
        <v>197783</v>
      </c>
      <c r="C310">
        <v>20.92</v>
      </c>
      <c r="F310">
        <f t="shared" si="26"/>
        <v>-1.1146896452335743E-2</v>
      </c>
      <c r="G310" s="2">
        <f t="shared" si="25"/>
        <v>44419</v>
      </c>
      <c r="H310">
        <f t="shared" si="27"/>
        <v>98.885310354766418</v>
      </c>
    </row>
    <row r="311" spans="1:8" ht="17.25" thickBot="1" x14ac:dyDescent="0.3">
      <c r="A311" s="5">
        <v>44420</v>
      </c>
      <c r="B311">
        <v>199133</v>
      </c>
      <c r="C311">
        <v>19.28</v>
      </c>
      <c r="F311">
        <f t="shared" si="26"/>
        <v>-4.3444233558593221E-3</v>
      </c>
      <c r="G311" s="2">
        <f t="shared" si="25"/>
        <v>44420</v>
      </c>
      <c r="H311">
        <f t="shared" si="27"/>
        <v>99.565557664414072</v>
      </c>
    </row>
    <row r="312" spans="1:8" ht="17.25" thickBot="1" x14ac:dyDescent="0.3">
      <c r="A312" s="5">
        <v>44421</v>
      </c>
      <c r="B312">
        <v>189983</v>
      </c>
      <c r="C312">
        <v>20.46</v>
      </c>
      <c r="F312">
        <f t="shared" si="26"/>
        <v>-5.1382772074769968E-2</v>
      </c>
      <c r="G312" s="2">
        <f t="shared" si="25"/>
        <v>44421</v>
      </c>
      <c r="H312">
        <f t="shared" si="27"/>
        <v>94.861722792523011</v>
      </c>
    </row>
    <row r="313" spans="1:8" x14ac:dyDescent="0.25">
      <c r="A313" s="2">
        <v>44424</v>
      </c>
      <c r="B313">
        <v>182228</v>
      </c>
      <c r="C313">
        <v>21.13</v>
      </c>
      <c r="F313">
        <f t="shared" si="26"/>
        <v>-9.3058716251605195E-2</v>
      </c>
      <c r="G313" s="2">
        <f t="shared" si="25"/>
        <v>44424</v>
      </c>
      <c r="H313">
        <f t="shared" si="27"/>
        <v>90.69412837483948</v>
      </c>
    </row>
    <row r="314" spans="1:8" x14ac:dyDescent="0.25">
      <c r="A314" s="2">
        <v>44425</v>
      </c>
      <c r="B314">
        <v>170908</v>
      </c>
      <c r="C314">
        <v>23.46</v>
      </c>
      <c r="F314">
        <f t="shared" si="26"/>
        <v>-0.15719196652150708</v>
      </c>
      <c r="G314" s="2">
        <f t="shared" si="25"/>
        <v>44425</v>
      </c>
      <c r="H314">
        <f t="shared" si="27"/>
        <v>84.280803347849286</v>
      </c>
    </row>
    <row r="315" spans="1:8" x14ac:dyDescent="0.25">
      <c r="A315" s="2">
        <v>44426</v>
      </c>
      <c r="B315">
        <v>182131</v>
      </c>
      <c r="C315">
        <v>20.62</v>
      </c>
      <c r="F315">
        <f t="shared" si="26"/>
        <v>-9.3591158169008468E-2</v>
      </c>
      <c r="G315" s="2">
        <f t="shared" si="25"/>
        <v>44426</v>
      </c>
      <c r="H315">
        <f t="shared" si="27"/>
        <v>90.640884183099161</v>
      </c>
    </row>
    <row r="316" spans="1:8" x14ac:dyDescent="0.25">
      <c r="A316" s="2">
        <v>44427</v>
      </c>
      <c r="B316">
        <v>178546</v>
      </c>
      <c r="C316">
        <v>24.18</v>
      </c>
      <c r="F316">
        <f t="shared" si="26"/>
        <v>-0.11347109544684576</v>
      </c>
      <c r="G316" s="2">
        <f t="shared" si="25"/>
        <v>44427</v>
      </c>
      <c r="H316">
        <f t="shared" si="27"/>
        <v>88.652890455315429</v>
      </c>
    </row>
    <row r="317" spans="1:8" x14ac:dyDescent="0.25">
      <c r="A317" s="2">
        <v>44428</v>
      </c>
      <c r="B317">
        <v>176921</v>
      </c>
      <c r="C317">
        <v>26.52</v>
      </c>
      <c r="F317">
        <f t="shared" si="26"/>
        <v>-0.12261406129167129</v>
      </c>
      <c r="G317" s="2">
        <f t="shared" si="25"/>
        <v>44428</v>
      </c>
      <c r="H317">
        <f t="shared" si="27"/>
        <v>87.738593870832872</v>
      </c>
    </row>
    <row r="318" spans="1:8" x14ac:dyDescent="0.25">
      <c r="A318" s="2">
        <v>44431</v>
      </c>
      <c r="B318">
        <v>184093</v>
      </c>
      <c r="C318">
        <v>22.44</v>
      </c>
      <c r="F318">
        <f t="shared" si="26"/>
        <v>-8.2876301845578246E-2</v>
      </c>
      <c r="G318" s="2">
        <f t="shared" si="25"/>
        <v>44431</v>
      </c>
      <c r="H318">
        <f t="shared" si="27"/>
        <v>91.712369815442173</v>
      </c>
    </row>
    <row r="319" spans="1:8" x14ac:dyDescent="0.25">
      <c r="A319" s="2">
        <v>44432</v>
      </c>
      <c r="B319">
        <v>185961</v>
      </c>
      <c r="C319">
        <v>20.78</v>
      </c>
      <c r="F319">
        <f t="shared" si="26"/>
        <v>-7.2780392239573652E-2</v>
      </c>
      <c r="G319" s="2">
        <f t="shared" si="25"/>
        <v>44432</v>
      </c>
      <c r="H319">
        <f t="shared" si="27"/>
        <v>92.721960776042636</v>
      </c>
    </row>
    <row r="320" spans="1:8" x14ac:dyDescent="0.25">
      <c r="A320" s="2">
        <v>44433</v>
      </c>
      <c r="B320">
        <v>187734</v>
      </c>
      <c r="C320">
        <v>20.64</v>
      </c>
      <c r="F320">
        <f t="shared" si="26"/>
        <v>-6.329129924225535E-2</v>
      </c>
      <c r="G320" s="2">
        <f t="shared" si="25"/>
        <v>44433</v>
      </c>
      <c r="H320">
        <f t="shared" si="27"/>
        <v>93.670870075774459</v>
      </c>
    </row>
    <row r="321" spans="1:8" x14ac:dyDescent="0.25">
      <c r="A321" s="2">
        <v>44434</v>
      </c>
      <c r="B321">
        <v>187703</v>
      </c>
      <c r="C321">
        <v>20.38</v>
      </c>
      <c r="F321">
        <f t="shared" si="26"/>
        <v>-6.3456440131781186E-2</v>
      </c>
      <c r="G321" s="2">
        <f t="shared" si="25"/>
        <v>44434</v>
      </c>
      <c r="H321">
        <f t="shared" si="27"/>
        <v>93.654355986821884</v>
      </c>
    </row>
    <row r="322" spans="1:8" x14ac:dyDescent="0.25">
      <c r="A322" s="2">
        <v>44435</v>
      </c>
      <c r="B322">
        <v>188763</v>
      </c>
      <c r="C322">
        <v>19.93</v>
      </c>
      <c r="F322">
        <f t="shared" si="26"/>
        <v>-5.7825106618434104E-2</v>
      </c>
      <c r="G322" s="2">
        <f t="shared" si="25"/>
        <v>44435</v>
      </c>
      <c r="H322">
        <f t="shared" si="27"/>
        <v>94.217489338156597</v>
      </c>
    </row>
    <row r="323" spans="1:8" x14ac:dyDescent="0.25">
      <c r="A323" s="2">
        <v>44438</v>
      </c>
      <c r="B323">
        <v>189519</v>
      </c>
      <c r="C323">
        <v>19.46</v>
      </c>
      <c r="F323">
        <f t="shared" si="26"/>
        <v>-5.3828083199397012E-2</v>
      </c>
      <c r="G323" s="2">
        <f t="shared" si="25"/>
        <v>44438</v>
      </c>
      <c r="H323">
        <f t="shared" si="27"/>
        <v>94.617191680060301</v>
      </c>
    </row>
    <row r="324" spans="1:8" x14ac:dyDescent="0.25">
      <c r="A324" s="2">
        <v>44439</v>
      </c>
      <c r="B324">
        <v>191400</v>
      </c>
      <c r="C324">
        <v>19.16</v>
      </c>
      <c r="F324">
        <f t="shared" si="26"/>
        <v>-4.3951887529182831E-2</v>
      </c>
      <c r="G324" s="2">
        <f t="shared" si="25"/>
        <v>44439</v>
      </c>
      <c r="H324">
        <f t="shared" si="27"/>
        <v>95.604811247081713</v>
      </c>
    </row>
    <row r="325" spans="1:8" x14ac:dyDescent="0.25">
      <c r="A325" s="2">
        <v>44440</v>
      </c>
      <c r="B325">
        <v>191730</v>
      </c>
      <c r="C325">
        <v>19.18</v>
      </c>
      <c r="F325">
        <f t="shared" si="26"/>
        <v>-4.2229234217736576E-2</v>
      </c>
      <c r="G325" s="2">
        <f t="shared" si="25"/>
        <v>44440</v>
      </c>
      <c r="H325">
        <f t="shared" si="27"/>
        <v>95.777076578226342</v>
      </c>
    </row>
    <row r="326" spans="1:8" x14ac:dyDescent="0.25">
      <c r="A326" s="2">
        <v>44441</v>
      </c>
      <c r="B326">
        <v>191190</v>
      </c>
      <c r="C326">
        <v>19</v>
      </c>
      <c r="F326">
        <f t="shared" si="26"/>
        <v>-4.5049668553724269E-2</v>
      </c>
      <c r="G326" s="2">
        <f t="shared" si="25"/>
        <v>44441</v>
      </c>
      <c r="H326">
        <f t="shared" si="27"/>
        <v>95.49503314462757</v>
      </c>
    </row>
    <row r="327" spans="1:8" x14ac:dyDescent="0.25">
      <c r="A327" s="2">
        <v>44442</v>
      </c>
      <c r="B327">
        <v>192103</v>
      </c>
      <c r="C327">
        <v>19.09</v>
      </c>
      <c r="F327">
        <f t="shared" si="26"/>
        <v>-4.0285680029252174E-2</v>
      </c>
      <c r="G327" s="2">
        <f t="shared" si="25"/>
        <v>44442</v>
      </c>
      <c r="H327">
        <f t="shared" si="27"/>
        <v>95.971431997074788</v>
      </c>
    </row>
    <row r="328" spans="1:8" x14ac:dyDescent="0.25">
      <c r="A328" s="2">
        <v>44445</v>
      </c>
      <c r="B328">
        <v>192223</v>
      </c>
      <c r="C328">
        <v>18.89</v>
      </c>
      <c r="F328">
        <f t="shared" si="26"/>
        <v>-3.9661210157842824E-2</v>
      </c>
      <c r="G328" s="2">
        <f t="shared" si="25"/>
        <v>44445</v>
      </c>
      <c r="H328">
        <f t="shared" si="27"/>
        <v>96.033878984215718</v>
      </c>
    </row>
    <row r="329" spans="1:8" x14ac:dyDescent="0.25">
      <c r="A329" s="2">
        <v>44446</v>
      </c>
      <c r="B329">
        <v>190950</v>
      </c>
      <c r="C329">
        <v>19.03</v>
      </c>
      <c r="F329">
        <f t="shared" si="26"/>
        <v>-4.6305752876511473E-2</v>
      </c>
      <c r="G329" s="2">
        <f t="shared" si="25"/>
        <v>44446</v>
      </c>
      <c r="H329">
        <f t="shared" si="27"/>
        <v>95.369424712348845</v>
      </c>
    </row>
    <row r="330" spans="1:8" x14ac:dyDescent="0.25">
      <c r="A330" s="2">
        <v>44447</v>
      </c>
      <c r="B330">
        <v>188453</v>
      </c>
      <c r="C330">
        <v>19.38</v>
      </c>
      <c r="F330">
        <f t="shared" si="26"/>
        <v>-5.9468727619603069E-2</v>
      </c>
      <c r="G330" s="2">
        <f t="shared" si="25"/>
        <v>44447</v>
      </c>
      <c r="H330">
        <f t="shared" si="27"/>
        <v>94.053127238039693</v>
      </c>
    </row>
    <row r="331" spans="1:8" x14ac:dyDescent="0.25">
      <c r="A331" s="2">
        <v>44448</v>
      </c>
      <c r="B331">
        <v>189553</v>
      </c>
      <c r="C331">
        <v>19.55</v>
      </c>
      <c r="F331">
        <f t="shared" si="26"/>
        <v>-5.3648697752351725E-2</v>
      </c>
      <c r="G331" s="2">
        <f t="shared" si="25"/>
        <v>44448</v>
      </c>
      <c r="H331">
        <f t="shared" si="27"/>
        <v>94.635130224764836</v>
      </c>
    </row>
    <row r="332" spans="1:8" x14ac:dyDescent="0.25">
      <c r="A332" s="2">
        <v>44449</v>
      </c>
      <c r="B332">
        <v>192857</v>
      </c>
      <c r="C332">
        <v>18.309999999999999</v>
      </c>
      <c r="F332">
        <f t="shared" si="26"/>
        <v>-3.6368384911889991E-2</v>
      </c>
      <c r="G332" s="2">
        <f t="shared" si="25"/>
        <v>44449</v>
      </c>
      <c r="H332">
        <f t="shared" si="27"/>
        <v>96.363161508811004</v>
      </c>
    </row>
    <row r="333" spans="1:8" x14ac:dyDescent="0.25">
      <c r="A333" s="2">
        <v>44452</v>
      </c>
      <c r="B333">
        <v>192968</v>
      </c>
      <c r="C333">
        <v>16.88</v>
      </c>
      <c r="F333">
        <f t="shared" si="26"/>
        <v>-3.5792994498814366E-2</v>
      </c>
      <c r="G333" s="2">
        <f t="shared" si="25"/>
        <v>44452</v>
      </c>
      <c r="H333">
        <f t="shared" si="27"/>
        <v>96.420700550118568</v>
      </c>
    </row>
    <row r="334" spans="1:8" x14ac:dyDescent="0.25">
      <c r="A334" s="2">
        <v>44453</v>
      </c>
      <c r="B334">
        <v>193348</v>
      </c>
      <c r="C334">
        <v>17.09</v>
      </c>
      <c r="F334">
        <f t="shared" si="26"/>
        <v>-3.3825692484097017E-2</v>
      </c>
      <c r="G334" s="2">
        <f t="shared" si="25"/>
        <v>44453</v>
      </c>
      <c r="H334">
        <f t="shared" si="27"/>
        <v>96.617430751590291</v>
      </c>
    </row>
    <row r="335" spans="1:8" x14ac:dyDescent="0.25">
      <c r="A335" s="2">
        <v>44454</v>
      </c>
      <c r="B335">
        <v>193305</v>
      </c>
      <c r="C335">
        <v>17.559999999999999</v>
      </c>
      <c r="F335">
        <f t="shared" si="26"/>
        <v>-3.4048114139572538E-2</v>
      </c>
      <c r="G335" s="2">
        <f t="shared" si="25"/>
        <v>44454</v>
      </c>
      <c r="H335">
        <f t="shared" si="27"/>
        <v>96.595188586042752</v>
      </c>
    </row>
    <row r="336" spans="1:8" x14ac:dyDescent="0.25">
      <c r="A336" s="2">
        <v>44455</v>
      </c>
      <c r="B336">
        <v>192210</v>
      </c>
      <c r="C336">
        <v>17.309999999999999</v>
      </c>
      <c r="F336">
        <f t="shared" si="26"/>
        <v>-3.9728842228996829E-2</v>
      </c>
      <c r="G336" s="2">
        <f t="shared" si="25"/>
        <v>44455</v>
      </c>
      <c r="H336">
        <f t="shared" si="27"/>
        <v>96.02711577710032</v>
      </c>
    </row>
    <row r="337" spans="1:8" x14ac:dyDescent="0.25">
      <c r="A337" s="2">
        <v>44456</v>
      </c>
      <c r="B337">
        <v>192450</v>
      </c>
      <c r="C337">
        <v>17.14</v>
      </c>
      <c r="F337">
        <f t="shared" si="26"/>
        <v>-3.84809868182815E-2</v>
      </c>
      <c r="G337" s="2">
        <f t="shared" si="25"/>
        <v>44456</v>
      </c>
      <c r="H337">
        <f t="shared" si="27"/>
        <v>96.151901318171852</v>
      </c>
    </row>
    <row r="338" spans="1:8" x14ac:dyDescent="0.25">
      <c r="A338" s="2">
        <v>44461</v>
      </c>
      <c r="B338">
        <v>181339</v>
      </c>
      <c r="C338">
        <v>21.71</v>
      </c>
      <c r="F338">
        <f t="shared" si="26"/>
        <v>-9.7949158848474785E-2</v>
      </c>
      <c r="G338" s="2">
        <f t="shared" si="25"/>
        <v>44461</v>
      </c>
      <c r="H338">
        <f t="shared" si="27"/>
        <v>90.205084115152516</v>
      </c>
    </row>
    <row r="339" spans="1:8" x14ac:dyDescent="0.25">
      <c r="A339" s="2">
        <v>44462</v>
      </c>
      <c r="B339">
        <v>185268</v>
      </c>
      <c r="C339">
        <v>19.91</v>
      </c>
      <c r="F339">
        <f t="shared" si="26"/>
        <v>-7.6513941100246743E-2</v>
      </c>
      <c r="G339" s="2">
        <f t="shared" si="25"/>
        <v>44462</v>
      </c>
      <c r="H339">
        <f t="shared" si="27"/>
        <v>92.348605889975317</v>
      </c>
    </row>
    <row r="340" spans="1:8" x14ac:dyDescent="0.25">
      <c r="A340" s="2">
        <v>44463</v>
      </c>
      <c r="B340">
        <v>186053</v>
      </c>
      <c r="C340">
        <v>19.190000000000001</v>
      </c>
      <c r="F340">
        <f t="shared" si="26"/>
        <v>-7.2285787187744782E-2</v>
      </c>
      <c r="G340" s="2">
        <f t="shared" si="25"/>
        <v>44463</v>
      </c>
      <c r="H340">
        <f t="shared" si="27"/>
        <v>92.771421281225514</v>
      </c>
    </row>
    <row r="341" spans="1:8" x14ac:dyDescent="0.25">
      <c r="A341" s="2">
        <v>44466</v>
      </c>
      <c r="B341">
        <v>186509</v>
      </c>
      <c r="C341">
        <v>19.77</v>
      </c>
      <c r="F341">
        <f t="shared" si="26"/>
        <v>-6.9837871255861883E-2</v>
      </c>
      <c r="G341" s="2">
        <f t="shared" si="25"/>
        <v>44466</v>
      </c>
      <c r="H341">
        <f t="shared" si="27"/>
        <v>93.01621287441381</v>
      </c>
    </row>
    <row r="342" spans="1:8" x14ac:dyDescent="0.25">
      <c r="A342" s="2">
        <v>44467</v>
      </c>
      <c r="B342">
        <v>184495</v>
      </c>
      <c r="C342">
        <v>20.58</v>
      </c>
      <c r="F342">
        <f t="shared" si="26"/>
        <v>-8.0695003705676435E-2</v>
      </c>
      <c r="G342" s="2">
        <f t="shared" si="25"/>
        <v>44467</v>
      </c>
      <c r="H342">
        <f t="shared" si="27"/>
        <v>91.930499629432362</v>
      </c>
    </row>
    <row r="343" spans="1:8" x14ac:dyDescent="0.25">
      <c r="A343" s="2">
        <v>44468</v>
      </c>
      <c r="B343">
        <v>180626</v>
      </c>
      <c r="C343">
        <v>23.01</v>
      </c>
      <c r="F343">
        <f t="shared" si="26"/>
        <v>-0.10188877136448558</v>
      </c>
      <c r="G343" s="2">
        <f t="shared" si="25"/>
        <v>44468</v>
      </c>
      <c r="H343">
        <f t="shared" si="27"/>
        <v>89.811122863551446</v>
      </c>
    </row>
    <row r="344" spans="1:8" x14ac:dyDescent="0.25">
      <c r="A344" s="2">
        <v>44469</v>
      </c>
      <c r="B344">
        <v>181196</v>
      </c>
      <c r="C344">
        <v>22.3</v>
      </c>
      <c r="F344">
        <f t="shared" si="26"/>
        <v>-9.8738048238002973E-2</v>
      </c>
      <c r="G344" s="2">
        <f t="shared" si="25"/>
        <v>44469</v>
      </c>
      <c r="H344">
        <f t="shared" si="27"/>
        <v>90.126195176199701</v>
      </c>
    </row>
    <row r="345" spans="1:8" x14ac:dyDescent="0.25">
      <c r="A345" s="2">
        <v>44470</v>
      </c>
      <c r="B345">
        <v>171820</v>
      </c>
      <c r="C345">
        <v>24.54</v>
      </c>
      <c r="F345">
        <f t="shared" si="26"/>
        <v>-0.15186994933812625</v>
      </c>
      <c r="G345" s="2">
        <f t="shared" si="25"/>
        <v>44470</v>
      </c>
      <c r="H345">
        <f t="shared" si="27"/>
        <v>84.813005066187372</v>
      </c>
    </row>
    <row r="346" spans="1:8" x14ac:dyDescent="0.25">
      <c r="A346" s="2">
        <v>44473</v>
      </c>
      <c r="B346">
        <v>168443</v>
      </c>
      <c r="C346">
        <v>25.4</v>
      </c>
      <c r="F346">
        <f t="shared" si="26"/>
        <v>-0.17171995291659545</v>
      </c>
      <c r="G346" s="2">
        <f t="shared" si="25"/>
        <v>44473</v>
      </c>
      <c r="H346">
        <f t="shared" si="27"/>
        <v>82.828004708340458</v>
      </c>
    </row>
    <row r="347" spans="1:8" x14ac:dyDescent="0.25">
      <c r="A347" s="2">
        <v>44474</v>
      </c>
      <c r="B347">
        <v>166215</v>
      </c>
      <c r="C347">
        <v>24.91</v>
      </c>
      <c r="F347">
        <f t="shared" si="26"/>
        <v>-0.18503523549163819</v>
      </c>
      <c r="G347" s="2">
        <f t="shared" si="25"/>
        <v>44474</v>
      </c>
      <c r="H347">
        <f t="shared" si="27"/>
        <v>81.49647645083617</v>
      </c>
    </row>
    <row r="348" spans="1:8" x14ac:dyDescent="0.25">
      <c r="A348" s="2">
        <v>44475</v>
      </c>
      <c r="B348">
        <v>165105</v>
      </c>
      <c r="C348">
        <v>25.44</v>
      </c>
      <c r="F348">
        <f t="shared" si="26"/>
        <v>-0.19173573140457198</v>
      </c>
      <c r="G348" s="2">
        <f t="shared" si="25"/>
        <v>44475</v>
      </c>
      <c r="H348">
        <f t="shared" si="27"/>
        <v>80.826426859542806</v>
      </c>
    </row>
    <row r="349" spans="1:8" x14ac:dyDescent="0.25">
      <c r="A349" s="2">
        <v>44476</v>
      </c>
      <c r="B349">
        <v>171336</v>
      </c>
      <c r="C349">
        <v>23.57</v>
      </c>
      <c r="F349">
        <f t="shared" si="26"/>
        <v>-0.15469082567976758</v>
      </c>
      <c r="G349" s="2">
        <f t="shared" si="25"/>
        <v>44476</v>
      </c>
      <c r="H349">
        <f t="shared" si="27"/>
        <v>84.530917432023244</v>
      </c>
    </row>
    <row r="350" spans="1:8" x14ac:dyDescent="0.25">
      <c r="A350" s="2">
        <v>44477</v>
      </c>
      <c r="B350">
        <v>170511</v>
      </c>
      <c r="C350">
        <v>24.36</v>
      </c>
      <c r="F350">
        <f t="shared" si="26"/>
        <v>-0.15951755577650895</v>
      </c>
      <c r="G350" s="2">
        <f t="shared" si="25"/>
        <v>44477</v>
      </c>
      <c r="H350">
        <f t="shared" si="27"/>
        <v>84.0482444223491</v>
      </c>
    </row>
    <row r="351" spans="1:8" x14ac:dyDescent="0.25">
      <c r="A351" s="2">
        <v>44481</v>
      </c>
      <c r="B351">
        <v>170411</v>
      </c>
      <c r="C351">
        <v>25.24</v>
      </c>
      <c r="F351">
        <f t="shared" si="26"/>
        <v>-0.16010420024573016</v>
      </c>
      <c r="G351" s="2">
        <f t="shared" si="25"/>
        <v>44481</v>
      </c>
      <c r="H351">
        <f t="shared" si="27"/>
        <v>83.989579975426992</v>
      </c>
    </row>
    <row r="352" spans="1:8" x14ac:dyDescent="0.25">
      <c r="A352" s="2">
        <v>44482</v>
      </c>
      <c r="B352">
        <v>169925</v>
      </c>
      <c r="C352">
        <v>24.13</v>
      </c>
      <c r="F352">
        <f t="shared" si="26"/>
        <v>-0.16296020331533481</v>
      </c>
      <c r="G352" s="2">
        <f t="shared" si="25"/>
        <v>44482</v>
      </c>
      <c r="H352">
        <f t="shared" si="27"/>
        <v>83.703979668466516</v>
      </c>
    </row>
    <row r="353" spans="1:8" x14ac:dyDescent="0.25">
      <c r="A353" s="2">
        <v>44483</v>
      </c>
      <c r="B353">
        <v>173120</v>
      </c>
      <c r="C353">
        <v>22.32</v>
      </c>
      <c r="F353">
        <f t="shared" si="26"/>
        <v>-0.14433237088991993</v>
      </c>
      <c r="G353" s="2">
        <f t="shared" ref="G353:G416" si="28">A353</f>
        <v>44483</v>
      </c>
      <c r="H353">
        <f t="shared" si="27"/>
        <v>85.566762911008013</v>
      </c>
    </row>
    <row r="354" spans="1:8" x14ac:dyDescent="0.25">
      <c r="A354" s="2">
        <v>44484</v>
      </c>
      <c r="B354">
        <v>172335</v>
      </c>
      <c r="C354">
        <v>20.170000000000002</v>
      </c>
      <c r="F354">
        <f t="shared" si="26"/>
        <v>-0.14887710957459888</v>
      </c>
      <c r="G354" s="2">
        <f t="shared" si="28"/>
        <v>44484</v>
      </c>
      <c r="H354">
        <f t="shared" si="27"/>
        <v>85.112289042540112</v>
      </c>
    </row>
    <row r="355" spans="1:8" x14ac:dyDescent="0.25">
      <c r="A355" s="2">
        <v>44487</v>
      </c>
      <c r="B355">
        <v>173028</v>
      </c>
      <c r="C355">
        <v>20.45</v>
      </c>
      <c r="F355">
        <f t="shared" si="26"/>
        <v>-0.14486393543552645</v>
      </c>
      <c r="G355" s="2">
        <f t="shared" si="28"/>
        <v>44487</v>
      </c>
      <c r="H355">
        <f t="shared" si="27"/>
        <v>85.513606456447349</v>
      </c>
    </row>
    <row r="356" spans="1:8" x14ac:dyDescent="0.25">
      <c r="A356" s="2">
        <v>44488</v>
      </c>
      <c r="B356">
        <v>174682</v>
      </c>
      <c r="C356">
        <v>19.559999999999999</v>
      </c>
      <c r="F356">
        <f t="shared" si="26"/>
        <v>-0.13535018848855038</v>
      </c>
      <c r="G356" s="2">
        <f t="shared" si="28"/>
        <v>44488</v>
      </c>
      <c r="H356">
        <f t="shared" si="27"/>
        <v>86.464981151144954</v>
      </c>
    </row>
    <row r="357" spans="1:8" x14ac:dyDescent="0.25">
      <c r="A357" s="2">
        <v>44489</v>
      </c>
      <c r="B357">
        <v>174815</v>
      </c>
      <c r="C357">
        <v>19.37</v>
      </c>
      <c r="F357">
        <f t="shared" si="26"/>
        <v>-0.13458909465129182</v>
      </c>
      <c r="G357" s="2">
        <f t="shared" si="28"/>
        <v>44489</v>
      </c>
      <c r="H357">
        <f t="shared" si="27"/>
        <v>86.541090534870818</v>
      </c>
    </row>
    <row r="358" spans="1:8" x14ac:dyDescent="0.25">
      <c r="A358" s="2">
        <v>44490</v>
      </c>
      <c r="B358">
        <v>174515</v>
      </c>
      <c r="C358">
        <v>18.88</v>
      </c>
      <c r="F358">
        <f t="shared" si="26"/>
        <v>-0.13630666871450725</v>
      </c>
      <c r="G358" s="2">
        <f t="shared" si="28"/>
        <v>44490</v>
      </c>
      <c r="H358">
        <f t="shared" si="27"/>
        <v>86.369333128549272</v>
      </c>
    </row>
    <row r="359" spans="1:8" x14ac:dyDescent="0.25">
      <c r="A359" s="2">
        <v>44491</v>
      </c>
      <c r="B359">
        <v>175875</v>
      </c>
      <c r="C359">
        <v>19.170000000000002</v>
      </c>
      <c r="F359">
        <f t="shared" si="26"/>
        <v>-0.12854385111348354</v>
      </c>
      <c r="G359" s="2">
        <f t="shared" si="28"/>
        <v>44491</v>
      </c>
      <c r="H359">
        <f t="shared" si="27"/>
        <v>87.14561488865165</v>
      </c>
    </row>
    <row r="360" spans="1:8" x14ac:dyDescent="0.25">
      <c r="A360" s="2">
        <v>44494</v>
      </c>
      <c r="B360">
        <v>176323</v>
      </c>
      <c r="C360">
        <v>19.72</v>
      </c>
      <c r="F360">
        <f t="shared" si="26"/>
        <v>-0.12599982620917599</v>
      </c>
      <c r="G360" s="2">
        <f t="shared" si="28"/>
        <v>44494</v>
      </c>
      <c r="H360">
        <f t="shared" si="27"/>
        <v>87.400017379082414</v>
      </c>
    </row>
    <row r="361" spans="1:8" x14ac:dyDescent="0.25">
      <c r="A361" s="2">
        <v>44495</v>
      </c>
      <c r="B361">
        <v>177308</v>
      </c>
      <c r="C361">
        <v>18.84</v>
      </c>
      <c r="F361">
        <f t="shared" si="26"/>
        <v>-0.12042903322241269</v>
      </c>
      <c r="G361" s="2">
        <f t="shared" si="28"/>
        <v>44495</v>
      </c>
      <c r="H361">
        <f t="shared" si="27"/>
        <v>87.957096677758727</v>
      </c>
    </row>
    <row r="362" spans="1:8" x14ac:dyDescent="0.25">
      <c r="A362" s="2">
        <v>44496</v>
      </c>
      <c r="B362">
        <v>178483</v>
      </c>
      <c r="C362">
        <v>18.510000000000002</v>
      </c>
      <c r="F362">
        <f t="shared" si="26"/>
        <v>-0.11382400795901641</v>
      </c>
      <c r="G362" s="2">
        <f t="shared" si="28"/>
        <v>44496</v>
      </c>
      <c r="H362">
        <f t="shared" si="27"/>
        <v>88.617599204098369</v>
      </c>
    </row>
    <row r="363" spans="1:8" x14ac:dyDescent="0.25">
      <c r="A363" s="2">
        <v>44497</v>
      </c>
      <c r="B363">
        <v>178558</v>
      </c>
      <c r="C363">
        <v>17.829999999999998</v>
      </c>
      <c r="F363">
        <f t="shared" si="26"/>
        <v>-0.11340388813466497</v>
      </c>
      <c r="G363" s="2">
        <f t="shared" si="28"/>
        <v>44497</v>
      </c>
      <c r="H363">
        <f t="shared" si="27"/>
        <v>88.65961118653351</v>
      </c>
    </row>
    <row r="364" spans="1:8" x14ac:dyDescent="0.25">
      <c r="A364" s="2">
        <v>44498</v>
      </c>
      <c r="B364">
        <v>178596</v>
      </c>
      <c r="C364">
        <v>18.98</v>
      </c>
      <c r="F364">
        <f t="shared" si="26"/>
        <v>-0.11319109477301484</v>
      </c>
      <c r="G364" s="2">
        <f t="shared" si="28"/>
        <v>44498</v>
      </c>
      <c r="H364">
        <f t="shared" si="27"/>
        <v>88.680890522698519</v>
      </c>
    </row>
    <row r="365" spans="1:8" x14ac:dyDescent="0.25">
      <c r="A365" s="2">
        <v>44501</v>
      </c>
      <c r="B365">
        <v>179234</v>
      </c>
      <c r="C365">
        <v>19.22</v>
      </c>
      <c r="F365">
        <f t="shared" si="26"/>
        <v>-0.10962515186121607</v>
      </c>
      <c r="G365" s="2">
        <f t="shared" si="28"/>
        <v>44501</v>
      </c>
      <c r="H365">
        <f t="shared" si="27"/>
        <v>89.037484813878393</v>
      </c>
    </row>
    <row r="366" spans="1:8" x14ac:dyDescent="0.25">
      <c r="A366" s="2">
        <v>44502</v>
      </c>
      <c r="B366">
        <v>179592</v>
      </c>
      <c r="C366">
        <v>19.84</v>
      </c>
      <c r="F366">
        <f t="shared" si="26"/>
        <v>-0.1076297551018696</v>
      </c>
      <c r="G366" s="2">
        <f t="shared" si="28"/>
        <v>44502</v>
      </c>
      <c r="H366">
        <f t="shared" si="27"/>
        <v>89.237024489813038</v>
      </c>
    </row>
    <row r="367" spans="1:8" x14ac:dyDescent="0.25">
      <c r="A367" s="2">
        <v>44503</v>
      </c>
      <c r="B367">
        <v>179878</v>
      </c>
      <c r="C367">
        <v>19.04</v>
      </c>
      <c r="F367">
        <f t="shared" si="26"/>
        <v>-0.10603852323080133</v>
      </c>
      <c r="G367" s="2">
        <f t="shared" si="28"/>
        <v>44503</v>
      </c>
      <c r="H367">
        <f t="shared" si="27"/>
        <v>89.396147676919867</v>
      </c>
    </row>
    <row r="368" spans="1:8" x14ac:dyDescent="0.25">
      <c r="A368" s="2">
        <v>44504</v>
      </c>
      <c r="B368">
        <v>179565</v>
      </c>
      <c r="C368">
        <v>18.18</v>
      </c>
      <c r="F368">
        <f t="shared" si="26"/>
        <v>-0.10778010717659381</v>
      </c>
      <c r="G368" s="2">
        <f t="shared" si="28"/>
        <v>44504</v>
      </c>
      <c r="H368">
        <f t="shared" si="27"/>
        <v>89.221989282340616</v>
      </c>
    </row>
    <row r="369" spans="1:8" x14ac:dyDescent="0.25">
      <c r="A369" s="2">
        <v>44505</v>
      </c>
      <c r="B369">
        <v>179554</v>
      </c>
      <c r="C369">
        <v>17.87</v>
      </c>
      <c r="F369">
        <f t="shared" si="26"/>
        <v>-0.10784136820707922</v>
      </c>
      <c r="G369" s="2">
        <f t="shared" si="28"/>
        <v>44505</v>
      </c>
      <c r="H369">
        <f t="shared" si="27"/>
        <v>89.215863179292072</v>
      </c>
    </row>
    <row r="370" spans="1:8" x14ac:dyDescent="0.25">
      <c r="A370" s="2">
        <v>44508</v>
      </c>
      <c r="B370">
        <v>181404</v>
      </c>
      <c r="C370">
        <v>16.989999999999998</v>
      </c>
      <c r="F370">
        <f t="shared" ref="F370:F433" si="29">LN(B370/$B$1)</f>
        <v>-9.7590778393465583E-2</v>
      </c>
      <c r="G370" s="2">
        <f t="shared" si="28"/>
        <v>44508</v>
      </c>
      <c r="H370">
        <f t="shared" ref="H370:H433" si="30">100*(1+F370)</f>
        <v>90.24092216065344</v>
      </c>
    </row>
    <row r="371" spans="1:8" x14ac:dyDescent="0.25">
      <c r="A371" s="2">
        <v>44509</v>
      </c>
      <c r="B371">
        <v>181561</v>
      </c>
      <c r="C371">
        <v>17.68</v>
      </c>
      <c r="F371">
        <f t="shared" si="29"/>
        <v>-9.672568115383387E-2</v>
      </c>
      <c r="G371" s="2">
        <f t="shared" si="28"/>
        <v>44509</v>
      </c>
      <c r="H371">
        <f t="shared" si="30"/>
        <v>90.327431884616615</v>
      </c>
    </row>
    <row r="372" spans="1:8" x14ac:dyDescent="0.25">
      <c r="A372" s="2">
        <v>44510</v>
      </c>
      <c r="B372">
        <v>181461</v>
      </c>
      <c r="C372">
        <v>17.13</v>
      </c>
      <c r="F372">
        <f t="shared" si="29"/>
        <v>-9.7276611965351423E-2</v>
      </c>
      <c r="G372" s="2">
        <f t="shared" si="28"/>
        <v>44510</v>
      </c>
      <c r="H372">
        <f t="shared" si="30"/>
        <v>90.272338803464862</v>
      </c>
    </row>
    <row r="373" spans="1:8" x14ac:dyDescent="0.25">
      <c r="A373" s="2">
        <v>44511</v>
      </c>
      <c r="B373">
        <v>181411</v>
      </c>
      <c r="C373">
        <v>17.12</v>
      </c>
      <c r="F373">
        <f t="shared" si="29"/>
        <v>-9.755219123471609E-2</v>
      </c>
      <c r="G373" s="2">
        <f t="shared" si="28"/>
        <v>44511</v>
      </c>
      <c r="H373">
        <f t="shared" si="30"/>
        <v>90.244780876528381</v>
      </c>
    </row>
    <row r="374" spans="1:8" x14ac:dyDescent="0.25">
      <c r="A374" s="2">
        <v>44512</v>
      </c>
      <c r="B374">
        <v>181621</v>
      </c>
      <c r="C374">
        <v>16.350000000000001</v>
      </c>
      <c r="F374">
        <f t="shared" si="29"/>
        <v>-9.6395268299970638E-2</v>
      </c>
      <c r="G374" s="2">
        <f t="shared" si="28"/>
        <v>44512</v>
      </c>
      <c r="H374">
        <f t="shared" si="30"/>
        <v>90.360473170002933</v>
      </c>
    </row>
    <row r="375" spans="1:8" x14ac:dyDescent="0.25">
      <c r="A375" s="2">
        <v>44515</v>
      </c>
      <c r="B375">
        <v>182246</v>
      </c>
      <c r="C375">
        <v>16.510000000000002</v>
      </c>
      <c r="F375">
        <f t="shared" si="29"/>
        <v>-9.2959943773926995E-2</v>
      </c>
      <c r="G375" s="2">
        <f t="shared" si="28"/>
        <v>44515</v>
      </c>
      <c r="H375">
        <f t="shared" si="30"/>
        <v>90.704005622607298</v>
      </c>
    </row>
    <row r="376" spans="1:8" x14ac:dyDescent="0.25">
      <c r="A376" s="2">
        <v>44516</v>
      </c>
      <c r="B376">
        <v>182280</v>
      </c>
      <c r="C376">
        <v>15.88</v>
      </c>
      <c r="F376">
        <f t="shared" si="29"/>
        <v>-9.2773400152354898E-2</v>
      </c>
      <c r="G376" s="2">
        <f t="shared" si="28"/>
        <v>44516</v>
      </c>
      <c r="H376">
        <f t="shared" si="30"/>
        <v>90.722659984764505</v>
      </c>
    </row>
    <row r="377" spans="1:8" x14ac:dyDescent="0.25">
      <c r="A377" s="2">
        <v>44517</v>
      </c>
      <c r="B377">
        <v>182776</v>
      </c>
      <c r="C377">
        <v>15.65</v>
      </c>
      <c r="F377">
        <f t="shared" si="29"/>
        <v>-9.0056007175854921E-2</v>
      </c>
      <c r="G377" s="2">
        <f t="shared" si="28"/>
        <v>44517</v>
      </c>
      <c r="H377">
        <f t="shared" si="30"/>
        <v>90.994399282414506</v>
      </c>
    </row>
    <row r="378" spans="1:8" x14ac:dyDescent="0.25">
      <c r="A378" s="2">
        <v>44518</v>
      </c>
      <c r="B378">
        <v>183185</v>
      </c>
      <c r="C378">
        <v>15.03</v>
      </c>
      <c r="F378">
        <f t="shared" si="29"/>
        <v>-8.7820795389428691E-2</v>
      </c>
      <c r="G378" s="2">
        <f t="shared" si="28"/>
        <v>44518</v>
      </c>
      <c r="H378">
        <f t="shared" si="30"/>
        <v>91.217920461057133</v>
      </c>
    </row>
    <row r="379" spans="1:8" x14ac:dyDescent="0.25">
      <c r="A379" s="2">
        <v>44519</v>
      </c>
      <c r="B379">
        <v>183085</v>
      </c>
      <c r="C379">
        <v>15.36</v>
      </c>
      <c r="F379">
        <f t="shared" si="29"/>
        <v>-8.8366840670148938E-2</v>
      </c>
      <c r="G379" s="2">
        <f t="shared" si="28"/>
        <v>44519</v>
      </c>
      <c r="H379">
        <f t="shared" si="30"/>
        <v>91.1633159329851</v>
      </c>
    </row>
    <row r="380" spans="1:8" x14ac:dyDescent="0.25">
      <c r="A380" s="2">
        <v>44522</v>
      </c>
      <c r="B380">
        <v>183210</v>
      </c>
      <c r="C380">
        <v>16.3</v>
      </c>
      <c r="F380">
        <f t="shared" si="29"/>
        <v>-8.7684330644883568E-2</v>
      </c>
      <c r="G380" s="2">
        <f t="shared" si="28"/>
        <v>44522</v>
      </c>
      <c r="H380">
        <f t="shared" si="30"/>
        <v>91.231566935511637</v>
      </c>
    </row>
    <row r="381" spans="1:8" x14ac:dyDescent="0.25">
      <c r="A381" s="2">
        <v>44523</v>
      </c>
      <c r="B381">
        <v>181885</v>
      </c>
      <c r="C381">
        <v>16.78</v>
      </c>
      <c r="F381">
        <f t="shared" si="29"/>
        <v>-9.4942747315909987E-2</v>
      </c>
      <c r="G381" s="2">
        <f t="shared" si="28"/>
        <v>44523</v>
      </c>
      <c r="H381">
        <f t="shared" si="30"/>
        <v>90.505725268408995</v>
      </c>
    </row>
    <row r="382" spans="1:8" x14ac:dyDescent="0.25">
      <c r="A382" s="2">
        <v>44524</v>
      </c>
      <c r="B382">
        <v>182160</v>
      </c>
      <c r="C382">
        <v>16.39</v>
      </c>
      <c r="F382">
        <f t="shared" si="29"/>
        <v>-9.3431944792552443E-2</v>
      </c>
      <c r="G382" s="2">
        <f t="shared" si="28"/>
        <v>44524</v>
      </c>
      <c r="H382">
        <f t="shared" si="30"/>
        <v>90.656805520744754</v>
      </c>
    </row>
    <row r="383" spans="1:8" x14ac:dyDescent="0.25">
      <c r="A383" s="2">
        <v>44525</v>
      </c>
      <c r="B383">
        <v>182310</v>
      </c>
      <c r="C383">
        <v>16.14</v>
      </c>
      <c r="F383">
        <f t="shared" si="29"/>
        <v>-9.2608831732663169E-2</v>
      </c>
      <c r="G383" s="2">
        <f t="shared" si="28"/>
        <v>44525</v>
      </c>
      <c r="H383">
        <f t="shared" si="30"/>
        <v>90.739116826733678</v>
      </c>
    </row>
    <row r="384" spans="1:8" x14ac:dyDescent="0.25">
      <c r="A384" s="2">
        <v>44526</v>
      </c>
      <c r="B384">
        <v>178985</v>
      </c>
      <c r="C384">
        <v>19.260000000000002</v>
      </c>
      <c r="F384">
        <f t="shared" si="29"/>
        <v>-0.11101536310128582</v>
      </c>
      <c r="G384" s="2">
        <f t="shared" si="28"/>
        <v>44526</v>
      </c>
      <c r="H384">
        <f t="shared" si="30"/>
        <v>88.89846368987142</v>
      </c>
    </row>
    <row r="385" spans="1:8" x14ac:dyDescent="0.25">
      <c r="A385" s="2">
        <v>44529</v>
      </c>
      <c r="B385">
        <v>178485</v>
      </c>
      <c r="C385">
        <v>20.51</v>
      </c>
      <c r="F385">
        <f t="shared" si="29"/>
        <v>-0.11381280247281017</v>
      </c>
      <c r="G385" s="2">
        <f t="shared" si="28"/>
        <v>44529</v>
      </c>
      <c r="H385">
        <f t="shared" si="30"/>
        <v>88.618719752718974</v>
      </c>
    </row>
    <row r="386" spans="1:8" x14ac:dyDescent="0.25">
      <c r="A386" s="2">
        <v>44530</v>
      </c>
      <c r="B386">
        <v>179085</v>
      </c>
      <c r="C386">
        <v>19.77</v>
      </c>
      <c r="F386">
        <f t="shared" si="29"/>
        <v>-0.11045681308257534</v>
      </c>
      <c r="G386" s="2">
        <f t="shared" si="28"/>
        <v>44530</v>
      </c>
      <c r="H386">
        <f t="shared" si="30"/>
        <v>88.954318691742458</v>
      </c>
    </row>
    <row r="387" spans="1:8" x14ac:dyDescent="0.25">
      <c r="A387" s="2">
        <v>44531</v>
      </c>
      <c r="B387">
        <v>181737</v>
      </c>
      <c r="C387">
        <v>19.170000000000002</v>
      </c>
      <c r="F387">
        <f t="shared" si="29"/>
        <v>-9.575677951513159E-2</v>
      </c>
      <c r="G387" s="2">
        <f t="shared" si="28"/>
        <v>44531</v>
      </c>
      <c r="H387">
        <f t="shared" si="30"/>
        <v>90.424322048486843</v>
      </c>
    </row>
    <row r="388" spans="1:8" x14ac:dyDescent="0.25">
      <c r="A388" s="2">
        <v>44532</v>
      </c>
      <c r="B388">
        <v>183162</v>
      </c>
      <c r="C388">
        <v>19.78</v>
      </c>
      <c r="F388">
        <f t="shared" si="29"/>
        <v>-8.7946359404038957E-2</v>
      </c>
      <c r="G388" s="2">
        <f t="shared" si="28"/>
        <v>44532</v>
      </c>
      <c r="H388">
        <f t="shared" si="30"/>
        <v>91.205364059596107</v>
      </c>
    </row>
    <row r="389" spans="1:8" x14ac:dyDescent="0.25">
      <c r="A389" s="2">
        <v>44533</v>
      </c>
      <c r="B389">
        <v>183762</v>
      </c>
      <c r="C389">
        <v>19.04</v>
      </c>
      <c r="F389">
        <f t="shared" si="29"/>
        <v>-8.4675924464993599E-2</v>
      </c>
      <c r="G389" s="2">
        <f t="shared" si="28"/>
        <v>44533</v>
      </c>
      <c r="H389">
        <f t="shared" si="30"/>
        <v>91.532407553500633</v>
      </c>
    </row>
    <row r="390" spans="1:8" x14ac:dyDescent="0.25">
      <c r="A390" s="2">
        <v>44536</v>
      </c>
      <c r="B390">
        <v>183812</v>
      </c>
      <c r="C390">
        <v>20.05</v>
      </c>
      <c r="F390">
        <f t="shared" si="29"/>
        <v>-8.4403870400732342E-2</v>
      </c>
      <c r="G390" s="2">
        <f t="shared" si="28"/>
        <v>44536</v>
      </c>
      <c r="H390">
        <f t="shared" si="30"/>
        <v>91.559612959926767</v>
      </c>
    </row>
    <row r="391" spans="1:8" x14ac:dyDescent="0.25">
      <c r="A391" s="2">
        <v>44537</v>
      </c>
      <c r="B391">
        <v>184749</v>
      </c>
      <c r="C391">
        <v>18.2</v>
      </c>
      <c r="F391">
        <f t="shared" si="29"/>
        <v>-7.9319219454266052E-2</v>
      </c>
      <c r="G391" s="2">
        <f t="shared" si="28"/>
        <v>44537</v>
      </c>
      <c r="H391">
        <f t="shared" si="30"/>
        <v>92.068078054573405</v>
      </c>
    </row>
    <row r="392" spans="1:8" x14ac:dyDescent="0.25">
      <c r="A392" s="2">
        <v>44538</v>
      </c>
      <c r="B392">
        <v>185449</v>
      </c>
      <c r="C392">
        <v>17.329999999999998</v>
      </c>
      <c r="F392">
        <f t="shared" si="29"/>
        <v>-7.5537454916002014E-2</v>
      </c>
      <c r="G392" s="2">
        <f t="shared" si="28"/>
        <v>44538</v>
      </c>
      <c r="H392">
        <f t="shared" si="30"/>
        <v>92.44625450839979</v>
      </c>
    </row>
    <row r="393" spans="1:8" x14ac:dyDescent="0.25">
      <c r="A393" s="2">
        <v>44539</v>
      </c>
      <c r="B393">
        <v>186299</v>
      </c>
      <c r="C393">
        <v>15.98</v>
      </c>
      <c r="F393">
        <f t="shared" si="29"/>
        <v>-7.0964456641427129E-2</v>
      </c>
      <c r="G393" s="2">
        <f t="shared" si="28"/>
        <v>44539</v>
      </c>
      <c r="H393">
        <f t="shared" si="30"/>
        <v>92.90355433585728</v>
      </c>
    </row>
    <row r="394" spans="1:8" x14ac:dyDescent="0.25">
      <c r="A394" s="2">
        <v>44540</v>
      </c>
      <c r="B394">
        <v>185824</v>
      </c>
      <c r="C394">
        <v>16.350000000000001</v>
      </c>
      <c r="F394">
        <f t="shared" si="29"/>
        <v>-7.3517377358397376E-2</v>
      </c>
      <c r="G394" s="2">
        <f t="shared" si="28"/>
        <v>44540</v>
      </c>
      <c r="H394">
        <f t="shared" si="30"/>
        <v>92.648262264160266</v>
      </c>
    </row>
    <row r="395" spans="1:8" x14ac:dyDescent="0.25">
      <c r="A395" s="2">
        <v>44543</v>
      </c>
      <c r="B395">
        <v>185889</v>
      </c>
      <c r="C395">
        <v>15.51</v>
      </c>
      <c r="F395">
        <f t="shared" si="29"/>
        <v>-7.316764516897957E-2</v>
      </c>
      <c r="G395" s="2">
        <f t="shared" si="28"/>
        <v>44543</v>
      </c>
      <c r="H395">
        <f t="shared" si="30"/>
        <v>92.683235483102038</v>
      </c>
    </row>
    <row r="396" spans="1:8" x14ac:dyDescent="0.25">
      <c r="A396" s="2">
        <v>44544</v>
      </c>
      <c r="B396">
        <v>184800</v>
      </c>
      <c r="C396">
        <v>16.37</v>
      </c>
      <c r="F396">
        <f t="shared" si="29"/>
        <v>-7.9043207340452851E-2</v>
      </c>
      <c r="G396" s="2">
        <f t="shared" si="28"/>
        <v>44544</v>
      </c>
      <c r="H396">
        <f t="shared" si="30"/>
        <v>92.095679265954715</v>
      </c>
    </row>
    <row r="397" spans="1:8" x14ac:dyDescent="0.25">
      <c r="A397" s="2">
        <v>44545</v>
      </c>
      <c r="B397">
        <v>184974</v>
      </c>
      <c r="C397">
        <v>16.57</v>
      </c>
      <c r="F397">
        <f t="shared" si="29"/>
        <v>-7.8102091886999597E-2</v>
      </c>
      <c r="G397" s="2">
        <f t="shared" si="28"/>
        <v>44545</v>
      </c>
      <c r="H397">
        <f t="shared" si="30"/>
        <v>92.189790811300043</v>
      </c>
    </row>
    <row r="398" spans="1:8" x14ac:dyDescent="0.25">
      <c r="A398" s="2">
        <v>44546</v>
      </c>
      <c r="B398">
        <v>187059</v>
      </c>
      <c r="C398">
        <v>14.65</v>
      </c>
      <c r="F398">
        <f t="shared" si="29"/>
        <v>-6.6893291434248839E-2</v>
      </c>
      <c r="G398" s="2">
        <f t="shared" si="28"/>
        <v>44546</v>
      </c>
      <c r="H398">
        <f t="shared" si="30"/>
        <v>93.310670856575115</v>
      </c>
    </row>
    <row r="399" spans="1:8" x14ac:dyDescent="0.25">
      <c r="A399" s="2">
        <v>44547</v>
      </c>
      <c r="B399">
        <v>186959</v>
      </c>
      <c r="C399">
        <v>15.45</v>
      </c>
      <c r="F399">
        <f t="shared" si="29"/>
        <v>-6.742802506943657E-2</v>
      </c>
      <c r="G399" s="2">
        <f t="shared" si="28"/>
        <v>44547</v>
      </c>
      <c r="H399">
        <f t="shared" si="30"/>
        <v>93.257197493056339</v>
      </c>
    </row>
    <row r="400" spans="1:8" x14ac:dyDescent="0.25">
      <c r="A400" s="2">
        <v>44550</v>
      </c>
      <c r="B400">
        <v>185709</v>
      </c>
      <c r="C400">
        <v>17.87</v>
      </c>
      <c r="F400">
        <f t="shared" si="29"/>
        <v>-7.4136434097220733E-2</v>
      </c>
      <c r="G400" s="2">
        <f t="shared" si="28"/>
        <v>44550</v>
      </c>
      <c r="H400">
        <f t="shared" si="30"/>
        <v>92.58635659027793</v>
      </c>
    </row>
    <row r="401" spans="1:8" x14ac:dyDescent="0.25">
      <c r="A401" s="2">
        <v>44551</v>
      </c>
      <c r="B401">
        <v>186968</v>
      </c>
      <c r="C401">
        <v>16.100000000000001</v>
      </c>
      <c r="F401">
        <f t="shared" si="29"/>
        <v>-6.7379887331312657E-2</v>
      </c>
      <c r="G401" s="2">
        <f t="shared" si="28"/>
        <v>44551</v>
      </c>
      <c r="H401">
        <f t="shared" si="30"/>
        <v>93.26201126686874</v>
      </c>
    </row>
    <row r="402" spans="1:8" x14ac:dyDescent="0.25">
      <c r="A402" s="2">
        <v>44552</v>
      </c>
      <c r="B402">
        <v>187118</v>
      </c>
      <c r="C402">
        <v>15.8</v>
      </c>
      <c r="F402">
        <f t="shared" si="29"/>
        <v>-6.6577932657579095E-2</v>
      </c>
      <c r="G402" s="2">
        <f t="shared" si="28"/>
        <v>44552</v>
      </c>
      <c r="H402">
        <f t="shared" si="30"/>
        <v>93.342206734242097</v>
      </c>
    </row>
    <row r="403" spans="1:8" x14ac:dyDescent="0.25">
      <c r="A403" s="2">
        <v>44553</v>
      </c>
      <c r="B403">
        <v>187543</v>
      </c>
      <c r="C403">
        <v>15.06</v>
      </c>
      <c r="F403">
        <f t="shared" si="29"/>
        <v>-6.4309214097106951E-2</v>
      </c>
      <c r="G403" s="2">
        <f t="shared" si="28"/>
        <v>44553</v>
      </c>
      <c r="H403">
        <f t="shared" si="30"/>
        <v>93.569078590289294</v>
      </c>
    </row>
    <row r="404" spans="1:8" x14ac:dyDescent="0.25">
      <c r="A404" s="2">
        <v>44554</v>
      </c>
      <c r="B404">
        <v>187452</v>
      </c>
      <c r="C404">
        <v>14.83</v>
      </c>
      <c r="F404">
        <f t="shared" si="29"/>
        <v>-6.4794553911164676E-2</v>
      </c>
      <c r="G404" s="2">
        <f t="shared" si="28"/>
        <v>44554</v>
      </c>
      <c r="H404">
        <f t="shared" si="30"/>
        <v>93.520544608883526</v>
      </c>
    </row>
    <row r="405" spans="1:8" x14ac:dyDescent="0.25">
      <c r="A405" s="2">
        <v>44557</v>
      </c>
      <c r="B405">
        <v>188127</v>
      </c>
      <c r="C405">
        <v>15.35</v>
      </c>
      <c r="F405">
        <f t="shared" si="29"/>
        <v>-6.1200099872171738E-2</v>
      </c>
      <c r="G405" s="2">
        <f t="shared" si="28"/>
        <v>44557</v>
      </c>
      <c r="H405">
        <f t="shared" si="30"/>
        <v>93.879990012782827</v>
      </c>
    </row>
    <row r="406" spans="1:8" x14ac:dyDescent="0.25">
      <c r="A406" s="2">
        <v>44558</v>
      </c>
      <c r="B406">
        <v>188339</v>
      </c>
      <c r="C406">
        <v>14.85</v>
      </c>
      <c r="F406">
        <f t="shared" si="29"/>
        <v>-6.0073836026779959E-2</v>
      </c>
      <c r="G406" s="2">
        <f t="shared" si="28"/>
        <v>44558</v>
      </c>
      <c r="H406">
        <f t="shared" si="30"/>
        <v>93.99261639732201</v>
      </c>
    </row>
    <row r="407" spans="1:8" x14ac:dyDescent="0.25">
      <c r="A407" s="2">
        <v>44559</v>
      </c>
      <c r="B407">
        <v>188449</v>
      </c>
      <c r="C407">
        <v>14.78</v>
      </c>
      <c r="F407">
        <f t="shared" si="29"/>
        <v>-5.9489953296304993E-2</v>
      </c>
      <c r="G407" s="2">
        <f t="shared" si="28"/>
        <v>44559</v>
      </c>
      <c r="H407">
        <f t="shared" si="30"/>
        <v>94.051004670369494</v>
      </c>
    </row>
    <row r="408" spans="1:8" x14ac:dyDescent="0.25">
      <c r="A408" s="2">
        <v>44560</v>
      </c>
      <c r="B408">
        <v>188324</v>
      </c>
      <c r="C408">
        <v>14.47</v>
      </c>
      <c r="F408">
        <f t="shared" si="29"/>
        <v>-6.0153482819843875E-2</v>
      </c>
      <c r="G408" s="2">
        <f t="shared" si="28"/>
        <v>44560</v>
      </c>
      <c r="H408">
        <f t="shared" si="30"/>
        <v>93.984651718015613</v>
      </c>
    </row>
    <row r="409" spans="1:8" x14ac:dyDescent="0.25">
      <c r="A409" s="2">
        <v>44564</v>
      </c>
      <c r="B409">
        <v>188749</v>
      </c>
      <c r="C409">
        <v>15.17</v>
      </c>
      <c r="F409">
        <f t="shared" si="29"/>
        <v>-5.7899276446182209E-2</v>
      </c>
      <c r="G409" s="2">
        <f t="shared" si="28"/>
        <v>44564</v>
      </c>
      <c r="H409">
        <f t="shared" si="30"/>
        <v>94.210072355381783</v>
      </c>
    </row>
    <row r="410" spans="1:8" x14ac:dyDescent="0.25">
      <c r="A410" s="2">
        <v>44565</v>
      </c>
      <c r="B410">
        <v>189374</v>
      </c>
      <c r="C410">
        <v>15.32</v>
      </c>
      <c r="F410">
        <f t="shared" si="29"/>
        <v>-5.4593470826397941E-2</v>
      </c>
      <c r="G410" s="2">
        <f t="shared" si="28"/>
        <v>44565</v>
      </c>
      <c r="H410">
        <f t="shared" si="30"/>
        <v>94.540652917360205</v>
      </c>
    </row>
    <row r="411" spans="1:8" x14ac:dyDescent="0.25">
      <c r="A411" s="2">
        <v>44566</v>
      </c>
      <c r="B411">
        <v>189073</v>
      </c>
      <c r="C411">
        <v>15.4</v>
      </c>
      <c r="F411">
        <f t="shared" si="29"/>
        <v>-5.6184182674926066E-2</v>
      </c>
      <c r="G411" s="2">
        <f t="shared" si="28"/>
        <v>44566</v>
      </c>
      <c r="H411">
        <f t="shared" si="30"/>
        <v>94.381581732507385</v>
      </c>
    </row>
    <row r="412" spans="1:8" x14ac:dyDescent="0.25">
      <c r="A412" s="2">
        <v>44567</v>
      </c>
      <c r="B412">
        <v>188648</v>
      </c>
      <c r="C412">
        <v>16.27</v>
      </c>
      <c r="F412">
        <f t="shared" si="29"/>
        <v>-5.8434521837169767E-2</v>
      </c>
      <c r="G412" s="2">
        <f t="shared" si="28"/>
        <v>44567</v>
      </c>
      <c r="H412">
        <f t="shared" si="30"/>
        <v>94.156547816283023</v>
      </c>
    </row>
    <row r="413" spans="1:8" x14ac:dyDescent="0.25">
      <c r="A413" s="2">
        <v>44568</v>
      </c>
      <c r="B413">
        <v>187606</v>
      </c>
      <c r="C413">
        <v>17.690000000000001</v>
      </c>
      <c r="F413">
        <f t="shared" si="29"/>
        <v>-6.3973347544925036E-2</v>
      </c>
      <c r="G413" s="2">
        <f t="shared" si="28"/>
        <v>44568</v>
      </c>
      <c r="H413">
        <f t="shared" si="30"/>
        <v>93.602665245507495</v>
      </c>
    </row>
    <row r="414" spans="1:8" x14ac:dyDescent="0.25">
      <c r="A414" s="2">
        <v>44571</v>
      </c>
      <c r="B414">
        <v>189006</v>
      </c>
      <c r="C414">
        <v>16.5</v>
      </c>
      <c r="F414">
        <f t="shared" si="29"/>
        <v>-5.6538605960542831E-2</v>
      </c>
      <c r="G414" s="2">
        <f t="shared" si="28"/>
        <v>44571</v>
      </c>
      <c r="H414">
        <f t="shared" si="30"/>
        <v>94.346139403945713</v>
      </c>
    </row>
    <row r="415" spans="1:8" x14ac:dyDescent="0.25">
      <c r="A415" s="2">
        <v>44572</v>
      </c>
      <c r="B415">
        <v>188981</v>
      </c>
      <c r="C415">
        <v>16.899999999999999</v>
      </c>
      <c r="F415">
        <f t="shared" si="29"/>
        <v>-5.667088564231211E-2</v>
      </c>
      <c r="G415" s="2">
        <f t="shared" si="28"/>
        <v>44572</v>
      </c>
      <c r="H415">
        <f t="shared" si="30"/>
        <v>94.332911435768779</v>
      </c>
    </row>
    <row r="416" spans="1:8" x14ac:dyDescent="0.25">
      <c r="A416" s="2">
        <v>44573</v>
      </c>
      <c r="B416">
        <v>189981</v>
      </c>
      <c r="C416">
        <v>16.170000000000002</v>
      </c>
      <c r="F416">
        <f t="shared" si="29"/>
        <v>-5.1393299387883895E-2</v>
      </c>
      <c r="G416" s="2">
        <f t="shared" si="28"/>
        <v>44573</v>
      </c>
      <c r="H416">
        <f t="shared" si="30"/>
        <v>94.860670061211621</v>
      </c>
    </row>
    <row r="417" spans="1:8" x14ac:dyDescent="0.25">
      <c r="A417" s="2">
        <v>44574</v>
      </c>
      <c r="B417">
        <v>190169</v>
      </c>
      <c r="C417">
        <v>15.94</v>
      </c>
      <c r="F417">
        <f t="shared" si="29"/>
        <v>-5.0404216050640757E-2</v>
      </c>
      <c r="G417" s="2">
        <f t="shared" ref="G417:G441" si="31">A417</f>
        <v>44574</v>
      </c>
      <c r="H417">
        <f t="shared" si="30"/>
        <v>94.959578394935932</v>
      </c>
    </row>
    <row r="418" spans="1:8" x14ac:dyDescent="0.25">
      <c r="A418" s="2">
        <v>44575</v>
      </c>
      <c r="B418">
        <v>189769</v>
      </c>
      <c r="C418">
        <v>16.96</v>
      </c>
      <c r="F418">
        <f t="shared" si="29"/>
        <v>-5.2509823532840935E-2</v>
      </c>
      <c r="G418" s="2">
        <f t="shared" si="31"/>
        <v>44575</v>
      </c>
      <c r="H418">
        <f t="shared" si="30"/>
        <v>94.749017646715899</v>
      </c>
    </row>
    <row r="419" spans="1:8" x14ac:dyDescent="0.25">
      <c r="A419" s="2">
        <v>44578</v>
      </c>
      <c r="B419">
        <v>189940</v>
      </c>
      <c r="C419">
        <v>16.91</v>
      </c>
      <c r="F419">
        <f t="shared" si="29"/>
        <v>-5.1609133733230242E-2</v>
      </c>
      <c r="G419" s="2">
        <f t="shared" si="31"/>
        <v>44578</v>
      </c>
      <c r="H419">
        <f t="shared" si="30"/>
        <v>94.839086626676973</v>
      </c>
    </row>
    <row r="420" spans="1:8" x14ac:dyDescent="0.25">
      <c r="A420" s="2">
        <v>44579</v>
      </c>
      <c r="B420">
        <v>189640</v>
      </c>
      <c r="C420">
        <v>17.97</v>
      </c>
      <c r="F420">
        <f t="shared" si="29"/>
        <v>-5.3189828514119047E-2</v>
      </c>
      <c r="G420" s="2">
        <f t="shared" si="31"/>
        <v>44579</v>
      </c>
      <c r="H420">
        <f t="shared" si="30"/>
        <v>94.681017148588097</v>
      </c>
    </row>
    <row r="421" spans="1:8" x14ac:dyDescent="0.25">
      <c r="A421" s="2">
        <v>44580</v>
      </c>
      <c r="B421">
        <v>189090</v>
      </c>
      <c r="C421">
        <v>19.260000000000002</v>
      </c>
      <c r="F421">
        <f t="shared" si="29"/>
        <v>-5.6094274354908234E-2</v>
      </c>
      <c r="G421" s="2">
        <f t="shared" si="31"/>
        <v>44580</v>
      </c>
      <c r="H421">
        <f t="shared" si="30"/>
        <v>94.390572564509185</v>
      </c>
    </row>
    <row r="422" spans="1:8" x14ac:dyDescent="0.25">
      <c r="A422" s="2">
        <v>44581</v>
      </c>
      <c r="B422">
        <v>189590</v>
      </c>
      <c r="C422">
        <v>17.98</v>
      </c>
      <c r="F422">
        <f t="shared" si="29"/>
        <v>-5.3453520734089724E-2</v>
      </c>
      <c r="G422" s="2">
        <f t="shared" si="31"/>
        <v>44581</v>
      </c>
      <c r="H422">
        <f t="shared" si="30"/>
        <v>94.654647926591025</v>
      </c>
    </row>
    <row r="423" spans="1:8" x14ac:dyDescent="0.25">
      <c r="A423" s="2">
        <v>44582</v>
      </c>
      <c r="B423">
        <v>188495</v>
      </c>
      <c r="C423">
        <v>19.73</v>
      </c>
      <c r="F423">
        <f t="shared" si="29"/>
        <v>-5.924588521070958E-2</v>
      </c>
      <c r="G423" s="2">
        <f t="shared" si="31"/>
        <v>44582</v>
      </c>
      <c r="H423">
        <f t="shared" si="30"/>
        <v>94.075411478929041</v>
      </c>
    </row>
    <row r="424" spans="1:8" x14ac:dyDescent="0.25">
      <c r="A424" s="2">
        <v>44585</v>
      </c>
      <c r="B424">
        <v>189195</v>
      </c>
      <c r="C424">
        <v>19.97</v>
      </c>
      <c r="F424">
        <f t="shared" si="29"/>
        <v>-5.5539137340770484E-2</v>
      </c>
      <c r="G424" s="2">
        <f t="shared" si="31"/>
        <v>44585</v>
      </c>
      <c r="H424">
        <f t="shared" si="30"/>
        <v>94.446086265922943</v>
      </c>
    </row>
    <row r="425" spans="1:8" x14ac:dyDescent="0.25">
      <c r="A425" s="2">
        <v>44586</v>
      </c>
      <c r="B425">
        <v>186745</v>
      </c>
      <c r="C425">
        <v>23.82</v>
      </c>
      <c r="F425">
        <f t="shared" si="29"/>
        <v>-6.8573316655247032E-2</v>
      </c>
      <c r="G425" s="2">
        <f t="shared" si="31"/>
        <v>44586</v>
      </c>
      <c r="H425">
        <f t="shared" si="30"/>
        <v>93.142668334475303</v>
      </c>
    </row>
    <row r="426" spans="1:8" x14ac:dyDescent="0.25">
      <c r="A426" s="2">
        <v>44587</v>
      </c>
      <c r="B426">
        <v>186445</v>
      </c>
      <c r="C426">
        <v>24.01</v>
      </c>
      <c r="F426">
        <f t="shared" si="29"/>
        <v>-7.018107712376094E-2</v>
      </c>
      <c r="G426" s="2">
        <f t="shared" si="31"/>
        <v>44587</v>
      </c>
      <c r="H426">
        <f t="shared" si="30"/>
        <v>92.981892287623907</v>
      </c>
    </row>
    <row r="427" spans="1:8" x14ac:dyDescent="0.25">
      <c r="A427" s="2">
        <v>44599</v>
      </c>
      <c r="B427">
        <v>190658</v>
      </c>
      <c r="C427">
        <v>20.309999999999999</v>
      </c>
      <c r="F427">
        <f t="shared" si="29"/>
        <v>-4.78361194148922E-2</v>
      </c>
      <c r="G427" s="2">
        <f t="shared" si="31"/>
        <v>44599</v>
      </c>
      <c r="H427">
        <f t="shared" si="30"/>
        <v>95.216388058510788</v>
      </c>
    </row>
    <row r="428" spans="1:8" x14ac:dyDescent="0.25">
      <c r="A428" s="2">
        <v>44600</v>
      </c>
      <c r="B428">
        <v>191283</v>
      </c>
      <c r="C428">
        <v>19.309999999999999</v>
      </c>
      <c r="F428">
        <f t="shared" si="29"/>
        <v>-4.4563359706653462E-2</v>
      </c>
      <c r="G428" s="2">
        <f t="shared" si="31"/>
        <v>44600</v>
      </c>
      <c r="H428">
        <f t="shared" si="30"/>
        <v>95.54366402933465</v>
      </c>
    </row>
    <row r="429" spans="1:8" x14ac:dyDescent="0.25">
      <c r="A429" s="2">
        <v>44601</v>
      </c>
      <c r="B429">
        <v>191858</v>
      </c>
      <c r="C429">
        <v>17.149999999999999</v>
      </c>
      <c r="F429">
        <f t="shared" si="29"/>
        <v>-4.156185148026343E-2</v>
      </c>
      <c r="G429" s="2">
        <f t="shared" si="31"/>
        <v>44601</v>
      </c>
      <c r="H429">
        <f t="shared" si="30"/>
        <v>95.843814851973647</v>
      </c>
    </row>
    <row r="430" spans="1:8" x14ac:dyDescent="0.25">
      <c r="A430" s="2">
        <v>44602</v>
      </c>
      <c r="B430">
        <v>191858</v>
      </c>
      <c r="C430">
        <v>16.09</v>
      </c>
      <c r="F430">
        <f t="shared" si="29"/>
        <v>-4.156185148026343E-2</v>
      </c>
      <c r="G430" s="2">
        <f t="shared" si="31"/>
        <v>44602</v>
      </c>
      <c r="H430">
        <f t="shared" si="30"/>
        <v>95.843814851973647</v>
      </c>
    </row>
    <row r="431" spans="1:8" x14ac:dyDescent="0.25">
      <c r="A431" s="2">
        <v>44603</v>
      </c>
      <c r="B431">
        <v>190786</v>
      </c>
      <c r="C431">
        <v>17.489999999999998</v>
      </c>
      <c r="F431">
        <f t="shared" si="29"/>
        <v>-4.7164985488001319E-2</v>
      </c>
      <c r="G431" s="2">
        <f t="shared" si="31"/>
        <v>44603</v>
      </c>
      <c r="H431">
        <f t="shared" si="30"/>
        <v>95.283501451199868</v>
      </c>
    </row>
    <row r="432" spans="1:8" x14ac:dyDescent="0.25">
      <c r="A432" s="2">
        <v>44606</v>
      </c>
      <c r="B432">
        <v>187275</v>
      </c>
      <c r="C432">
        <v>20.77</v>
      </c>
      <c r="F432">
        <f t="shared" si="29"/>
        <v>-6.573924171409011E-2</v>
      </c>
      <c r="G432" s="2">
        <f t="shared" si="31"/>
        <v>44606</v>
      </c>
      <c r="H432">
        <f t="shared" si="30"/>
        <v>93.426075828590996</v>
      </c>
    </row>
    <row r="433" spans="1:8" x14ac:dyDescent="0.25">
      <c r="A433" s="2">
        <v>44607</v>
      </c>
      <c r="B433">
        <v>187458</v>
      </c>
      <c r="C433">
        <v>21.32</v>
      </c>
      <c r="F433">
        <f t="shared" si="29"/>
        <v>-6.4762546229318319E-2</v>
      </c>
      <c r="G433" s="2">
        <f t="shared" si="31"/>
        <v>44607</v>
      </c>
      <c r="H433">
        <f t="shared" si="30"/>
        <v>93.523745377068167</v>
      </c>
    </row>
    <row r="434" spans="1:8" x14ac:dyDescent="0.25">
      <c r="A434" s="2">
        <v>44608</v>
      </c>
      <c r="B434">
        <v>189130</v>
      </c>
      <c r="C434">
        <v>18.399999999999999</v>
      </c>
      <c r="F434">
        <f t="shared" ref="F434:F446" si="32">LN(B434/$B$1)</f>
        <v>-5.5882757247673671E-2</v>
      </c>
      <c r="G434" s="2">
        <f t="shared" si="31"/>
        <v>44608</v>
      </c>
      <c r="H434">
        <f t="shared" ref="H434:H446" si="33">100*(1+F434)</f>
        <v>94.411724275232629</v>
      </c>
    </row>
    <row r="435" spans="1:8" x14ac:dyDescent="0.25">
      <c r="A435" s="2">
        <v>44609</v>
      </c>
      <c r="B435">
        <v>189241</v>
      </c>
      <c r="C435">
        <v>19.11</v>
      </c>
      <c r="F435">
        <f t="shared" si="32"/>
        <v>-5.529603150397619E-2</v>
      </c>
      <c r="G435" s="2">
        <f t="shared" si="31"/>
        <v>44609</v>
      </c>
      <c r="H435">
        <f t="shared" si="33"/>
        <v>94.47039684960238</v>
      </c>
    </row>
    <row r="436" spans="1:8" x14ac:dyDescent="0.25">
      <c r="A436" s="2">
        <v>44610</v>
      </c>
      <c r="B436">
        <v>189158</v>
      </c>
      <c r="C436">
        <v>19.309999999999999</v>
      </c>
      <c r="F436">
        <f t="shared" si="32"/>
        <v>-5.5734721888100337E-2</v>
      </c>
      <c r="G436" s="2">
        <f t="shared" si="31"/>
        <v>44610</v>
      </c>
      <c r="H436">
        <f t="shared" si="33"/>
        <v>94.42652781118997</v>
      </c>
    </row>
    <row r="437" spans="1:8" x14ac:dyDescent="0.25">
      <c r="A437" s="2">
        <v>44613</v>
      </c>
      <c r="B437">
        <v>188880</v>
      </c>
      <c r="C437">
        <v>20.03</v>
      </c>
      <c r="F437">
        <f t="shared" si="32"/>
        <v>-5.7205473770779183E-2</v>
      </c>
      <c r="G437" s="2">
        <f t="shared" si="31"/>
        <v>44613</v>
      </c>
      <c r="H437">
        <f t="shared" si="33"/>
        <v>94.279452622922079</v>
      </c>
    </row>
    <row r="438" spans="1:8" x14ac:dyDescent="0.25">
      <c r="A438" s="2">
        <v>44614</v>
      </c>
      <c r="B438">
        <v>185223</v>
      </c>
      <c r="C438">
        <v>22.25</v>
      </c>
      <c r="F438">
        <f t="shared" si="32"/>
        <v>-7.6756861982110514E-2</v>
      </c>
      <c r="G438" s="2">
        <f t="shared" si="31"/>
        <v>44614</v>
      </c>
      <c r="H438">
        <f t="shared" si="33"/>
        <v>92.324313801788946</v>
      </c>
    </row>
    <row r="439" spans="1:8" x14ac:dyDescent="0.25">
      <c r="A439" s="2">
        <v>44615</v>
      </c>
      <c r="B439">
        <v>188718</v>
      </c>
      <c r="C439">
        <v>20.07</v>
      </c>
      <c r="F439">
        <f t="shared" si="32"/>
        <v>-5.8063529215667625E-2</v>
      </c>
      <c r="G439" s="2">
        <f t="shared" si="31"/>
        <v>44615</v>
      </c>
      <c r="H439">
        <f t="shared" si="33"/>
        <v>94.193647078433244</v>
      </c>
    </row>
    <row r="440" spans="1:8" x14ac:dyDescent="0.25">
      <c r="A440" s="2">
        <v>44616</v>
      </c>
      <c r="B440">
        <v>178598</v>
      </c>
      <c r="C440">
        <v>24.58</v>
      </c>
      <c r="F440">
        <f t="shared" si="32"/>
        <v>-0.11317989637662514</v>
      </c>
      <c r="G440" s="2">
        <f t="shared" si="31"/>
        <v>44616</v>
      </c>
      <c r="H440">
        <f t="shared" si="33"/>
        <v>88.682010362337479</v>
      </c>
    </row>
    <row r="441" spans="1:8" x14ac:dyDescent="0.25">
      <c r="A441" s="2">
        <v>44617</v>
      </c>
      <c r="B441">
        <v>182248</v>
      </c>
      <c r="C441">
        <v>22.66</v>
      </c>
      <c r="F441">
        <f t="shared" si="32"/>
        <v>-9.2948969656383038E-2</v>
      </c>
      <c r="G441" s="2">
        <f t="shared" si="31"/>
        <v>44617</v>
      </c>
      <c r="H441">
        <f t="shared" si="33"/>
        <v>90.705103034361699</v>
      </c>
    </row>
    <row r="442" spans="1:8" x14ac:dyDescent="0.25">
      <c r="A442" s="2">
        <v>44621</v>
      </c>
      <c r="B442">
        <v>187923</v>
      </c>
      <c r="C442">
        <v>21.52</v>
      </c>
      <c r="F442">
        <f t="shared" si="32"/>
        <v>-6.2285062084704301E-2</v>
      </c>
      <c r="G442" s="2"/>
      <c r="H442">
        <f t="shared" si="33"/>
        <v>93.771493791529565</v>
      </c>
    </row>
    <row r="443" spans="1:8" x14ac:dyDescent="0.25">
      <c r="A443" s="2">
        <v>44622</v>
      </c>
      <c r="B443">
        <v>186638</v>
      </c>
      <c r="C443">
        <v>21.79</v>
      </c>
      <c r="F443">
        <f t="shared" si="32"/>
        <v>-6.9146454708822178E-2</v>
      </c>
      <c r="H443">
        <f t="shared" si="33"/>
        <v>93.08535452911778</v>
      </c>
    </row>
    <row r="444" spans="1:8" x14ac:dyDescent="0.25">
      <c r="A444" s="2">
        <v>44623</v>
      </c>
      <c r="B444">
        <v>188378</v>
      </c>
      <c r="C444">
        <v>20.72</v>
      </c>
      <c r="F444">
        <f t="shared" si="32"/>
        <v>-5.9866784048030183E-2</v>
      </c>
      <c r="H444">
        <f t="shared" si="33"/>
        <v>94.013321595196985</v>
      </c>
    </row>
    <row r="445" spans="1:8" x14ac:dyDescent="0.25">
      <c r="A445" s="2">
        <v>44624</v>
      </c>
      <c r="B445">
        <v>183473</v>
      </c>
      <c r="C445">
        <v>23.04</v>
      </c>
      <c r="F445">
        <f t="shared" si="32"/>
        <v>-8.6249848843988799E-2</v>
      </c>
      <c r="H445">
        <f t="shared" si="33"/>
        <v>91.375015115601116</v>
      </c>
    </row>
    <row r="446" spans="1:8" x14ac:dyDescent="0.25">
      <c r="A446" s="2">
        <v>44627</v>
      </c>
      <c r="B446">
        <v>167298</v>
      </c>
      <c r="C446">
        <v>26.54</v>
      </c>
      <c r="F446">
        <f t="shared" si="32"/>
        <v>-0.17854071319933895</v>
      </c>
      <c r="H446">
        <f t="shared" si="33"/>
        <v>82.145928680066106</v>
      </c>
    </row>
    <row r="447" spans="1:8" x14ac:dyDescent="0.25">
      <c r="A447" s="2">
        <v>44628</v>
      </c>
      <c r="B447">
        <v>151398</v>
      </c>
      <c r="C447">
        <v>27.48</v>
      </c>
    </row>
    <row r="448" spans="1:8" x14ac:dyDescent="0.25">
      <c r="A448" s="2">
        <v>44629</v>
      </c>
      <c r="B448">
        <v>159597</v>
      </c>
      <c r="C448">
        <v>24.31</v>
      </c>
    </row>
    <row r="449" spans="1:3" x14ac:dyDescent="0.25">
      <c r="A449" s="2">
        <v>44630</v>
      </c>
      <c r="B449">
        <v>161387</v>
      </c>
      <c r="C449">
        <v>22.75</v>
      </c>
    </row>
    <row r="450" spans="1:3" x14ac:dyDescent="0.25">
      <c r="A450" s="2">
        <v>44631</v>
      </c>
      <c r="B450">
        <v>165807</v>
      </c>
      <c r="C450">
        <v>23.64</v>
      </c>
    </row>
    <row r="451" spans="1:3" x14ac:dyDescent="0.25">
      <c r="A451" s="2">
        <v>44634</v>
      </c>
      <c r="B451">
        <v>160227</v>
      </c>
      <c r="C451">
        <v>23.82</v>
      </c>
    </row>
    <row r="452" spans="1:3" x14ac:dyDescent="0.25">
      <c r="A452" s="2">
        <v>44635</v>
      </c>
      <c r="B452">
        <v>147737</v>
      </c>
      <c r="C452">
        <v>25.17</v>
      </c>
    </row>
    <row r="453" spans="1:3" x14ac:dyDescent="0.25">
      <c r="A453" s="2">
        <v>44636</v>
      </c>
      <c r="B453">
        <v>147556</v>
      </c>
      <c r="C453">
        <v>24.06</v>
      </c>
    </row>
    <row r="454" spans="1:3" x14ac:dyDescent="0.25">
      <c r="A454" s="2">
        <v>44637</v>
      </c>
      <c r="B454">
        <v>150560</v>
      </c>
      <c r="C454">
        <v>20.58</v>
      </c>
    </row>
    <row r="455" spans="1:3" x14ac:dyDescent="0.25">
      <c r="A455" s="2">
        <v>44638</v>
      </c>
      <c r="B455">
        <v>151219</v>
      </c>
      <c r="C455">
        <v>20.38</v>
      </c>
    </row>
    <row r="456" spans="1:3" x14ac:dyDescent="0.25">
      <c r="A456" s="2">
        <v>44641</v>
      </c>
      <c r="B456">
        <v>153659</v>
      </c>
      <c r="C456">
        <v>19.53</v>
      </c>
    </row>
    <row r="457" spans="1:3" x14ac:dyDescent="0.25">
      <c r="A457" s="2">
        <v>44642</v>
      </c>
      <c r="B457">
        <v>156774</v>
      </c>
      <c r="C457">
        <v>18.34</v>
      </c>
    </row>
    <row r="458" spans="1:3" x14ac:dyDescent="0.25">
      <c r="A458" s="2">
        <v>44643</v>
      </c>
      <c r="B458">
        <v>157449</v>
      </c>
      <c r="C458">
        <v>16.690000000000001</v>
      </c>
    </row>
    <row r="459" spans="1:3" x14ac:dyDescent="0.25">
      <c r="A459" s="2">
        <v>44644</v>
      </c>
      <c r="B459">
        <v>157934</v>
      </c>
      <c r="C459">
        <v>17.09</v>
      </c>
    </row>
    <row r="460" spans="1:3" x14ac:dyDescent="0.25">
      <c r="A460" s="2">
        <v>44645</v>
      </c>
      <c r="B460">
        <v>158029</v>
      </c>
      <c r="C460">
        <v>17.29</v>
      </c>
    </row>
    <row r="461" spans="1:3" x14ac:dyDescent="0.25">
      <c r="A461" s="2">
        <v>44648</v>
      </c>
      <c r="B461">
        <v>156804</v>
      </c>
      <c r="C461">
        <v>18.46</v>
      </c>
    </row>
    <row r="462" spans="1:3" x14ac:dyDescent="0.25">
      <c r="A462" s="2">
        <v>44649</v>
      </c>
      <c r="B462">
        <v>159119</v>
      </c>
      <c r="C462">
        <v>17.25</v>
      </c>
    </row>
    <row r="463" spans="1:3" x14ac:dyDescent="0.25">
      <c r="A463" s="2">
        <v>44650</v>
      </c>
      <c r="B463">
        <v>159524</v>
      </c>
      <c r="C463">
        <v>16.73</v>
      </c>
    </row>
    <row r="464" spans="1:3" x14ac:dyDescent="0.25">
      <c r="A464" s="2">
        <v>44651</v>
      </c>
      <c r="B464">
        <v>159189</v>
      </c>
      <c r="C464">
        <v>17.3</v>
      </c>
    </row>
    <row r="465" spans="1:3" x14ac:dyDescent="0.25">
      <c r="A465" s="2">
        <v>44652</v>
      </c>
      <c r="B465">
        <v>159004</v>
      </c>
      <c r="C465">
        <v>17.690000000000001</v>
      </c>
    </row>
    <row r="466" spans="1:3" x14ac:dyDescent="0.25">
      <c r="A466" s="2">
        <v>44657</v>
      </c>
      <c r="B466">
        <v>159532</v>
      </c>
      <c r="C466">
        <v>17.77</v>
      </c>
    </row>
    <row r="467" spans="1:3" x14ac:dyDescent="0.25">
      <c r="A467" s="2">
        <v>44658</v>
      </c>
      <c r="B467">
        <v>156382</v>
      </c>
      <c r="C467">
        <v>20.54</v>
      </c>
    </row>
    <row r="468" spans="1:3" x14ac:dyDescent="0.25">
      <c r="A468" s="2">
        <v>44659</v>
      </c>
      <c r="B468">
        <v>158287</v>
      </c>
      <c r="C468">
        <v>19.02</v>
      </c>
    </row>
    <row r="469" spans="1:3" x14ac:dyDescent="0.25">
      <c r="A469" s="2">
        <v>44662</v>
      </c>
      <c r="B469">
        <v>155077</v>
      </c>
      <c r="C469">
        <v>20.47</v>
      </c>
    </row>
    <row r="470" spans="1:3" x14ac:dyDescent="0.25">
      <c r="A470" s="2">
        <v>44663</v>
      </c>
      <c r="B470">
        <v>156357</v>
      </c>
      <c r="C470">
        <v>20.9</v>
      </c>
    </row>
    <row r="471" spans="1:3" x14ac:dyDescent="0.25">
      <c r="A471" s="2">
        <v>44664</v>
      </c>
      <c r="B471">
        <v>159238</v>
      </c>
      <c r="C471">
        <v>19.11</v>
      </c>
    </row>
    <row r="472" spans="1:3" x14ac:dyDescent="0.25">
      <c r="A472" s="2">
        <v>44665</v>
      </c>
      <c r="B472">
        <v>159613</v>
      </c>
      <c r="C472">
        <v>18.350000000000001</v>
      </c>
    </row>
    <row r="473" spans="1:3" x14ac:dyDescent="0.25">
      <c r="A473" s="2">
        <v>44666</v>
      </c>
      <c r="B473">
        <v>154398</v>
      </c>
      <c r="C473">
        <v>20</v>
      </c>
    </row>
    <row r="474" spans="1:3" x14ac:dyDescent="0.25">
      <c r="A474" s="2">
        <v>44669</v>
      </c>
      <c r="B474">
        <v>154773</v>
      </c>
      <c r="C474">
        <v>20.89</v>
      </c>
    </row>
    <row r="475" spans="1:3" x14ac:dyDescent="0.25">
      <c r="A475" s="2">
        <v>44670</v>
      </c>
      <c r="B475">
        <v>156698</v>
      </c>
      <c r="C475">
        <v>19.16</v>
      </c>
    </row>
    <row r="476" spans="1:3" x14ac:dyDescent="0.25">
      <c r="A476" s="2">
        <v>44671</v>
      </c>
      <c r="B476">
        <v>159273</v>
      </c>
      <c r="C476">
        <v>18.59</v>
      </c>
    </row>
    <row r="477" spans="1:3" x14ac:dyDescent="0.25">
      <c r="A477" s="2">
        <v>44672</v>
      </c>
      <c r="B477">
        <v>161323</v>
      </c>
      <c r="C477">
        <v>17.350000000000001</v>
      </c>
    </row>
    <row r="478" spans="1:3" x14ac:dyDescent="0.25">
      <c r="A478" s="2">
        <v>44673</v>
      </c>
      <c r="B478">
        <v>157423</v>
      </c>
      <c r="C478">
        <v>17.71</v>
      </c>
    </row>
    <row r="479" spans="1:3" x14ac:dyDescent="0.25">
      <c r="A479" s="2">
        <v>44674</v>
      </c>
      <c r="B479">
        <v>150448</v>
      </c>
      <c r="C479">
        <v>21.45</v>
      </c>
    </row>
    <row r="480" spans="1:3" x14ac:dyDescent="0.25">
      <c r="A480" s="2">
        <v>44675</v>
      </c>
      <c r="B480">
        <v>151673</v>
      </c>
      <c r="C480">
        <v>20.36</v>
      </c>
    </row>
    <row r="481" spans="1:3" x14ac:dyDescent="0.25">
      <c r="A481" s="2">
        <v>44676</v>
      </c>
      <c r="B481">
        <v>141873</v>
      </c>
      <c r="C481">
        <v>21.74</v>
      </c>
    </row>
    <row r="482" spans="1:3" x14ac:dyDescent="0.25">
      <c r="A482" s="2">
        <v>44677</v>
      </c>
      <c r="B482">
        <v>148748</v>
      </c>
      <c r="C482">
        <v>21.55</v>
      </c>
    </row>
    <row r="483" spans="1:3" x14ac:dyDescent="0.25">
      <c r="A483" s="2">
        <v>44678</v>
      </c>
      <c r="B483">
        <v>152673</v>
      </c>
      <c r="C483">
        <v>20.68</v>
      </c>
    </row>
    <row r="484" spans="1:3" x14ac:dyDescent="0.25">
      <c r="A484" s="2">
        <v>44684</v>
      </c>
      <c r="B484">
        <v>150548</v>
      </c>
      <c r="C484">
        <v>21.95</v>
      </c>
    </row>
    <row r="485" spans="1:3" x14ac:dyDescent="0.25">
      <c r="A485" s="2">
        <v>44685</v>
      </c>
      <c r="B485">
        <v>153873</v>
      </c>
      <c r="C485">
        <v>21.5</v>
      </c>
    </row>
    <row r="486" spans="1:3" x14ac:dyDescent="0.25">
      <c r="A486" s="2">
        <v>44686</v>
      </c>
      <c r="B486">
        <v>148498</v>
      </c>
      <c r="C486">
        <v>19.510000000000002</v>
      </c>
    </row>
    <row r="487" spans="1:3" x14ac:dyDescent="0.25">
      <c r="A487" s="2">
        <v>44687</v>
      </c>
      <c r="B487">
        <v>144973</v>
      </c>
      <c r="C487">
        <v>21.97</v>
      </c>
    </row>
    <row r="488" spans="1:3" x14ac:dyDescent="0.25">
      <c r="A488" s="2">
        <v>44690</v>
      </c>
      <c r="B488">
        <v>135155</v>
      </c>
      <c r="C488">
        <v>24.01</v>
      </c>
    </row>
    <row r="489" spans="1:3" x14ac:dyDescent="0.25">
      <c r="A489" s="2">
        <v>44691</v>
      </c>
      <c r="B489">
        <v>140400</v>
      </c>
      <c r="C489">
        <v>23.48</v>
      </c>
    </row>
    <row r="490" spans="1:3" x14ac:dyDescent="0.25">
      <c r="A490" s="2">
        <v>44692</v>
      </c>
      <c r="B490">
        <v>135910</v>
      </c>
      <c r="C490">
        <v>23.19</v>
      </c>
    </row>
    <row r="491" spans="1:3" x14ac:dyDescent="0.25">
      <c r="A491" s="2">
        <v>44693</v>
      </c>
      <c r="B491">
        <v>108405</v>
      </c>
      <c r="C491">
        <v>24.55</v>
      </c>
    </row>
    <row r="492" spans="1:3" x14ac:dyDescent="0.25">
      <c r="A492" s="2">
        <v>44694</v>
      </c>
      <c r="B492">
        <v>136295</v>
      </c>
      <c r="C492">
        <v>21.64</v>
      </c>
    </row>
    <row r="493" spans="1:3" x14ac:dyDescent="0.25">
      <c r="A493" s="2">
        <v>44697</v>
      </c>
      <c r="B493">
        <v>132515</v>
      </c>
      <c r="C493">
        <v>22.21</v>
      </c>
    </row>
    <row r="494" spans="1:3" x14ac:dyDescent="0.25">
      <c r="A494" s="2">
        <v>44698</v>
      </c>
      <c r="B494">
        <v>143920</v>
      </c>
      <c r="C494">
        <v>20.010000000000002</v>
      </c>
    </row>
    <row r="495" spans="1:3" x14ac:dyDescent="0.25">
      <c r="A495" s="2">
        <v>44699</v>
      </c>
      <c r="B495">
        <v>161915</v>
      </c>
      <c r="C495">
        <v>19.62</v>
      </c>
    </row>
    <row r="496" spans="1:3" x14ac:dyDescent="0.25">
      <c r="A496" s="2">
        <v>44700</v>
      </c>
      <c r="B496">
        <v>159487</v>
      </c>
      <c r="C496">
        <v>21.24</v>
      </c>
    </row>
    <row r="497" spans="1:3" x14ac:dyDescent="0.25">
      <c r="A497" s="2">
        <v>44701</v>
      </c>
      <c r="B497">
        <v>163102</v>
      </c>
      <c r="C497">
        <v>20.239999999999998</v>
      </c>
    </row>
    <row r="498" spans="1:3" x14ac:dyDescent="0.25">
      <c r="A498" s="2">
        <v>44704</v>
      </c>
      <c r="B498">
        <v>162682</v>
      </c>
      <c r="C498">
        <v>21.42</v>
      </c>
    </row>
    <row r="499" spans="1:3" x14ac:dyDescent="0.25">
      <c r="A499" s="2">
        <v>44705</v>
      </c>
      <c r="B499">
        <v>160267</v>
      </c>
      <c r="C499">
        <v>21.62</v>
      </c>
    </row>
    <row r="500" spans="1:3" x14ac:dyDescent="0.25">
      <c r="A500" s="2">
        <v>44706</v>
      </c>
      <c r="B500">
        <v>163085</v>
      </c>
      <c r="C500">
        <v>20.46</v>
      </c>
    </row>
    <row r="501" spans="1:3" x14ac:dyDescent="0.25">
      <c r="A501" s="2">
        <v>44707</v>
      </c>
      <c r="B501">
        <v>161855</v>
      </c>
      <c r="C501">
        <v>20.93</v>
      </c>
    </row>
    <row r="502" spans="1:3" x14ac:dyDescent="0.25">
      <c r="A502" s="2">
        <v>44708</v>
      </c>
      <c r="B502">
        <v>168317</v>
      </c>
      <c r="C502">
        <v>19.72</v>
      </c>
    </row>
    <row r="503" spans="1:3" x14ac:dyDescent="0.25">
      <c r="A503" s="2">
        <v>44711</v>
      </c>
      <c r="B503">
        <v>171657</v>
      </c>
      <c r="C503">
        <v>18.7</v>
      </c>
    </row>
    <row r="504" spans="1:3" x14ac:dyDescent="0.25">
      <c r="A504" s="2">
        <v>44712</v>
      </c>
      <c r="B504">
        <v>171657</v>
      </c>
      <c r="C504">
        <v>18.32</v>
      </c>
    </row>
    <row r="505" spans="1:3" x14ac:dyDescent="0.25">
      <c r="A505" s="2">
        <v>44713</v>
      </c>
      <c r="B505">
        <v>170995</v>
      </c>
      <c r="C505">
        <v>18.850000000000001</v>
      </c>
    </row>
    <row r="506" spans="1:3" x14ac:dyDescent="0.25">
      <c r="A506" s="2">
        <v>44714</v>
      </c>
      <c r="B506">
        <v>171570</v>
      </c>
      <c r="C506">
        <v>18.690000000000001</v>
      </c>
    </row>
    <row r="507" spans="1:3" x14ac:dyDescent="0.25">
      <c r="A507" s="2">
        <v>44718</v>
      </c>
      <c r="B507">
        <v>174160</v>
      </c>
      <c r="C507">
        <v>18.27</v>
      </c>
    </row>
    <row r="508" spans="1:3" x14ac:dyDescent="0.25">
      <c r="A508" s="2">
        <v>44719</v>
      </c>
      <c r="B508">
        <v>172105</v>
      </c>
      <c r="C508">
        <v>18.57</v>
      </c>
    </row>
    <row r="509" spans="1:3" x14ac:dyDescent="0.25">
      <c r="A509" s="2">
        <v>44720</v>
      </c>
      <c r="B509">
        <v>175416</v>
      </c>
      <c r="C509">
        <v>17.88</v>
      </c>
    </row>
    <row r="510" spans="1:3" x14ac:dyDescent="0.25">
      <c r="A510" s="2">
        <v>44721</v>
      </c>
      <c r="B510">
        <v>175189</v>
      </c>
      <c r="C510">
        <v>17.55</v>
      </c>
    </row>
    <row r="511" spans="1:3" x14ac:dyDescent="0.25">
      <c r="A511" s="2">
        <v>44722</v>
      </c>
      <c r="B511">
        <v>175131</v>
      </c>
      <c r="C511">
        <v>17.87</v>
      </c>
    </row>
    <row r="512" spans="1:3" x14ac:dyDescent="0.25">
      <c r="A512" s="2">
        <v>44725</v>
      </c>
      <c r="B512">
        <v>156691</v>
      </c>
      <c r="C512">
        <v>21.05</v>
      </c>
    </row>
    <row r="513" spans="1:3" x14ac:dyDescent="0.25">
      <c r="A513" s="2">
        <v>44726</v>
      </c>
      <c r="B513">
        <v>160466</v>
      </c>
      <c r="C513">
        <v>21.39</v>
      </c>
    </row>
    <row r="514" spans="1:3" x14ac:dyDescent="0.25">
      <c r="A514" s="2">
        <v>44727</v>
      </c>
      <c r="B514">
        <v>158146</v>
      </c>
      <c r="C514">
        <v>21.67</v>
      </c>
    </row>
    <row r="515" spans="1:3" x14ac:dyDescent="0.25">
      <c r="A515" s="2">
        <v>44728</v>
      </c>
      <c r="B515">
        <v>167730</v>
      </c>
      <c r="C515">
        <v>21.01</v>
      </c>
    </row>
    <row r="516" spans="1:3" x14ac:dyDescent="0.25">
      <c r="A516" s="2">
        <v>44729</v>
      </c>
      <c r="B516">
        <v>169695</v>
      </c>
      <c r="C516">
        <v>22.69</v>
      </c>
    </row>
    <row r="517" spans="1:3" x14ac:dyDescent="0.25">
      <c r="A517" s="2">
        <v>44732</v>
      </c>
      <c r="B517">
        <v>168912</v>
      </c>
      <c r="C517">
        <v>22.73</v>
      </c>
    </row>
    <row r="518" spans="1:3" x14ac:dyDescent="0.25">
      <c r="A518" s="2">
        <v>44733</v>
      </c>
      <c r="B518">
        <v>172868</v>
      </c>
      <c r="C518">
        <v>20.82</v>
      </c>
    </row>
    <row r="519" spans="1:3" x14ac:dyDescent="0.25">
      <c r="A519" s="2">
        <v>44734</v>
      </c>
      <c r="B519">
        <v>184948</v>
      </c>
      <c r="C519">
        <v>22.28</v>
      </c>
    </row>
    <row r="520" spans="1:3" x14ac:dyDescent="0.25">
      <c r="A520" s="2">
        <v>44735</v>
      </c>
      <c r="B520">
        <v>188648</v>
      </c>
      <c r="C520">
        <v>23.03</v>
      </c>
    </row>
    <row r="521" spans="1:3" x14ac:dyDescent="0.25">
      <c r="A521" s="2">
        <v>44736</v>
      </c>
      <c r="B521">
        <v>187948</v>
      </c>
      <c r="C521">
        <v>22.44</v>
      </c>
    </row>
    <row r="522" spans="1:3" x14ac:dyDescent="0.25">
      <c r="A522" s="2">
        <v>44739</v>
      </c>
      <c r="B522">
        <v>185182</v>
      </c>
      <c r="C522">
        <v>22.08</v>
      </c>
    </row>
    <row r="523" spans="1:3" x14ac:dyDescent="0.25">
      <c r="A523" s="2">
        <v>44740</v>
      </c>
      <c r="B523">
        <v>185078</v>
      </c>
      <c r="C523">
        <v>21.82</v>
      </c>
    </row>
    <row r="524" spans="1:3" x14ac:dyDescent="0.25">
      <c r="A524" s="2">
        <v>44741</v>
      </c>
      <c r="B524">
        <v>181478</v>
      </c>
      <c r="C524">
        <v>22.18</v>
      </c>
    </row>
    <row r="525" spans="1:3" x14ac:dyDescent="0.25">
      <c r="A525" s="2">
        <v>44742</v>
      </c>
      <c r="B525">
        <v>168109</v>
      </c>
      <c r="C525">
        <v>24.37</v>
      </c>
    </row>
    <row r="526" spans="1:3" x14ac:dyDescent="0.25">
      <c r="A526" s="2">
        <v>44743</v>
      </c>
      <c r="B526">
        <v>157559</v>
      </c>
      <c r="C526">
        <v>27.01</v>
      </c>
    </row>
    <row r="527" spans="1:3" x14ac:dyDescent="0.25">
      <c r="A527" s="2">
        <v>44746</v>
      </c>
      <c r="B527">
        <v>149659</v>
      </c>
      <c r="C527">
        <v>27.56</v>
      </c>
    </row>
    <row r="528" spans="1:3" x14ac:dyDescent="0.25">
      <c r="A528" s="2">
        <v>44747</v>
      </c>
      <c r="B528">
        <v>147809</v>
      </c>
      <c r="C528">
        <v>27.18</v>
      </c>
    </row>
    <row r="529" spans="1:3" x14ac:dyDescent="0.25">
      <c r="A529" s="2">
        <v>44748</v>
      </c>
      <c r="B529">
        <v>143500</v>
      </c>
      <c r="C529">
        <v>29.4</v>
      </c>
    </row>
    <row r="530" spans="1:3" x14ac:dyDescent="0.25">
      <c r="A530" s="2">
        <v>44749</v>
      </c>
      <c r="B530">
        <v>143520</v>
      </c>
      <c r="C530">
        <v>28.26</v>
      </c>
    </row>
    <row r="531" spans="1:3" x14ac:dyDescent="0.25">
      <c r="A531" s="2">
        <v>44750</v>
      </c>
      <c r="B531">
        <v>145413</v>
      </c>
      <c r="C531">
        <v>27.33</v>
      </c>
    </row>
    <row r="532" spans="1:3" x14ac:dyDescent="0.25">
      <c r="A532" s="2">
        <v>44753</v>
      </c>
      <c r="B532">
        <v>146983</v>
      </c>
      <c r="C532">
        <v>26.95</v>
      </c>
    </row>
    <row r="533" spans="1:3" x14ac:dyDescent="0.25">
      <c r="A533" s="2">
        <v>44754</v>
      </c>
      <c r="B533">
        <v>140953</v>
      </c>
      <c r="C533">
        <v>28.14</v>
      </c>
    </row>
    <row r="534" spans="1:3" x14ac:dyDescent="0.25">
      <c r="A534" s="2">
        <v>44755</v>
      </c>
      <c r="B534">
        <v>145911</v>
      </c>
      <c r="C534">
        <v>27.6</v>
      </c>
    </row>
    <row r="535" spans="1:3" x14ac:dyDescent="0.25">
      <c r="A535" s="2">
        <v>44756</v>
      </c>
      <c r="B535">
        <v>148416</v>
      </c>
      <c r="C535">
        <v>25.9</v>
      </c>
    </row>
    <row r="536" spans="1:3" x14ac:dyDescent="0.25">
      <c r="A536" s="2">
        <v>44757</v>
      </c>
      <c r="B536">
        <v>150895</v>
      </c>
      <c r="C536">
        <v>25.02</v>
      </c>
    </row>
    <row r="537" spans="1:3" x14ac:dyDescent="0.25">
      <c r="A537" s="2">
        <v>44760</v>
      </c>
      <c r="B537">
        <v>152384</v>
      </c>
      <c r="C537">
        <v>24.07</v>
      </c>
    </row>
    <row r="538" spans="1:3" x14ac:dyDescent="0.25">
      <c r="A538" s="2">
        <v>44761</v>
      </c>
      <c r="B538">
        <v>151916</v>
      </c>
      <c r="C538">
        <v>23.54</v>
      </c>
    </row>
    <row r="539" spans="1:3" x14ac:dyDescent="0.25">
      <c r="A539" s="2">
        <v>44762</v>
      </c>
      <c r="B539">
        <v>152027</v>
      </c>
      <c r="C539">
        <v>22.99</v>
      </c>
    </row>
    <row r="540" spans="1:3" x14ac:dyDescent="0.25">
      <c r="A540" s="2">
        <v>44763</v>
      </c>
      <c r="B540">
        <v>153694</v>
      </c>
      <c r="C540">
        <v>21.11</v>
      </c>
    </row>
    <row r="541" spans="1:3" x14ac:dyDescent="0.25">
      <c r="A541" s="2">
        <v>44764</v>
      </c>
      <c r="B541">
        <v>155274</v>
      </c>
      <c r="C541">
        <v>21.26</v>
      </c>
    </row>
    <row r="542" spans="1:3" x14ac:dyDescent="0.25">
      <c r="A542" s="2">
        <v>44767</v>
      </c>
      <c r="B542">
        <v>155324</v>
      </c>
      <c r="C542">
        <v>21.59</v>
      </c>
    </row>
    <row r="543" spans="1:3" x14ac:dyDescent="0.25">
      <c r="A543" s="2">
        <v>44768</v>
      </c>
      <c r="B543">
        <v>154109</v>
      </c>
      <c r="C543">
        <v>21.6</v>
      </c>
    </row>
    <row r="544" spans="1:3" x14ac:dyDescent="0.25">
      <c r="A544" s="2">
        <v>44769</v>
      </c>
      <c r="B544">
        <v>156142</v>
      </c>
      <c r="C544">
        <v>21.56</v>
      </c>
    </row>
    <row r="545" spans="1:3" x14ac:dyDescent="0.25">
      <c r="A545" s="2">
        <v>44770</v>
      </c>
      <c r="B545">
        <v>154398</v>
      </c>
      <c r="C545">
        <v>20.87</v>
      </c>
    </row>
    <row r="546" spans="1:3" x14ac:dyDescent="0.25">
      <c r="A546" s="2">
        <v>44771</v>
      </c>
      <c r="B546">
        <v>155373</v>
      </c>
      <c r="C546">
        <v>19.899999999999999</v>
      </c>
    </row>
    <row r="547" spans="1:3" x14ac:dyDescent="0.25">
      <c r="A547" s="2">
        <v>44774</v>
      </c>
      <c r="B547">
        <v>155866</v>
      </c>
      <c r="C547">
        <v>21.53</v>
      </c>
    </row>
    <row r="548" spans="1:3" x14ac:dyDescent="0.25">
      <c r="A548" s="2">
        <v>44775</v>
      </c>
      <c r="B548">
        <v>151921</v>
      </c>
      <c r="C548">
        <v>26.1</v>
      </c>
    </row>
    <row r="549" spans="1:3" x14ac:dyDescent="0.25">
      <c r="A549" s="2">
        <v>44776</v>
      </c>
      <c r="B549">
        <v>155067</v>
      </c>
      <c r="C549">
        <v>24.45</v>
      </c>
    </row>
    <row r="550" spans="1:3" x14ac:dyDescent="0.25">
      <c r="A550" s="2">
        <v>44777</v>
      </c>
      <c r="B550">
        <v>156314</v>
      </c>
      <c r="C550">
        <v>24.05</v>
      </c>
    </row>
    <row r="551" spans="1:3" x14ac:dyDescent="0.25">
      <c r="A551" s="2">
        <v>44778</v>
      </c>
      <c r="B551">
        <v>156068</v>
      </c>
      <c r="C551">
        <v>21.85</v>
      </c>
    </row>
    <row r="552" spans="1:3" x14ac:dyDescent="0.25">
      <c r="A552" s="2">
        <v>44781</v>
      </c>
      <c r="B552">
        <v>157178</v>
      </c>
      <c r="C552">
        <v>21.37</v>
      </c>
    </row>
    <row r="553" spans="1:3" x14ac:dyDescent="0.25">
      <c r="A553" s="2">
        <v>44782</v>
      </c>
      <c r="B553">
        <v>158261</v>
      </c>
      <c r="C553">
        <v>19.88</v>
      </c>
    </row>
    <row r="554" spans="1:3" x14ac:dyDescent="0.25">
      <c r="A554" s="2">
        <v>44783</v>
      </c>
      <c r="B554">
        <v>158191</v>
      </c>
      <c r="C554">
        <v>20.07</v>
      </c>
    </row>
    <row r="555" spans="1:3" x14ac:dyDescent="0.25">
      <c r="A555" s="2">
        <v>44784</v>
      </c>
      <c r="B555">
        <v>162255</v>
      </c>
      <c r="C555">
        <v>17.72</v>
      </c>
    </row>
    <row r="556" spans="1:3" x14ac:dyDescent="0.25">
      <c r="A556" s="2">
        <v>44785</v>
      </c>
      <c r="B556">
        <v>162662</v>
      </c>
      <c r="C556">
        <v>16.86</v>
      </c>
    </row>
    <row r="557" spans="1:3" x14ac:dyDescent="0.25">
      <c r="A557" s="2">
        <v>44788</v>
      </c>
      <c r="B557">
        <v>162741</v>
      </c>
      <c r="C557">
        <v>16.29</v>
      </c>
    </row>
    <row r="558" spans="1:3" x14ac:dyDescent="0.25">
      <c r="A558" s="2">
        <v>44789</v>
      </c>
      <c r="B558">
        <v>162741</v>
      </c>
      <c r="C558">
        <v>16.420000000000002</v>
      </c>
    </row>
    <row r="559" spans="1:3" x14ac:dyDescent="0.25">
      <c r="A559" s="2">
        <v>44790</v>
      </c>
      <c r="B559">
        <v>163247</v>
      </c>
      <c r="C559">
        <v>16.579999999999998</v>
      </c>
    </row>
    <row r="560" spans="1:3" x14ac:dyDescent="0.25">
      <c r="A560" s="2">
        <v>44791</v>
      </c>
      <c r="B560">
        <v>163350</v>
      </c>
      <c r="C560">
        <v>16.579999999999998</v>
      </c>
    </row>
    <row r="561" spans="1:3" x14ac:dyDescent="0.25">
      <c r="A561" s="2">
        <v>44792</v>
      </c>
      <c r="B561">
        <v>163687</v>
      </c>
      <c r="C561">
        <v>16.329999999999998</v>
      </c>
    </row>
    <row r="562" spans="1:3" x14ac:dyDescent="0.25">
      <c r="A562" s="2">
        <v>44795</v>
      </c>
      <c r="B562">
        <v>161912</v>
      </c>
      <c r="C562">
        <v>17.87</v>
      </c>
    </row>
    <row r="563" spans="1:3" x14ac:dyDescent="0.25">
      <c r="A563" s="2">
        <v>44796</v>
      </c>
      <c r="B563">
        <v>161305</v>
      </c>
      <c r="C563">
        <v>18.420000000000002</v>
      </c>
    </row>
    <row r="564" spans="1:3" x14ac:dyDescent="0.25">
      <c r="A564" s="2">
        <v>44797</v>
      </c>
      <c r="B564">
        <v>162456</v>
      </c>
      <c r="C564">
        <v>18.399999999999999</v>
      </c>
    </row>
    <row r="565" spans="1:3" x14ac:dyDescent="0.25">
      <c r="A565" s="2">
        <v>44798</v>
      </c>
      <c r="B565">
        <v>166037</v>
      </c>
      <c r="C565">
        <v>17.510000000000002</v>
      </c>
    </row>
    <row r="566" spans="1:3" x14ac:dyDescent="0.25">
      <c r="A566" s="2">
        <v>44799</v>
      </c>
      <c r="B566">
        <v>166504</v>
      </c>
      <c r="C566">
        <v>17.52</v>
      </c>
    </row>
    <row r="567" spans="1:3" x14ac:dyDescent="0.25">
      <c r="A567" s="2">
        <v>44802</v>
      </c>
      <c r="B567">
        <v>158510</v>
      </c>
      <c r="C567">
        <v>20.91</v>
      </c>
    </row>
    <row r="568" spans="1:3" x14ac:dyDescent="0.25">
      <c r="A568" s="2">
        <v>44803</v>
      </c>
      <c r="B568">
        <v>158227</v>
      </c>
      <c r="C568">
        <v>19.670000000000002</v>
      </c>
    </row>
    <row r="569" spans="1:3" x14ac:dyDescent="0.25">
      <c r="A569" s="2">
        <v>44804</v>
      </c>
      <c r="B569">
        <v>158006</v>
      </c>
      <c r="C569">
        <v>19.84</v>
      </c>
    </row>
    <row r="570" spans="1:3" x14ac:dyDescent="0.25">
      <c r="A570" s="2">
        <v>44805</v>
      </c>
      <c r="B570">
        <v>156489</v>
      </c>
      <c r="C570">
        <v>21.85</v>
      </c>
    </row>
    <row r="571" spans="1:3" x14ac:dyDescent="0.25">
      <c r="A571" s="2">
        <v>44806</v>
      </c>
      <c r="B571">
        <v>158114</v>
      </c>
      <c r="C571">
        <v>21.77</v>
      </c>
    </row>
    <row r="572" spans="1:3" x14ac:dyDescent="0.25">
      <c r="A572" s="2">
        <v>44809</v>
      </c>
      <c r="B572">
        <v>157189</v>
      </c>
      <c r="C572">
        <v>21.92</v>
      </c>
    </row>
    <row r="573" spans="1:3" x14ac:dyDescent="0.25">
      <c r="A573" s="2">
        <v>44810</v>
      </c>
      <c r="B573">
        <v>157659</v>
      </c>
      <c r="C573">
        <v>21.69</v>
      </c>
    </row>
    <row r="574" spans="1:3" x14ac:dyDescent="0.25">
      <c r="A574" s="2">
        <v>44811</v>
      </c>
      <c r="B574">
        <v>150269</v>
      </c>
      <c r="C574">
        <v>22.49</v>
      </c>
    </row>
    <row r="575" spans="1:3" x14ac:dyDescent="0.25">
      <c r="A575" s="2">
        <v>44812</v>
      </c>
      <c r="B575">
        <v>155358</v>
      </c>
      <c r="C575">
        <v>20.39</v>
      </c>
    </row>
    <row r="576" spans="1:3" x14ac:dyDescent="0.25">
      <c r="A576" s="2">
        <v>44816</v>
      </c>
      <c r="B576">
        <v>163248</v>
      </c>
      <c r="C576">
        <v>20.84</v>
      </c>
    </row>
    <row r="577" spans="1:3" x14ac:dyDescent="0.25">
      <c r="A577" s="2">
        <v>44817</v>
      </c>
      <c r="B577">
        <v>163880</v>
      </c>
      <c r="C577">
        <v>21.01</v>
      </c>
    </row>
    <row r="578" spans="1:3" x14ac:dyDescent="0.25">
      <c r="A578" s="2">
        <v>44818</v>
      </c>
      <c r="B578">
        <v>159180</v>
      </c>
      <c r="C578">
        <v>21.82</v>
      </c>
    </row>
    <row r="579" spans="1:3" x14ac:dyDescent="0.25">
      <c r="A579" s="2">
        <v>44819</v>
      </c>
      <c r="B579">
        <v>162853</v>
      </c>
      <c r="C579">
        <v>21.03</v>
      </c>
    </row>
    <row r="580" spans="1:3" x14ac:dyDescent="0.25">
      <c r="A580" s="2">
        <v>44820</v>
      </c>
      <c r="B580">
        <v>160243</v>
      </c>
      <c r="C580">
        <v>21.11</v>
      </c>
    </row>
    <row r="581" spans="1:3" x14ac:dyDescent="0.25">
      <c r="A581" s="2">
        <v>44823</v>
      </c>
      <c r="B581">
        <v>156541</v>
      </c>
      <c r="C581">
        <v>21.33</v>
      </c>
    </row>
    <row r="582" spans="1:3" x14ac:dyDescent="0.25">
      <c r="A582" s="2">
        <v>44824</v>
      </c>
      <c r="B582">
        <v>161952</v>
      </c>
      <c r="C582">
        <v>20.58</v>
      </c>
    </row>
    <row r="583" spans="1:3" x14ac:dyDescent="0.25">
      <c r="A583" s="2">
        <v>44825</v>
      </c>
      <c r="B583">
        <v>159352</v>
      </c>
      <c r="C583">
        <v>21.42</v>
      </c>
    </row>
    <row r="584" spans="1:3" x14ac:dyDescent="0.25">
      <c r="A584" s="2">
        <v>44826</v>
      </c>
      <c r="B584">
        <v>161883</v>
      </c>
      <c r="C584">
        <v>20.99</v>
      </c>
    </row>
    <row r="585" spans="1:3" x14ac:dyDescent="0.25">
      <c r="A585" s="2">
        <v>44827</v>
      </c>
      <c r="B585">
        <v>162483</v>
      </c>
      <c r="C585">
        <v>20.37</v>
      </c>
    </row>
    <row r="586" spans="1:3" x14ac:dyDescent="0.25">
      <c r="A586" s="2">
        <v>44830</v>
      </c>
      <c r="B586">
        <v>165033</v>
      </c>
      <c r="C586">
        <v>23.33</v>
      </c>
    </row>
    <row r="587" spans="1:3" x14ac:dyDescent="0.25">
      <c r="A587" s="2">
        <v>44831</v>
      </c>
      <c r="B587">
        <v>164008</v>
      </c>
      <c r="C587">
        <v>23.02</v>
      </c>
    </row>
    <row r="588" spans="1:3" x14ac:dyDescent="0.25">
      <c r="A588" s="2">
        <v>44832</v>
      </c>
      <c r="B588">
        <v>164815</v>
      </c>
      <c r="C588">
        <v>24.74</v>
      </c>
    </row>
    <row r="589" spans="1:3" x14ac:dyDescent="0.25">
      <c r="A589" s="2">
        <v>44833</v>
      </c>
      <c r="B589">
        <v>164510</v>
      </c>
      <c r="C589">
        <v>24.57</v>
      </c>
    </row>
    <row r="590" spans="1:3" x14ac:dyDescent="0.25">
      <c r="A590" s="2">
        <v>44834</v>
      </c>
      <c r="B590">
        <v>161460</v>
      </c>
      <c r="C590">
        <v>25.08</v>
      </c>
    </row>
    <row r="591" spans="1:3" x14ac:dyDescent="0.25">
      <c r="A591" s="2">
        <v>44837</v>
      </c>
      <c r="B591">
        <v>162480</v>
      </c>
      <c r="C591">
        <v>25.76</v>
      </c>
    </row>
    <row r="592" spans="1:3" x14ac:dyDescent="0.25">
      <c r="A592" s="2">
        <v>44838</v>
      </c>
      <c r="B592">
        <v>167192</v>
      </c>
      <c r="C592">
        <v>24.41</v>
      </c>
    </row>
    <row r="593" spans="1:3" x14ac:dyDescent="0.25">
      <c r="A593" s="2">
        <v>44839</v>
      </c>
      <c r="B593">
        <v>167424</v>
      </c>
      <c r="C593">
        <v>23.99</v>
      </c>
    </row>
    <row r="594" spans="1:3" x14ac:dyDescent="0.25">
      <c r="A594" s="2">
        <v>44840</v>
      </c>
      <c r="B594">
        <v>169124</v>
      </c>
      <c r="C594">
        <v>23.69</v>
      </c>
    </row>
    <row r="595" spans="1:3" x14ac:dyDescent="0.25">
      <c r="A595" s="2">
        <v>44841</v>
      </c>
      <c r="B595">
        <v>165732</v>
      </c>
      <c r="C595">
        <v>24.74</v>
      </c>
    </row>
    <row r="596" spans="1:3" x14ac:dyDescent="0.25">
      <c r="A596" s="2">
        <v>44845</v>
      </c>
      <c r="B596">
        <v>158400</v>
      </c>
      <c r="C596">
        <v>27.38</v>
      </c>
    </row>
    <row r="597" spans="1:3" x14ac:dyDescent="0.25">
      <c r="A597" s="2">
        <v>44846</v>
      </c>
      <c r="B597">
        <v>157400</v>
      </c>
      <c r="C597">
        <v>27.18</v>
      </c>
    </row>
    <row r="598" spans="1:3" x14ac:dyDescent="0.25">
      <c r="A598" s="2">
        <v>44847</v>
      </c>
      <c r="B598">
        <v>153525</v>
      </c>
      <c r="C598">
        <v>27.83</v>
      </c>
    </row>
    <row r="599" spans="1:3" x14ac:dyDescent="0.25">
      <c r="A599" s="2">
        <v>44848</v>
      </c>
      <c r="B599">
        <v>158632</v>
      </c>
      <c r="C599">
        <v>26.07</v>
      </c>
    </row>
    <row r="600" spans="1:3" x14ac:dyDescent="0.25">
      <c r="A600" s="2">
        <v>44851</v>
      </c>
      <c r="B600">
        <v>156235</v>
      </c>
      <c r="C600">
        <v>27.07</v>
      </c>
    </row>
    <row r="601" spans="1:3" x14ac:dyDescent="0.25">
      <c r="A601" s="2">
        <v>44852</v>
      </c>
      <c r="B601">
        <v>159436</v>
      </c>
      <c r="C601">
        <v>25.9</v>
      </c>
    </row>
    <row r="602" spans="1:3" x14ac:dyDescent="0.25">
      <c r="A602" s="2">
        <v>44853</v>
      </c>
      <c r="B602">
        <v>159393</v>
      </c>
      <c r="C602">
        <v>25.71</v>
      </c>
    </row>
    <row r="603" spans="1:3" x14ac:dyDescent="0.25">
      <c r="A603" s="2">
        <v>44854</v>
      </c>
      <c r="B603">
        <v>157401</v>
      </c>
      <c r="C603">
        <v>25.5</v>
      </c>
    </row>
    <row r="604" spans="1:3" x14ac:dyDescent="0.25">
      <c r="A604" s="2">
        <v>44855</v>
      </c>
      <c r="B604">
        <v>157701</v>
      </c>
      <c r="C604">
        <v>25.83</v>
      </c>
    </row>
    <row r="605" spans="1:3" x14ac:dyDescent="0.25">
      <c r="A605" s="2">
        <v>44858</v>
      </c>
      <c r="B605">
        <v>157332</v>
      </c>
      <c r="C605">
        <v>27.19</v>
      </c>
    </row>
    <row r="606" spans="1:3" x14ac:dyDescent="0.25">
      <c r="A606" s="2">
        <v>44859</v>
      </c>
      <c r="B606">
        <v>159541</v>
      </c>
      <c r="C606">
        <v>27.62</v>
      </c>
    </row>
    <row r="607" spans="1:3" x14ac:dyDescent="0.25">
      <c r="A607" s="2">
        <v>44860</v>
      </c>
      <c r="B607">
        <v>158466</v>
      </c>
      <c r="C607">
        <v>26.35</v>
      </c>
    </row>
    <row r="608" spans="1:3" x14ac:dyDescent="0.25">
      <c r="A608" s="2">
        <v>44861</v>
      </c>
      <c r="B608">
        <v>157300</v>
      </c>
      <c r="C608">
        <v>24.78</v>
      </c>
    </row>
    <row r="609" spans="1:3" x14ac:dyDescent="0.25">
      <c r="A609" s="2">
        <v>44862</v>
      </c>
      <c r="B609">
        <v>159557</v>
      </c>
      <c r="C609">
        <v>25.41</v>
      </c>
    </row>
    <row r="610" spans="1:3" x14ac:dyDescent="0.25">
      <c r="A610" s="2">
        <v>44865</v>
      </c>
      <c r="B610">
        <v>157213</v>
      </c>
      <c r="C610">
        <v>24.88</v>
      </c>
    </row>
    <row r="611" spans="1:3" x14ac:dyDescent="0.25">
      <c r="A611" s="2">
        <v>44866</v>
      </c>
      <c r="B611">
        <v>156454</v>
      </c>
      <c r="C611">
        <v>24.06</v>
      </c>
    </row>
    <row r="612" spans="1:3" x14ac:dyDescent="0.25">
      <c r="A612" s="2">
        <v>44867</v>
      </c>
      <c r="B612">
        <v>156204</v>
      </c>
      <c r="C612">
        <v>23.96</v>
      </c>
    </row>
    <row r="613" spans="1:3" x14ac:dyDescent="0.25">
      <c r="A613" s="2">
        <v>44868</v>
      </c>
      <c r="B613">
        <v>157579</v>
      </c>
      <c r="C613">
        <v>22.65</v>
      </c>
    </row>
    <row r="614" spans="1:3" x14ac:dyDescent="0.25">
      <c r="A614" s="2">
        <v>44869</v>
      </c>
      <c r="B614">
        <v>156904</v>
      </c>
      <c r="C614">
        <v>21.93</v>
      </c>
    </row>
    <row r="615" spans="1:3" x14ac:dyDescent="0.25">
      <c r="A615" s="2">
        <v>44872</v>
      </c>
      <c r="B615">
        <v>155481</v>
      </c>
      <c r="C615">
        <v>21.32</v>
      </c>
    </row>
    <row r="616" spans="1:3" x14ac:dyDescent="0.25">
      <c r="A616" s="2">
        <v>44873</v>
      </c>
      <c r="B616">
        <v>154544</v>
      </c>
      <c r="C616">
        <v>20.079999999999998</v>
      </c>
    </row>
    <row r="617" spans="1:3" x14ac:dyDescent="0.25">
      <c r="A617" s="2">
        <v>44874</v>
      </c>
      <c r="B617">
        <v>151245</v>
      </c>
      <c r="C617">
        <v>20.309999999999999</v>
      </c>
    </row>
    <row r="618" spans="1:3" x14ac:dyDescent="0.25">
      <c r="A618" s="2">
        <v>44875</v>
      </c>
      <c r="B618">
        <v>152688</v>
      </c>
      <c r="C618">
        <v>20.7</v>
      </c>
    </row>
    <row r="619" spans="1:3" x14ac:dyDescent="0.25">
      <c r="A619" s="2">
        <v>44876</v>
      </c>
      <c r="B619">
        <v>143591</v>
      </c>
      <c r="C619">
        <v>20.61</v>
      </c>
    </row>
    <row r="620" spans="1:3" x14ac:dyDescent="0.25">
      <c r="A620" s="2">
        <v>44879</v>
      </c>
      <c r="B620">
        <v>144775</v>
      </c>
      <c r="C620">
        <v>21.82</v>
      </c>
    </row>
    <row r="621" spans="1:3" x14ac:dyDescent="0.25">
      <c r="A621" s="2">
        <v>44880</v>
      </c>
      <c r="B621">
        <v>149525</v>
      </c>
      <c r="C621">
        <v>24.53</v>
      </c>
    </row>
    <row r="622" spans="1:3" x14ac:dyDescent="0.25">
      <c r="A622" s="2">
        <v>44881</v>
      </c>
      <c r="B622">
        <v>148883</v>
      </c>
      <c r="C622">
        <v>24.23</v>
      </c>
    </row>
    <row r="623" spans="1:3" x14ac:dyDescent="0.25">
      <c r="A623" s="2">
        <v>44882</v>
      </c>
      <c r="B623">
        <v>149293</v>
      </c>
      <c r="C623">
        <v>21.87</v>
      </c>
    </row>
    <row r="624" spans="1:3" x14ac:dyDescent="0.25">
      <c r="A624" s="2">
        <v>44883</v>
      </c>
      <c r="B624">
        <v>148993</v>
      </c>
      <c r="C624">
        <v>21.61</v>
      </c>
    </row>
    <row r="625" spans="1:3" x14ac:dyDescent="0.25">
      <c r="A625" s="2">
        <v>44886</v>
      </c>
      <c r="B625">
        <v>149923</v>
      </c>
      <c r="C625">
        <v>21.03</v>
      </c>
    </row>
    <row r="626" spans="1:3" x14ac:dyDescent="0.25">
      <c r="A626" s="2">
        <v>44887</v>
      </c>
      <c r="B626">
        <v>151423</v>
      </c>
      <c r="C626">
        <v>19.75</v>
      </c>
    </row>
    <row r="627" spans="1:3" x14ac:dyDescent="0.25">
      <c r="A627" s="2">
        <v>44888</v>
      </c>
      <c r="B627">
        <v>152923</v>
      </c>
      <c r="C627">
        <v>19.899999999999999</v>
      </c>
    </row>
    <row r="628" spans="1:3" x14ac:dyDescent="0.25">
      <c r="A628" s="2">
        <v>44889</v>
      </c>
      <c r="B628">
        <v>155423</v>
      </c>
      <c r="C628">
        <v>18.899999999999999</v>
      </c>
    </row>
    <row r="629" spans="1:3" x14ac:dyDescent="0.25">
      <c r="A629" s="2">
        <v>44890</v>
      </c>
      <c r="B629">
        <v>154823</v>
      </c>
      <c r="C629">
        <v>19.43</v>
      </c>
    </row>
    <row r="630" spans="1:3" x14ac:dyDescent="0.25">
      <c r="A630" s="2">
        <v>44893</v>
      </c>
      <c r="B630">
        <v>151973</v>
      </c>
      <c r="C630">
        <v>20.92</v>
      </c>
    </row>
    <row r="631" spans="1:3" x14ac:dyDescent="0.25">
      <c r="A631" s="2">
        <v>44894</v>
      </c>
      <c r="B631">
        <v>154523</v>
      </c>
      <c r="C631">
        <v>20.87</v>
      </c>
    </row>
    <row r="632" spans="1:3" x14ac:dyDescent="0.25">
      <c r="A632" s="2">
        <v>44895</v>
      </c>
      <c r="B632">
        <v>155673</v>
      </c>
      <c r="C632">
        <v>20.260000000000002</v>
      </c>
    </row>
    <row r="633" spans="1:3" x14ac:dyDescent="0.25">
      <c r="A633" s="2">
        <v>44896</v>
      </c>
      <c r="B633">
        <v>158205</v>
      </c>
      <c r="C633">
        <v>20.75</v>
      </c>
    </row>
    <row r="634" spans="1:3" x14ac:dyDescent="0.25">
      <c r="A634" s="2">
        <v>44897</v>
      </c>
      <c r="B634">
        <v>156699</v>
      </c>
      <c r="C634">
        <v>20.329999999999998</v>
      </c>
    </row>
    <row r="635" spans="1:3" x14ac:dyDescent="0.25">
      <c r="A635" s="2">
        <v>44900</v>
      </c>
      <c r="B635">
        <v>157874</v>
      </c>
      <c r="C635">
        <v>21.16</v>
      </c>
    </row>
    <row r="636" spans="1:3" x14ac:dyDescent="0.25">
      <c r="A636" s="2">
        <v>44901</v>
      </c>
      <c r="B636">
        <v>154849</v>
      </c>
      <c r="C636">
        <v>22.18</v>
      </c>
    </row>
    <row r="637" spans="1:3" x14ac:dyDescent="0.25">
      <c r="A637" s="2">
        <v>44902</v>
      </c>
      <c r="B637">
        <v>155263</v>
      </c>
      <c r="C637">
        <v>22.58</v>
      </c>
    </row>
    <row r="638" spans="1:3" x14ac:dyDescent="0.25">
      <c r="A638" s="2">
        <v>44903</v>
      </c>
      <c r="B638">
        <v>154063</v>
      </c>
      <c r="C638">
        <v>21.72</v>
      </c>
    </row>
    <row r="639" spans="1:3" x14ac:dyDescent="0.25">
      <c r="A639" s="2">
        <v>44904</v>
      </c>
      <c r="B639">
        <v>156451</v>
      </c>
      <c r="C639">
        <v>20.190000000000001</v>
      </c>
    </row>
    <row r="640" spans="1:3" x14ac:dyDescent="0.25">
      <c r="A640" s="2">
        <v>44907</v>
      </c>
      <c r="B640">
        <v>155301</v>
      </c>
      <c r="C640">
        <v>21.07</v>
      </c>
    </row>
    <row r="641" spans="1:3" x14ac:dyDescent="0.25">
      <c r="A641" s="2">
        <v>44908</v>
      </c>
      <c r="B641">
        <v>153501</v>
      </c>
      <c r="C641">
        <v>23.03</v>
      </c>
    </row>
    <row r="642" spans="1:3" x14ac:dyDescent="0.25">
      <c r="A642" s="2">
        <v>44909</v>
      </c>
      <c r="B642">
        <v>157636</v>
      </c>
      <c r="C642">
        <v>20.07</v>
      </c>
    </row>
    <row r="643" spans="1:3" x14ac:dyDescent="0.25">
      <c r="A643" s="2">
        <v>44910</v>
      </c>
      <c r="B643">
        <v>159201</v>
      </c>
      <c r="C643">
        <v>17.940000000000001</v>
      </c>
    </row>
    <row r="644" spans="1:3" x14ac:dyDescent="0.25">
      <c r="A644" s="2">
        <v>44911</v>
      </c>
      <c r="B644">
        <v>158727</v>
      </c>
      <c r="C644">
        <v>18.46</v>
      </c>
    </row>
    <row r="645" spans="1:3" x14ac:dyDescent="0.25">
      <c r="A645" s="2">
        <v>44914</v>
      </c>
      <c r="B645">
        <v>158615</v>
      </c>
      <c r="C645">
        <v>17.11</v>
      </c>
    </row>
    <row r="646" spans="1:3" x14ac:dyDescent="0.25">
      <c r="A646" s="2">
        <v>44915</v>
      </c>
      <c r="B646">
        <v>155645</v>
      </c>
      <c r="C646">
        <v>19.190000000000001</v>
      </c>
    </row>
    <row r="647" spans="1:3" x14ac:dyDescent="0.25">
      <c r="A647" s="2">
        <v>44916</v>
      </c>
      <c r="B647">
        <v>157665</v>
      </c>
      <c r="C647">
        <v>16.91</v>
      </c>
    </row>
    <row r="648" spans="1:3" x14ac:dyDescent="0.25">
      <c r="A648" s="2">
        <v>44917</v>
      </c>
      <c r="B648">
        <v>159775</v>
      </c>
      <c r="C648">
        <v>15.88</v>
      </c>
    </row>
    <row r="649" spans="1:3" x14ac:dyDescent="0.25">
      <c r="A649" s="2">
        <v>44918</v>
      </c>
      <c r="B649">
        <v>157720</v>
      </c>
      <c r="C649">
        <v>16.059999999999999</v>
      </c>
    </row>
    <row r="650" spans="1:3" x14ac:dyDescent="0.25">
      <c r="A650" s="2">
        <v>44921</v>
      </c>
      <c r="B650">
        <v>159215</v>
      </c>
      <c r="C650">
        <v>15.65</v>
      </c>
    </row>
    <row r="651" spans="1:3" x14ac:dyDescent="0.25">
      <c r="A651" s="2">
        <v>44922</v>
      </c>
      <c r="B651">
        <v>160310</v>
      </c>
      <c r="C651">
        <v>15.77</v>
      </c>
    </row>
    <row r="652" spans="1:3" x14ac:dyDescent="0.25">
      <c r="A652" s="2">
        <v>44923</v>
      </c>
      <c r="B652">
        <v>159050</v>
      </c>
      <c r="C652">
        <v>17.02</v>
      </c>
    </row>
    <row r="653" spans="1:3" x14ac:dyDescent="0.25">
      <c r="A653" s="2">
        <v>44924</v>
      </c>
      <c r="B653">
        <v>158345</v>
      </c>
      <c r="C653">
        <v>17.13</v>
      </c>
    </row>
    <row r="654" spans="1:3" x14ac:dyDescent="0.25">
      <c r="A654" s="2">
        <v>44925</v>
      </c>
      <c r="B654">
        <v>159145</v>
      </c>
      <c r="C654">
        <v>16.420000000000002</v>
      </c>
    </row>
    <row r="655" spans="1:3" x14ac:dyDescent="0.25">
      <c r="A655" s="2">
        <v>44929</v>
      </c>
      <c r="B655">
        <v>159795</v>
      </c>
      <c r="C655">
        <v>17.399999999999999</v>
      </c>
    </row>
    <row r="656" spans="1:3" x14ac:dyDescent="0.25">
      <c r="A656" s="2">
        <v>44930</v>
      </c>
      <c r="B656">
        <v>159530</v>
      </c>
      <c r="C656">
        <v>17.45</v>
      </c>
    </row>
    <row r="657" spans="1:3" x14ac:dyDescent="0.25">
      <c r="A657" s="2">
        <v>44931</v>
      </c>
      <c r="B657">
        <v>161330</v>
      </c>
      <c r="C657">
        <v>16.8</v>
      </c>
    </row>
    <row r="658" spans="1:3" x14ac:dyDescent="0.25">
      <c r="A658" s="2">
        <v>44932</v>
      </c>
      <c r="B658">
        <v>160880</v>
      </c>
      <c r="C658">
        <v>16.66</v>
      </c>
    </row>
    <row r="659" spans="1:3" x14ac:dyDescent="0.25">
      <c r="A659" s="2">
        <v>44935</v>
      </c>
      <c r="B659">
        <v>164612</v>
      </c>
      <c r="C659">
        <v>18.100000000000001</v>
      </c>
    </row>
    <row r="660" spans="1:3" x14ac:dyDescent="0.25">
      <c r="A660" s="2">
        <v>44936</v>
      </c>
      <c r="B660">
        <v>165562</v>
      </c>
      <c r="C660">
        <v>17.71</v>
      </c>
    </row>
    <row r="661" spans="1:3" x14ac:dyDescent="0.25">
      <c r="A661" s="2">
        <v>44937</v>
      </c>
      <c r="B661">
        <v>161912</v>
      </c>
      <c r="C661">
        <v>17.23</v>
      </c>
    </row>
    <row r="662" spans="1:3" x14ac:dyDescent="0.25">
      <c r="A662" s="2">
        <v>44938</v>
      </c>
      <c r="B662">
        <v>163762</v>
      </c>
      <c r="C662">
        <v>17.809999999999999</v>
      </c>
    </row>
    <row r="663" spans="1:3" x14ac:dyDescent="0.25">
      <c r="A663" s="2">
        <v>44939</v>
      </c>
      <c r="B663">
        <v>164212</v>
      </c>
      <c r="C663">
        <v>16.79</v>
      </c>
    </row>
    <row r="664" spans="1:3" x14ac:dyDescent="0.25">
      <c r="A664" s="2">
        <v>44942</v>
      </c>
      <c r="B664">
        <v>169012</v>
      </c>
      <c r="C664">
        <v>17.100000000000001</v>
      </c>
    </row>
    <row r="665" spans="1:3" x14ac:dyDescent="0.25">
      <c r="A665" s="2">
        <v>44943</v>
      </c>
      <c r="B665">
        <v>163612</v>
      </c>
      <c r="C665">
        <v>17.149999999999999</v>
      </c>
    </row>
    <row r="666" spans="1:3" x14ac:dyDescent="0.25">
      <c r="A666" s="2">
        <v>44956</v>
      </c>
      <c r="B666">
        <v>165312</v>
      </c>
      <c r="C666">
        <v>18.920000000000002</v>
      </c>
    </row>
    <row r="667" spans="1:3" x14ac:dyDescent="0.25">
      <c r="A667" s="2">
        <v>44957</v>
      </c>
      <c r="B667">
        <v>163348</v>
      </c>
      <c r="C667">
        <v>18.46</v>
      </c>
    </row>
    <row r="668" spans="1:3" x14ac:dyDescent="0.25">
      <c r="A668" s="2">
        <v>44958</v>
      </c>
      <c r="B668">
        <v>164698</v>
      </c>
      <c r="C668">
        <v>18.37</v>
      </c>
    </row>
    <row r="669" spans="1:3" x14ac:dyDescent="0.25">
      <c r="A669" s="2">
        <v>44959</v>
      </c>
      <c r="B669">
        <v>166823</v>
      </c>
      <c r="C669">
        <v>17.850000000000001</v>
      </c>
    </row>
    <row r="670" spans="1:3" x14ac:dyDescent="0.25">
      <c r="A670" s="2">
        <v>44960</v>
      </c>
      <c r="B670">
        <v>166398</v>
      </c>
      <c r="C670">
        <v>18.2</v>
      </c>
    </row>
    <row r="671" spans="1:3" x14ac:dyDescent="0.25">
      <c r="A671" s="2">
        <v>44963</v>
      </c>
      <c r="B671">
        <v>166198</v>
      </c>
      <c r="C671">
        <v>18.03</v>
      </c>
    </row>
    <row r="672" spans="1:3" x14ac:dyDescent="0.25">
      <c r="A672" s="2">
        <v>44964</v>
      </c>
      <c r="B672">
        <v>165628</v>
      </c>
      <c r="C672">
        <v>17.59</v>
      </c>
    </row>
    <row r="673" spans="1:5" x14ac:dyDescent="0.25">
      <c r="A673" s="2">
        <v>44965</v>
      </c>
      <c r="B673">
        <v>167818</v>
      </c>
      <c r="C673">
        <v>17.23</v>
      </c>
    </row>
    <row r="674" spans="1:5" x14ac:dyDescent="0.25">
      <c r="A674" s="2">
        <v>44966</v>
      </c>
      <c r="B674">
        <v>167623</v>
      </c>
      <c r="C674">
        <v>16.760000000000002</v>
      </c>
    </row>
    <row r="675" spans="1:5" x14ac:dyDescent="0.25">
      <c r="A675" s="2">
        <v>44967</v>
      </c>
      <c r="B675">
        <v>167323</v>
      </c>
      <c r="C675">
        <v>17.55</v>
      </c>
    </row>
    <row r="676" spans="1:5" x14ac:dyDescent="0.25">
      <c r="A676" s="2">
        <v>44970</v>
      </c>
      <c r="B676">
        <v>167123</v>
      </c>
      <c r="C676">
        <v>18.690000000000001</v>
      </c>
    </row>
    <row r="677" spans="1:5" x14ac:dyDescent="0.25">
      <c r="A677" s="2">
        <v>44971</v>
      </c>
      <c r="B677">
        <v>167523</v>
      </c>
      <c r="C677">
        <v>18.399999999999999</v>
      </c>
    </row>
    <row r="678" spans="1:5" x14ac:dyDescent="0.25">
      <c r="A678" s="2">
        <v>44972</v>
      </c>
      <c r="B678">
        <v>165773</v>
      </c>
      <c r="C678">
        <v>17.649999999999999</v>
      </c>
    </row>
    <row r="679" spans="1:5" x14ac:dyDescent="0.25">
      <c r="A679" s="2">
        <v>44973</v>
      </c>
      <c r="B679">
        <v>167673</v>
      </c>
      <c r="C679">
        <v>16.34</v>
      </c>
    </row>
    <row r="680" spans="1:5" x14ac:dyDescent="0.25">
      <c r="A680" s="2">
        <v>44974</v>
      </c>
      <c r="B680">
        <v>166723</v>
      </c>
      <c r="C680">
        <v>16.489999999999998</v>
      </c>
    </row>
    <row r="681" spans="1:5" x14ac:dyDescent="0.25">
      <c r="A681" s="2">
        <v>44977</v>
      </c>
      <c r="B681">
        <v>167773</v>
      </c>
      <c r="C681">
        <v>16.09</v>
      </c>
    </row>
    <row r="682" spans="1:5" x14ac:dyDescent="0.25">
      <c r="A682" s="2">
        <v>44978</v>
      </c>
      <c r="B682">
        <v>167773</v>
      </c>
      <c r="C682">
        <v>15.61</v>
      </c>
    </row>
    <row r="683" spans="1:5" x14ac:dyDescent="0.25">
      <c r="A683" s="2">
        <v>44979</v>
      </c>
      <c r="B683">
        <v>166173</v>
      </c>
      <c r="C683">
        <v>16.79</v>
      </c>
      <c r="E683" s="8" t="s">
        <v>59</v>
      </c>
    </row>
    <row r="684" spans="1:5" x14ac:dyDescent="0.25">
      <c r="A684" s="2">
        <v>44980</v>
      </c>
      <c r="B684">
        <v>168573</v>
      </c>
      <c r="C684">
        <v>16.55</v>
      </c>
      <c r="E684" s="8">
        <v>175893</v>
      </c>
    </row>
    <row r="685" spans="1:5" x14ac:dyDescent="0.25">
      <c r="A685" s="2">
        <v>44981</v>
      </c>
      <c r="B685">
        <v>168282</v>
      </c>
      <c r="C685">
        <v>17.399999999999999</v>
      </c>
      <c r="E685">
        <v>175293</v>
      </c>
    </row>
    <row r="686" spans="1:5" x14ac:dyDescent="0.25">
      <c r="A686" s="2">
        <v>44986</v>
      </c>
      <c r="B686">
        <v>169182</v>
      </c>
      <c r="C686">
        <v>16.87</v>
      </c>
    </row>
    <row r="687" spans="1:5" x14ac:dyDescent="0.25">
      <c r="A687" s="2">
        <v>44987</v>
      </c>
      <c r="B687">
        <v>168632</v>
      </c>
      <c r="C687">
        <v>16.89</v>
      </c>
    </row>
    <row r="688" spans="1:5" x14ac:dyDescent="0.25">
      <c r="A688" s="2">
        <v>44988</v>
      </c>
      <c r="B688">
        <v>168965</v>
      </c>
      <c r="C688">
        <v>16.59</v>
      </c>
    </row>
    <row r="689" spans="1:6" x14ac:dyDescent="0.25">
      <c r="A689" s="2">
        <v>44991</v>
      </c>
      <c r="B689">
        <v>169540</v>
      </c>
      <c r="C689">
        <v>16.37</v>
      </c>
    </row>
    <row r="690" spans="1:6" x14ac:dyDescent="0.25">
      <c r="A690" s="2">
        <v>44992</v>
      </c>
      <c r="B690">
        <v>169475</v>
      </c>
      <c r="C690">
        <v>16.100000000000001</v>
      </c>
      <c r="E690">
        <v>177708</v>
      </c>
      <c r="F690">
        <f>E690-E685</f>
        <v>2415</v>
      </c>
    </row>
    <row r="691" spans="1:6" x14ac:dyDescent="0.25">
      <c r="A691" s="2">
        <v>44993</v>
      </c>
      <c r="B691">
        <v>169475</v>
      </c>
      <c r="C691">
        <v>16.09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656-0092-431D-A297-6046A6E802B1}">
  <sheetPr codeName="Sheet5"/>
  <dimension ref="A1:H419"/>
  <sheetViews>
    <sheetView topLeftCell="A229" workbookViewId="0">
      <selection activeCell="B23" sqref="B23"/>
    </sheetView>
  </sheetViews>
  <sheetFormatPr defaultRowHeight="16.5" x14ac:dyDescent="0.25"/>
  <cols>
    <col min="1" max="1" width="17.125" customWidth="1"/>
    <col min="3" max="3" width="11.625" bestFit="1" customWidth="1"/>
  </cols>
  <sheetData>
    <row r="1" spans="1:8" x14ac:dyDescent="0.25">
      <c r="A1" t="s">
        <v>15</v>
      </c>
      <c r="B1" t="s">
        <v>16</v>
      </c>
      <c r="C1" t="s">
        <v>17</v>
      </c>
      <c r="E1" t="s">
        <v>22</v>
      </c>
      <c r="G1" t="s">
        <v>25</v>
      </c>
      <c r="H1" t="s">
        <v>26</v>
      </c>
    </row>
    <row r="2" spans="1:8" x14ac:dyDescent="0.25">
      <c r="A2" s="2">
        <v>44369</v>
      </c>
      <c r="B2">
        <v>17075.55</v>
      </c>
      <c r="C2">
        <v>17028</v>
      </c>
      <c r="E2">
        <f>B2-C2</f>
        <v>47.549999999999272</v>
      </c>
    </row>
    <row r="3" spans="1:8" x14ac:dyDescent="0.25">
      <c r="A3" s="2">
        <v>44370</v>
      </c>
      <c r="B3">
        <v>17336.71</v>
      </c>
      <c r="C3">
        <v>17267</v>
      </c>
      <c r="E3">
        <f t="shared" ref="E3:E32" si="0">B3-C3</f>
        <v>69.709999999999127</v>
      </c>
      <c r="G3">
        <f>B3-B2</f>
        <v>261.15999999999985</v>
      </c>
      <c r="H3">
        <f>C3-C2</f>
        <v>239</v>
      </c>
    </row>
    <row r="4" spans="1:8" x14ac:dyDescent="0.25">
      <c r="A4" s="2">
        <v>44371</v>
      </c>
      <c r="B4">
        <v>17407.96</v>
      </c>
      <c r="C4">
        <v>17336</v>
      </c>
      <c r="E4">
        <f t="shared" si="0"/>
        <v>71.959999999999127</v>
      </c>
      <c r="G4">
        <f t="shared" ref="G4:H22" si="1">B4-B3</f>
        <v>71.25</v>
      </c>
      <c r="H4">
        <f t="shared" si="1"/>
        <v>69</v>
      </c>
    </row>
    <row r="5" spans="1:8" x14ac:dyDescent="0.25">
      <c r="A5" s="2">
        <v>44372</v>
      </c>
      <c r="B5">
        <v>17502.990000000002</v>
      </c>
      <c r="C5">
        <v>17423</v>
      </c>
      <c r="E5">
        <f t="shared" si="0"/>
        <v>79.990000000001601</v>
      </c>
      <c r="G5">
        <f t="shared" si="1"/>
        <v>95.030000000002474</v>
      </c>
      <c r="H5">
        <f t="shared" si="1"/>
        <v>87</v>
      </c>
    </row>
    <row r="6" spans="1:8" x14ac:dyDescent="0.25">
      <c r="A6" s="2">
        <v>44375</v>
      </c>
      <c r="B6">
        <v>17590.97</v>
      </c>
      <c r="C6">
        <v>17535</v>
      </c>
      <c r="E6">
        <f t="shared" si="0"/>
        <v>55.970000000001164</v>
      </c>
      <c r="G6">
        <f t="shared" si="1"/>
        <v>87.979999999999563</v>
      </c>
      <c r="H6">
        <f t="shared" si="1"/>
        <v>112</v>
      </c>
    </row>
    <row r="7" spans="1:8" x14ac:dyDescent="0.25">
      <c r="A7" s="2">
        <v>44376</v>
      </c>
      <c r="B7">
        <v>17598.189999999999</v>
      </c>
      <c r="C7">
        <v>17529</v>
      </c>
      <c r="E7">
        <f t="shared" si="0"/>
        <v>69.18999999999869</v>
      </c>
      <c r="G7">
        <f t="shared" si="1"/>
        <v>7.2199999999975262</v>
      </c>
      <c r="H7">
        <f t="shared" si="1"/>
        <v>-6</v>
      </c>
    </row>
    <row r="8" spans="1:8" x14ac:dyDescent="0.25">
      <c r="A8" s="2">
        <v>44377</v>
      </c>
      <c r="B8">
        <v>17755.46</v>
      </c>
      <c r="C8">
        <v>17715</v>
      </c>
      <c r="E8">
        <f t="shared" si="0"/>
        <v>40.459999999999127</v>
      </c>
      <c r="G8">
        <f t="shared" si="1"/>
        <v>157.27000000000044</v>
      </c>
      <c r="H8">
        <f t="shared" si="1"/>
        <v>186</v>
      </c>
    </row>
    <row r="9" spans="1:8" x14ac:dyDescent="0.25">
      <c r="A9" s="2">
        <v>44378</v>
      </c>
      <c r="B9">
        <v>17713.939999999999</v>
      </c>
      <c r="C9">
        <v>17646</v>
      </c>
      <c r="E9">
        <f t="shared" si="0"/>
        <v>67.93999999999869</v>
      </c>
      <c r="G9">
        <f t="shared" si="1"/>
        <v>-41.520000000000437</v>
      </c>
      <c r="H9">
        <f t="shared" si="1"/>
        <v>-69</v>
      </c>
    </row>
    <row r="10" spans="1:8" x14ac:dyDescent="0.25">
      <c r="A10" s="2">
        <v>44379</v>
      </c>
      <c r="B10">
        <v>17710.150000000001</v>
      </c>
      <c r="C10">
        <v>17653</v>
      </c>
      <c r="E10">
        <f t="shared" si="0"/>
        <v>57.150000000001455</v>
      </c>
      <c r="G10">
        <f t="shared" si="1"/>
        <v>-3.7899999999972351</v>
      </c>
      <c r="H10">
        <f t="shared" si="1"/>
        <v>7</v>
      </c>
    </row>
    <row r="11" spans="1:8" x14ac:dyDescent="0.25">
      <c r="A11" s="2">
        <v>44382</v>
      </c>
      <c r="B11">
        <v>17919.330000000002</v>
      </c>
      <c r="C11">
        <v>17898</v>
      </c>
      <c r="E11">
        <f t="shared" si="0"/>
        <v>21.330000000001746</v>
      </c>
      <c r="G11">
        <f t="shared" si="1"/>
        <v>209.18000000000029</v>
      </c>
      <c r="H11">
        <f t="shared" si="1"/>
        <v>245</v>
      </c>
    </row>
    <row r="12" spans="1:8" x14ac:dyDescent="0.25">
      <c r="A12" s="2">
        <v>44383</v>
      </c>
      <c r="B12">
        <v>17913.07</v>
      </c>
      <c r="C12">
        <v>17878</v>
      </c>
      <c r="E12">
        <f t="shared" si="0"/>
        <v>35.069999999999709</v>
      </c>
      <c r="G12">
        <f t="shared" si="1"/>
        <v>-6.2600000000020373</v>
      </c>
      <c r="H12">
        <f t="shared" si="1"/>
        <v>-20</v>
      </c>
    </row>
    <row r="13" spans="1:8" x14ac:dyDescent="0.25">
      <c r="A13" s="2">
        <v>44384</v>
      </c>
      <c r="B13">
        <v>17850.689999999999</v>
      </c>
      <c r="C13">
        <v>17830</v>
      </c>
      <c r="E13">
        <f t="shared" si="0"/>
        <v>20.68999999999869</v>
      </c>
      <c r="G13">
        <f t="shared" si="1"/>
        <v>-62.380000000001019</v>
      </c>
      <c r="H13">
        <f t="shared" si="1"/>
        <v>-48</v>
      </c>
    </row>
    <row r="14" spans="1:8" x14ac:dyDescent="0.25">
      <c r="A14" s="2">
        <v>44385</v>
      </c>
      <c r="B14">
        <v>17866.09</v>
      </c>
      <c r="C14">
        <v>17825</v>
      </c>
      <c r="E14">
        <f t="shared" si="0"/>
        <v>41.090000000000146</v>
      </c>
      <c r="G14">
        <f t="shared" si="1"/>
        <v>15.400000000001455</v>
      </c>
      <c r="H14">
        <f t="shared" si="1"/>
        <v>-5</v>
      </c>
    </row>
    <row r="15" spans="1:8" x14ac:dyDescent="0.25">
      <c r="A15" s="2">
        <v>44386</v>
      </c>
      <c r="B15">
        <v>17661.48</v>
      </c>
      <c r="C15">
        <v>17658</v>
      </c>
      <c r="E15">
        <f t="shared" si="0"/>
        <v>3.4799999999995634</v>
      </c>
      <c r="G15">
        <f t="shared" si="1"/>
        <v>-204.61000000000058</v>
      </c>
      <c r="H15">
        <f t="shared" si="1"/>
        <v>-167</v>
      </c>
    </row>
    <row r="16" spans="1:8" x14ac:dyDescent="0.25">
      <c r="A16" s="2">
        <v>44389</v>
      </c>
      <c r="B16">
        <v>17814.330000000002</v>
      </c>
      <c r="C16">
        <v>17824</v>
      </c>
      <c r="E16">
        <f t="shared" si="0"/>
        <v>-9.6699999999982538</v>
      </c>
      <c r="G16">
        <f t="shared" si="1"/>
        <v>152.85000000000218</v>
      </c>
      <c r="H16">
        <f t="shared" si="1"/>
        <v>166</v>
      </c>
    </row>
    <row r="17" spans="1:8" x14ac:dyDescent="0.25">
      <c r="A17" s="2">
        <v>44390</v>
      </c>
      <c r="B17">
        <v>17847.52</v>
      </c>
      <c r="C17">
        <v>17869</v>
      </c>
      <c r="E17">
        <f t="shared" si="0"/>
        <v>-21.479999999999563</v>
      </c>
      <c r="G17">
        <f t="shared" si="1"/>
        <v>33.18999999999869</v>
      </c>
      <c r="H17">
        <f t="shared" si="1"/>
        <v>45</v>
      </c>
    </row>
    <row r="18" spans="1:8" x14ac:dyDescent="0.25">
      <c r="A18" s="2">
        <v>44391</v>
      </c>
      <c r="B18">
        <v>17845.75</v>
      </c>
      <c r="C18">
        <v>17874</v>
      </c>
      <c r="E18">
        <f t="shared" si="0"/>
        <v>-28.25</v>
      </c>
      <c r="G18">
        <f t="shared" si="1"/>
        <v>-1.7700000000004366</v>
      </c>
      <c r="H18">
        <f t="shared" si="1"/>
        <v>5</v>
      </c>
    </row>
    <row r="19" spans="1:8" x14ac:dyDescent="0.25">
      <c r="A19" s="2">
        <v>44392</v>
      </c>
      <c r="B19">
        <v>18034.189999999999</v>
      </c>
      <c r="C19">
        <v>18022</v>
      </c>
      <c r="E19">
        <f t="shared" si="0"/>
        <v>12.18999999999869</v>
      </c>
      <c r="G19">
        <f t="shared" si="1"/>
        <v>188.43999999999869</v>
      </c>
      <c r="H19">
        <f t="shared" si="1"/>
        <v>148</v>
      </c>
    </row>
    <row r="20" spans="1:8" x14ac:dyDescent="0.25">
      <c r="A20" s="2">
        <v>44393</v>
      </c>
      <c r="B20">
        <v>17895.25</v>
      </c>
      <c r="C20">
        <v>17925</v>
      </c>
      <c r="E20">
        <f t="shared" si="0"/>
        <v>-29.75</v>
      </c>
      <c r="G20">
        <f t="shared" si="1"/>
        <v>-138.93999999999869</v>
      </c>
      <c r="H20">
        <f t="shared" si="1"/>
        <v>-97</v>
      </c>
    </row>
    <row r="21" spans="1:8" x14ac:dyDescent="0.25">
      <c r="A21" s="2">
        <v>44396</v>
      </c>
      <c r="B21">
        <v>17789.25</v>
      </c>
      <c r="C21">
        <v>17794</v>
      </c>
      <c r="E21">
        <f t="shared" si="0"/>
        <v>-4.75</v>
      </c>
      <c r="G21">
        <f t="shared" si="1"/>
        <v>-106</v>
      </c>
      <c r="H21">
        <f t="shared" si="1"/>
        <v>-131</v>
      </c>
    </row>
    <row r="22" spans="1:8" x14ac:dyDescent="0.25">
      <c r="A22" s="2">
        <v>44397</v>
      </c>
      <c r="B22">
        <v>17528.740000000002</v>
      </c>
      <c r="C22">
        <v>17558</v>
      </c>
      <c r="E22">
        <f t="shared" si="0"/>
        <v>-29.259999999998399</v>
      </c>
      <c r="G22">
        <f t="shared" si="1"/>
        <v>-260.5099999999984</v>
      </c>
      <c r="H22">
        <f t="shared" si="1"/>
        <v>-236</v>
      </c>
    </row>
    <row r="23" spans="1:8" x14ac:dyDescent="0.25">
      <c r="A23" s="2">
        <v>44398</v>
      </c>
      <c r="B23">
        <v>17468.79</v>
      </c>
      <c r="C23">
        <v>17430</v>
      </c>
      <c r="E23">
        <f t="shared" si="0"/>
        <v>38.790000000000873</v>
      </c>
      <c r="G23">
        <f t="shared" ref="G23" si="2">B23-B22</f>
        <v>-59.950000000000728</v>
      </c>
      <c r="H23">
        <f t="shared" ref="H23" si="3">C23-C22</f>
        <v>-128</v>
      </c>
    </row>
    <row r="24" spans="1:8" x14ac:dyDescent="0.25">
      <c r="A24" s="2">
        <v>44399</v>
      </c>
      <c r="B24">
        <v>17572.330000000002</v>
      </c>
      <c r="C24">
        <v>17407</v>
      </c>
      <c r="E24">
        <f t="shared" si="0"/>
        <v>165.33000000000175</v>
      </c>
      <c r="G24">
        <f t="shared" ref="G24" si="4">B24-B23</f>
        <v>103.54000000000087</v>
      </c>
      <c r="H24">
        <f t="shared" ref="H24" si="5">C24-C23</f>
        <v>-23</v>
      </c>
    </row>
    <row r="25" spans="1:8" x14ac:dyDescent="0.25">
      <c r="A25" s="2">
        <v>44400</v>
      </c>
      <c r="B25">
        <v>17572.919999999998</v>
      </c>
      <c r="C25">
        <v>17318</v>
      </c>
      <c r="E25">
        <f t="shared" si="0"/>
        <v>254.91999999999825</v>
      </c>
      <c r="G25">
        <f t="shared" ref="G25" si="6">B25-B24</f>
        <v>0.58999999999650754</v>
      </c>
      <c r="H25">
        <f t="shared" ref="H25" si="7">C25-C24</f>
        <v>-89</v>
      </c>
    </row>
    <row r="26" spans="1:8" x14ac:dyDescent="0.25">
      <c r="A26" s="2">
        <v>44403</v>
      </c>
      <c r="B26">
        <v>17403.560000000001</v>
      </c>
      <c r="C26">
        <v>17202</v>
      </c>
      <c r="E26">
        <f t="shared" si="0"/>
        <v>201.56000000000131</v>
      </c>
      <c r="G26">
        <f t="shared" ref="G26" si="8">B26-B25</f>
        <v>-169.35999999999694</v>
      </c>
      <c r="H26">
        <f t="shared" ref="H26" si="9">C26-C25</f>
        <v>-116</v>
      </c>
    </row>
    <row r="27" spans="1:8" x14ac:dyDescent="0.25">
      <c r="A27" s="2">
        <v>44404</v>
      </c>
      <c r="B27">
        <v>17269.87</v>
      </c>
      <c r="C27">
        <v>17173</v>
      </c>
      <c r="E27">
        <f t="shared" si="0"/>
        <v>96.869999999998981</v>
      </c>
      <c r="G27">
        <f t="shared" ref="G27" si="10">B27-B26</f>
        <v>-133.69000000000233</v>
      </c>
      <c r="H27">
        <f t="shared" ref="H27" si="11">C27-C26</f>
        <v>-29</v>
      </c>
    </row>
    <row r="28" spans="1:8" x14ac:dyDescent="0.25">
      <c r="A28" s="2">
        <v>44405</v>
      </c>
      <c r="B28">
        <v>17135.22</v>
      </c>
      <c r="C28">
        <v>16965</v>
      </c>
      <c r="E28">
        <f t="shared" si="0"/>
        <v>170.22000000000116</v>
      </c>
      <c r="G28">
        <f t="shared" ref="G28" si="12">B28-B27</f>
        <v>-134.64999999999782</v>
      </c>
      <c r="H28">
        <f t="shared" ref="H28" si="13">C28-C27</f>
        <v>-208</v>
      </c>
    </row>
    <row r="29" spans="1:8" x14ac:dyDescent="0.25">
      <c r="A29" s="2">
        <v>44406</v>
      </c>
      <c r="B29">
        <v>17402.810000000001</v>
      </c>
      <c r="C29">
        <v>17331</v>
      </c>
      <c r="E29">
        <f t="shared" si="0"/>
        <v>71.81000000000131</v>
      </c>
      <c r="G29">
        <f t="shared" ref="G29" si="14">B29-B28</f>
        <v>267.59000000000015</v>
      </c>
      <c r="H29">
        <f t="shared" ref="H29" si="15">C29-C28</f>
        <v>366</v>
      </c>
    </row>
    <row r="30" spans="1:8" x14ac:dyDescent="0.25">
      <c r="A30" s="2">
        <v>44407</v>
      </c>
      <c r="B30">
        <v>17247.41</v>
      </c>
      <c r="C30">
        <v>17173</v>
      </c>
      <c r="E30">
        <f t="shared" si="0"/>
        <v>74.409999999999854</v>
      </c>
      <c r="G30">
        <f t="shared" ref="G30:G31" si="16">B30-B29</f>
        <v>-155.40000000000146</v>
      </c>
      <c r="H30">
        <f t="shared" ref="H30:H31" si="17">C30-C29</f>
        <v>-158</v>
      </c>
    </row>
    <row r="31" spans="1:8" x14ac:dyDescent="0.25">
      <c r="A31" s="2">
        <v>44410</v>
      </c>
      <c r="B31">
        <v>17503.28</v>
      </c>
      <c r="C31">
        <v>17470</v>
      </c>
      <c r="E31">
        <f t="shared" si="0"/>
        <v>33.279999999998836</v>
      </c>
      <c r="G31">
        <f t="shared" si="16"/>
        <v>255.86999999999898</v>
      </c>
      <c r="H31">
        <f t="shared" si="17"/>
        <v>297</v>
      </c>
    </row>
    <row r="32" spans="1:8" ht="17.25" thickBot="1" x14ac:dyDescent="0.3">
      <c r="A32" s="2">
        <v>44411</v>
      </c>
      <c r="B32">
        <v>17553.759999999998</v>
      </c>
      <c r="C32">
        <v>17378</v>
      </c>
      <c r="E32">
        <f t="shared" si="0"/>
        <v>175.7599999999984</v>
      </c>
      <c r="G32">
        <f t="shared" ref="G32" si="18">B32-B31</f>
        <v>50.479999999999563</v>
      </c>
      <c r="H32">
        <f t="shared" ref="H32" si="19">C32-C31</f>
        <v>-92</v>
      </c>
    </row>
    <row r="33" spans="1:8" ht="17.25" thickBot="1" x14ac:dyDescent="0.3">
      <c r="A33" s="5">
        <v>44412</v>
      </c>
      <c r="B33" s="6">
        <v>17623.89</v>
      </c>
      <c r="C33" s="6">
        <v>17571</v>
      </c>
      <c r="E33">
        <f t="shared" ref="E33:E86" si="20">B33-C33</f>
        <v>52.889999999999418</v>
      </c>
      <c r="G33">
        <f t="shared" ref="G33" si="21">B33-B32</f>
        <v>70.130000000001019</v>
      </c>
      <c r="H33">
        <f t="shared" ref="H33" si="22">C33-C32</f>
        <v>193</v>
      </c>
    </row>
    <row r="34" spans="1:8" ht="17.25" thickBot="1" x14ac:dyDescent="0.3">
      <c r="A34" s="5">
        <v>44413</v>
      </c>
      <c r="B34">
        <v>17603.12</v>
      </c>
      <c r="C34">
        <v>17542</v>
      </c>
      <c r="E34">
        <f t="shared" si="20"/>
        <v>61.119999999998981</v>
      </c>
      <c r="G34">
        <f t="shared" ref="G34" si="23">B34-B33</f>
        <v>-20.770000000000437</v>
      </c>
      <c r="H34">
        <f t="shared" ref="H34" si="24">C34-C33</f>
        <v>-29</v>
      </c>
    </row>
    <row r="35" spans="1:8" ht="17.25" thickBot="1" x14ac:dyDescent="0.3">
      <c r="A35" s="5">
        <v>44414</v>
      </c>
      <c r="B35">
        <v>17526.28</v>
      </c>
      <c r="C35">
        <v>17437</v>
      </c>
      <c r="E35">
        <f t="shared" si="20"/>
        <v>89.279999999998836</v>
      </c>
      <c r="G35">
        <f t="shared" ref="G35" si="25">B35-B34</f>
        <v>-76.840000000000146</v>
      </c>
      <c r="H35">
        <f t="shared" ref="H35" si="26">C35-C34</f>
        <v>-105</v>
      </c>
    </row>
    <row r="36" spans="1:8" ht="17.25" thickBot="1" x14ac:dyDescent="0.3">
      <c r="A36" s="5">
        <v>44417</v>
      </c>
      <c r="B36">
        <v>17485.150000000001</v>
      </c>
      <c r="C36">
        <v>17404</v>
      </c>
      <c r="E36">
        <f t="shared" si="20"/>
        <v>81.150000000001455</v>
      </c>
      <c r="G36">
        <f t="shared" ref="G36" si="27">B36-B35</f>
        <v>-41.129999999997381</v>
      </c>
      <c r="H36">
        <f t="shared" ref="H36" si="28">C36-C35</f>
        <v>-33</v>
      </c>
    </row>
    <row r="37" spans="1:8" ht="17.25" thickBot="1" x14ac:dyDescent="0.3">
      <c r="A37" s="5">
        <v>44418</v>
      </c>
      <c r="B37">
        <v>17323.64</v>
      </c>
      <c r="C37">
        <v>17309</v>
      </c>
      <c r="E37">
        <f t="shared" si="20"/>
        <v>14.639999999999418</v>
      </c>
      <c r="G37">
        <f t="shared" ref="G37" si="29">B37-B36</f>
        <v>-161.51000000000204</v>
      </c>
      <c r="H37">
        <f t="shared" ref="H37" si="30">C37-C36</f>
        <v>-95</v>
      </c>
    </row>
    <row r="38" spans="1:8" ht="17.25" thickBot="1" x14ac:dyDescent="0.3">
      <c r="A38" s="5">
        <v>44419</v>
      </c>
      <c r="B38">
        <v>17227.18</v>
      </c>
      <c r="C38">
        <v>17171</v>
      </c>
      <c r="E38">
        <f t="shared" si="20"/>
        <v>56.180000000000291</v>
      </c>
      <c r="G38">
        <f t="shared" ref="G38" si="31">B38-B37</f>
        <v>-96.459999999999127</v>
      </c>
      <c r="H38">
        <f t="shared" ref="H38" si="32">C38-C37</f>
        <v>-138</v>
      </c>
    </row>
    <row r="39" spans="1:8" ht="17.25" thickBot="1" x14ac:dyDescent="0.3">
      <c r="A39" s="5">
        <v>44420</v>
      </c>
      <c r="B39">
        <v>17219.939999999999</v>
      </c>
      <c r="C39">
        <v>17157</v>
      </c>
      <c r="E39">
        <f t="shared" si="20"/>
        <v>62.93999999999869</v>
      </c>
      <c r="G39">
        <f t="shared" ref="G39" si="33">B39-B38</f>
        <v>-7.2400000000016007</v>
      </c>
      <c r="H39">
        <f t="shared" ref="H39" si="34">C39-C38</f>
        <v>-14</v>
      </c>
    </row>
    <row r="40" spans="1:8" ht="17.25" thickBot="1" x14ac:dyDescent="0.3">
      <c r="A40" s="5">
        <v>44421</v>
      </c>
      <c r="B40">
        <v>16982.11</v>
      </c>
      <c r="C40">
        <v>16934</v>
      </c>
      <c r="E40">
        <f t="shared" si="20"/>
        <v>48.110000000000582</v>
      </c>
      <c r="G40">
        <f t="shared" ref="G40" si="35">B40-B39</f>
        <v>-237.82999999999811</v>
      </c>
      <c r="H40">
        <f t="shared" ref="H40" si="36">C40-C39</f>
        <v>-223</v>
      </c>
    </row>
    <row r="41" spans="1:8" x14ac:dyDescent="0.25">
      <c r="A41" s="2">
        <v>44424</v>
      </c>
      <c r="B41">
        <v>16858.77</v>
      </c>
      <c r="C41">
        <v>16772</v>
      </c>
      <c r="E41">
        <f t="shared" si="20"/>
        <v>86.770000000000437</v>
      </c>
      <c r="G41">
        <f t="shared" ref="G41" si="37">B41-B40</f>
        <v>-123.34000000000015</v>
      </c>
      <c r="H41">
        <f t="shared" ref="H41" si="38">C41-C40</f>
        <v>-162</v>
      </c>
    </row>
    <row r="42" spans="1:8" x14ac:dyDescent="0.25">
      <c r="A42" s="2">
        <v>44425</v>
      </c>
      <c r="B42">
        <v>16661.36</v>
      </c>
      <c r="C42">
        <v>16502</v>
      </c>
      <c r="E42">
        <f t="shared" si="20"/>
        <v>159.36000000000058</v>
      </c>
      <c r="G42">
        <f t="shared" ref="G42" si="39">B42-B41</f>
        <v>-197.40999999999985</v>
      </c>
      <c r="H42">
        <f t="shared" ref="H42" si="40">C42-C41</f>
        <v>-270</v>
      </c>
    </row>
    <row r="43" spans="1:8" x14ac:dyDescent="0.25">
      <c r="A43" s="2">
        <v>44426</v>
      </c>
      <c r="B43">
        <v>16826.27</v>
      </c>
      <c r="C43">
        <v>16785</v>
      </c>
      <c r="E43">
        <f t="shared" si="20"/>
        <v>41.270000000000437</v>
      </c>
      <c r="G43">
        <f t="shared" ref="G43" si="41">B43-B42</f>
        <v>164.90999999999985</v>
      </c>
      <c r="H43">
        <f t="shared" ref="H43" si="42">C43-C42</f>
        <v>283</v>
      </c>
    </row>
    <row r="44" spans="1:8" x14ac:dyDescent="0.25">
      <c r="A44" s="2">
        <v>44427</v>
      </c>
      <c r="B44">
        <v>16375.4</v>
      </c>
      <c r="C44">
        <v>16329</v>
      </c>
      <c r="E44">
        <f t="shared" si="20"/>
        <v>46.399999999999636</v>
      </c>
      <c r="G44">
        <f t="shared" ref="G44" si="43">B44-B43</f>
        <v>-450.8700000000008</v>
      </c>
      <c r="H44">
        <f t="shared" ref="H44" si="44">C44-C43</f>
        <v>-456</v>
      </c>
    </row>
    <row r="45" spans="1:8" x14ac:dyDescent="0.25">
      <c r="A45" s="2">
        <v>44428</v>
      </c>
      <c r="B45">
        <v>16341.94</v>
      </c>
      <c r="C45">
        <v>16193</v>
      </c>
      <c r="E45">
        <f t="shared" si="20"/>
        <v>148.94000000000051</v>
      </c>
      <c r="G45">
        <f t="shared" ref="G45:G46" si="45">B45-B44</f>
        <v>-33.459999999999127</v>
      </c>
      <c r="H45">
        <f t="shared" ref="H45:H46" si="46">C45-C44</f>
        <v>-136</v>
      </c>
    </row>
    <row r="46" spans="1:8" x14ac:dyDescent="0.25">
      <c r="A46" s="2">
        <v>44431</v>
      </c>
      <c r="B46">
        <v>16741.84</v>
      </c>
      <c r="C46">
        <v>16684</v>
      </c>
      <c r="E46">
        <f t="shared" si="20"/>
        <v>57.840000000000146</v>
      </c>
      <c r="G46">
        <f t="shared" si="45"/>
        <v>399.89999999999964</v>
      </c>
      <c r="H46">
        <f t="shared" si="46"/>
        <v>491</v>
      </c>
    </row>
    <row r="47" spans="1:8" x14ac:dyDescent="0.25">
      <c r="A47" s="2">
        <v>44432</v>
      </c>
      <c r="B47">
        <v>16818.73</v>
      </c>
      <c r="C47">
        <v>16784</v>
      </c>
      <c r="E47">
        <f t="shared" si="20"/>
        <v>34.729999999999563</v>
      </c>
      <c r="G47">
        <f t="shared" ref="G47" si="47">B47-B46</f>
        <v>76.889999999999418</v>
      </c>
      <c r="H47">
        <f t="shared" ref="H47" si="48">C47-C46</f>
        <v>100</v>
      </c>
    </row>
    <row r="48" spans="1:8" x14ac:dyDescent="0.25">
      <c r="A48" s="2">
        <v>44433</v>
      </c>
      <c r="B48">
        <v>17045.86</v>
      </c>
      <c r="C48">
        <v>16963</v>
      </c>
      <c r="E48">
        <f t="shared" si="20"/>
        <v>82.860000000000582</v>
      </c>
      <c r="G48">
        <f t="shared" ref="G48" si="49">B48-B47</f>
        <v>227.13000000000102</v>
      </c>
      <c r="H48">
        <f t="shared" ref="H48" si="50">C48-C47</f>
        <v>179</v>
      </c>
    </row>
    <row r="49" spans="1:8" x14ac:dyDescent="0.25">
      <c r="A49" s="2">
        <v>44434</v>
      </c>
      <c r="B49">
        <v>17066.96</v>
      </c>
      <c r="C49">
        <v>16995</v>
      </c>
      <c r="E49">
        <f t="shared" si="20"/>
        <v>71.959999999999127</v>
      </c>
      <c r="G49">
        <f t="shared" ref="G49" si="51">B49-B48</f>
        <v>21.099999999998545</v>
      </c>
      <c r="H49">
        <f t="shared" ref="H49" si="52">C49-C48</f>
        <v>32</v>
      </c>
    </row>
    <row r="50" spans="1:8" x14ac:dyDescent="0.25">
      <c r="A50" s="2">
        <v>44435</v>
      </c>
      <c r="B50">
        <v>17209.93</v>
      </c>
      <c r="C50">
        <v>17170</v>
      </c>
      <c r="E50">
        <f t="shared" si="20"/>
        <v>39.930000000000291</v>
      </c>
      <c r="G50">
        <f t="shared" ref="G50" si="53">B50-B49</f>
        <v>142.97000000000116</v>
      </c>
      <c r="H50">
        <f t="shared" ref="H50" si="54">C50-C49</f>
        <v>175</v>
      </c>
    </row>
    <row r="51" spans="1:8" x14ac:dyDescent="0.25">
      <c r="A51" s="2">
        <v>44438</v>
      </c>
      <c r="B51">
        <v>17396.52</v>
      </c>
      <c r="C51">
        <v>17339</v>
      </c>
      <c r="E51">
        <f t="shared" si="20"/>
        <v>57.520000000000437</v>
      </c>
      <c r="G51">
        <f t="shared" ref="G51" si="55">B51-B50</f>
        <v>186.59000000000015</v>
      </c>
      <c r="H51">
        <f t="shared" ref="H51" si="56">C51-C50</f>
        <v>169</v>
      </c>
    </row>
    <row r="52" spans="1:8" x14ac:dyDescent="0.25">
      <c r="A52" s="2">
        <v>44439</v>
      </c>
      <c r="B52">
        <v>17490</v>
      </c>
      <c r="C52">
        <v>17431</v>
      </c>
      <c r="E52">
        <f t="shared" si="20"/>
        <v>59</v>
      </c>
      <c r="G52">
        <f t="shared" ref="G52" si="57">B52-B51</f>
        <v>93.479999999999563</v>
      </c>
      <c r="H52">
        <f t="shared" ref="H52" si="58">C52-C51</f>
        <v>92</v>
      </c>
    </row>
    <row r="53" spans="1:8" x14ac:dyDescent="0.25">
      <c r="A53" s="2">
        <v>44440</v>
      </c>
      <c r="B53">
        <v>17473.990000000002</v>
      </c>
      <c r="C53">
        <v>17479</v>
      </c>
      <c r="E53">
        <f t="shared" si="20"/>
        <v>-5.0099999999983993</v>
      </c>
      <c r="G53">
        <f t="shared" ref="G53" si="59">B53-B52</f>
        <v>-16.009999999998399</v>
      </c>
      <c r="H53">
        <f t="shared" ref="H53" si="60">C53-C52</f>
        <v>48</v>
      </c>
    </row>
    <row r="54" spans="1:8" x14ac:dyDescent="0.25">
      <c r="A54" s="2">
        <v>44441</v>
      </c>
      <c r="B54">
        <v>17319.759999999998</v>
      </c>
      <c r="C54">
        <v>17390</v>
      </c>
      <c r="E54">
        <f t="shared" si="20"/>
        <v>-70.240000000001601</v>
      </c>
      <c r="G54">
        <f t="shared" ref="G54" si="61">B54-B53</f>
        <v>-154.2300000000032</v>
      </c>
      <c r="H54">
        <f t="shared" ref="H54" si="62">C54-C53</f>
        <v>-89</v>
      </c>
    </row>
    <row r="55" spans="1:8" x14ac:dyDescent="0.25">
      <c r="A55" s="2">
        <v>44442</v>
      </c>
      <c r="B55">
        <v>17516.919999999998</v>
      </c>
      <c r="C55">
        <v>17509</v>
      </c>
      <c r="E55">
        <f t="shared" si="20"/>
        <v>7.9199999999982538</v>
      </c>
      <c r="G55">
        <f t="shared" ref="G55" si="63">B55-B54</f>
        <v>197.15999999999985</v>
      </c>
      <c r="H55">
        <f t="shared" ref="H55" si="64">C55-C54</f>
        <v>119</v>
      </c>
    </row>
    <row r="56" spans="1:8" x14ac:dyDescent="0.25">
      <c r="A56" s="2">
        <v>44445</v>
      </c>
      <c r="B56">
        <v>17496.3</v>
      </c>
      <c r="C56">
        <v>17496</v>
      </c>
      <c r="E56">
        <f t="shared" si="20"/>
        <v>0.2999999999992724</v>
      </c>
      <c r="G56">
        <f t="shared" ref="G56" si="65">B56-B55</f>
        <v>-20.619999999998981</v>
      </c>
      <c r="H56">
        <f t="shared" ref="H56" si="66">C56-C55</f>
        <v>-13</v>
      </c>
    </row>
    <row r="57" spans="1:8" x14ac:dyDescent="0.25">
      <c r="A57" s="2">
        <v>44446</v>
      </c>
      <c r="B57">
        <v>17428.87</v>
      </c>
      <c r="C57">
        <v>17422</v>
      </c>
      <c r="E57">
        <f t="shared" si="20"/>
        <v>6.8699999999989814</v>
      </c>
      <c r="G57">
        <f t="shared" ref="G57" si="67">B57-B56</f>
        <v>-67.430000000000291</v>
      </c>
      <c r="H57">
        <f t="shared" ref="H57" si="68">C57-C56</f>
        <v>-74</v>
      </c>
    </row>
    <row r="58" spans="1:8" x14ac:dyDescent="0.25">
      <c r="A58" s="2">
        <v>44447</v>
      </c>
      <c r="B58">
        <v>17270.490000000002</v>
      </c>
      <c r="C58">
        <v>17262</v>
      </c>
      <c r="E58">
        <f t="shared" si="20"/>
        <v>8.4900000000016007</v>
      </c>
      <c r="G58">
        <f t="shared" ref="G58" si="69">B58-B57</f>
        <v>-158.37999999999738</v>
      </c>
      <c r="H58">
        <f t="shared" ref="H58" si="70">C58-C57</f>
        <v>-160</v>
      </c>
    </row>
    <row r="59" spans="1:8" x14ac:dyDescent="0.25">
      <c r="A59" s="2">
        <v>44448</v>
      </c>
      <c r="B59">
        <v>17304.330000000002</v>
      </c>
      <c r="C59">
        <v>17235</v>
      </c>
      <c r="E59">
        <f t="shared" si="20"/>
        <v>69.330000000001746</v>
      </c>
      <c r="G59">
        <f t="shared" ref="G59" si="71">B59-B58</f>
        <v>33.840000000000146</v>
      </c>
      <c r="H59">
        <f t="shared" ref="H59" si="72">C59-C58</f>
        <v>-27</v>
      </c>
    </row>
    <row r="60" spans="1:8" x14ac:dyDescent="0.25">
      <c r="A60" s="2">
        <v>44449</v>
      </c>
      <c r="B60">
        <v>17474.57</v>
      </c>
      <c r="C60">
        <v>17473</v>
      </c>
      <c r="E60">
        <f t="shared" si="20"/>
        <v>1.569999999999709</v>
      </c>
      <c r="G60">
        <f t="shared" ref="G60" si="73">B60-B59</f>
        <v>170.23999999999796</v>
      </c>
      <c r="H60">
        <f t="shared" ref="H60" si="74">C60-C59</f>
        <v>238</v>
      </c>
    </row>
    <row r="61" spans="1:8" x14ac:dyDescent="0.25">
      <c r="A61" s="2">
        <v>44452</v>
      </c>
      <c r="B61">
        <v>17446.310000000001</v>
      </c>
      <c r="C61">
        <v>17442</v>
      </c>
      <c r="E61">
        <f t="shared" si="20"/>
        <v>4.3100000000013097</v>
      </c>
      <c r="G61">
        <f t="shared" ref="G61" si="75">B61-B60</f>
        <v>-28.259999999998399</v>
      </c>
      <c r="H61">
        <f t="shared" ref="H61" si="76">C61-C60</f>
        <v>-31</v>
      </c>
    </row>
    <row r="62" spans="1:8" x14ac:dyDescent="0.25">
      <c r="A62" s="2">
        <v>44453</v>
      </c>
      <c r="B62">
        <v>17434</v>
      </c>
      <c r="C62">
        <v>17461</v>
      </c>
      <c r="E62">
        <f t="shared" si="20"/>
        <v>-27</v>
      </c>
      <c r="G62">
        <f t="shared" ref="G62" si="77">B62-B61</f>
        <v>-12.31000000000131</v>
      </c>
      <c r="H62">
        <f t="shared" ref="H62" si="78">C62-C61</f>
        <v>19</v>
      </c>
    </row>
    <row r="63" spans="1:8" x14ac:dyDescent="0.25">
      <c r="A63" s="2">
        <v>44454</v>
      </c>
      <c r="B63">
        <v>17354</v>
      </c>
      <c r="C63">
        <v>17382</v>
      </c>
      <c r="E63">
        <f t="shared" si="20"/>
        <v>-28</v>
      </c>
      <c r="G63">
        <f t="shared" ref="G63" si="79">B63-B62</f>
        <v>-80</v>
      </c>
      <c r="H63">
        <f t="shared" ref="H63" si="80">C63-C62</f>
        <v>-79</v>
      </c>
    </row>
    <row r="64" spans="1:8" x14ac:dyDescent="0.25">
      <c r="A64" s="2">
        <v>44455</v>
      </c>
      <c r="B64">
        <v>17278.7</v>
      </c>
      <c r="C64">
        <v>17248</v>
      </c>
      <c r="E64">
        <f t="shared" si="20"/>
        <v>30.700000000000728</v>
      </c>
      <c r="G64">
        <f t="shared" ref="G64" si="81">B64-B63</f>
        <v>-75.299999999999272</v>
      </c>
      <c r="H64">
        <f t="shared" ref="H64" si="82">C64-C63</f>
        <v>-134</v>
      </c>
    </row>
    <row r="65" spans="1:8" x14ac:dyDescent="0.25">
      <c r="A65" s="2">
        <v>44456</v>
      </c>
      <c r="B65">
        <v>17276.79</v>
      </c>
      <c r="C65">
        <v>17298</v>
      </c>
      <c r="E65">
        <f t="shared" si="20"/>
        <v>-21.209999999999127</v>
      </c>
      <c r="G65">
        <f t="shared" ref="G65" si="83">B65-B64</f>
        <v>-1.9099999999998545</v>
      </c>
      <c r="H65">
        <f t="shared" ref="H65" si="84">C65-C64</f>
        <v>50</v>
      </c>
    </row>
    <row r="66" spans="1:8" x14ac:dyDescent="0.25">
      <c r="A66" s="2">
        <v>44461</v>
      </c>
      <c r="B66">
        <v>16925.82</v>
      </c>
      <c r="C66">
        <v>16900</v>
      </c>
      <c r="E66">
        <f t="shared" si="20"/>
        <v>25.819999999999709</v>
      </c>
      <c r="G66">
        <f t="shared" ref="G66" si="85">B66-B65</f>
        <v>-350.97000000000116</v>
      </c>
      <c r="H66">
        <f t="shared" ref="H66" si="86">C66-C65</f>
        <v>-398</v>
      </c>
    </row>
    <row r="67" spans="1:8" x14ac:dyDescent="0.25">
      <c r="A67" s="2">
        <v>44462</v>
      </c>
      <c r="B67">
        <v>17078.22</v>
      </c>
      <c r="C67">
        <v>17080</v>
      </c>
      <c r="E67">
        <f t="shared" si="20"/>
        <v>-1.7799999999988358</v>
      </c>
      <c r="G67">
        <f t="shared" ref="G67" si="87">B67-B66</f>
        <v>152.40000000000146</v>
      </c>
      <c r="H67">
        <f t="shared" ref="H67" si="88">C67-C66</f>
        <v>180</v>
      </c>
    </row>
    <row r="68" spans="1:8" x14ac:dyDescent="0.25">
      <c r="A68" s="2">
        <v>44463</v>
      </c>
      <c r="B68">
        <v>17260.189999999999</v>
      </c>
      <c r="C68">
        <v>17250</v>
      </c>
      <c r="E68">
        <f t="shared" si="20"/>
        <v>10.18999999999869</v>
      </c>
      <c r="G68">
        <f t="shared" ref="G68" si="89">B68-B67</f>
        <v>181.96999999999753</v>
      </c>
      <c r="H68">
        <f t="shared" ref="H68" si="90">C68-C67</f>
        <v>170</v>
      </c>
    </row>
    <row r="69" spans="1:8" x14ac:dyDescent="0.25">
      <c r="A69" s="2">
        <v>44466</v>
      </c>
      <c r="B69">
        <v>17313.77</v>
      </c>
      <c r="C69">
        <v>17292</v>
      </c>
      <c r="E69">
        <f t="shared" si="20"/>
        <v>21.770000000000437</v>
      </c>
      <c r="G69">
        <f t="shared" ref="G69" si="91">B69-B68</f>
        <v>53.580000000001746</v>
      </c>
      <c r="H69">
        <f t="shared" ref="H69" si="92">C69-C68</f>
        <v>42</v>
      </c>
    </row>
    <row r="70" spans="1:8" x14ac:dyDescent="0.25">
      <c r="A70" s="2">
        <v>44467</v>
      </c>
      <c r="B70">
        <v>17181.439999999999</v>
      </c>
      <c r="C70">
        <v>17170</v>
      </c>
      <c r="E70">
        <f t="shared" si="20"/>
        <v>11.43999999999869</v>
      </c>
      <c r="G70">
        <f t="shared" ref="G70" si="93">B70-B69</f>
        <v>-132.33000000000175</v>
      </c>
      <c r="H70">
        <f t="shared" ref="H70" si="94">C70-C69</f>
        <v>-122</v>
      </c>
    </row>
    <row r="71" spans="1:8" x14ac:dyDescent="0.25">
      <c r="A71" s="2">
        <v>44468</v>
      </c>
      <c r="B71">
        <v>16855.46</v>
      </c>
      <c r="C71">
        <v>16789</v>
      </c>
      <c r="E71">
        <f t="shared" si="20"/>
        <v>66.459999999999127</v>
      </c>
      <c r="G71">
        <f t="shared" ref="G71" si="95">B71-B70</f>
        <v>-325.97999999999956</v>
      </c>
      <c r="H71">
        <f t="shared" ref="H71" si="96">C71-C70</f>
        <v>-381</v>
      </c>
    </row>
    <row r="72" spans="1:8" x14ac:dyDescent="0.25">
      <c r="A72" s="2">
        <v>44469</v>
      </c>
      <c r="B72">
        <v>16934.77</v>
      </c>
      <c r="C72">
        <v>16917</v>
      </c>
      <c r="E72">
        <f t="shared" si="20"/>
        <v>17.770000000000437</v>
      </c>
      <c r="G72">
        <f t="shared" ref="G72" si="97">B72-B71</f>
        <v>79.31000000000131</v>
      </c>
      <c r="H72">
        <f t="shared" ref="H72" si="98">C72-C71</f>
        <v>128</v>
      </c>
    </row>
    <row r="73" spans="1:8" x14ac:dyDescent="0.25">
      <c r="A73" s="2">
        <v>44470</v>
      </c>
      <c r="B73">
        <v>16570.89</v>
      </c>
      <c r="C73">
        <v>16517</v>
      </c>
      <c r="E73">
        <f t="shared" si="20"/>
        <v>53.889999999999418</v>
      </c>
      <c r="G73">
        <f t="shared" ref="G73" si="99">B73-B72</f>
        <v>-363.88000000000102</v>
      </c>
      <c r="H73">
        <f t="shared" ref="H73" si="100">C73-C72</f>
        <v>-400</v>
      </c>
    </row>
    <row r="74" spans="1:8" x14ac:dyDescent="0.25">
      <c r="A74" s="2">
        <v>44473</v>
      </c>
      <c r="B74">
        <v>16408.349999999999</v>
      </c>
      <c r="C74">
        <v>16442</v>
      </c>
      <c r="E74">
        <f t="shared" si="20"/>
        <v>-33.650000000001455</v>
      </c>
      <c r="G74">
        <f t="shared" ref="G74" si="101">B74-B73</f>
        <v>-162.54000000000087</v>
      </c>
      <c r="H74">
        <f t="shared" ref="H74" si="102">C74-C73</f>
        <v>-75</v>
      </c>
    </row>
    <row r="75" spans="1:8" x14ac:dyDescent="0.25">
      <c r="A75" s="2">
        <v>44474</v>
      </c>
      <c r="B75">
        <v>16460.75</v>
      </c>
      <c r="C75">
        <v>16398</v>
      </c>
      <c r="E75">
        <f t="shared" si="20"/>
        <v>62.75</v>
      </c>
      <c r="G75">
        <f t="shared" ref="G75" si="103">B75-B74</f>
        <v>52.400000000001455</v>
      </c>
      <c r="H75">
        <f t="shared" ref="H75" si="104">C75-C74</f>
        <v>-44</v>
      </c>
    </row>
    <row r="76" spans="1:8" x14ac:dyDescent="0.25">
      <c r="A76" s="2">
        <v>44475</v>
      </c>
      <c r="B76">
        <v>16393.16</v>
      </c>
      <c r="C76">
        <v>16359</v>
      </c>
      <c r="E76">
        <f t="shared" si="20"/>
        <v>34.159999999999854</v>
      </c>
      <c r="G76">
        <f t="shared" ref="G76" si="105">B76-B75</f>
        <v>-67.590000000000146</v>
      </c>
      <c r="H76">
        <f t="shared" ref="H76" si="106">C76-C75</f>
        <v>-39</v>
      </c>
    </row>
    <row r="77" spans="1:8" x14ac:dyDescent="0.25">
      <c r="A77" s="2">
        <v>44476</v>
      </c>
      <c r="B77">
        <v>16713.86</v>
      </c>
      <c r="C77">
        <v>16706</v>
      </c>
      <c r="E77">
        <f t="shared" si="20"/>
        <v>7.8600000000005821</v>
      </c>
      <c r="G77">
        <f t="shared" ref="G77" si="107">B77-B76</f>
        <v>320.70000000000073</v>
      </c>
      <c r="H77">
        <f t="shared" ref="H77" si="108">C77-C76</f>
        <v>347</v>
      </c>
    </row>
    <row r="78" spans="1:8" x14ac:dyDescent="0.25">
      <c r="A78" s="2">
        <v>44477</v>
      </c>
      <c r="B78">
        <v>16640.43</v>
      </c>
      <c r="C78">
        <v>16627</v>
      </c>
      <c r="E78">
        <f t="shared" si="20"/>
        <v>13.430000000000291</v>
      </c>
      <c r="G78">
        <f t="shared" ref="G78" si="109">B78-B77</f>
        <v>-73.430000000000291</v>
      </c>
      <c r="H78">
        <f t="shared" ref="H78" si="110">C78-C77</f>
        <v>-79</v>
      </c>
    </row>
    <row r="79" spans="1:8" x14ac:dyDescent="0.25">
      <c r="A79" s="2">
        <v>44481</v>
      </c>
      <c r="B79">
        <v>16462.84</v>
      </c>
      <c r="C79">
        <v>16418</v>
      </c>
      <c r="E79">
        <f t="shared" si="20"/>
        <v>44.840000000000146</v>
      </c>
      <c r="G79">
        <f t="shared" ref="G79" si="111">B79-B78</f>
        <v>-177.59000000000015</v>
      </c>
      <c r="H79">
        <f t="shared" ref="H79" si="112">C79-C78</f>
        <v>-209</v>
      </c>
    </row>
    <row r="80" spans="1:8" x14ac:dyDescent="0.25">
      <c r="A80" s="2">
        <v>44482</v>
      </c>
      <c r="B80">
        <v>16347.99</v>
      </c>
      <c r="C80">
        <v>16318</v>
      </c>
      <c r="E80">
        <f t="shared" si="20"/>
        <v>29.989999999999782</v>
      </c>
      <c r="G80">
        <f t="shared" ref="G80" si="113">B80-B79</f>
        <v>-114.85000000000036</v>
      </c>
      <c r="H80">
        <f t="shared" ref="H80" si="114">C80-C79</f>
        <v>-100</v>
      </c>
    </row>
    <row r="81" spans="1:8" x14ac:dyDescent="0.25">
      <c r="A81" s="2">
        <v>44483</v>
      </c>
      <c r="B81">
        <v>16387.28</v>
      </c>
      <c r="C81">
        <v>16405</v>
      </c>
      <c r="E81">
        <f t="shared" si="20"/>
        <v>-17.720000000001164</v>
      </c>
      <c r="G81">
        <f t="shared" ref="G81" si="115">B81-B80</f>
        <v>39.289999999999054</v>
      </c>
      <c r="H81">
        <f t="shared" ref="H81" si="116">C81-C80</f>
        <v>87</v>
      </c>
    </row>
    <row r="82" spans="1:8" x14ac:dyDescent="0.25">
      <c r="A82" s="2">
        <v>44484</v>
      </c>
      <c r="B82">
        <v>16781.189999999999</v>
      </c>
      <c r="C82">
        <v>16782</v>
      </c>
      <c r="E82">
        <f t="shared" si="20"/>
        <v>-0.81000000000130967</v>
      </c>
      <c r="G82">
        <f t="shared" ref="G82" si="117">B82-B81</f>
        <v>393.90999999999985</v>
      </c>
      <c r="H82">
        <f t="shared" ref="H82" si="118">C82-C81</f>
        <v>377</v>
      </c>
    </row>
    <row r="83" spans="1:8" x14ac:dyDescent="0.25">
      <c r="A83" s="2">
        <v>44487</v>
      </c>
      <c r="B83">
        <v>16705.46</v>
      </c>
      <c r="C83">
        <v>16725</v>
      </c>
      <c r="E83">
        <f t="shared" si="20"/>
        <v>-19.540000000000873</v>
      </c>
      <c r="G83">
        <f t="shared" ref="G83" si="119">B83-B82</f>
        <v>-75.729999999999563</v>
      </c>
      <c r="H83">
        <f t="shared" ref="H83" si="120">C83-C82</f>
        <v>-57</v>
      </c>
    </row>
    <row r="84" spans="1:8" x14ac:dyDescent="0.25">
      <c r="A84" s="2">
        <v>44488</v>
      </c>
      <c r="B84">
        <v>16900.669999999998</v>
      </c>
      <c r="C84">
        <v>16902</v>
      </c>
      <c r="E84">
        <f t="shared" si="20"/>
        <v>-1.3300000000017462</v>
      </c>
      <c r="G84">
        <f t="shared" ref="G84" si="121">B84-B83</f>
        <v>195.20999999999913</v>
      </c>
      <c r="H84">
        <f t="shared" ref="H84" si="122">C84-C83</f>
        <v>177</v>
      </c>
    </row>
    <row r="85" spans="1:8" x14ac:dyDescent="0.25">
      <c r="A85" s="2">
        <v>44489</v>
      </c>
      <c r="B85">
        <v>16887.82</v>
      </c>
      <c r="C85">
        <v>16882</v>
      </c>
      <c r="E85">
        <f t="shared" si="20"/>
        <v>5.819999999999709</v>
      </c>
      <c r="G85">
        <f t="shared" ref="G85" si="123">B85-B84</f>
        <v>-12.849999999998545</v>
      </c>
      <c r="H85">
        <f t="shared" ref="H85" si="124">C85-C84</f>
        <v>-20</v>
      </c>
    </row>
    <row r="86" spans="1:8" x14ac:dyDescent="0.25">
      <c r="A86" s="2">
        <v>44490</v>
      </c>
      <c r="B86">
        <v>16889.509999999998</v>
      </c>
      <c r="C86">
        <v>16813</v>
      </c>
      <c r="E86">
        <f t="shared" si="20"/>
        <v>76.509999999998399</v>
      </c>
      <c r="G86">
        <f t="shared" ref="G86" si="125">B86-B85</f>
        <v>1.6899999999986903</v>
      </c>
      <c r="H86">
        <f t="shared" ref="H86" si="126">C86-C85</f>
        <v>-69</v>
      </c>
    </row>
    <row r="87" spans="1:8" x14ac:dyDescent="0.25">
      <c r="A87" s="2">
        <v>44491</v>
      </c>
      <c r="B87">
        <v>16888.740000000002</v>
      </c>
      <c r="C87">
        <v>16854</v>
      </c>
      <c r="E87">
        <f t="shared" ref="E87:E151" si="127">B87-C87</f>
        <v>34.740000000001601</v>
      </c>
      <c r="G87">
        <f t="shared" ref="G87" si="128">B87-B86</f>
        <v>-0.76999999999679858</v>
      </c>
      <c r="H87">
        <f t="shared" ref="H87" si="129">C87-C86</f>
        <v>41</v>
      </c>
    </row>
    <row r="88" spans="1:8" x14ac:dyDescent="0.25">
      <c r="A88" s="2">
        <v>44494</v>
      </c>
      <c r="B88">
        <v>16894.240000000002</v>
      </c>
      <c r="C88">
        <v>16888</v>
      </c>
      <c r="E88">
        <f t="shared" si="127"/>
        <v>6.2400000000016007</v>
      </c>
      <c r="G88">
        <f t="shared" ref="G88" si="130">B88-B87</f>
        <v>5.5</v>
      </c>
      <c r="H88">
        <f t="shared" ref="H88" si="131">C88-C87</f>
        <v>34</v>
      </c>
    </row>
    <row r="89" spans="1:8" x14ac:dyDescent="0.25">
      <c r="A89" s="2">
        <v>44495</v>
      </c>
      <c r="B89">
        <v>17034.34</v>
      </c>
      <c r="C89">
        <v>17048</v>
      </c>
      <c r="E89">
        <f t="shared" si="127"/>
        <v>-13.659999999999854</v>
      </c>
      <c r="G89">
        <f t="shared" ref="G89" si="132">B89-B88</f>
        <v>140.09999999999854</v>
      </c>
      <c r="H89">
        <f t="shared" ref="H89" si="133">C89-C88</f>
        <v>160</v>
      </c>
    </row>
    <row r="90" spans="1:8" x14ac:dyDescent="0.25">
      <c r="A90" s="2">
        <v>44496</v>
      </c>
      <c r="B90">
        <v>17074.55</v>
      </c>
      <c r="C90">
        <v>17071</v>
      </c>
      <c r="E90">
        <f t="shared" si="127"/>
        <v>3.5499999999992724</v>
      </c>
      <c r="G90">
        <f t="shared" ref="G90" si="134">B90-B89</f>
        <v>40.209999999999127</v>
      </c>
      <c r="H90">
        <f t="shared" ref="H90" si="135">C90-C89</f>
        <v>23</v>
      </c>
    </row>
    <row r="91" spans="1:8" x14ac:dyDescent="0.25">
      <c r="A91" s="2">
        <v>44497</v>
      </c>
      <c r="B91">
        <v>17041.63</v>
      </c>
      <c r="C91">
        <v>17038</v>
      </c>
      <c r="E91">
        <f t="shared" si="127"/>
        <v>3.6300000000010186</v>
      </c>
      <c r="G91">
        <f t="shared" ref="G91" si="136">B91-B90</f>
        <v>-32.919999999998254</v>
      </c>
      <c r="H91">
        <f t="shared" ref="H91" si="137">C91-C90</f>
        <v>-33</v>
      </c>
    </row>
    <row r="92" spans="1:8" x14ac:dyDescent="0.25">
      <c r="A92" s="2">
        <v>44498</v>
      </c>
      <c r="B92">
        <v>16987.41</v>
      </c>
      <c r="C92">
        <v>16945</v>
      </c>
      <c r="E92">
        <f t="shared" si="127"/>
        <v>42.409999999999854</v>
      </c>
      <c r="G92">
        <f t="shared" ref="G92" si="138">B92-B91</f>
        <v>-54.220000000001164</v>
      </c>
      <c r="H92">
        <f t="shared" ref="H92" si="139">C92-C91</f>
        <v>-93</v>
      </c>
    </row>
    <row r="93" spans="1:8" x14ac:dyDescent="0.25">
      <c r="A93" s="2">
        <v>44501</v>
      </c>
      <c r="B93">
        <v>17068.240000000002</v>
      </c>
      <c r="C93">
        <v>17079</v>
      </c>
      <c r="E93">
        <f t="shared" si="127"/>
        <v>-10.759999999998399</v>
      </c>
      <c r="G93">
        <f t="shared" ref="G93" si="140">B93-B92</f>
        <v>80.830000000001746</v>
      </c>
      <c r="H93">
        <f t="shared" ref="H93" si="141">C93-C92</f>
        <v>134</v>
      </c>
    </row>
    <row r="94" spans="1:8" x14ac:dyDescent="0.25">
      <c r="A94" s="2">
        <v>44502</v>
      </c>
      <c r="B94">
        <v>17065.97</v>
      </c>
      <c r="C94">
        <v>17059</v>
      </c>
      <c r="E94">
        <f t="shared" si="127"/>
        <v>6.9700000000011642</v>
      </c>
      <c r="G94">
        <f t="shared" ref="G94" si="142">B94-B93</f>
        <v>-2.2700000000004366</v>
      </c>
      <c r="H94">
        <f t="shared" ref="H94" si="143">C94-C93</f>
        <v>-20</v>
      </c>
    </row>
    <row r="95" spans="1:8" x14ac:dyDescent="0.25">
      <c r="A95" s="2">
        <v>44503</v>
      </c>
      <c r="B95">
        <v>17122.16</v>
      </c>
      <c r="C95">
        <v>17092</v>
      </c>
      <c r="E95">
        <f t="shared" si="127"/>
        <v>30.159999999999854</v>
      </c>
      <c r="G95">
        <f t="shared" ref="G95" si="144">B95-B94</f>
        <v>56.18999999999869</v>
      </c>
      <c r="H95">
        <f t="shared" ref="H95" si="145">C95-C94</f>
        <v>33</v>
      </c>
    </row>
    <row r="96" spans="1:8" x14ac:dyDescent="0.25">
      <c r="A96" s="2">
        <v>44504</v>
      </c>
      <c r="B96">
        <v>17078.86</v>
      </c>
      <c r="C96">
        <v>17075</v>
      </c>
      <c r="E96">
        <f t="shared" si="127"/>
        <v>3.8600000000005821</v>
      </c>
      <c r="G96">
        <f t="shared" ref="G96" si="146">B96-B95</f>
        <v>-43.299999999999272</v>
      </c>
      <c r="H96">
        <f t="shared" ref="H96" si="147">C96-C95</f>
        <v>-17</v>
      </c>
    </row>
    <row r="97" spans="1:8" x14ac:dyDescent="0.25">
      <c r="A97" s="2">
        <v>44505</v>
      </c>
      <c r="B97">
        <v>17296.900000000001</v>
      </c>
      <c r="C97">
        <v>17267</v>
      </c>
      <c r="E97">
        <f t="shared" si="127"/>
        <v>29.900000000001455</v>
      </c>
      <c r="G97">
        <f t="shared" ref="G97" si="148">B97-B96</f>
        <v>218.04000000000087</v>
      </c>
      <c r="H97">
        <f t="shared" ref="H97" si="149">C97-C96</f>
        <v>192</v>
      </c>
    </row>
    <row r="98" spans="1:8" x14ac:dyDescent="0.25">
      <c r="A98" s="2">
        <v>44508</v>
      </c>
      <c r="B98">
        <v>17415.3</v>
      </c>
      <c r="C98">
        <v>17424</v>
      </c>
      <c r="E98">
        <f t="shared" si="127"/>
        <v>-8.7000000000007276</v>
      </c>
      <c r="G98">
        <f t="shared" ref="G98" si="150">B98-B97</f>
        <v>118.39999999999782</v>
      </c>
      <c r="H98">
        <f t="shared" ref="H98" si="151">C98-C97</f>
        <v>157</v>
      </c>
    </row>
    <row r="99" spans="1:8" x14ac:dyDescent="0.25">
      <c r="A99" s="2">
        <v>44509</v>
      </c>
      <c r="B99">
        <v>17541.36</v>
      </c>
      <c r="C99">
        <v>17551</v>
      </c>
      <c r="E99">
        <f t="shared" si="127"/>
        <v>-9.6399999999994179</v>
      </c>
      <c r="G99">
        <f t="shared" ref="G99" si="152">B99-B98</f>
        <v>126.06000000000131</v>
      </c>
      <c r="H99">
        <f t="shared" ref="H99" si="153">C99-C98</f>
        <v>127</v>
      </c>
    </row>
    <row r="100" spans="1:8" x14ac:dyDescent="0.25">
      <c r="A100" s="2">
        <v>44510</v>
      </c>
      <c r="B100">
        <v>17559.64</v>
      </c>
      <c r="C100">
        <v>17555</v>
      </c>
      <c r="E100">
        <f t="shared" si="127"/>
        <v>4.6399999999994179</v>
      </c>
      <c r="G100">
        <f t="shared" ref="G100" si="154">B100-B99</f>
        <v>18.279999999998836</v>
      </c>
      <c r="H100">
        <f t="shared" ref="H100" si="155">C100-C99</f>
        <v>4</v>
      </c>
    </row>
    <row r="101" spans="1:8" x14ac:dyDescent="0.25">
      <c r="A101" s="2">
        <v>44511</v>
      </c>
      <c r="B101">
        <v>17452.52</v>
      </c>
      <c r="C101">
        <v>17470</v>
      </c>
      <c r="E101">
        <f t="shared" si="127"/>
        <v>-17.479999999999563</v>
      </c>
      <c r="G101">
        <f t="shared" ref="G101" si="156">B101-B100</f>
        <v>-107.11999999999898</v>
      </c>
      <c r="H101">
        <f t="shared" ref="H101" si="157">C101-C100</f>
        <v>-85</v>
      </c>
    </row>
    <row r="102" spans="1:8" x14ac:dyDescent="0.25">
      <c r="A102" s="2">
        <v>44512</v>
      </c>
      <c r="B102">
        <v>17518.13</v>
      </c>
      <c r="C102">
        <v>17547</v>
      </c>
      <c r="E102">
        <f t="shared" si="127"/>
        <v>-28.869999999998981</v>
      </c>
      <c r="G102">
        <f t="shared" ref="G102" si="158">B102-B101</f>
        <v>65.610000000000582</v>
      </c>
      <c r="H102">
        <f t="shared" ref="H102" si="159">C102-C101</f>
        <v>77</v>
      </c>
    </row>
    <row r="103" spans="1:8" x14ac:dyDescent="0.25">
      <c r="A103" s="2">
        <v>44515</v>
      </c>
      <c r="B103">
        <v>17634.47</v>
      </c>
      <c r="C103">
        <v>17664</v>
      </c>
      <c r="E103">
        <f t="shared" si="127"/>
        <v>-29.529999999998836</v>
      </c>
      <c r="G103">
        <f t="shared" ref="G103" si="160">B103-B102</f>
        <v>116.34000000000015</v>
      </c>
      <c r="H103">
        <f t="shared" ref="H103" si="161">C103-C102</f>
        <v>117</v>
      </c>
    </row>
    <row r="104" spans="1:8" x14ac:dyDescent="0.25">
      <c r="A104" s="2">
        <v>44516</v>
      </c>
      <c r="B104">
        <v>17693.13</v>
      </c>
      <c r="C104">
        <v>17701</v>
      </c>
      <c r="E104">
        <f t="shared" si="127"/>
        <v>-7.8699999999989814</v>
      </c>
      <c r="G104">
        <f t="shared" ref="G104" si="162">B104-B103</f>
        <v>58.659999999999854</v>
      </c>
      <c r="H104">
        <f t="shared" ref="H104" si="163">C104-C103</f>
        <v>37</v>
      </c>
    </row>
    <row r="105" spans="1:8" x14ac:dyDescent="0.25">
      <c r="A105" s="2">
        <v>44517</v>
      </c>
      <c r="B105">
        <v>17764.04</v>
      </c>
      <c r="C105">
        <v>17722</v>
      </c>
      <c r="E105">
        <f t="shared" si="127"/>
        <v>42.040000000000873</v>
      </c>
      <c r="G105">
        <f t="shared" ref="G105" si="164">B105-B104</f>
        <v>70.909999999999854</v>
      </c>
      <c r="H105">
        <f t="shared" ref="H105" si="165">C105-C104</f>
        <v>21</v>
      </c>
    </row>
    <row r="106" spans="1:8" x14ac:dyDescent="0.25">
      <c r="A106" s="2">
        <v>44518</v>
      </c>
      <c r="B106">
        <v>17841.37</v>
      </c>
      <c r="C106">
        <v>17860</v>
      </c>
      <c r="E106">
        <f t="shared" si="127"/>
        <v>-18.630000000001019</v>
      </c>
      <c r="G106">
        <f t="shared" ref="G106" si="166">B106-B105</f>
        <v>77.329999999998108</v>
      </c>
      <c r="H106">
        <f t="shared" ref="H106" si="167">C106-C105</f>
        <v>138</v>
      </c>
    </row>
    <row r="107" spans="1:8" x14ac:dyDescent="0.25">
      <c r="A107" s="2">
        <v>44519</v>
      </c>
      <c r="B107">
        <v>17818.310000000001</v>
      </c>
      <c r="C107">
        <v>17851</v>
      </c>
      <c r="E107">
        <f t="shared" si="127"/>
        <v>-32.68999999999869</v>
      </c>
      <c r="G107">
        <f t="shared" ref="G107" si="168">B107-B106</f>
        <v>-23.059999999997672</v>
      </c>
      <c r="H107">
        <f t="shared" ref="H107" si="169">C107-C106</f>
        <v>-9</v>
      </c>
    </row>
    <row r="108" spans="1:8" x14ac:dyDescent="0.25">
      <c r="A108" s="2">
        <v>44522</v>
      </c>
      <c r="B108">
        <v>17803.54</v>
      </c>
      <c r="C108">
        <v>17836</v>
      </c>
      <c r="E108">
        <f t="shared" si="127"/>
        <v>-32.459999999999127</v>
      </c>
      <c r="G108">
        <f t="shared" ref="G108" si="170">B108-B107</f>
        <v>-14.770000000000437</v>
      </c>
      <c r="H108">
        <f t="shared" ref="H108" si="171">C108-C107</f>
        <v>-15</v>
      </c>
    </row>
    <row r="109" spans="1:8" x14ac:dyDescent="0.25">
      <c r="A109" s="2">
        <v>44523</v>
      </c>
      <c r="B109">
        <v>17666.12</v>
      </c>
      <c r="C109">
        <v>17659</v>
      </c>
      <c r="E109">
        <f t="shared" si="127"/>
        <v>7.1199999999989814</v>
      </c>
      <c r="G109">
        <f t="shared" ref="G109" si="172">B109-B108</f>
        <v>-137.42000000000189</v>
      </c>
      <c r="H109">
        <f t="shared" ref="H109" si="173">C109-C108</f>
        <v>-177</v>
      </c>
    </row>
    <row r="110" spans="1:8" x14ac:dyDescent="0.25">
      <c r="A110" s="2">
        <v>44524</v>
      </c>
      <c r="B110">
        <v>17642.52</v>
      </c>
      <c r="C110">
        <v>17679</v>
      </c>
      <c r="E110">
        <f t="shared" si="127"/>
        <v>-36.479999999999563</v>
      </c>
      <c r="G110">
        <f t="shared" ref="G110" si="174">B110-B109</f>
        <v>-23.599999999998545</v>
      </c>
      <c r="H110">
        <f t="shared" ref="H110" si="175">C110-C109</f>
        <v>20</v>
      </c>
    </row>
    <row r="111" spans="1:8" x14ac:dyDescent="0.25">
      <c r="A111" s="2">
        <v>44525</v>
      </c>
      <c r="B111">
        <v>17654.189999999999</v>
      </c>
      <c r="C111">
        <v>17676</v>
      </c>
      <c r="E111">
        <f t="shared" si="127"/>
        <v>-21.81000000000131</v>
      </c>
      <c r="G111">
        <f t="shared" ref="G111" si="176">B111-B110</f>
        <v>11.669999999998254</v>
      </c>
      <c r="H111">
        <f t="shared" ref="H111" si="177">C111-C110</f>
        <v>-3</v>
      </c>
    </row>
    <row r="112" spans="1:8" x14ac:dyDescent="0.25">
      <c r="A112" s="2">
        <v>44526</v>
      </c>
      <c r="B112">
        <v>17369.39</v>
      </c>
      <c r="C112">
        <v>17342</v>
      </c>
      <c r="E112">
        <f t="shared" si="127"/>
        <v>27.389999999999418</v>
      </c>
      <c r="G112">
        <f t="shared" ref="G112" si="178">B112-B111</f>
        <v>-284.79999999999927</v>
      </c>
      <c r="H112">
        <f t="shared" ref="H112" si="179">C112-C111</f>
        <v>-334</v>
      </c>
    </row>
    <row r="113" spans="1:8" x14ac:dyDescent="0.25">
      <c r="A113" s="2">
        <v>44529</v>
      </c>
      <c r="B113">
        <v>17328.09</v>
      </c>
      <c r="C113">
        <v>17308</v>
      </c>
      <c r="E113">
        <f t="shared" si="127"/>
        <v>20.090000000000146</v>
      </c>
      <c r="G113">
        <f t="shared" ref="G113" si="180">B113-B112</f>
        <v>-41.299999999999272</v>
      </c>
      <c r="H113">
        <f t="shared" ref="H113" si="181">C113-C112</f>
        <v>-34</v>
      </c>
    </row>
    <row r="114" spans="1:8" x14ac:dyDescent="0.25">
      <c r="A114" s="2">
        <v>44530</v>
      </c>
      <c r="B114">
        <v>17427.759999999998</v>
      </c>
      <c r="C114">
        <v>17327</v>
      </c>
      <c r="E114">
        <f t="shared" si="127"/>
        <v>100.7599999999984</v>
      </c>
      <c r="G114">
        <f t="shared" ref="G114" si="182">B114-B113</f>
        <v>99.669999999998254</v>
      </c>
      <c r="H114">
        <f t="shared" ref="H114" si="183">C114-C113</f>
        <v>19</v>
      </c>
    </row>
    <row r="115" spans="1:8" x14ac:dyDescent="0.25">
      <c r="A115" s="2">
        <v>44531</v>
      </c>
      <c r="B115">
        <v>17585.990000000002</v>
      </c>
      <c r="C115">
        <v>17586</v>
      </c>
      <c r="E115">
        <f t="shared" si="127"/>
        <v>-9.9999999983992893E-3</v>
      </c>
      <c r="G115">
        <f t="shared" ref="G115" si="184">B115-B114</f>
        <v>158.2300000000032</v>
      </c>
      <c r="H115">
        <f t="shared" ref="H115" si="185">C115-C114</f>
        <v>259</v>
      </c>
    </row>
    <row r="116" spans="1:8" x14ac:dyDescent="0.25">
      <c r="A116" s="2">
        <v>44532</v>
      </c>
      <c r="B116">
        <v>17724.88</v>
      </c>
      <c r="C116">
        <v>17705</v>
      </c>
      <c r="E116">
        <f t="shared" si="127"/>
        <v>19.880000000001019</v>
      </c>
      <c r="G116">
        <f t="shared" ref="G116" si="186">B116-B115</f>
        <v>138.88999999999942</v>
      </c>
      <c r="H116">
        <f t="shared" ref="H116" si="187">C116-C115</f>
        <v>119</v>
      </c>
    </row>
    <row r="117" spans="1:8" x14ac:dyDescent="0.25">
      <c r="A117" s="2">
        <v>44533</v>
      </c>
      <c r="B117">
        <v>17697.14</v>
      </c>
      <c r="C117">
        <v>17704</v>
      </c>
      <c r="E117">
        <f t="shared" si="127"/>
        <v>-6.8600000000005821</v>
      </c>
      <c r="G117">
        <f t="shared" ref="G117" si="188">B117-B116</f>
        <v>-27.740000000001601</v>
      </c>
      <c r="H117">
        <f t="shared" ref="H117" si="189">C117-C116</f>
        <v>-1</v>
      </c>
    </row>
    <row r="118" spans="1:8" x14ac:dyDescent="0.25">
      <c r="A118" s="2">
        <v>44536</v>
      </c>
      <c r="B118">
        <v>17688.21</v>
      </c>
      <c r="C118">
        <v>17693</v>
      </c>
      <c r="E118">
        <f t="shared" si="127"/>
        <v>-4.7900000000008731</v>
      </c>
      <c r="G118">
        <f t="shared" ref="G118:G119" si="190">B118-B117</f>
        <v>-8.930000000000291</v>
      </c>
      <c r="H118">
        <f t="shared" ref="H118:H119" si="191">C118-C117</f>
        <v>-11</v>
      </c>
    </row>
    <row r="119" spans="1:8" x14ac:dyDescent="0.25">
      <c r="A119" s="2">
        <v>44537</v>
      </c>
      <c r="B119">
        <v>17796.919999999998</v>
      </c>
      <c r="C119">
        <v>17795</v>
      </c>
      <c r="E119">
        <f t="shared" si="127"/>
        <v>1.9199999999982538</v>
      </c>
      <c r="G119">
        <f t="shared" si="190"/>
        <v>108.70999999999913</v>
      </c>
      <c r="H119">
        <f t="shared" si="191"/>
        <v>102</v>
      </c>
    </row>
    <row r="120" spans="1:8" x14ac:dyDescent="0.25">
      <c r="A120" s="2">
        <v>44538</v>
      </c>
      <c r="B120">
        <v>17832.419999999998</v>
      </c>
      <c r="C120">
        <v>17851</v>
      </c>
      <c r="E120">
        <f t="shared" si="127"/>
        <v>-18.580000000001746</v>
      </c>
      <c r="G120">
        <f t="shared" ref="G120" si="192">B120-B119</f>
        <v>35.5</v>
      </c>
      <c r="H120">
        <f t="shared" ref="H120" si="193">C120-C119</f>
        <v>56</v>
      </c>
    </row>
    <row r="121" spans="1:8" x14ac:dyDescent="0.25">
      <c r="A121" s="2">
        <v>44539</v>
      </c>
      <c r="B121">
        <v>17914.12</v>
      </c>
      <c r="C121">
        <v>17911</v>
      </c>
      <c r="E121">
        <f t="shared" si="127"/>
        <v>3.1199999999989814</v>
      </c>
      <c r="G121">
        <f t="shared" ref="G121" si="194">B121-B120</f>
        <v>81.700000000000728</v>
      </c>
      <c r="H121">
        <f t="shared" ref="H121" si="195">C121-C120</f>
        <v>60</v>
      </c>
    </row>
    <row r="122" spans="1:8" x14ac:dyDescent="0.25">
      <c r="A122" s="2">
        <v>44540</v>
      </c>
      <c r="B122">
        <v>17826.259999999998</v>
      </c>
      <c r="C122">
        <v>17818</v>
      </c>
      <c r="E122">
        <f t="shared" si="127"/>
        <v>8.2599999999983993</v>
      </c>
      <c r="G122">
        <f t="shared" ref="G122" si="196">B122-B121</f>
        <v>-87.860000000000582</v>
      </c>
      <c r="H122">
        <f t="shared" ref="H122" si="197">C122-C121</f>
        <v>-93</v>
      </c>
    </row>
    <row r="123" spans="1:8" x14ac:dyDescent="0.25">
      <c r="A123" s="2">
        <v>44543</v>
      </c>
      <c r="B123">
        <v>17767.599999999999</v>
      </c>
      <c r="C123">
        <v>17752</v>
      </c>
      <c r="E123">
        <f t="shared" si="127"/>
        <v>15.599999999998545</v>
      </c>
      <c r="G123">
        <f t="shared" ref="G123" si="198">B123-B122</f>
        <v>-58.659999999999854</v>
      </c>
      <c r="H123">
        <f t="shared" ref="H123" si="199">C123-C122</f>
        <v>-66</v>
      </c>
    </row>
    <row r="124" spans="1:8" x14ac:dyDescent="0.25">
      <c r="A124" s="2">
        <v>44544</v>
      </c>
      <c r="B124">
        <v>17559.37</v>
      </c>
      <c r="C124">
        <v>17605</v>
      </c>
      <c r="E124">
        <f t="shared" si="127"/>
        <v>-45.630000000001019</v>
      </c>
      <c r="G124">
        <f t="shared" ref="G124" si="200">B124-B123</f>
        <v>-208.22999999999956</v>
      </c>
      <c r="H124">
        <f t="shared" ref="H124" si="201">C124-C123</f>
        <v>-147</v>
      </c>
    </row>
    <row r="125" spans="1:8" x14ac:dyDescent="0.25">
      <c r="A125" s="2">
        <v>44545</v>
      </c>
      <c r="B125">
        <v>17660.099999999999</v>
      </c>
      <c r="C125">
        <v>17630</v>
      </c>
      <c r="E125">
        <f t="shared" si="127"/>
        <v>30.099999999998545</v>
      </c>
      <c r="G125">
        <f t="shared" ref="G125" si="202">B125-B124</f>
        <v>100.72999999999956</v>
      </c>
      <c r="H125">
        <f t="shared" ref="H125" si="203">C125-C124</f>
        <v>25</v>
      </c>
    </row>
    <row r="126" spans="1:8" x14ac:dyDescent="0.25">
      <c r="A126" s="2">
        <v>44546</v>
      </c>
      <c r="B126">
        <v>17785.740000000002</v>
      </c>
      <c r="C126">
        <v>17804</v>
      </c>
      <c r="E126">
        <f t="shared" si="127"/>
        <v>-18.259999999998399</v>
      </c>
      <c r="G126">
        <f t="shared" ref="G126" si="204">B126-B125</f>
        <v>125.64000000000306</v>
      </c>
      <c r="H126">
        <f t="shared" ref="H126" si="205">C126-C125</f>
        <v>174</v>
      </c>
    </row>
    <row r="127" spans="1:8" x14ac:dyDescent="0.25">
      <c r="A127" s="2">
        <v>44547</v>
      </c>
      <c r="B127">
        <v>17812.59</v>
      </c>
      <c r="C127">
        <v>17786</v>
      </c>
      <c r="E127">
        <f t="shared" si="127"/>
        <v>26.590000000000146</v>
      </c>
      <c r="G127">
        <f t="shared" ref="G127" si="206">B127-B126</f>
        <v>26.849999999998545</v>
      </c>
      <c r="H127">
        <f t="shared" ref="H127" si="207">C127-C126</f>
        <v>-18</v>
      </c>
    </row>
    <row r="128" spans="1:8" x14ac:dyDescent="0.25">
      <c r="A128" s="2">
        <v>44550</v>
      </c>
      <c r="B128">
        <v>17669.11</v>
      </c>
      <c r="C128">
        <v>17580</v>
      </c>
      <c r="E128">
        <f t="shared" si="127"/>
        <v>89.110000000000582</v>
      </c>
      <c r="G128">
        <f t="shared" ref="G128" si="208">B128-B127</f>
        <v>-143.47999999999956</v>
      </c>
      <c r="H128">
        <f t="shared" ref="H128" si="209">C128-C127</f>
        <v>-206</v>
      </c>
    </row>
    <row r="129" spans="1:8" x14ac:dyDescent="0.25">
      <c r="A129" s="2">
        <v>44551</v>
      </c>
      <c r="B129">
        <v>17789.27</v>
      </c>
      <c r="C129">
        <v>17796</v>
      </c>
      <c r="E129">
        <f t="shared" si="127"/>
        <v>-6.7299999999995634</v>
      </c>
      <c r="G129">
        <f t="shared" ref="G129" si="210">B129-B128</f>
        <v>120.15999999999985</v>
      </c>
      <c r="H129">
        <f t="shared" ref="H129" si="211">C129-C128</f>
        <v>216</v>
      </c>
    </row>
    <row r="130" spans="1:8" x14ac:dyDescent="0.25">
      <c r="A130" s="2">
        <v>44552</v>
      </c>
      <c r="B130">
        <v>17826.830000000002</v>
      </c>
      <c r="C130">
        <v>17833</v>
      </c>
      <c r="E130">
        <f t="shared" si="127"/>
        <v>-6.1699999999982538</v>
      </c>
      <c r="G130">
        <f t="shared" ref="G130" si="212">B130-B129</f>
        <v>37.56000000000131</v>
      </c>
      <c r="H130">
        <f t="shared" ref="H130" si="213">C130-C129</f>
        <v>37</v>
      </c>
    </row>
    <row r="131" spans="1:8" x14ac:dyDescent="0.25">
      <c r="A131" s="2">
        <v>44553</v>
      </c>
      <c r="B131">
        <v>17946.66</v>
      </c>
      <c r="C131">
        <v>17954</v>
      </c>
      <c r="E131">
        <f t="shared" si="127"/>
        <v>-7.3400000000001455</v>
      </c>
      <c r="G131">
        <f t="shared" ref="G131" si="214">B131-B130</f>
        <v>119.82999999999811</v>
      </c>
      <c r="H131">
        <f t="shared" ref="H131" si="215">C131-C130</f>
        <v>121</v>
      </c>
    </row>
    <row r="132" spans="1:8" x14ac:dyDescent="0.25">
      <c r="A132" s="2">
        <v>44554</v>
      </c>
      <c r="B132">
        <v>17961.64</v>
      </c>
      <c r="C132">
        <v>17958</v>
      </c>
      <c r="E132">
        <f t="shared" si="127"/>
        <v>3.6399999999994179</v>
      </c>
      <c r="G132">
        <f t="shared" ref="G132:H134" si="216">B132-B131</f>
        <v>14.979999999999563</v>
      </c>
      <c r="H132">
        <f t="shared" si="216"/>
        <v>4</v>
      </c>
    </row>
    <row r="133" spans="1:8" x14ac:dyDescent="0.25">
      <c r="A133" s="2">
        <v>44557</v>
      </c>
      <c r="B133">
        <v>18048.939999999999</v>
      </c>
      <c r="C133">
        <v>18068</v>
      </c>
      <c r="E133">
        <f t="shared" si="127"/>
        <v>-19.06000000000131</v>
      </c>
      <c r="G133">
        <f t="shared" si="216"/>
        <v>87.299999999999272</v>
      </c>
      <c r="H133">
        <f t="shared" si="216"/>
        <v>110</v>
      </c>
    </row>
    <row r="134" spans="1:8" x14ac:dyDescent="0.25">
      <c r="A134" s="2">
        <v>44558</v>
      </c>
      <c r="B134">
        <v>18196.810000000001</v>
      </c>
      <c r="C134">
        <v>18207</v>
      </c>
      <c r="E134">
        <f t="shared" si="127"/>
        <v>-10.18999999999869</v>
      </c>
      <c r="G134">
        <f t="shared" si="216"/>
        <v>147.87000000000262</v>
      </c>
      <c r="H134">
        <f t="shared" si="216"/>
        <v>139</v>
      </c>
    </row>
    <row r="135" spans="1:8" x14ac:dyDescent="0.25">
      <c r="A135" s="2">
        <v>44559</v>
      </c>
      <c r="B135">
        <v>18248.28</v>
      </c>
      <c r="C135">
        <v>18276</v>
      </c>
      <c r="E135">
        <f t="shared" si="127"/>
        <v>-27.720000000001164</v>
      </c>
      <c r="G135">
        <f t="shared" ref="G135" si="217">B135-B134</f>
        <v>51.469999999997526</v>
      </c>
      <c r="H135">
        <f t="shared" ref="H135" si="218">C135-C134</f>
        <v>69</v>
      </c>
    </row>
    <row r="136" spans="1:8" x14ac:dyDescent="0.25">
      <c r="A136" s="2">
        <v>44560</v>
      </c>
      <c r="B136">
        <v>18218.84</v>
      </c>
      <c r="C136">
        <v>18212</v>
      </c>
      <c r="E136">
        <f t="shared" si="127"/>
        <v>6.8400000000001455</v>
      </c>
      <c r="G136">
        <f t="shared" ref="G136" si="219">B136-B135</f>
        <v>-29.43999999999869</v>
      </c>
      <c r="H136">
        <f t="shared" ref="H136" si="220">C136-C135</f>
        <v>-64</v>
      </c>
    </row>
    <row r="137" spans="1:8" x14ac:dyDescent="0.25">
      <c r="A137" s="2">
        <v>44564</v>
      </c>
      <c r="B137">
        <v>18270.509999999998</v>
      </c>
      <c r="C137">
        <v>18273</v>
      </c>
      <c r="E137">
        <f t="shared" si="127"/>
        <v>-2.4900000000016007</v>
      </c>
      <c r="G137">
        <f t="shared" ref="G137" si="221">B137-B136</f>
        <v>51.669999999998254</v>
      </c>
      <c r="H137">
        <f t="shared" ref="H137" si="222">C137-C136</f>
        <v>61</v>
      </c>
    </row>
    <row r="138" spans="1:8" x14ac:dyDescent="0.25">
      <c r="A138" s="2">
        <v>44565</v>
      </c>
      <c r="B138">
        <v>18526.349999999999</v>
      </c>
      <c r="C138">
        <v>18516</v>
      </c>
      <c r="E138">
        <f t="shared" si="127"/>
        <v>10.349999999998545</v>
      </c>
      <c r="G138">
        <f t="shared" ref="G138" si="223">B138-B137</f>
        <v>255.84000000000015</v>
      </c>
      <c r="H138">
        <f t="shared" ref="H138" si="224">C138-C137</f>
        <v>243</v>
      </c>
    </row>
    <row r="139" spans="1:8" x14ac:dyDescent="0.25">
      <c r="A139" s="2">
        <v>44566</v>
      </c>
      <c r="B139">
        <v>18499.96</v>
      </c>
      <c r="C139">
        <v>18480</v>
      </c>
      <c r="E139">
        <f t="shared" si="127"/>
        <v>19.959999999999127</v>
      </c>
      <c r="G139">
        <f t="shared" ref="G139" si="225">B139-B138</f>
        <v>-26.389999999999418</v>
      </c>
      <c r="H139">
        <f t="shared" ref="H139" si="226">C139-C138</f>
        <v>-36</v>
      </c>
    </row>
    <row r="140" spans="1:8" x14ac:dyDescent="0.25">
      <c r="A140" s="2">
        <v>44567</v>
      </c>
      <c r="B140">
        <v>18367.919999999998</v>
      </c>
      <c r="C140">
        <v>18335</v>
      </c>
      <c r="E140">
        <f t="shared" si="127"/>
        <v>32.919999999998254</v>
      </c>
      <c r="G140">
        <f t="shared" ref="G140" si="227">B140-B139</f>
        <v>-132.04000000000087</v>
      </c>
      <c r="H140">
        <f t="shared" ref="H140" si="228">C140-C139</f>
        <v>-145</v>
      </c>
    </row>
    <row r="141" spans="1:8" x14ac:dyDescent="0.25">
      <c r="A141" s="2">
        <v>44568</v>
      </c>
      <c r="B141">
        <v>18169.759999999998</v>
      </c>
      <c r="C141">
        <v>18143</v>
      </c>
      <c r="E141">
        <f t="shared" si="127"/>
        <v>26.759999999998399</v>
      </c>
      <c r="G141">
        <f t="shared" ref="G141" si="229">B141-B140</f>
        <v>-198.15999999999985</v>
      </c>
      <c r="H141">
        <f t="shared" ref="H141" si="230">C141-C140</f>
        <v>-192</v>
      </c>
    </row>
    <row r="142" spans="1:8" x14ac:dyDescent="0.25">
      <c r="A142" s="2">
        <v>44571</v>
      </c>
      <c r="B142">
        <v>18239.38</v>
      </c>
      <c r="C142">
        <v>18258</v>
      </c>
      <c r="E142">
        <f t="shared" si="127"/>
        <v>-18.619999999998981</v>
      </c>
      <c r="G142">
        <f t="shared" ref="G142" si="231">B142-B141</f>
        <v>69.620000000002619</v>
      </c>
      <c r="H142">
        <f t="shared" ref="H142" si="232">C142-C141</f>
        <v>115</v>
      </c>
    </row>
    <row r="143" spans="1:8" x14ac:dyDescent="0.25">
      <c r="A143" s="2">
        <v>44572</v>
      </c>
      <c r="B143">
        <v>18288.21</v>
      </c>
      <c r="C143">
        <v>18280</v>
      </c>
      <c r="E143">
        <f t="shared" si="127"/>
        <v>8.2099999999991269</v>
      </c>
      <c r="G143">
        <f t="shared" ref="G143" si="233">B143-B142</f>
        <v>48.829999999998108</v>
      </c>
      <c r="H143">
        <f t="shared" ref="H143" si="234">C143-C142</f>
        <v>22</v>
      </c>
    </row>
    <row r="144" spans="1:8" x14ac:dyDescent="0.25">
      <c r="A144" s="2">
        <v>44573</v>
      </c>
      <c r="B144">
        <v>18375.400000000001</v>
      </c>
      <c r="C144">
        <v>18375</v>
      </c>
      <c r="E144">
        <f t="shared" si="127"/>
        <v>0.40000000000145519</v>
      </c>
      <c r="G144">
        <f t="shared" ref="G144" si="235">B144-B143</f>
        <v>87.190000000002328</v>
      </c>
      <c r="H144">
        <f t="shared" ref="H144" si="236">C144-C143</f>
        <v>95</v>
      </c>
    </row>
    <row r="145" spans="1:8" x14ac:dyDescent="0.25">
      <c r="A145" s="2">
        <v>44574</v>
      </c>
      <c r="B145">
        <v>18436.93</v>
      </c>
      <c r="C145">
        <v>18425</v>
      </c>
      <c r="E145">
        <f t="shared" si="127"/>
        <v>11.930000000000291</v>
      </c>
      <c r="G145">
        <f t="shared" ref="G145" si="237">B145-B144</f>
        <v>61.529999999998836</v>
      </c>
      <c r="H145">
        <f t="shared" ref="H145" si="238">C145-C144</f>
        <v>50</v>
      </c>
    </row>
    <row r="146" spans="1:8" x14ac:dyDescent="0.25">
      <c r="A146" s="2">
        <v>44575</v>
      </c>
      <c r="B146">
        <v>18403.330000000002</v>
      </c>
      <c r="C146">
        <v>18357</v>
      </c>
      <c r="E146">
        <f t="shared" si="127"/>
        <v>46.330000000001746</v>
      </c>
      <c r="G146">
        <f t="shared" ref="G146" si="239">B146-B145</f>
        <v>-33.599999999998545</v>
      </c>
      <c r="H146">
        <f t="shared" ref="H146" si="240">C146-C145</f>
        <v>-68</v>
      </c>
    </row>
    <row r="147" spans="1:8" x14ac:dyDescent="0.25">
      <c r="A147" s="2">
        <v>44578</v>
      </c>
      <c r="B147">
        <v>18525.439999999999</v>
      </c>
      <c r="C147">
        <v>18509</v>
      </c>
      <c r="E147">
        <f t="shared" si="127"/>
        <v>16.43999999999869</v>
      </c>
      <c r="G147">
        <f t="shared" ref="G147" si="241">B147-B146</f>
        <v>122.10999999999694</v>
      </c>
      <c r="H147">
        <f t="shared" ref="H147" si="242">C147-C146</f>
        <v>152</v>
      </c>
    </row>
    <row r="148" spans="1:8" x14ac:dyDescent="0.25">
      <c r="A148" s="2">
        <v>44579</v>
      </c>
      <c r="B148">
        <v>18378.64</v>
      </c>
      <c r="C148">
        <v>18349</v>
      </c>
      <c r="E148">
        <f t="shared" si="127"/>
        <v>29.639999999999418</v>
      </c>
      <c r="G148">
        <f t="shared" ref="G148" si="243">B148-B147</f>
        <v>-146.79999999999927</v>
      </c>
      <c r="H148">
        <f t="shared" ref="H148" si="244">C148-C147</f>
        <v>-160</v>
      </c>
    </row>
    <row r="149" spans="1:8" x14ac:dyDescent="0.25">
      <c r="A149" s="2">
        <v>44580</v>
      </c>
      <c r="B149">
        <v>18227.46</v>
      </c>
      <c r="C149">
        <v>18218</v>
      </c>
      <c r="E149">
        <f t="shared" si="127"/>
        <v>9.4599999999991269</v>
      </c>
      <c r="G149">
        <f t="shared" ref="G149" si="245">B149-B148</f>
        <v>-151.18000000000029</v>
      </c>
      <c r="H149">
        <f t="shared" ref="H149" si="246">C149-C148</f>
        <v>-131</v>
      </c>
    </row>
    <row r="150" spans="1:8" x14ac:dyDescent="0.25">
      <c r="A150" s="2">
        <v>44581</v>
      </c>
      <c r="B150">
        <v>18218.28</v>
      </c>
      <c r="C150">
        <v>18226</v>
      </c>
      <c r="E150">
        <f t="shared" si="127"/>
        <v>-7.7200000000011642</v>
      </c>
      <c r="G150">
        <f t="shared" ref="G150" si="247">B150-B149</f>
        <v>-9.180000000000291</v>
      </c>
      <c r="H150">
        <f t="shared" ref="H150" si="248">C150-C149</f>
        <v>8</v>
      </c>
    </row>
    <row r="151" spans="1:8" x14ac:dyDescent="0.25">
      <c r="A151" s="2">
        <v>44582</v>
      </c>
      <c r="B151">
        <f>B152-89.74</f>
        <v>17899.3</v>
      </c>
      <c r="C151">
        <f>C152-61</f>
        <v>17896</v>
      </c>
      <c r="E151">
        <f t="shared" si="127"/>
        <v>3.2999999999992724</v>
      </c>
      <c r="G151">
        <f t="shared" ref="G151:G152" si="249">B151-B150</f>
        <v>-318.97999999999956</v>
      </c>
      <c r="H151">
        <f t="shared" ref="H151:H152" si="250">C151-C150</f>
        <v>-330</v>
      </c>
    </row>
    <row r="152" spans="1:8" x14ac:dyDescent="0.25">
      <c r="A152" s="2">
        <v>44585</v>
      </c>
      <c r="B152">
        <v>17989.04</v>
      </c>
      <c r="C152">
        <v>17957</v>
      </c>
      <c r="E152">
        <f t="shared" ref="E152:E252" si="251">B152-C152</f>
        <v>32.040000000000873</v>
      </c>
      <c r="G152">
        <f t="shared" si="249"/>
        <v>89.740000000001601</v>
      </c>
      <c r="H152">
        <f t="shared" si="250"/>
        <v>61</v>
      </c>
    </row>
    <row r="153" spans="1:8" x14ac:dyDescent="0.25">
      <c r="A153" s="2">
        <v>44586</v>
      </c>
      <c r="B153">
        <v>17701.12</v>
      </c>
      <c r="C153">
        <v>17678</v>
      </c>
      <c r="E153">
        <f t="shared" si="251"/>
        <v>23.119999999998981</v>
      </c>
      <c r="G153">
        <f t="shared" ref="G153" si="252">B153-B152</f>
        <v>-287.92000000000189</v>
      </c>
      <c r="H153">
        <f t="shared" ref="H153" si="253">C153-C152</f>
        <v>-279</v>
      </c>
    </row>
    <row r="154" spans="1:8" x14ac:dyDescent="0.25">
      <c r="A154" s="2">
        <v>44587</v>
      </c>
      <c r="B154">
        <v>17674.400000000001</v>
      </c>
      <c r="C154">
        <v>17625</v>
      </c>
      <c r="E154">
        <f t="shared" si="251"/>
        <v>49.400000000001455</v>
      </c>
      <c r="G154">
        <f t="shared" ref="G154" si="254">B154-B153</f>
        <v>-26.719999999997526</v>
      </c>
      <c r="H154">
        <f t="shared" ref="H154" si="255">C154-C153</f>
        <v>-53</v>
      </c>
    </row>
    <row r="155" spans="1:8" x14ac:dyDescent="0.25">
      <c r="A155" s="2">
        <v>44599</v>
      </c>
      <c r="B155">
        <v>17900</v>
      </c>
      <c r="C155">
        <v>17899</v>
      </c>
      <c r="E155">
        <f t="shared" si="251"/>
        <v>1</v>
      </c>
      <c r="G155">
        <f t="shared" ref="G155" si="256">B155-B154</f>
        <v>225.59999999999854</v>
      </c>
      <c r="H155">
        <f t="shared" ref="H155" si="257">C155-C154</f>
        <v>274</v>
      </c>
    </row>
    <row r="156" spans="1:8" x14ac:dyDescent="0.25">
      <c r="A156" s="2">
        <v>44600</v>
      </c>
      <c r="B156">
        <v>17966.560000000001</v>
      </c>
      <c r="C156">
        <v>17942</v>
      </c>
      <c r="E156">
        <f t="shared" si="251"/>
        <v>24.56000000000131</v>
      </c>
      <c r="G156">
        <f t="shared" ref="G156" si="258">B156-B155</f>
        <v>66.56000000000131</v>
      </c>
      <c r="H156">
        <f t="shared" ref="H156" si="259">C156-C155</f>
        <v>43</v>
      </c>
    </row>
    <row r="157" spans="1:8" x14ac:dyDescent="0.25">
      <c r="A157" s="2">
        <v>44601</v>
      </c>
      <c r="B157">
        <v>18151.759999999998</v>
      </c>
      <c r="C157">
        <v>18167</v>
      </c>
      <c r="E157">
        <f t="shared" si="251"/>
        <v>-15.240000000001601</v>
      </c>
      <c r="G157">
        <f t="shared" ref="G157" si="260">B157-B156</f>
        <v>185.19999999999709</v>
      </c>
      <c r="H157">
        <f t="shared" ref="H157" si="261">C157-C156</f>
        <v>225</v>
      </c>
    </row>
    <row r="158" spans="1:8" x14ac:dyDescent="0.25">
      <c r="A158" s="2">
        <v>44602</v>
      </c>
      <c r="B158">
        <v>18338.05</v>
      </c>
      <c r="C158">
        <v>18337</v>
      </c>
      <c r="E158">
        <f t="shared" si="251"/>
        <v>1.0499999999992724</v>
      </c>
      <c r="G158">
        <f t="shared" ref="G158" si="262">B158-B157</f>
        <v>186.29000000000087</v>
      </c>
      <c r="H158">
        <f t="shared" ref="H158" si="263">C158-C157</f>
        <v>170</v>
      </c>
    </row>
    <row r="159" spans="1:8" x14ac:dyDescent="0.25">
      <c r="A159" s="2">
        <v>44603</v>
      </c>
      <c r="B159">
        <v>18310.939999999999</v>
      </c>
      <c r="C159">
        <v>18275</v>
      </c>
      <c r="E159">
        <f t="shared" si="251"/>
        <v>35.93999999999869</v>
      </c>
      <c r="G159">
        <f t="shared" ref="G159" si="264">B159-B158</f>
        <v>-27.110000000000582</v>
      </c>
      <c r="H159">
        <f t="shared" ref="H159" si="265">C159-C158</f>
        <v>-62</v>
      </c>
    </row>
    <row r="160" spans="1:8" x14ac:dyDescent="0.25">
      <c r="A160" s="2">
        <v>44606</v>
      </c>
      <c r="B160">
        <v>17997.669999999998</v>
      </c>
      <c r="C160">
        <v>17977</v>
      </c>
      <c r="E160">
        <f t="shared" si="251"/>
        <v>20.669999999998254</v>
      </c>
      <c r="G160">
        <f t="shared" ref="G160" si="266">B160-B159</f>
        <v>-313.27000000000044</v>
      </c>
      <c r="H160">
        <f t="shared" ref="H160" si="267">C160-C159</f>
        <v>-298</v>
      </c>
    </row>
    <row r="161" spans="1:8" x14ac:dyDescent="0.25">
      <c r="A161" s="2">
        <v>44607</v>
      </c>
      <c r="B161">
        <v>17951.810000000001</v>
      </c>
      <c r="C161">
        <v>17953</v>
      </c>
      <c r="E161">
        <f t="shared" si="251"/>
        <v>-1.1899999999986903</v>
      </c>
      <c r="G161">
        <f t="shared" ref="G161" si="268">B161-B160</f>
        <v>-45.859999999996944</v>
      </c>
      <c r="H161">
        <f t="shared" ref="H161" si="269">C161-C160</f>
        <v>-24</v>
      </c>
    </row>
    <row r="162" spans="1:8" x14ac:dyDescent="0.25">
      <c r="A162" s="2">
        <v>44608</v>
      </c>
      <c r="B162">
        <v>18231.47</v>
      </c>
      <c r="C162">
        <v>18207</v>
      </c>
      <c r="E162">
        <f t="shared" si="251"/>
        <v>24.470000000001164</v>
      </c>
      <c r="G162">
        <f t="shared" ref="G162" si="270">B162-B161</f>
        <v>279.65999999999985</v>
      </c>
      <c r="H162">
        <f t="shared" ref="H162" si="271">C162-C161</f>
        <v>254</v>
      </c>
    </row>
    <row r="163" spans="1:8" x14ac:dyDescent="0.25">
      <c r="A163" s="2">
        <v>44609</v>
      </c>
      <c r="B163">
        <v>18268.57</v>
      </c>
      <c r="C163">
        <v>18243</v>
      </c>
      <c r="E163">
        <f t="shared" si="251"/>
        <v>25.569999999999709</v>
      </c>
      <c r="G163">
        <f t="shared" ref="G163" si="272">B163-B162</f>
        <v>37.099999999998545</v>
      </c>
      <c r="H163">
        <f t="shared" ref="H163" si="273">C163-C162</f>
        <v>36</v>
      </c>
    </row>
    <row r="164" spans="1:8" x14ac:dyDescent="0.25">
      <c r="A164" s="2">
        <v>44610</v>
      </c>
      <c r="B164">
        <v>18232.349999999999</v>
      </c>
      <c r="C164">
        <v>18226</v>
      </c>
      <c r="E164">
        <f t="shared" si="251"/>
        <v>6.3499999999985448</v>
      </c>
      <c r="G164">
        <f t="shared" ref="G164" si="274">B164-B163</f>
        <v>-36.220000000001164</v>
      </c>
      <c r="H164">
        <f t="shared" ref="H164" si="275">C164-C163</f>
        <v>-17</v>
      </c>
    </row>
    <row r="165" spans="1:8" x14ac:dyDescent="0.25">
      <c r="A165" s="2">
        <v>44613</v>
      </c>
      <c r="B165">
        <v>18221.490000000002</v>
      </c>
      <c r="C165">
        <v>18177</v>
      </c>
      <c r="E165">
        <f t="shared" si="251"/>
        <v>44.490000000001601</v>
      </c>
      <c r="G165">
        <f t="shared" ref="G165" si="276">B165-B164</f>
        <v>-10.859999999996944</v>
      </c>
      <c r="H165">
        <f t="shared" ref="H165" si="277">C165-C164</f>
        <v>-49</v>
      </c>
    </row>
    <row r="166" spans="1:8" x14ac:dyDescent="0.25">
      <c r="A166" s="2">
        <v>44614</v>
      </c>
      <c r="B166">
        <v>17969.29</v>
      </c>
      <c r="C166">
        <v>17878</v>
      </c>
      <c r="E166">
        <f t="shared" si="251"/>
        <v>91.290000000000873</v>
      </c>
      <c r="G166">
        <f t="shared" ref="G166" si="278">B166-B165</f>
        <v>-252.20000000000073</v>
      </c>
      <c r="H166">
        <f t="shared" ref="H166" si="279">C166-C165</f>
        <v>-299</v>
      </c>
    </row>
    <row r="167" spans="1:8" x14ac:dyDescent="0.25">
      <c r="A167" s="2">
        <v>44615</v>
      </c>
      <c r="B167">
        <v>18055.73</v>
      </c>
      <c r="C167">
        <v>18042</v>
      </c>
      <c r="E167">
        <f t="shared" si="251"/>
        <v>13.729999999999563</v>
      </c>
      <c r="G167">
        <f t="shared" ref="G167" si="280">B167-B166</f>
        <v>86.43999999999869</v>
      </c>
      <c r="H167">
        <f t="shared" ref="H167" si="281">C167-C166</f>
        <v>164</v>
      </c>
    </row>
    <row r="168" spans="1:8" x14ac:dyDescent="0.25">
      <c r="A168" s="2">
        <v>44616</v>
      </c>
      <c r="B168">
        <v>17594.55</v>
      </c>
      <c r="C168">
        <v>17516</v>
      </c>
      <c r="E168">
        <f t="shared" si="251"/>
        <v>78.549999999999272</v>
      </c>
      <c r="G168">
        <f t="shared" ref="G168" si="282">B168-B167</f>
        <v>-461.18000000000029</v>
      </c>
      <c r="H168">
        <f t="shared" ref="H168" si="283">C168-C167</f>
        <v>-526</v>
      </c>
    </row>
    <row r="169" spans="1:8" x14ac:dyDescent="0.25">
      <c r="A169" s="2">
        <v>44617</v>
      </c>
      <c r="B169">
        <v>17652.18</v>
      </c>
      <c r="C169">
        <v>17606</v>
      </c>
      <c r="E169">
        <f t="shared" si="251"/>
        <v>46.180000000000291</v>
      </c>
      <c r="G169">
        <f t="shared" ref="G169" si="284">B169-B168</f>
        <v>57.630000000001019</v>
      </c>
      <c r="H169">
        <f t="shared" ref="H169" si="285">C169-C168</f>
        <v>90</v>
      </c>
    </row>
    <row r="170" spans="1:8" x14ac:dyDescent="0.25">
      <c r="A170" s="2">
        <v>44621</v>
      </c>
      <c r="B170">
        <v>17898.25</v>
      </c>
      <c r="C170">
        <v>17911</v>
      </c>
      <c r="E170">
        <f t="shared" si="251"/>
        <v>-12.75</v>
      </c>
      <c r="G170">
        <f t="shared" ref="G170" si="286">B170-B169</f>
        <v>246.06999999999971</v>
      </c>
      <c r="H170">
        <f t="shared" ref="H170" si="287">C170-C169</f>
        <v>305</v>
      </c>
    </row>
    <row r="171" spans="1:8" x14ac:dyDescent="0.25">
      <c r="A171" s="2">
        <v>44622</v>
      </c>
      <c r="B171">
        <v>17867.599999999999</v>
      </c>
      <c r="C171">
        <v>17844</v>
      </c>
      <c r="E171">
        <f t="shared" si="251"/>
        <v>23.599999999998545</v>
      </c>
      <c r="G171">
        <f t="shared" ref="G171" si="288">B171-B170</f>
        <v>-30.650000000001455</v>
      </c>
      <c r="H171">
        <f t="shared" ref="H171" si="289">C171-C170</f>
        <v>-67</v>
      </c>
    </row>
    <row r="172" spans="1:8" x14ac:dyDescent="0.25">
      <c r="A172" s="2">
        <v>44623</v>
      </c>
      <c r="B172">
        <v>17934.400000000001</v>
      </c>
      <c r="C172">
        <v>17929</v>
      </c>
      <c r="E172">
        <f t="shared" si="251"/>
        <v>5.4000000000014552</v>
      </c>
      <c r="G172">
        <f t="shared" ref="G172" si="290">B172-B171</f>
        <v>66.80000000000291</v>
      </c>
      <c r="H172">
        <f t="shared" ref="H172" si="291">C172-C171</f>
        <v>85</v>
      </c>
    </row>
    <row r="173" spans="1:8" x14ac:dyDescent="0.25">
      <c r="A173" s="2">
        <v>44624</v>
      </c>
      <c r="B173">
        <v>17736.52</v>
      </c>
      <c r="C173">
        <v>17666</v>
      </c>
      <c r="E173">
        <f t="shared" si="251"/>
        <v>70.520000000000437</v>
      </c>
      <c r="G173">
        <f t="shared" ref="G173" si="292">B173-B172</f>
        <v>-197.88000000000102</v>
      </c>
      <c r="H173">
        <f t="shared" ref="H173" si="293">C173-C172</f>
        <v>-263</v>
      </c>
    </row>
    <row r="174" spans="1:8" x14ac:dyDescent="0.25">
      <c r="A174" s="2">
        <v>44627</v>
      </c>
      <c r="B174">
        <v>17178.689999999999</v>
      </c>
      <c r="C174">
        <v>17058</v>
      </c>
      <c r="E174">
        <f t="shared" si="251"/>
        <v>120.68999999999869</v>
      </c>
      <c r="G174">
        <f t="shared" ref="G174" si="294">B174-B173</f>
        <v>-557.83000000000175</v>
      </c>
      <c r="H174">
        <f t="shared" ref="H174" si="295">C174-C173</f>
        <v>-608</v>
      </c>
    </row>
    <row r="175" spans="1:8" x14ac:dyDescent="0.25">
      <c r="A175" s="2">
        <v>44628</v>
      </c>
      <c r="B175">
        <v>16825.25</v>
      </c>
      <c r="C175">
        <v>16702</v>
      </c>
      <c r="E175">
        <f t="shared" si="251"/>
        <v>123.25</v>
      </c>
      <c r="G175">
        <f t="shared" ref="G175:G176" si="296">B175-B174</f>
        <v>-353.43999999999869</v>
      </c>
      <c r="H175">
        <f t="shared" ref="H175:H176" si="297">C175-C174</f>
        <v>-356</v>
      </c>
    </row>
    <row r="176" spans="1:8" x14ac:dyDescent="0.25">
      <c r="A176" s="2">
        <v>44629</v>
      </c>
      <c r="B176">
        <v>17015.36</v>
      </c>
      <c r="C176">
        <v>16946</v>
      </c>
      <c r="E176">
        <f t="shared" si="251"/>
        <v>69.360000000000582</v>
      </c>
      <c r="G176">
        <f t="shared" si="296"/>
        <v>190.11000000000058</v>
      </c>
      <c r="H176">
        <f t="shared" si="297"/>
        <v>244</v>
      </c>
    </row>
    <row r="177" spans="1:8" x14ac:dyDescent="0.25">
      <c r="A177" s="2">
        <v>44630</v>
      </c>
      <c r="B177">
        <v>17433.2</v>
      </c>
      <c r="C177">
        <v>17437</v>
      </c>
      <c r="E177">
        <f t="shared" si="251"/>
        <v>-3.7999999999992724</v>
      </c>
      <c r="G177">
        <f t="shared" ref="G177" si="298">B177-B176</f>
        <v>417.84000000000015</v>
      </c>
      <c r="H177">
        <f t="shared" ref="H177" si="299">C177-C176</f>
        <v>491</v>
      </c>
    </row>
    <row r="178" spans="1:8" x14ac:dyDescent="0.25">
      <c r="A178" s="2">
        <v>44631</v>
      </c>
      <c r="B178">
        <v>17264.740000000002</v>
      </c>
      <c r="C178">
        <v>17363</v>
      </c>
      <c r="E178">
        <f t="shared" si="251"/>
        <v>-98.259999999998399</v>
      </c>
      <c r="G178">
        <f t="shared" ref="G178" si="300">B178-B177</f>
        <v>-168.45999999999913</v>
      </c>
      <c r="H178">
        <f t="shared" ref="H178" si="301">C178-C177</f>
        <v>-74</v>
      </c>
    </row>
    <row r="179" spans="1:8" x14ac:dyDescent="0.25">
      <c r="A179" s="2">
        <v>44634</v>
      </c>
      <c r="B179">
        <v>17263.04</v>
      </c>
      <c r="C179">
        <v>17239</v>
      </c>
      <c r="E179">
        <f t="shared" si="251"/>
        <v>24.040000000000873</v>
      </c>
      <c r="G179">
        <f t="shared" ref="G179" si="302">B179-B178</f>
        <v>-1.7000000000007276</v>
      </c>
      <c r="H179">
        <f t="shared" ref="H179" si="303">C179-C178</f>
        <v>-124</v>
      </c>
    </row>
    <row r="180" spans="1:8" x14ac:dyDescent="0.25">
      <c r="A180" s="2">
        <v>44635</v>
      </c>
      <c r="B180">
        <v>16926.060000000001</v>
      </c>
      <c r="C180">
        <v>16882</v>
      </c>
      <c r="E180">
        <f t="shared" si="251"/>
        <v>44.06000000000131</v>
      </c>
      <c r="G180">
        <f t="shared" ref="G180" si="304">B180-B179</f>
        <v>-336.97999999999956</v>
      </c>
      <c r="H180">
        <f t="shared" ref="H180" si="305">C180-C179</f>
        <v>-357</v>
      </c>
    </row>
    <row r="181" spans="1:8" x14ac:dyDescent="0.25">
      <c r="A181" s="2">
        <v>44636</v>
      </c>
      <c r="B181">
        <v>16940.830000000002</v>
      </c>
      <c r="C181">
        <v>16937</v>
      </c>
      <c r="E181">
        <f t="shared" si="251"/>
        <v>3.8300000000017462</v>
      </c>
      <c r="G181">
        <f t="shared" ref="G181" si="306">B181-B180</f>
        <v>14.770000000000437</v>
      </c>
      <c r="H181">
        <f t="shared" ref="H181" si="307">C181-C180</f>
        <v>55</v>
      </c>
    </row>
    <row r="182" spans="1:8" x14ac:dyDescent="0.25">
      <c r="A182" s="2">
        <v>44637</v>
      </c>
      <c r="B182">
        <v>17448.22</v>
      </c>
      <c r="C182">
        <v>17446</v>
      </c>
      <c r="E182">
        <f t="shared" si="251"/>
        <v>2.2200000000011642</v>
      </c>
      <c r="G182">
        <f t="shared" ref="G182" si="308">B182-B181</f>
        <v>507.38999999999942</v>
      </c>
      <c r="H182">
        <f t="shared" ref="H182" si="309">C182-C181</f>
        <v>509</v>
      </c>
    </row>
    <row r="183" spans="1:8" x14ac:dyDescent="0.25">
      <c r="A183" s="2">
        <v>44638</v>
      </c>
      <c r="B183">
        <v>17456.52</v>
      </c>
      <c r="C183">
        <v>17391</v>
      </c>
      <c r="E183">
        <f t="shared" si="251"/>
        <v>65.520000000000437</v>
      </c>
      <c r="G183">
        <f t="shared" ref="G183" si="310">B183-B182</f>
        <v>8.2999999999992724</v>
      </c>
      <c r="H183">
        <f t="shared" ref="H183" si="311">C183-C182</f>
        <v>-55</v>
      </c>
    </row>
    <row r="184" spans="1:8" x14ac:dyDescent="0.25">
      <c r="A184" s="2">
        <v>44641</v>
      </c>
      <c r="B184">
        <v>17560.36</v>
      </c>
      <c r="C184">
        <v>17489</v>
      </c>
      <c r="E184">
        <f t="shared" si="251"/>
        <v>71.360000000000582</v>
      </c>
      <c r="G184">
        <f t="shared" ref="G184" si="312">B184-B183</f>
        <v>103.84000000000015</v>
      </c>
      <c r="H184">
        <f t="shared" ref="H184" si="313">C184-C183</f>
        <v>98</v>
      </c>
    </row>
    <row r="185" spans="1:8" x14ac:dyDescent="0.25">
      <c r="A185" s="2">
        <v>44642</v>
      </c>
      <c r="B185">
        <v>17559.71</v>
      </c>
      <c r="C185">
        <v>17520</v>
      </c>
      <c r="E185">
        <f t="shared" si="251"/>
        <v>39.709999999999127</v>
      </c>
      <c r="G185">
        <f t="shared" ref="G185" si="314">B185-B184</f>
        <v>-0.65000000000145519</v>
      </c>
      <c r="H185">
        <f t="shared" ref="H185" si="315">C185-C184</f>
        <v>31</v>
      </c>
    </row>
    <row r="186" spans="1:8" x14ac:dyDescent="0.25">
      <c r="A186" s="2">
        <v>44643</v>
      </c>
      <c r="B186">
        <v>17731.37</v>
      </c>
      <c r="C186">
        <v>17702</v>
      </c>
      <c r="E186">
        <f t="shared" si="251"/>
        <v>29.369999999998981</v>
      </c>
      <c r="G186">
        <f t="shared" ref="G186" si="316">B186-B185</f>
        <v>171.65999999999985</v>
      </c>
      <c r="H186">
        <f t="shared" ref="H186" si="317">C186-C185</f>
        <v>182</v>
      </c>
    </row>
    <row r="187" spans="1:8" x14ac:dyDescent="0.25">
      <c r="A187" s="2">
        <v>44644</v>
      </c>
      <c r="B187">
        <v>17699.060000000001</v>
      </c>
      <c r="C187">
        <v>17671</v>
      </c>
      <c r="E187">
        <f t="shared" si="251"/>
        <v>28.06000000000131</v>
      </c>
      <c r="G187">
        <f t="shared" ref="G187" si="318">B187-B186</f>
        <v>-32.309999999997672</v>
      </c>
      <c r="H187">
        <f t="shared" ref="H187" si="319">C187-C186</f>
        <v>-31</v>
      </c>
    </row>
    <row r="188" spans="1:8" x14ac:dyDescent="0.25">
      <c r="A188" s="2">
        <v>44645</v>
      </c>
      <c r="B188">
        <v>17676.95</v>
      </c>
      <c r="C188">
        <v>17621</v>
      </c>
      <c r="E188">
        <f t="shared" si="251"/>
        <v>55.950000000000728</v>
      </c>
      <c r="G188">
        <f t="shared" ref="G188" si="320">B188-B187</f>
        <v>-22.110000000000582</v>
      </c>
      <c r="H188">
        <f t="shared" ref="H188" si="321">C188-C187</f>
        <v>-50</v>
      </c>
    </row>
    <row r="189" spans="1:8" x14ac:dyDescent="0.25">
      <c r="A189" s="2">
        <v>44648</v>
      </c>
      <c r="B189">
        <v>17520.009999999998</v>
      </c>
      <c r="C189">
        <v>17438</v>
      </c>
      <c r="E189">
        <f t="shared" si="251"/>
        <v>82.009999999998399</v>
      </c>
      <c r="G189">
        <f t="shared" ref="G189" si="322">B189-B188</f>
        <v>-156.94000000000233</v>
      </c>
      <c r="H189">
        <f t="shared" ref="H189" si="323">C189-C188</f>
        <v>-183</v>
      </c>
    </row>
    <row r="190" spans="1:8" x14ac:dyDescent="0.25">
      <c r="A190" s="2">
        <v>44649</v>
      </c>
      <c r="B190">
        <v>17548.66</v>
      </c>
      <c r="C190">
        <v>17545</v>
      </c>
      <c r="E190">
        <f t="shared" si="251"/>
        <v>3.6599999999998545</v>
      </c>
      <c r="G190">
        <f t="shared" ref="G190" si="324">B190-B189</f>
        <v>28.650000000001455</v>
      </c>
      <c r="H190">
        <f t="shared" ref="H190" si="325">C190-C189</f>
        <v>107</v>
      </c>
    </row>
    <row r="191" spans="1:8" x14ac:dyDescent="0.25">
      <c r="A191" s="2">
        <v>44650</v>
      </c>
      <c r="B191">
        <v>17740.560000000001</v>
      </c>
      <c r="C191">
        <v>17741</v>
      </c>
      <c r="E191">
        <f t="shared" si="251"/>
        <v>-0.43999999999869033</v>
      </c>
      <c r="G191">
        <f t="shared" ref="G191" si="326">B191-B190</f>
        <v>191.90000000000146</v>
      </c>
      <c r="H191">
        <f t="shared" ref="H191" si="327">C191-C190</f>
        <v>196</v>
      </c>
    </row>
    <row r="192" spans="1:8" x14ac:dyDescent="0.25">
      <c r="A192" s="2">
        <v>44651</v>
      </c>
      <c r="B192">
        <v>17693.47</v>
      </c>
      <c r="C192">
        <v>17639</v>
      </c>
      <c r="E192">
        <f t="shared" si="251"/>
        <v>54.470000000001164</v>
      </c>
      <c r="G192">
        <f t="shared" ref="G192" si="328">B192-B191</f>
        <v>-47.090000000000146</v>
      </c>
      <c r="H192">
        <f t="shared" ref="H192" si="329">C192-C191</f>
        <v>-102</v>
      </c>
    </row>
    <row r="193" spans="1:8" x14ac:dyDescent="0.25">
      <c r="A193" s="2">
        <v>44652</v>
      </c>
      <c r="B193">
        <v>17625.59</v>
      </c>
      <c r="C193">
        <v>17554</v>
      </c>
      <c r="E193">
        <f t="shared" si="251"/>
        <v>71.590000000000146</v>
      </c>
      <c r="G193">
        <f t="shared" ref="G193" si="330">B193-B192</f>
        <v>-67.880000000001019</v>
      </c>
      <c r="H193">
        <f t="shared" ref="H193" si="331">C193-C192</f>
        <v>-85</v>
      </c>
    </row>
    <row r="194" spans="1:8" x14ac:dyDescent="0.25">
      <c r="A194" s="2">
        <v>44657</v>
      </c>
      <c r="B194">
        <v>17522.5</v>
      </c>
      <c r="C194">
        <v>17506</v>
      </c>
      <c r="E194">
        <f t="shared" si="251"/>
        <v>16.5</v>
      </c>
      <c r="G194">
        <f t="shared" ref="G194" si="332">B194-B193</f>
        <v>-103.09000000000015</v>
      </c>
      <c r="H194">
        <f t="shared" ref="H194" si="333">C194-C193</f>
        <v>-48</v>
      </c>
    </row>
    <row r="195" spans="1:8" x14ac:dyDescent="0.25">
      <c r="A195" s="2">
        <v>44658</v>
      </c>
      <c r="B195">
        <v>17178.63</v>
      </c>
      <c r="C195">
        <v>17143</v>
      </c>
      <c r="E195">
        <f t="shared" si="251"/>
        <v>35.630000000001019</v>
      </c>
      <c r="G195">
        <f t="shared" ref="G195" si="334">B195-B194</f>
        <v>-343.86999999999898</v>
      </c>
      <c r="H195">
        <f t="shared" ref="H195" si="335">C195-C194</f>
        <v>-363</v>
      </c>
    </row>
    <row r="196" spans="1:8" x14ac:dyDescent="0.25">
      <c r="A196" s="2">
        <v>44659</v>
      </c>
      <c r="B196">
        <v>17284.54</v>
      </c>
      <c r="C196">
        <v>17316</v>
      </c>
      <c r="E196">
        <f t="shared" si="251"/>
        <v>-31.459999999999127</v>
      </c>
      <c r="G196">
        <f t="shared" ref="G196" si="336">B196-B195</f>
        <v>105.90999999999985</v>
      </c>
      <c r="H196">
        <f t="shared" ref="H196" si="337">C196-C195</f>
        <v>173</v>
      </c>
    </row>
    <row r="197" spans="1:8" x14ac:dyDescent="0.25">
      <c r="A197" s="2">
        <v>44662</v>
      </c>
      <c r="B197">
        <v>17048.37</v>
      </c>
      <c r="C197">
        <v>17048</v>
      </c>
      <c r="E197">
        <f t="shared" si="251"/>
        <v>0.36999999999898137</v>
      </c>
      <c r="G197">
        <f t="shared" ref="G197" si="338">B197-B196</f>
        <v>-236.17000000000189</v>
      </c>
      <c r="H197">
        <f t="shared" ref="H197" si="339">C197-C196</f>
        <v>-268</v>
      </c>
    </row>
    <row r="198" spans="1:8" x14ac:dyDescent="0.25">
      <c r="A198" s="2">
        <v>44663</v>
      </c>
      <c r="B198">
        <v>16990.91</v>
      </c>
      <c r="C198">
        <v>17062</v>
      </c>
      <c r="E198">
        <f t="shared" si="251"/>
        <v>-71.090000000000146</v>
      </c>
      <c r="G198">
        <f t="shared" ref="G198" si="340">B198-B197</f>
        <v>-57.459999999999127</v>
      </c>
      <c r="H198">
        <f t="shared" ref="H198" si="341">C198-C197</f>
        <v>14</v>
      </c>
    </row>
    <row r="199" spans="1:8" x14ac:dyDescent="0.25">
      <c r="A199" s="2">
        <v>44664</v>
      </c>
      <c r="B199">
        <v>17301.650000000001</v>
      </c>
      <c r="C199">
        <v>17316</v>
      </c>
      <c r="E199">
        <f t="shared" si="251"/>
        <v>-14.349999999998545</v>
      </c>
      <c r="G199">
        <f t="shared" ref="G199" si="342">B199-B198</f>
        <v>310.7400000000016</v>
      </c>
      <c r="H199">
        <f t="shared" ref="H199" si="343">C199-C198</f>
        <v>254</v>
      </c>
    </row>
    <row r="200" spans="1:8" x14ac:dyDescent="0.25">
      <c r="A200" s="2">
        <v>44665</v>
      </c>
      <c r="B200">
        <v>17245.650000000001</v>
      </c>
      <c r="C200">
        <v>17298</v>
      </c>
      <c r="E200">
        <f t="shared" si="251"/>
        <v>-52.349999999998545</v>
      </c>
      <c r="G200">
        <f t="shared" ref="G200" si="344">B200-B199</f>
        <v>-56</v>
      </c>
      <c r="H200">
        <f t="shared" ref="H200" si="345">C200-C199</f>
        <v>-18</v>
      </c>
    </row>
    <row r="201" spans="1:8" x14ac:dyDescent="0.25">
      <c r="A201" s="2">
        <v>44666</v>
      </c>
      <c r="B201">
        <v>17004.18</v>
      </c>
      <c r="C201">
        <v>16947</v>
      </c>
      <c r="E201">
        <f t="shared" si="251"/>
        <v>57.180000000000291</v>
      </c>
      <c r="G201">
        <f t="shared" ref="G201" si="346">B201-B200</f>
        <v>-241.47000000000116</v>
      </c>
      <c r="H201">
        <f t="shared" ref="H201" si="347">C201-C200</f>
        <v>-351</v>
      </c>
    </row>
    <row r="202" spans="1:8" x14ac:dyDescent="0.25">
      <c r="A202" s="2">
        <v>44669</v>
      </c>
      <c r="B202">
        <v>16898.87</v>
      </c>
      <c r="C202">
        <v>16881</v>
      </c>
      <c r="E202">
        <f t="shared" si="251"/>
        <v>17.869999999998981</v>
      </c>
      <c r="G202">
        <f t="shared" ref="G202" si="348">B202-B201</f>
        <v>-105.31000000000131</v>
      </c>
      <c r="H202">
        <f t="shared" ref="H202" si="349">C202-C201</f>
        <v>-66</v>
      </c>
    </row>
    <row r="203" spans="1:8" x14ac:dyDescent="0.25">
      <c r="A203" s="2">
        <v>44670</v>
      </c>
      <c r="B203">
        <v>16993.400000000001</v>
      </c>
      <c r="C203">
        <v>17000</v>
      </c>
      <c r="E203">
        <f t="shared" si="251"/>
        <v>-6.5999999999985448</v>
      </c>
      <c r="G203">
        <f t="shared" ref="G203" si="350">B203-B202</f>
        <v>94.530000000002474</v>
      </c>
      <c r="H203">
        <f t="shared" ref="H203" si="351">C203-C202</f>
        <v>119</v>
      </c>
    </row>
    <row r="204" spans="1:8" x14ac:dyDescent="0.25">
      <c r="A204" s="2">
        <v>44671</v>
      </c>
      <c r="B204">
        <v>17148.88</v>
      </c>
      <c r="C204">
        <v>17125</v>
      </c>
      <c r="E204">
        <f t="shared" si="251"/>
        <v>23.880000000001019</v>
      </c>
      <c r="G204">
        <f t="shared" ref="G204" si="352">B204-B203</f>
        <v>155.47999999999956</v>
      </c>
      <c r="H204">
        <f t="shared" ref="H204" si="353">C204-C203</f>
        <v>125</v>
      </c>
    </row>
    <row r="205" spans="1:8" x14ac:dyDescent="0.25">
      <c r="A205" s="2">
        <v>44672</v>
      </c>
      <c r="B205">
        <v>17127.95</v>
      </c>
      <c r="C205">
        <v>17126</v>
      </c>
      <c r="E205">
        <f t="shared" si="251"/>
        <v>1.9500000000007276</v>
      </c>
      <c r="G205">
        <f t="shared" ref="G205" si="354">B205-B204</f>
        <v>-20.930000000000291</v>
      </c>
      <c r="H205">
        <f t="shared" ref="H205" si="355">C205-C204</f>
        <v>1</v>
      </c>
    </row>
    <row r="206" spans="1:8" x14ac:dyDescent="0.25">
      <c r="A206" s="2">
        <v>44673</v>
      </c>
      <c r="B206">
        <v>17025.09</v>
      </c>
      <c r="C206">
        <v>16992</v>
      </c>
      <c r="E206">
        <f t="shared" si="251"/>
        <v>33.090000000000146</v>
      </c>
      <c r="G206">
        <f t="shared" ref="G206" si="356">B206-B205</f>
        <v>-102.86000000000058</v>
      </c>
      <c r="H206">
        <f t="shared" ref="H206" si="357">C206-C205</f>
        <v>-134</v>
      </c>
    </row>
    <row r="207" spans="1:8" x14ac:dyDescent="0.25">
      <c r="A207" s="2">
        <v>44674</v>
      </c>
      <c r="B207">
        <v>16620.900000000001</v>
      </c>
      <c r="C207">
        <v>16572</v>
      </c>
      <c r="E207">
        <f t="shared" si="251"/>
        <v>48.900000000001455</v>
      </c>
      <c r="G207">
        <f t="shared" ref="G207" si="358">B207-B206</f>
        <v>-404.18999999999869</v>
      </c>
      <c r="H207">
        <f t="shared" ref="H207" si="359">C207-C206</f>
        <v>-420</v>
      </c>
    </row>
    <row r="208" spans="1:8" x14ac:dyDescent="0.25">
      <c r="A208" s="2">
        <v>44675</v>
      </c>
      <c r="B208">
        <v>16644.79</v>
      </c>
      <c r="C208">
        <v>16586</v>
      </c>
      <c r="E208">
        <f t="shared" si="251"/>
        <v>58.790000000000873</v>
      </c>
      <c r="G208">
        <f t="shared" ref="G208" si="360">B208-B207</f>
        <v>23.889999999999418</v>
      </c>
      <c r="H208">
        <f t="shared" ref="H208" si="361">C208-C207</f>
        <v>14</v>
      </c>
    </row>
    <row r="209" spans="1:8" x14ac:dyDescent="0.25">
      <c r="A209" s="2">
        <v>44676</v>
      </c>
      <c r="B209">
        <v>16303.35</v>
      </c>
      <c r="C209">
        <v>16293</v>
      </c>
      <c r="E209">
        <f t="shared" si="251"/>
        <v>10.350000000000364</v>
      </c>
      <c r="G209">
        <f t="shared" ref="G209" si="362">B209-B208</f>
        <v>-341.44000000000051</v>
      </c>
      <c r="H209">
        <f t="shared" ref="H209" si="363">C209-C208</f>
        <v>-293</v>
      </c>
    </row>
    <row r="210" spans="1:8" x14ac:dyDescent="0.25">
      <c r="A210" s="2">
        <v>44677</v>
      </c>
      <c r="B210">
        <v>16419.38</v>
      </c>
      <c r="C210">
        <v>16387</v>
      </c>
      <c r="E210">
        <f t="shared" si="251"/>
        <v>32.380000000001019</v>
      </c>
      <c r="G210">
        <f t="shared" ref="G210" si="364">B210-B209</f>
        <v>116.03000000000065</v>
      </c>
      <c r="H210">
        <f t="shared" ref="H210" si="365">C210-C209</f>
        <v>94</v>
      </c>
    </row>
    <row r="211" spans="1:8" x14ac:dyDescent="0.25">
      <c r="A211" s="2">
        <v>44678</v>
      </c>
      <c r="B211">
        <v>16592.18</v>
      </c>
      <c r="C211">
        <v>16583</v>
      </c>
      <c r="E211">
        <f t="shared" si="251"/>
        <v>9.180000000000291</v>
      </c>
      <c r="G211">
        <f t="shared" ref="G211" si="366">B211-B210</f>
        <v>172.79999999999927</v>
      </c>
      <c r="H211">
        <f t="shared" ref="H211" si="367">C211-C210</f>
        <v>196</v>
      </c>
    </row>
    <row r="212" spans="1:8" x14ac:dyDescent="0.25">
      <c r="A212" s="2">
        <v>44684</v>
      </c>
      <c r="B212">
        <v>16498.900000000001</v>
      </c>
      <c r="C212">
        <v>16470</v>
      </c>
      <c r="E212">
        <f t="shared" si="251"/>
        <v>28.900000000001455</v>
      </c>
      <c r="G212">
        <f t="shared" ref="G212" si="368">B212-B211</f>
        <v>-93.279999999998836</v>
      </c>
      <c r="H212">
        <f t="shared" ref="H212" si="369">C212-C211</f>
        <v>-113</v>
      </c>
    </row>
    <row r="213" spans="1:8" x14ac:dyDescent="0.25">
      <c r="A213" s="2">
        <v>44685</v>
      </c>
      <c r="B213">
        <v>16565.830000000002</v>
      </c>
      <c r="C213">
        <v>16519</v>
      </c>
      <c r="E213">
        <f t="shared" si="251"/>
        <v>46.830000000001746</v>
      </c>
      <c r="G213">
        <f t="shared" ref="G213" si="370">B213-B212</f>
        <v>66.930000000000291</v>
      </c>
      <c r="H213">
        <f t="shared" ref="H213" si="371">C213-C212</f>
        <v>49</v>
      </c>
    </row>
    <row r="214" spans="1:8" x14ac:dyDescent="0.25">
      <c r="A214" s="2">
        <v>44686</v>
      </c>
      <c r="B214">
        <v>16696.12</v>
      </c>
      <c r="C214">
        <v>16684</v>
      </c>
      <c r="E214">
        <f t="shared" si="251"/>
        <v>12.119999999998981</v>
      </c>
      <c r="G214">
        <f t="shared" ref="G214" si="372">B214-B213</f>
        <v>130.28999999999724</v>
      </c>
      <c r="H214">
        <f t="shared" ref="H214" si="373">C214-C213</f>
        <v>165</v>
      </c>
    </row>
    <row r="215" spans="1:8" x14ac:dyDescent="0.25">
      <c r="A215" s="2">
        <v>44687</v>
      </c>
      <c r="B215">
        <v>16408.2</v>
      </c>
      <c r="C215">
        <v>16355</v>
      </c>
      <c r="E215">
        <f t="shared" si="251"/>
        <v>53.200000000000728</v>
      </c>
      <c r="G215">
        <f t="shared" ref="G215" si="374">B215-B214</f>
        <v>-287.91999999999825</v>
      </c>
      <c r="H215">
        <f t="shared" ref="H215" si="375">C215-C214</f>
        <v>-329</v>
      </c>
    </row>
    <row r="216" spans="1:8" x14ac:dyDescent="0.25">
      <c r="A216" s="2">
        <v>44690</v>
      </c>
      <c r="B216">
        <v>16048.92</v>
      </c>
      <c r="C216">
        <v>16027</v>
      </c>
      <c r="E216">
        <f t="shared" si="251"/>
        <v>21.920000000000073</v>
      </c>
      <c r="G216">
        <f t="shared" ref="G216" si="376">B216-B215</f>
        <v>-359.28000000000065</v>
      </c>
      <c r="H216">
        <f t="shared" ref="H216" si="377">C216-C215</f>
        <v>-328</v>
      </c>
    </row>
    <row r="217" spans="1:8" x14ac:dyDescent="0.25">
      <c r="A217" s="2">
        <v>44691</v>
      </c>
      <c r="B217">
        <v>16061.7</v>
      </c>
      <c r="C217">
        <v>16039</v>
      </c>
      <c r="E217">
        <f t="shared" si="251"/>
        <v>22.700000000000728</v>
      </c>
      <c r="G217">
        <f t="shared" ref="G217" si="378">B217-B216</f>
        <v>12.780000000000655</v>
      </c>
      <c r="H217">
        <f t="shared" ref="H217" si="379">C217-C216</f>
        <v>12</v>
      </c>
    </row>
    <row r="218" spans="1:8" x14ac:dyDescent="0.25">
      <c r="A218" s="2">
        <v>44692</v>
      </c>
      <c r="B218">
        <v>16006.25</v>
      </c>
      <c r="C218">
        <v>16010</v>
      </c>
      <c r="E218">
        <f t="shared" si="251"/>
        <v>-3.75</v>
      </c>
      <c r="G218">
        <f t="shared" ref="G218" si="380">B218-B217</f>
        <v>-55.450000000000728</v>
      </c>
      <c r="H218">
        <f t="shared" ref="H218" si="381">C218-C217</f>
        <v>-29</v>
      </c>
    </row>
    <row r="219" spans="1:8" x14ac:dyDescent="0.25">
      <c r="A219" s="2">
        <v>44693</v>
      </c>
      <c r="B219">
        <v>15616.68</v>
      </c>
      <c r="C219">
        <v>15632</v>
      </c>
      <c r="E219">
        <f t="shared" si="251"/>
        <v>-15.319999999999709</v>
      </c>
      <c r="G219">
        <f t="shared" ref="G219" si="382">B219-B218</f>
        <v>-389.56999999999971</v>
      </c>
      <c r="H219">
        <f t="shared" ref="H219" si="383">C219-C218</f>
        <v>-378</v>
      </c>
    </row>
    <row r="220" spans="1:8" x14ac:dyDescent="0.25">
      <c r="A220" s="2">
        <v>44694</v>
      </c>
      <c r="B220">
        <v>15832.54</v>
      </c>
      <c r="C220">
        <v>15851</v>
      </c>
      <c r="E220">
        <f t="shared" si="251"/>
        <v>-18.459999999999127</v>
      </c>
      <c r="G220">
        <f t="shared" ref="G220" si="384">B220-B219</f>
        <v>215.86000000000058</v>
      </c>
      <c r="H220">
        <f t="shared" ref="H220" si="385">C220-C219</f>
        <v>219</v>
      </c>
    </row>
    <row r="221" spans="1:8" x14ac:dyDescent="0.25">
      <c r="A221" s="2">
        <v>44697</v>
      </c>
      <c r="B221">
        <v>15901.04</v>
      </c>
      <c r="C221">
        <v>15921</v>
      </c>
      <c r="E221">
        <f t="shared" si="251"/>
        <v>-19.959999999999127</v>
      </c>
      <c r="G221">
        <f t="shared" ref="G221" si="386">B221-B220</f>
        <v>68.5</v>
      </c>
      <c r="H221">
        <f t="shared" ref="H221" si="387">C221-C220</f>
        <v>70</v>
      </c>
    </row>
    <row r="222" spans="1:8" x14ac:dyDescent="0.25">
      <c r="A222" s="2">
        <v>44698</v>
      </c>
      <c r="B222">
        <v>16056.09</v>
      </c>
      <c r="C222">
        <v>16075</v>
      </c>
      <c r="E222">
        <f t="shared" si="251"/>
        <v>-18.909999999999854</v>
      </c>
      <c r="G222">
        <f t="shared" ref="G222" si="388">B222-B221</f>
        <v>155.04999999999927</v>
      </c>
      <c r="H222">
        <f t="shared" ref="H222" si="389">C222-C221</f>
        <v>154</v>
      </c>
    </row>
    <row r="223" spans="1:8" x14ac:dyDescent="0.25">
      <c r="A223" s="2">
        <v>44699</v>
      </c>
      <c r="B223">
        <v>16296.86</v>
      </c>
      <c r="C223">
        <v>16302</v>
      </c>
      <c r="E223">
        <f t="shared" si="251"/>
        <v>-5.1399999999994179</v>
      </c>
      <c r="G223">
        <f t="shared" ref="G223" si="390">B223-B222</f>
        <v>240.77000000000044</v>
      </c>
      <c r="H223">
        <f t="shared" ref="H223" si="391">C223-C222</f>
        <v>227</v>
      </c>
    </row>
    <row r="224" spans="1:8" x14ac:dyDescent="0.25">
      <c r="A224" s="2">
        <v>44700</v>
      </c>
      <c r="B224">
        <v>16020.32</v>
      </c>
      <c r="C224">
        <v>15911</v>
      </c>
      <c r="E224">
        <f t="shared" si="251"/>
        <v>109.31999999999971</v>
      </c>
      <c r="G224">
        <f t="shared" ref="G224" si="392">B224-B223</f>
        <v>-276.54000000000087</v>
      </c>
      <c r="H224">
        <f t="shared" ref="H224" si="393">C224-C223</f>
        <v>-391</v>
      </c>
    </row>
    <row r="225" spans="1:8" x14ac:dyDescent="0.25">
      <c r="A225" s="2">
        <v>44701</v>
      </c>
      <c r="B225">
        <v>16144.85</v>
      </c>
      <c r="C225">
        <v>16135</v>
      </c>
      <c r="E225">
        <f t="shared" si="251"/>
        <v>9.8500000000003638</v>
      </c>
      <c r="G225">
        <f t="shared" ref="G225" si="394">B225-B224</f>
        <v>124.53000000000065</v>
      </c>
      <c r="H225">
        <f t="shared" ref="H225" si="395">C225-C224</f>
        <v>224</v>
      </c>
    </row>
    <row r="226" spans="1:8" x14ac:dyDescent="0.25">
      <c r="A226" s="2">
        <v>44704</v>
      </c>
      <c r="B226">
        <v>16156.41</v>
      </c>
      <c r="C226">
        <v>16147</v>
      </c>
      <c r="E226">
        <f t="shared" si="251"/>
        <v>9.4099999999998545</v>
      </c>
      <c r="G226">
        <f t="shared" ref="G226" si="396">B226-B225</f>
        <v>11.559999999999491</v>
      </c>
      <c r="H226">
        <f t="shared" ref="H226" si="397">C226-C225</f>
        <v>12</v>
      </c>
    </row>
    <row r="227" spans="1:8" x14ac:dyDescent="0.25">
      <c r="A227" s="2">
        <v>44705</v>
      </c>
      <c r="B227">
        <v>15963.63</v>
      </c>
      <c r="C227">
        <v>15926</v>
      </c>
      <c r="E227">
        <f t="shared" si="251"/>
        <v>37.6299999999992</v>
      </c>
      <c r="G227">
        <f t="shared" ref="G227" si="398">B227-B226</f>
        <v>-192.78000000000065</v>
      </c>
      <c r="H227">
        <f t="shared" ref="H227" si="399">C227-C226</f>
        <v>-221</v>
      </c>
    </row>
    <row r="228" spans="1:8" x14ac:dyDescent="0.25">
      <c r="A228" s="2">
        <v>44706</v>
      </c>
      <c r="B228">
        <v>16104.03</v>
      </c>
      <c r="C228">
        <v>16060</v>
      </c>
      <c r="E228">
        <f t="shared" si="251"/>
        <v>44.030000000000655</v>
      </c>
      <c r="G228">
        <f t="shared" ref="G228" si="400">B228-B227</f>
        <v>140.40000000000146</v>
      </c>
      <c r="H228">
        <f t="shared" ref="H228" si="401">C228-C227</f>
        <v>134</v>
      </c>
    </row>
    <row r="229" spans="1:8" x14ac:dyDescent="0.25">
      <c r="A229" s="2">
        <v>44707</v>
      </c>
      <c r="B229">
        <v>15968.83</v>
      </c>
      <c r="C229">
        <v>15950</v>
      </c>
      <c r="E229">
        <f t="shared" si="251"/>
        <v>18.829999999999927</v>
      </c>
      <c r="G229">
        <f t="shared" ref="G229" si="402">B229-B228</f>
        <v>-135.20000000000073</v>
      </c>
      <c r="H229">
        <f t="shared" ref="H229" si="403">C229-C228</f>
        <v>-110</v>
      </c>
    </row>
    <row r="230" spans="1:8" x14ac:dyDescent="0.25">
      <c r="A230" s="2">
        <v>44708</v>
      </c>
      <c r="B230">
        <v>16266.22</v>
      </c>
      <c r="C230">
        <v>16230</v>
      </c>
      <c r="E230">
        <f t="shared" si="251"/>
        <v>36.219999999999345</v>
      </c>
      <c r="G230">
        <f t="shared" ref="G230" si="404">B230-B229</f>
        <v>297.38999999999942</v>
      </c>
      <c r="H230">
        <f t="shared" ref="H230" si="405">C230-C229</f>
        <v>280</v>
      </c>
    </row>
    <row r="231" spans="1:8" x14ac:dyDescent="0.25">
      <c r="A231" s="2">
        <v>44711</v>
      </c>
      <c r="B231">
        <v>16610.62</v>
      </c>
      <c r="C231">
        <v>16560</v>
      </c>
      <c r="E231">
        <f t="shared" si="251"/>
        <v>50.619999999998981</v>
      </c>
      <c r="G231">
        <f t="shared" ref="G231" si="406">B231-B230</f>
        <v>344.39999999999964</v>
      </c>
      <c r="H231">
        <f t="shared" ref="H231" si="407">C231-C230</f>
        <v>330</v>
      </c>
    </row>
    <row r="232" spans="1:8" x14ac:dyDescent="0.25">
      <c r="A232" s="2">
        <v>44712</v>
      </c>
      <c r="B232">
        <v>16807.77</v>
      </c>
      <c r="C232">
        <v>16682</v>
      </c>
      <c r="E232">
        <f t="shared" si="251"/>
        <v>125.77000000000044</v>
      </c>
      <c r="G232">
        <f t="shared" ref="G232" si="408">B232-B231</f>
        <v>197.15000000000146</v>
      </c>
      <c r="H232">
        <f t="shared" ref="H232" si="409">C232-C231</f>
        <v>122</v>
      </c>
    </row>
    <row r="233" spans="1:8" x14ac:dyDescent="0.25">
      <c r="A233" s="2">
        <v>44713</v>
      </c>
      <c r="B233">
        <v>16675.09</v>
      </c>
      <c r="C233">
        <v>16610</v>
      </c>
      <c r="E233">
        <f t="shared" si="251"/>
        <v>65.090000000000146</v>
      </c>
      <c r="G233">
        <f t="shared" ref="G233" si="410">B233-B232</f>
        <v>-132.68000000000029</v>
      </c>
      <c r="H233">
        <f t="shared" ref="H233" si="411">C233-C232</f>
        <v>-72</v>
      </c>
    </row>
    <row r="234" spans="1:8" x14ac:dyDescent="0.25">
      <c r="A234" s="2">
        <v>44714</v>
      </c>
      <c r="B234">
        <v>16552.57</v>
      </c>
      <c r="C234">
        <v>16532</v>
      </c>
      <c r="E234">
        <f t="shared" si="251"/>
        <v>20.569999999999709</v>
      </c>
      <c r="G234">
        <f t="shared" ref="G234" si="412">B234-B233</f>
        <v>-122.52000000000044</v>
      </c>
      <c r="H234">
        <f t="shared" ref="H234" si="413">C234-C233</f>
        <v>-78</v>
      </c>
    </row>
    <row r="235" spans="1:8" x14ac:dyDescent="0.25">
      <c r="A235" s="2">
        <v>44718</v>
      </c>
      <c r="B235">
        <v>16605.96</v>
      </c>
      <c r="C235">
        <v>16600</v>
      </c>
      <c r="E235">
        <f t="shared" si="251"/>
        <v>5.9599999999991269</v>
      </c>
      <c r="G235">
        <f t="shared" ref="G235" si="414">B235-B234</f>
        <v>53.389999999999418</v>
      </c>
      <c r="H235">
        <f t="shared" ref="H235" si="415">C235-C234</f>
        <v>68</v>
      </c>
    </row>
    <row r="236" spans="1:8" x14ac:dyDescent="0.25">
      <c r="A236" s="2">
        <v>44719</v>
      </c>
      <c r="B236">
        <v>16512.88</v>
      </c>
      <c r="C236">
        <v>16462</v>
      </c>
      <c r="E236">
        <f t="shared" si="251"/>
        <v>50.880000000001019</v>
      </c>
      <c r="G236">
        <f t="shared" ref="G236" si="416">B236-B235</f>
        <v>-93.079999999998108</v>
      </c>
      <c r="H236">
        <f t="shared" ref="H236" si="417">C236-C235</f>
        <v>-138</v>
      </c>
    </row>
    <row r="237" spans="1:8" x14ac:dyDescent="0.25">
      <c r="A237" s="2">
        <v>44720</v>
      </c>
      <c r="B237">
        <v>16670.509999999998</v>
      </c>
      <c r="C237">
        <v>16644</v>
      </c>
      <c r="E237">
        <f t="shared" si="251"/>
        <v>26.509999999998399</v>
      </c>
      <c r="G237">
        <f t="shared" ref="G237" si="418">B237-B236</f>
        <v>157.62999999999738</v>
      </c>
      <c r="H237">
        <f t="shared" ref="H237" si="419">C237-C236</f>
        <v>182</v>
      </c>
    </row>
    <row r="238" spans="1:8" x14ac:dyDescent="0.25">
      <c r="A238" s="2">
        <v>44721</v>
      </c>
      <c r="B238">
        <v>16621.34</v>
      </c>
      <c r="C238">
        <v>16582</v>
      </c>
      <c r="E238">
        <f t="shared" si="251"/>
        <v>39.340000000000146</v>
      </c>
      <c r="G238">
        <f t="shared" ref="G238" si="420">B238-B237</f>
        <v>-49.169999999998254</v>
      </c>
      <c r="H238">
        <f t="shared" ref="H238" si="421">C238-C237</f>
        <v>-62</v>
      </c>
    </row>
    <row r="239" spans="1:8" x14ac:dyDescent="0.25">
      <c r="A239" s="2">
        <v>44722</v>
      </c>
      <c r="B239">
        <v>16460.12</v>
      </c>
      <c r="C239">
        <v>16471</v>
      </c>
      <c r="E239">
        <f t="shared" si="251"/>
        <v>-10.880000000001019</v>
      </c>
      <c r="G239">
        <f t="shared" ref="G239" si="422">B239-B238</f>
        <v>-161.22000000000116</v>
      </c>
      <c r="H239">
        <f t="shared" ref="H239" si="423">C239-C238</f>
        <v>-111</v>
      </c>
    </row>
    <row r="240" spans="1:8" x14ac:dyDescent="0.25">
      <c r="A240" s="2">
        <v>44725</v>
      </c>
      <c r="B240">
        <v>16070.98</v>
      </c>
      <c r="C240">
        <v>16053</v>
      </c>
      <c r="E240">
        <f t="shared" si="251"/>
        <v>17.979999999999563</v>
      </c>
      <c r="G240">
        <f t="shared" ref="G240" si="424">B240-B239</f>
        <v>-389.13999999999942</v>
      </c>
      <c r="H240">
        <f t="shared" ref="H240" si="425">C240-C239</f>
        <v>-418</v>
      </c>
    </row>
    <row r="241" spans="1:8" x14ac:dyDescent="0.25">
      <c r="A241" s="2">
        <v>44726</v>
      </c>
      <c r="B241">
        <v>16047.37</v>
      </c>
      <c r="C241">
        <v>16055</v>
      </c>
      <c r="E241">
        <f t="shared" si="251"/>
        <v>-7.6299999999991996</v>
      </c>
      <c r="G241">
        <f t="shared" ref="G241" si="426">B241-B240</f>
        <v>-23.609999999998763</v>
      </c>
      <c r="H241">
        <f t="shared" ref="H241" si="427">C241-C240</f>
        <v>2</v>
      </c>
    </row>
    <row r="242" spans="1:8" x14ac:dyDescent="0.25">
      <c r="A242" s="2">
        <v>44727</v>
      </c>
      <c r="B242">
        <v>15999.25</v>
      </c>
      <c r="C242">
        <v>16062</v>
      </c>
      <c r="E242">
        <f t="shared" si="251"/>
        <v>-62.75</v>
      </c>
      <c r="G242">
        <f t="shared" ref="G242" si="428">B242-B241</f>
        <v>-48.1200000000008</v>
      </c>
      <c r="H242">
        <f t="shared" ref="H242" si="429">C242-C241</f>
        <v>7</v>
      </c>
    </row>
    <row r="243" spans="1:8" x14ac:dyDescent="0.25">
      <c r="A243" s="2">
        <v>44728</v>
      </c>
      <c r="B243">
        <v>15838.61</v>
      </c>
      <c r="C243">
        <v>15410</v>
      </c>
      <c r="E243">
        <f t="shared" si="251"/>
        <v>428.61000000000058</v>
      </c>
      <c r="G243">
        <f t="shared" ref="G243" si="430">B243-B242</f>
        <v>-160.63999999999942</v>
      </c>
      <c r="H243">
        <f t="shared" ref="H243" si="431">C243-C242</f>
        <v>-652</v>
      </c>
    </row>
    <row r="244" spans="1:8" x14ac:dyDescent="0.25">
      <c r="A244" s="2">
        <v>44729</v>
      </c>
      <c r="B244">
        <v>15641.26</v>
      </c>
      <c r="C244">
        <v>15200</v>
      </c>
      <c r="E244">
        <f t="shared" si="251"/>
        <v>441.26000000000022</v>
      </c>
      <c r="G244">
        <f t="shared" ref="G244" si="432">B244-B243</f>
        <v>-197.35000000000036</v>
      </c>
      <c r="H244">
        <f t="shared" ref="H244" si="433">C244-C243</f>
        <v>-210</v>
      </c>
    </row>
    <row r="245" spans="1:8" x14ac:dyDescent="0.25">
      <c r="A245" s="2">
        <v>44732</v>
      </c>
      <c r="B245">
        <v>15367.58</v>
      </c>
      <c r="C245">
        <v>15038</v>
      </c>
      <c r="E245">
        <f t="shared" si="251"/>
        <v>329.57999999999993</v>
      </c>
      <c r="G245">
        <f t="shared" ref="G245" si="434">B245-B244</f>
        <v>-273.68000000000029</v>
      </c>
      <c r="H245">
        <f t="shared" ref="H245" si="435">C245-C244</f>
        <v>-162</v>
      </c>
    </row>
    <row r="246" spans="1:8" x14ac:dyDescent="0.25">
      <c r="A246" s="2">
        <v>44733</v>
      </c>
      <c r="B246">
        <v>15728.64</v>
      </c>
      <c r="C246">
        <v>15334</v>
      </c>
      <c r="E246">
        <f t="shared" si="251"/>
        <v>394.63999999999942</v>
      </c>
      <c r="G246">
        <f t="shared" ref="G246" si="436">B246-B245</f>
        <v>361.05999999999949</v>
      </c>
      <c r="H246">
        <f t="shared" ref="H246" si="437">C246-C245</f>
        <v>296</v>
      </c>
    </row>
    <row r="247" spans="1:8" x14ac:dyDescent="0.25">
      <c r="A247" s="2">
        <v>44734</v>
      </c>
      <c r="B247">
        <v>15347.75</v>
      </c>
      <c r="C247">
        <v>15012</v>
      </c>
      <c r="E247">
        <f t="shared" si="251"/>
        <v>335.75</v>
      </c>
      <c r="G247">
        <f t="shared" ref="G247" si="438">B247-B246</f>
        <v>-380.88999999999942</v>
      </c>
      <c r="H247">
        <f t="shared" ref="H247" si="439">C247-C246</f>
        <v>-322</v>
      </c>
    </row>
    <row r="248" spans="1:8" x14ac:dyDescent="0.25">
      <c r="A248" s="2">
        <v>44735</v>
      </c>
      <c r="B248">
        <v>15176.44</v>
      </c>
      <c r="C248">
        <v>14938</v>
      </c>
      <c r="E248">
        <f t="shared" si="251"/>
        <v>238.44000000000051</v>
      </c>
      <c r="G248">
        <f t="shared" ref="G248" si="440">B248-B247</f>
        <v>-171.30999999999949</v>
      </c>
      <c r="H248">
        <f t="shared" ref="H248" si="441">C248-C247</f>
        <v>-74</v>
      </c>
    </row>
    <row r="249" spans="1:8" x14ac:dyDescent="0.25">
      <c r="A249" s="2">
        <v>44736</v>
      </c>
      <c r="B249">
        <v>15303.32</v>
      </c>
      <c r="C249">
        <v>15058</v>
      </c>
      <c r="E249">
        <f t="shared" si="251"/>
        <v>245.31999999999971</v>
      </c>
      <c r="G249">
        <f t="shared" ref="G249" si="442">B249-B248</f>
        <v>126.8799999999992</v>
      </c>
      <c r="H249">
        <f t="shared" ref="H249" si="443">C249-C248</f>
        <v>120</v>
      </c>
    </row>
    <row r="250" spans="1:8" x14ac:dyDescent="0.25">
      <c r="A250" s="2">
        <v>44739</v>
      </c>
      <c r="B250">
        <v>15548.01</v>
      </c>
      <c r="C250">
        <v>15267</v>
      </c>
      <c r="E250">
        <f t="shared" si="251"/>
        <v>281.01000000000022</v>
      </c>
      <c r="G250">
        <f t="shared" ref="G250" si="444">B250-B249</f>
        <v>244.69000000000051</v>
      </c>
      <c r="H250">
        <f t="shared" ref="H250" si="445">C250-C249</f>
        <v>209</v>
      </c>
    </row>
    <row r="251" spans="1:8" x14ac:dyDescent="0.25">
      <c r="A251" s="2">
        <v>44740</v>
      </c>
      <c r="B251">
        <v>15439.92</v>
      </c>
      <c r="C251">
        <v>15192</v>
      </c>
      <c r="E251">
        <f t="shared" si="251"/>
        <v>247.92000000000007</v>
      </c>
      <c r="G251">
        <f t="shared" ref="G251" si="446">B251-B250</f>
        <v>-108.09000000000015</v>
      </c>
      <c r="H251">
        <f t="shared" ref="H251" si="447">C251-C250</f>
        <v>-75</v>
      </c>
    </row>
    <row r="252" spans="1:8" x14ac:dyDescent="0.25">
      <c r="A252" s="2">
        <v>44741</v>
      </c>
      <c r="B252">
        <v>15240.13</v>
      </c>
      <c r="C252">
        <v>15019</v>
      </c>
      <c r="E252">
        <f t="shared" si="251"/>
        <v>221.1299999999992</v>
      </c>
      <c r="G252">
        <f t="shared" ref="G252" si="448">B252-B251</f>
        <v>-199.79000000000087</v>
      </c>
      <c r="H252">
        <f t="shared" ref="H252" si="449">C252-C251</f>
        <v>-173</v>
      </c>
    </row>
    <row r="253" spans="1:8" x14ac:dyDescent="0.25">
      <c r="A253" s="2">
        <v>44742</v>
      </c>
      <c r="B253">
        <v>14825.73</v>
      </c>
      <c r="C253">
        <v>14622</v>
      </c>
      <c r="E253">
        <f t="shared" ref="E253:E285" si="450">B253-C253</f>
        <v>203.72999999999956</v>
      </c>
      <c r="G253">
        <f t="shared" ref="G253" si="451">B253-B252</f>
        <v>-414.39999999999964</v>
      </c>
      <c r="H253">
        <f t="shared" ref="H253" si="452">C253-C252</f>
        <v>-397</v>
      </c>
    </row>
    <row r="254" spans="1:8" x14ac:dyDescent="0.25">
      <c r="A254" s="2">
        <v>44743</v>
      </c>
      <c r="B254">
        <v>14343.08</v>
      </c>
      <c r="C254">
        <v>14219</v>
      </c>
      <c r="E254">
        <f t="shared" si="450"/>
        <v>124.07999999999993</v>
      </c>
      <c r="G254">
        <f t="shared" ref="G254" si="453">B254-B253</f>
        <v>-482.64999999999964</v>
      </c>
      <c r="H254">
        <f t="shared" ref="H254" si="454">C254-C253</f>
        <v>-403</v>
      </c>
    </row>
    <row r="255" spans="1:8" x14ac:dyDescent="0.25">
      <c r="A255" s="2">
        <v>44746</v>
      </c>
      <c r="B255">
        <v>14217.06</v>
      </c>
      <c r="C255">
        <v>14152</v>
      </c>
      <c r="E255">
        <f t="shared" si="450"/>
        <v>65.059999999999491</v>
      </c>
      <c r="G255">
        <f t="shared" ref="G255" si="455">B255-B254</f>
        <v>-126.02000000000044</v>
      </c>
      <c r="H255">
        <f t="shared" ref="H255" si="456">C255-C254</f>
        <v>-67</v>
      </c>
    </row>
    <row r="256" spans="1:8" x14ac:dyDescent="0.25">
      <c r="A256" s="2">
        <v>44747</v>
      </c>
      <c r="B256">
        <v>14349.2</v>
      </c>
      <c r="C256">
        <v>14231</v>
      </c>
      <c r="E256">
        <f t="shared" si="450"/>
        <v>118.20000000000073</v>
      </c>
      <c r="G256">
        <f t="shared" ref="G256" si="457">B256-B255</f>
        <v>132.14000000000124</v>
      </c>
      <c r="H256">
        <f t="shared" ref="H256" si="458">C256-C255</f>
        <v>79</v>
      </c>
    </row>
    <row r="257" spans="1:8" x14ac:dyDescent="0.25">
      <c r="A257" s="2">
        <v>44748</v>
      </c>
      <c r="B257">
        <v>13985.51</v>
      </c>
      <c r="C257">
        <v>13871</v>
      </c>
      <c r="E257">
        <f t="shared" si="450"/>
        <v>114.51000000000022</v>
      </c>
      <c r="G257">
        <f t="shared" ref="G257" si="459">B257-B256</f>
        <v>-363.69000000000051</v>
      </c>
      <c r="H257">
        <f t="shared" ref="H257" si="460">C257-C256</f>
        <v>-360</v>
      </c>
    </row>
    <row r="258" spans="1:8" x14ac:dyDescent="0.25">
      <c r="A258" s="2">
        <v>44749</v>
      </c>
      <c r="B258">
        <v>14335.27</v>
      </c>
      <c r="C258">
        <v>14265</v>
      </c>
      <c r="E258">
        <f t="shared" si="450"/>
        <v>70.270000000000437</v>
      </c>
      <c r="G258">
        <f t="shared" ref="G258" si="461">B258-B257</f>
        <v>349.76000000000022</v>
      </c>
      <c r="H258">
        <f t="shared" ref="H258" si="462">C258-C257</f>
        <v>394</v>
      </c>
    </row>
    <row r="259" spans="1:8" x14ac:dyDescent="0.25">
      <c r="A259" s="2">
        <v>44750</v>
      </c>
      <c r="B259">
        <v>14464.53</v>
      </c>
      <c r="C259">
        <v>14329</v>
      </c>
      <c r="E259">
        <f t="shared" si="450"/>
        <v>135.53000000000065</v>
      </c>
      <c r="G259">
        <f t="shared" ref="G259" si="463">B259-B258</f>
        <v>129.26000000000022</v>
      </c>
      <c r="H259">
        <f t="shared" ref="H259" si="464">C259-C258</f>
        <v>64</v>
      </c>
    </row>
    <row r="260" spans="1:8" x14ac:dyDescent="0.25">
      <c r="A260" s="2">
        <v>44753</v>
      </c>
      <c r="B260">
        <v>14340.53</v>
      </c>
      <c r="C260">
        <v>14276</v>
      </c>
      <c r="E260">
        <f t="shared" si="450"/>
        <v>64.530000000000655</v>
      </c>
      <c r="G260">
        <f t="shared" ref="G260" si="465">B260-B259</f>
        <v>-124</v>
      </c>
      <c r="H260">
        <f t="shared" ref="H260" si="466">C260-C259</f>
        <v>-53</v>
      </c>
    </row>
    <row r="261" spans="1:8" x14ac:dyDescent="0.25">
      <c r="A261" s="2">
        <v>44754</v>
      </c>
      <c r="B261">
        <v>13950.62</v>
      </c>
      <c r="C261">
        <v>13914</v>
      </c>
      <c r="E261">
        <f t="shared" si="450"/>
        <v>36.6200000000008</v>
      </c>
      <c r="G261">
        <f t="shared" ref="G261" si="467">B261-B260</f>
        <v>-389.90999999999985</v>
      </c>
      <c r="H261">
        <f t="shared" ref="H261" si="468">C261-C260</f>
        <v>-362</v>
      </c>
    </row>
    <row r="262" spans="1:8" x14ac:dyDescent="0.25">
      <c r="A262" s="2">
        <v>44755</v>
      </c>
      <c r="B262">
        <v>14324.68</v>
      </c>
      <c r="C262">
        <v>14277</v>
      </c>
      <c r="E262">
        <f t="shared" si="450"/>
        <v>47.680000000000291</v>
      </c>
      <c r="G262">
        <f t="shared" ref="G262" si="469">B262-B261</f>
        <v>374.05999999999949</v>
      </c>
      <c r="H262">
        <f t="shared" ref="H262" si="470">C262-C261</f>
        <v>363</v>
      </c>
    </row>
    <row r="263" spans="1:8" x14ac:dyDescent="0.25">
      <c r="A263" s="2">
        <v>44756</v>
      </c>
      <c r="B263">
        <v>14438.52</v>
      </c>
      <c r="C263">
        <v>14389</v>
      </c>
      <c r="E263">
        <f t="shared" si="450"/>
        <v>49.520000000000437</v>
      </c>
      <c r="G263">
        <f t="shared" ref="G263" si="471">B263-B262</f>
        <v>113.84000000000015</v>
      </c>
      <c r="H263">
        <f t="shared" ref="H263" si="472">C263-C262</f>
        <v>112</v>
      </c>
    </row>
    <row r="264" spans="1:8" x14ac:dyDescent="0.25">
      <c r="A264" s="2">
        <v>44757</v>
      </c>
      <c r="B264">
        <v>14550.62</v>
      </c>
      <c r="C264">
        <v>14475</v>
      </c>
      <c r="E264">
        <f t="shared" si="450"/>
        <v>75.6200000000008</v>
      </c>
      <c r="G264">
        <f t="shared" ref="G264" si="473">B264-B263</f>
        <v>112.10000000000036</v>
      </c>
      <c r="H264">
        <f t="shared" ref="H264" si="474">C264-C263</f>
        <v>86</v>
      </c>
    </row>
    <row r="265" spans="1:8" x14ac:dyDescent="0.25">
      <c r="A265" s="2">
        <v>44760</v>
      </c>
      <c r="B265">
        <v>14719.64</v>
      </c>
      <c r="C265">
        <v>14650</v>
      </c>
      <c r="E265">
        <f t="shared" si="450"/>
        <v>69.639999999999418</v>
      </c>
      <c r="G265">
        <f t="shared" ref="G265" si="475">B265-B264</f>
        <v>169.01999999999862</v>
      </c>
      <c r="H265">
        <f t="shared" ref="H265" si="476">C265-C264</f>
        <v>175</v>
      </c>
    </row>
    <row r="266" spans="1:8" x14ac:dyDescent="0.25">
      <c r="A266" s="2">
        <v>44761</v>
      </c>
      <c r="B266">
        <v>14694.08</v>
      </c>
      <c r="C266">
        <v>14678</v>
      </c>
      <c r="E266">
        <f t="shared" si="450"/>
        <v>16.079999999999927</v>
      </c>
      <c r="G266">
        <f t="shared" ref="G266" si="477">B266-B265</f>
        <v>-25.559999999999491</v>
      </c>
      <c r="H266">
        <f t="shared" ref="H266" si="478">C266-C265</f>
        <v>28</v>
      </c>
    </row>
    <row r="267" spans="1:8" x14ac:dyDescent="0.25">
      <c r="A267" s="2">
        <v>44762</v>
      </c>
      <c r="B267">
        <v>14733.22</v>
      </c>
      <c r="C267">
        <v>14712</v>
      </c>
      <c r="E267">
        <f t="shared" si="450"/>
        <v>21.219999999999345</v>
      </c>
      <c r="G267">
        <f t="shared" ref="G267" si="479">B267-B266</f>
        <v>39.139999999999418</v>
      </c>
      <c r="H267">
        <f t="shared" ref="H267" si="480">C267-C266</f>
        <v>34</v>
      </c>
    </row>
    <row r="268" spans="1:8" x14ac:dyDescent="0.25">
      <c r="A268" s="2">
        <v>44763</v>
      </c>
      <c r="B268">
        <v>14937.7</v>
      </c>
      <c r="C268">
        <v>14748</v>
      </c>
      <c r="E268">
        <f t="shared" si="450"/>
        <v>189.70000000000073</v>
      </c>
      <c r="G268">
        <f t="shared" ref="G268" si="481">B268-B267</f>
        <v>204.48000000000138</v>
      </c>
      <c r="H268">
        <f t="shared" ref="H268" si="482">C268-C267</f>
        <v>36</v>
      </c>
    </row>
    <row r="269" spans="1:8" x14ac:dyDescent="0.25">
      <c r="A269" s="2">
        <v>44764</v>
      </c>
      <c r="B269">
        <v>14949.36</v>
      </c>
      <c r="C269">
        <v>14751</v>
      </c>
      <c r="E269">
        <f t="shared" si="450"/>
        <v>198.36000000000058</v>
      </c>
      <c r="G269">
        <f t="shared" ref="G269" si="483">B269-B268</f>
        <v>11.659999999999854</v>
      </c>
      <c r="H269">
        <f t="shared" ref="H269" si="484">C269-C268</f>
        <v>3</v>
      </c>
    </row>
    <row r="270" spans="1:8" x14ac:dyDescent="0.25">
      <c r="A270" s="2">
        <v>44767</v>
      </c>
      <c r="B270">
        <v>14936.33</v>
      </c>
      <c r="C270">
        <v>14794</v>
      </c>
      <c r="E270">
        <f t="shared" si="450"/>
        <v>142.32999999999993</v>
      </c>
      <c r="G270">
        <f t="shared" ref="G270" si="485">B270-B269</f>
        <v>-13.030000000000655</v>
      </c>
      <c r="H270">
        <f t="shared" ref="H270" si="486">C270-C269</f>
        <v>43</v>
      </c>
    </row>
    <row r="271" spans="1:8" x14ac:dyDescent="0.25">
      <c r="A271" s="2">
        <v>44768</v>
      </c>
      <c r="B271">
        <v>14806.78</v>
      </c>
      <c r="C271">
        <v>14705</v>
      </c>
      <c r="E271">
        <f t="shared" si="450"/>
        <v>101.78000000000065</v>
      </c>
      <c r="G271">
        <f t="shared" ref="G271" si="487">B271-B270</f>
        <v>-129.54999999999927</v>
      </c>
      <c r="H271">
        <f t="shared" ref="H271" si="488">C271-C270</f>
        <v>-89</v>
      </c>
    </row>
    <row r="272" spans="1:8" x14ac:dyDescent="0.25">
      <c r="A272" s="2">
        <v>44769</v>
      </c>
      <c r="B272">
        <v>14921.59</v>
      </c>
      <c r="C272">
        <v>14794</v>
      </c>
      <c r="E272">
        <f t="shared" si="450"/>
        <v>127.59000000000015</v>
      </c>
      <c r="G272">
        <f t="shared" ref="G272" si="489">B272-B271</f>
        <v>114.80999999999949</v>
      </c>
      <c r="H272">
        <f t="shared" ref="H272" si="490">C272-C271</f>
        <v>89</v>
      </c>
    </row>
    <row r="273" spans="1:8" x14ac:dyDescent="0.25">
      <c r="A273" s="2">
        <v>44770</v>
      </c>
      <c r="B273">
        <v>14891.9</v>
      </c>
      <c r="C273">
        <v>14831</v>
      </c>
      <c r="E273">
        <f t="shared" si="450"/>
        <v>60.899999999999636</v>
      </c>
      <c r="G273">
        <f t="shared" ref="G273" si="491">B273-B272</f>
        <v>-29.690000000000509</v>
      </c>
      <c r="H273">
        <f t="shared" ref="H273" si="492">C273-C272</f>
        <v>37</v>
      </c>
    </row>
    <row r="274" spans="1:8" x14ac:dyDescent="0.25">
      <c r="A274" s="2">
        <v>44771</v>
      </c>
      <c r="B274">
        <v>15000.07</v>
      </c>
      <c r="C274">
        <v>14938</v>
      </c>
      <c r="E274">
        <f t="shared" si="450"/>
        <v>62.069999999999709</v>
      </c>
      <c r="G274">
        <f t="shared" ref="G274" si="493">B274-B273</f>
        <v>108.17000000000007</v>
      </c>
      <c r="H274">
        <f t="shared" ref="H274" si="494">C274-C273</f>
        <v>107</v>
      </c>
    </row>
    <row r="275" spans="1:8" x14ac:dyDescent="0.25">
      <c r="A275" s="2">
        <v>44774</v>
      </c>
      <c r="B275">
        <v>14981.69</v>
      </c>
      <c r="C275">
        <v>14870</v>
      </c>
      <c r="E275">
        <f t="shared" si="450"/>
        <v>111.69000000000051</v>
      </c>
      <c r="G275">
        <f t="shared" ref="G275" si="495">B275-B274</f>
        <v>-18.3799999999992</v>
      </c>
      <c r="H275">
        <f t="shared" ref="H275" si="496">C275-C274</f>
        <v>-68</v>
      </c>
    </row>
    <row r="276" spans="1:8" x14ac:dyDescent="0.25">
      <c r="A276" s="2">
        <v>44775</v>
      </c>
      <c r="B276">
        <v>14747.23</v>
      </c>
      <c r="C276">
        <v>14643</v>
      </c>
      <c r="E276">
        <f t="shared" si="450"/>
        <v>104.22999999999956</v>
      </c>
      <c r="G276">
        <f t="shared" ref="G276" si="497">B276-B275</f>
        <v>-234.46000000000095</v>
      </c>
      <c r="H276">
        <f t="shared" ref="H276" si="498">C276-C275</f>
        <v>-227</v>
      </c>
    </row>
    <row r="277" spans="1:8" x14ac:dyDescent="0.25">
      <c r="A277" s="2">
        <v>44776</v>
      </c>
      <c r="B277">
        <v>14777.02</v>
      </c>
      <c r="C277">
        <v>14669</v>
      </c>
      <c r="E277">
        <f t="shared" si="450"/>
        <v>108.02000000000044</v>
      </c>
      <c r="G277">
        <f t="shared" ref="G277" si="499">B277-B276</f>
        <v>29.790000000000873</v>
      </c>
      <c r="H277">
        <f t="shared" ref="H277" si="500">C277-C276</f>
        <v>26</v>
      </c>
    </row>
    <row r="278" spans="1:8" x14ac:dyDescent="0.25">
      <c r="A278" s="2">
        <v>44777</v>
      </c>
      <c r="B278">
        <v>14702.2</v>
      </c>
      <c r="C278">
        <v>14658</v>
      </c>
      <c r="E278">
        <f t="shared" si="450"/>
        <v>44.200000000000728</v>
      </c>
      <c r="G278">
        <f t="shared" ref="G278" si="501">B278-B277</f>
        <v>-74.819999999999709</v>
      </c>
      <c r="H278">
        <f t="shared" ref="H278" si="502">C278-C277</f>
        <v>-11</v>
      </c>
    </row>
    <row r="279" spans="1:8" x14ac:dyDescent="0.25">
      <c r="A279" s="2">
        <v>44778</v>
      </c>
      <c r="B279">
        <v>15036.04</v>
      </c>
      <c r="C279">
        <v>15009</v>
      </c>
      <c r="E279">
        <f t="shared" si="450"/>
        <v>27.040000000000873</v>
      </c>
      <c r="G279">
        <f t="shared" ref="G279" si="503">B279-B278</f>
        <v>333.84000000000015</v>
      </c>
      <c r="H279">
        <f t="shared" ref="H279" si="504">C279-C278</f>
        <v>351</v>
      </c>
    </row>
    <row r="280" spans="1:8" x14ac:dyDescent="0.25">
      <c r="A280" s="2">
        <v>44781</v>
      </c>
      <c r="B280">
        <v>15020.41</v>
      </c>
      <c r="C280">
        <v>14961</v>
      </c>
      <c r="E280">
        <f t="shared" si="450"/>
        <v>59.409999999999854</v>
      </c>
      <c r="G280">
        <f t="shared" ref="G280" si="505">B280-B279</f>
        <v>-15.630000000001019</v>
      </c>
      <c r="H280">
        <f t="shared" ref="H280" si="506">C280-C279</f>
        <v>-48</v>
      </c>
    </row>
    <row r="281" spans="1:8" x14ac:dyDescent="0.25">
      <c r="A281" s="2">
        <v>44782</v>
      </c>
      <c r="B281">
        <v>15050.28</v>
      </c>
      <c r="C281">
        <v>15016</v>
      </c>
      <c r="E281">
        <f t="shared" si="450"/>
        <v>34.280000000000655</v>
      </c>
      <c r="G281">
        <f t="shared" ref="G281" si="507">B281-B280</f>
        <v>29.8700000000008</v>
      </c>
      <c r="H281">
        <f t="shared" ref="H281" si="508">C281-C280</f>
        <v>55</v>
      </c>
    </row>
    <row r="282" spans="1:8" x14ac:dyDescent="0.25">
      <c r="A282" s="2">
        <v>44783</v>
      </c>
      <c r="B282">
        <v>14939.02</v>
      </c>
      <c r="C282">
        <v>14876</v>
      </c>
      <c r="E282">
        <f t="shared" si="450"/>
        <v>63.020000000000437</v>
      </c>
      <c r="G282">
        <f t="shared" ref="G282" si="509">B282-B281</f>
        <v>-111.26000000000022</v>
      </c>
      <c r="H282">
        <f t="shared" ref="H282" si="510">C282-C281</f>
        <v>-140</v>
      </c>
    </row>
    <row r="283" spans="1:8" x14ac:dyDescent="0.25">
      <c r="A283" s="2">
        <v>44784</v>
      </c>
      <c r="B283">
        <v>15197.85</v>
      </c>
      <c r="C283">
        <v>15183</v>
      </c>
      <c r="E283">
        <f t="shared" si="450"/>
        <v>14.850000000000364</v>
      </c>
      <c r="G283">
        <f t="shared" ref="G283" si="511">B283-B282</f>
        <v>258.82999999999993</v>
      </c>
      <c r="H283">
        <f t="shared" ref="H283" si="512">C283-C282</f>
        <v>307</v>
      </c>
    </row>
    <row r="284" spans="1:8" x14ac:dyDescent="0.25">
      <c r="A284" s="2">
        <v>44785</v>
      </c>
      <c r="B284">
        <v>15288.97</v>
      </c>
      <c r="C284">
        <v>15272</v>
      </c>
      <c r="E284">
        <f t="shared" si="450"/>
        <v>16.969999999999345</v>
      </c>
      <c r="G284">
        <f t="shared" ref="G284" si="513">B284-B283</f>
        <v>91.119999999998981</v>
      </c>
      <c r="H284">
        <f t="shared" ref="H284" si="514">C284-C283</f>
        <v>89</v>
      </c>
    </row>
    <row r="285" spans="1:8" x14ac:dyDescent="0.25">
      <c r="A285" s="2">
        <v>44788</v>
      </c>
      <c r="B285">
        <v>15417.35</v>
      </c>
      <c r="C285">
        <v>15368</v>
      </c>
      <c r="E285">
        <f t="shared" si="450"/>
        <v>49.350000000000364</v>
      </c>
      <c r="G285">
        <f t="shared" ref="G285" si="515">B285-B284</f>
        <v>128.38000000000102</v>
      </c>
      <c r="H285">
        <f t="shared" ref="H285" si="516">C285-C284</f>
        <v>96</v>
      </c>
    </row>
    <row r="286" spans="1:8" x14ac:dyDescent="0.25">
      <c r="A286" s="2">
        <v>44789</v>
      </c>
      <c r="B286">
        <v>15420.57</v>
      </c>
      <c r="C286">
        <v>15422</v>
      </c>
      <c r="E286">
        <f t="shared" ref="E286:E313" si="517">B286-C286</f>
        <v>-1.430000000000291</v>
      </c>
      <c r="G286">
        <f t="shared" ref="G286" si="518">B286-B285</f>
        <v>3.2199999999993452</v>
      </c>
      <c r="H286">
        <f t="shared" ref="H286" si="519">C286-C285</f>
        <v>54</v>
      </c>
    </row>
    <row r="287" spans="1:8" x14ac:dyDescent="0.25">
      <c r="A287" s="2">
        <v>44790</v>
      </c>
      <c r="B287">
        <v>15465.45</v>
      </c>
      <c r="C287">
        <v>15452</v>
      </c>
      <c r="E287">
        <f t="shared" si="517"/>
        <v>13.450000000000728</v>
      </c>
      <c r="G287">
        <f t="shared" ref="G287" si="520">B287-B286</f>
        <v>44.880000000001019</v>
      </c>
      <c r="H287">
        <f t="shared" ref="H287" si="521">C287-C286</f>
        <v>30</v>
      </c>
    </row>
    <row r="288" spans="1:8" x14ac:dyDescent="0.25">
      <c r="A288" s="2">
        <v>44791</v>
      </c>
      <c r="B288">
        <v>15396.76</v>
      </c>
      <c r="C288">
        <v>15315</v>
      </c>
      <c r="E288">
        <f t="shared" si="517"/>
        <v>81.760000000000218</v>
      </c>
      <c r="G288">
        <f t="shared" ref="G288" si="522">B288-B287</f>
        <v>-68.690000000000509</v>
      </c>
      <c r="H288">
        <f t="shared" ref="H288" si="523">C288-C287</f>
        <v>-137</v>
      </c>
    </row>
    <row r="289" spans="1:8" x14ac:dyDescent="0.25">
      <c r="A289" s="2">
        <v>44792</v>
      </c>
      <c r="B289">
        <v>15408.78</v>
      </c>
      <c r="C289">
        <v>15353</v>
      </c>
      <c r="E289">
        <f t="shared" si="517"/>
        <v>55.780000000000655</v>
      </c>
      <c r="G289">
        <f t="shared" ref="G289" si="524">B289-B288</f>
        <v>12.020000000000437</v>
      </c>
      <c r="H289">
        <f t="shared" ref="H289" si="525">C289-C288</f>
        <v>38</v>
      </c>
    </row>
    <row r="290" spans="1:8" x14ac:dyDescent="0.25">
      <c r="A290" s="2">
        <v>44795</v>
      </c>
      <c r="B290">
        <v>15245.14</v>
      </c>
      <c r="C290">
        <v>15175</v>
      </c>
      <c r="E290">
        <f t="shared" si="517"/>
        <v>70.139999999999418</v>
      </c>
      <c r="G290">
        <f t="shared" ref="G290" si="526">B290-B289</f>
        <v>-163.64000000000124</v>
      </c>
      <c r="H290">
        <f t="shared" ref="H290" si="527">C290-C289</f>
        <v>-178</v>
      </c>
    </row>
    <row r="291" spans="1:8" x14ac:dyDescent="0.25">
      <c r="A291" s="2">
        <v>44796</v>
      </c>
      <c r="B291">
        <v>15095.89</v>
      </c>
      <c r="C291">
        <v>15028</v>
      </c>
      <c r="E291">
        <f t="shared" si="517"/>
        <v>67.889999999999418</v>
      </c>
      <c r="G291">
        <f t="shared" ref="G291" si="528">B291-B290</f>
        <v>-149.25</v>
      </c>
      <c r="H291">
        <f t="shared" ref="H291" si="529">C291-C290</f>
        <v>-147</v>
      </c>
    </row>
    <row r="292" spans="1:8" x14ac:dyDescent="0.25">
      <c r="A292" s="2">
        <v>44797</v>
      </c>
      <c r="B292">
        <v>15069.19</v>
      </c>
      <c r="C292">
        <v>15035</v>
      </c>
      <c r="E292">
        <f t="shared" si="517"/>
        <v>34.190000000000509</v>
      </c>
      <c r="G292">
        <f t="shared" ref="G292" si="530">B292-B291</f>
        <v>-26.699999999998909</v>
      </c>
      <c r="H292">
        <f t="shared" ref="H292" si="531">C292-C291</f>
        <v>7</v>
      </c>
    </row>
    <row r="293" spans="1:8" x14ac:dyDescent="0.25">
      <c r="A293" s="2">
        <v>44798</v>
      </c>
      <c r="B293">
        <v>15200.04</v>
      </c>
      <c r="C293">
        <v>15172</v>
      </c>
      <c r="E293">
        <f t="shared" si="517"/>
        <v>28.040000000000873</v>
      </c>
      <c r="G293">
        <f t="shared" ref="G293" si="532">B293-B292</f>
        <v>130.85000000000036</v>
      </c>
      <c r="H293">
        <f t="shared" ref="H293" si="533">C293-C292</f>
        <v>137</v>
      </c>
    </row>
    <row r="294" spans="1:8" x14ac:dyDescent="0.25">
      <c r="A294" s="2">
        <v>44799</v>
      </c>
      <c r="B294">
        <v>15278.44</v>
      </c>
      <c r="C294">
        <v>15241</v>
      </c>
      <c r="E294">
        <f t="shared" si="517"/>
        <v>37.440000000000509</v>
      </c>
      <c r="G294">
        <f t="shared" ref="G294" si="534">B294-B293</f>
        <v>78.399999999999636</v>
      </c>
      <c r="H294">
        <f t="shared" ref="H294" si="535">C294-C293</f>
        <v>69</v>
      </c>
    </row>
    <row r="295" spans="1:8" x14ac:dyDescent="0.25">
      <c r="A295" s="2">
        <v>44802</v>
      </c>
      <c r="B295">
        <v>14916.19</v>
      </c>
      <c r="C295">
        <v>14818</v>
      </c>
      <c r="E295">
        <f t="shared" si="517"/>
        <v>98.190000000000509</v>
      </c>
      <c r="G295">
        <f t="shared" ref="G295" si="536">B295-B294</f>
        <v>-362.25</v>
      </c>
      <c r="H295">
        <f t="shared" ref="H295" si="537">C295-C294</f>
        <v>-423</v>
      </c>
    </row>
    <row r="296" spans="1:8" x14ac:dyDescent="0.25">
      <c r="A296" s="2">
        <v>44803</v>
      </c>
      <c r="B296">
        <v>14953.63</v>
      </c>
      <c r="C296">
        <v>14948</v>
      </c>
      <c r="E296">
        <f t="shared" si="517"/>
        <v>5.6299999999991996</v>
      </c>
      <c r="G296">
        <f t="shared" ref="G296" si="538">B296-B295</f>
        <v>37.43999999999869</v>
      </c>
      <c r="H296">
        <f t="shared" ref="H296" si="539">C296-C295</f>
        <v>130</v>
      </c>
    </row>
    <row r="297" spans="1:8" x14ac:dyDescent="0.25">
      <c r="A297" s="2">
        <v>44804</v>
      </c>
      <c r="B297">
        <v>15095.44</v>
      </c>
      <c r="C297">
        <v>15039</v>
      </c>
      <c r="E297">
        <f t="shared" si="517"/>
        <v>56.440000000000509</v>
      </c>
      <c r="G297">
        <f t="shared" ref="G297" si="540">B297-B296</f>
        <v>141.81000000000131</v>
      </c>
      <c r="H297">
        <f t="shared" ref="H297" si="541">C297-C296</f>
        <v>91</v>
      </c>
    </row>
    <row r="298" spans="1:8" x14ac:dyDescent="0.25">
      <c r="A298" s="2">
        <v>44805</v>
      </c>
      <c r="B298">
        <v>14801.86</v>
      </c>
      <c r="C298">
        <v>14736</v>
      </c>
      <c r="E298">
        <f t="shared" si="517"/>
        <v>65.860000000000582</v>
      </c>
      <c r="G298">
        <f t="shared" ref="G298" si="542">B298-B297</f>
        <v>-293.57999999999993</v>
      </c>
      <c r="H298">
        <f t="shared" ref="H298" si="543">C298-C297</f>
        <v>-303</v>
      </c>
    </row>
    <row r="299" spans="1:8" x14ac:dyDescent="0.25">
      <c r="A299" s="2">
        <v>44806</v>
      </c>
      <c r="B299">
        <v>14673.04</v>
      </c>
      <c r="C299">
        <v>14597</v>
      </c>
      <c r="E299">
        <f t="shared" si="517"/>
        <v>76.040000000000873</v>
      </c>
      <c r="G299">
        <f t="shared" ref="G299" si="544">B299-B298</f>
        <v>-128.81999999999971</v>
      </c>
      <c r="H299">
        <f t="shared" ref="H299" si="545">C299-C298</f>
        <v>-139</v>
      </c>
    </row>
    <row r="300" spans="1:8" x14ac:dyDescent="0.25">
      <c r="A300" s="2">
        <v>44809</v>
      </c>
      <c r="B300">
        <v>14661.1</v>
      </c>
      <c r="C300">
        <v>14611</v>
      </c>
      <c r="E300">
        <f t="shared" si="517"/>
        <v>50.100000000000364</v>
      </c>
      <c r="G300">
        <f t="shared" ref="G300" si="546">B300-B299</f>
        <v>-11.940000000000509</v>
      </c>
      <c r="H300">
        <f t="shared" ref="H300" si="547">C300-C299</f>
        <v>14</v>
      </c>
    </row>
    <row r="301" spans="1:8" x14ac:dyDescent="0.25">
      <c r="A301" s="2">
        <v>44810</v>
      </c>
      <c r="B301">
        <v>14677.2</v>
      </c>
      <c r="C301">
        <v>14634</v>
      </c>
      <c r="E301">
        <f t="shared" si="517"/>
        <v>43.200000000000728</v>
      </c>
      <c r="G301">
        <f t="shared" ref="G301" si="548">B301-B300</f>
        <v>16.100000000000364</v>
      </c>
      <c r="H301">
        <f t="shared" ref="H301" si="549">C301-C300</f>
        <v>23</v>
      </c>
    </row>
    <row r="302" spans="1:8" x14ac:dyDescent="0.25">
      <c r="A302" s="2">
        <v>44811</v>
      </c>
      <c r="B302">
        <v>14410.05</v>
      </c>
      <c r="C302">
        <v>14359</v>
      </c>
      <c r="E302">
        <f t="shared" si="517"/>
        <v>51.049999999999272</v>
      </c>
      <c r="G302">
        <f t="shared" ref="G302" si="550">B302-B301</f>
        <v>-267.15000000000146</v>
      </c>
      <c r="H302">
        <f t="shared" ref="H302" si="551">C302-C301</f>
        <v>-275</v>
      </c>
    </row>
    <row r="303" spans="1:8" x14ac:dyDescent="0.25">
      <c r="A303" s="2">
        <v>44812</v>
      </c>
      <c r="B303">
        <v>14583.42</v>
      </c>
      <c r="C303">
        <v>14548</v>
      </c>
      <c r="E303">
        <f t="shared" si="517"/>
        <v>35.420000000000073</v>
      </c>
      <c r="G303">
        <f t="shared" ref="G303" si="552">B303-B302</f>
        <v>173.3700000000008</v>
      </c>
      <c r="H303">
        <f t="shared" ref="H303" si="553">C303-C302</f>
        <v>189</v>
      </c>
    </row>
    <row r="304" spans="1:8" x14ac:dyDescent="0.25">
      <c r="A304" s="2">
        <v>44816</v>
      </c>
      <c r="B304">
        <v>14807.43</v>
      </c>
      <c r="C304">
        <v>14794</v>
      </c>
      <c r="E304">
        <f t="shared" si="517"/>
        <v>13.430000000000291</v>
      </c>
      <c r="G304">
        <f t="shared" ref="G304" si="554">B304-B303</f>
        <v>224.01000000000022</v>
      </c>
      <c r="H304">
        <f t="shared" ref="H304" si="555">C304-C303</f>
        <v>246</v>
      </c>
    </row>
    <row r="305" spans="1:8" x14ac:dyDescent="0.25">
      <c r="A305" s="2">
        <v>44817</v>
      </c>
      <c r="B305">
        <v>14894.41</v>
      </c>
      <c r="C305">
        <v>14875</v>
      </c>
      <c r="E305">
        <f t="shared" si="517"/>
        <v>19.409999999999854</v>
      </c>
      <c r="G305">
        <f t="shared" ref="G305" si="556">B305-B304</f>
        <v>86.979999999999563</v>
      </c>
      <c r="H305">
        <f t="shared" ref="H305" si="557">C305-C304</f>
        <v>81</v>
      </c>
    </row>
    <row r="306" spans="1:8" x14ac:dyDescent="0.25">
      <c r="A306" s="2">
        <v>44818</v>
      </c>
      <c r="B306">
        <v>14658.31</v>
      </c>
      <c r="C306">
        <v>14577</v>
      </c>
      <c r="E306">
        <f t="shared" si="517"/>
        <v>81.309999999999491</v>
      </c>
      <c r="G306">
        <f t="shared" ref="G306" si="558">B306-B305</f>
        <v>-236.10000000000036</v>
      </c>
      <c r="H306">
        <f t="shared" ref="H306" si="559">C306-C305</f>
        <v>-298</v>
      </c>
    </row>
    <row r="307" spans="1:8" x14ac:dyDescent="0.25">
      <c r="A307" s="2">
        <v>44819</v>
      </c>
      <c r="B307">
        <v>14670.04</v>
      </c>
      <c r="C307">
        <v>14642</v>
      </c>
      <c r="E307">
        <f t="shared" si="517"/>
        <v>28.040000000000873</v>
      </c>
      <c r="G307">
        <f t="shared" ref="G307" si="560">B307-B306</f>
        <v>11.730000000001382</v>
      </c>
      <c r="H307">
        <f t="shared" ref="H307" si="561">C307-C306</f>
        <v>65</v>
      </c>
    </row>
    <row r="308" spans="1:8" x14ac:dyDescent="0.25">
      <c r="A308" s="2">
        <v>44820</v>
      </c>
      <c r="B308">
        <v>14561.76</v>
      </c>
      <c r="C308">
        <v>14483</v>
      </c>
      <c r="E308">
        <f t="shared" si="517"/>
        <v>78.760000000000218</v>
      </c>
      <c r="G308">
        <f t="shared" ref="G308" si="562">B308-B307</f>
        <v>-108.28000000000065</v>
      </c>
      <c r="H308">
        <f t="shared" ref="H308" si="563">C308-C307</f>
        <v>-159</v>
      </c>
    </row>
    <row r="309" spans="1:8" x14ac:dyDescent="0.25">
      <c r="A309" s="2">
        <v>44823</v>
      </c>
      <c r="B309">
        <v>14425.68</v>
      </c>
      <c r="C309">
        <v>14420</v>
      </c>
      <c r="E309">
        <f t="shared" si="517"/>
        <v>5.680000000000291</v>
      </c>
      <c r="G309">
        <f t="shared" ref="G309" si="564">B309-B308</f>
        <v>-136.07999999999993</v>
      </c>
      <c r="H309">
        <f t="shared" ref="H309" si="565">C309-C308</f>
        <v>-63</v>
      </c>
    </row>
    <row r="310" spans="1:8" x14ac:dyDescent="0.25">
      <c r="A310" s="2">
        <v>44824</v>
      </c>
      <c r="B310">
        <v>14549.3</v>
      </c>
      <c r="C310">
        <v>14528</v>
      </c>
      <c r="E310">
        <f t="shared" si="517"/>
        <v>21.299999999999272</v>
      </c>
      <c r="G310">
        <f t="shared" ref="G310" si="566">B310-B309</f>
        <v>123.61999999999898</v>
      </c>
      <c r="H310">
        <f t="shared" ref="H310" si="567">C310-C309</f>
        <v>108</v>
      </c>
    </row>
    <row r="311" spans="1:8" x14ac:dyDescent="0.25">
      <c r="A311" s="2">
        <v>44825</v>
      </c>
      <c r="B311">
        <v>14424.52</v>
      </c>
      <c r="C311">
        <v>14402</v>
      </c>
      <c r="E311">
        <f t="shared" si="517"/>
        <v>22.520000000000437</v>
      </c>
      <c r="G311">
        <f t="shared" ref="G311" si="568">B311-B310</f>
        <v>-124.77999999999884</v>
      </c>
      <c r="H311">
        <f t="shared" ref="H311" si="569">C311-C310</f>
        <v>-126</v>
      </c>
    </row>
    <row r="312" spans="1:8" x14ac:dyDescent="0.25">
      <c r="A312" s="2">
        <v>44826</v>
      </c>
      <c r="B312">
        <v>14284.63</v>
      </c>
      <c r="C312">
        <v>14242</v>
      </c>
      <c r="E312">
        <f t="shared" si="517"/>
        <v>42.6299999999992</v>
      </c>
      <c r="G312">
        <f t="shared" ref="G312" si="570">B312-B311</f>
        <v>-139.89000000000124</v>
      </c>
      <c r="H312">
        <f t="shared" ref="H312" si="571">C312-C311</f>
        <v>-160</v>
      </c>
    </row>
    <row r="313" spans="1:8" x14ac:dyDescent="0.25">
      <c r="A313" s="2">
        <v>44827</v>
      </c>
      <c r="B313">
        <v>14118.38</v>
      </c>
      <c r="C313">
        <v>14119</v>
      </c>
      <c r="E313">
        <f t="shared" si="517"/>
        <v>-0.62000000000080036</v>
      </c>
      <c r="G313">
        <f t="shared" ref="G313" si="572">B313-B312</f>
        <v>-166.25</v>
      </c>
      <c r="H313">
        <f t="shared" ref="H313" si="573">C313-C312</f>
        <v>-123</v>
      </c>
    </row>
    <row r="314" spans="1:8" x14ac:dyDescent="0.25">
      <c r="A314" s="2">
        <v>44830</v>
      </c>
      <c r="B314">
        <v>13778.19</v>
      </c>
      <c r="C314">
        <v>13758</v>
      </c>
      <c r="E314">
        <f t="shared" ref="E314:E366" si="574">C314-B314</f>
        <v>-20.190000000000509</v>
      </c>
      <c r="G314">
        <f t="shared" ref="G314:G319" si="575">C314-B313</f>
        <v>-360.3799999999992</v>
      </c>
      <c r="H314">
        <f t="shared" ref="H314:H319" si="576">B314-C313</f>
        <v>-340.80999999999949</v>
      </c>
    </row>
    <row r="315" spans="1:8" x14ac:dyDescent="0.25">
      <c r="A315" s="2">
        <v>44831</v>
      </c>
      <c r="B315">
        <v>13826.59</v>
      </c>
      <c r="C315">
        <v>13818</v>
      </c>
      <c r="E315">
        <f t="shared" si="574"/>
        <v>-8.5900000000001455</v>
      </c>
      <c r="G315">
        <f t="shared" si="575"/>
        <v>39.809999999999491</v>
      </c>
      <c r="H315">
        <f t="shared" si="576"/>
        <v>68.590000000000146</v>
      </c>
    </row>
    <row r="316" spans="1:8" x14ac:dyDescent="0.25">
      <c r="A316" s="2">
        <v>44832</v>
      </c>
      <c r="B316">
        <v>13466.07</v>
      </c>
      <c r="C316">
        <v>13515</v>
      </c>
      <c r="E316">
        <f t="shared" si="574"/>
        <v>48.930000000000291</v>
      </c>
      <c r="G316">
        <f t="shared" si="575"/>
        <v>-311.59000000000015</v>
      </c>
      <c r="H316">
        <f t="shared" si="576"/>
        <v>-351.93000000000029</v>
      </c>
    </row>
    <row r="317" spans="1:8" x14ac:dyDescent="0.25">
      <c r="A317" s="2">
        <v>44833</v>
      </c>
      <c r="B317">
        <v>13534.26</v>
      </c>
      <c r="C317">
        <v>13524</v>
      </c>
      <c r="E317">
        <f t="shared" si="574"/>
        <v>-10.260000000000218</v>
      </c>
      <c r="G317">
        <f t="shared" si="575"/>
        <v>57.930000000000291</v>
      </c>
      <c r="H317">
        <f t="shared" si="576"/>
        <v>19.260000000000218</v>
      </c>
    </row>
    <row r="318" spans="1:8" x14ac:dyDescent="0.25">
      <c r="A318" s="2">
        <v>44834</v>
      </c>
      <c r="B318">
        <v>13424.58</v>
      </c>
      <c r="C318">
        <v>13395</v>
      </c>
      <c r="E318">
        <f t="shared" si="574"/>
        <v>-29.579999999999927</v>
      </c>
      <c r="G318">
        <f t="shared" si="575"/>
        <v>-139.26000000000022</v>
      </c>
      <c r="H318">
        <f t="shared" si="576"/>
        <v>-99.420000000000073</v>
      </c>
    </row>
    <row r="319" spans="1:8" x14ac:dyDescent="0.25">
      <c r="A319" s="2">
        <v>44837</v>
      </c>
      <c r="B319">
        <v>13300.48</v>
      </c>
      <c r="C319">
        <v>13304</v>
      </c>
      <c r="E319">
        <f t="shared" si="574"/>
        <v>3.5200000000004366</v>
      </c>
      <c r="G319">
        <f t="shared" si="575"/>
        <v>-120.57999999999993</v>
      </c>
      <c r="H319">
        <f t="shared" si="576"/>
        <v>-94.520000000000437</v>
      </c>
    </row>
    <row r="320" spans="1:8" x14ac:dyDescent="0.25">
      <c r="A320" s="2">
        <v>44838</v>
      </c>
      <c r="B320">
        <v>13576.52</v>
      </c>
      <c r="C320">
        <v>13597</v>
      </c>
      <c r="E320">
        <f t="shared" si="574"/>
        <v>20.479999999999563</v>
      </c>
      <c r="G320">
        <f t="shared" ref="G320" si="577">C320-B319</f>
        <v>296.52000000000044</v>
      </c>
      <c r="H320">
        <f t="shared" ref="H320" si="578">B320-C319</f>
        <v>272.52000000000044</v>
      </c>
    </row>
    <row r="321" spans="1:8" x14ac:dyDescent="0.25">
      <c r="A321" s="2">
        <v>44839</v>
      </c>
      <c r="B321">
        <v>13801.43</v>
      </c>
      <c r="C321">
        <v>13820</v>
      </c>
      <c r="E321">
        <f t="shared" si="574"/>
        <v>18.569999999999709</v>
      </c>
      <c r="G321">
        <f t="shared" ref="G321" si="579">C321-B320</f>
        <v>243.47999999999956</v>
      </c>
      <c r="H321">
        <f t="shared" ref="H321" si="580">B321-C320</f>
        <v>204.43000000000029</v>
      </c>
    </row>
    <row r="322" spans="1:8" x14ac:dyDescent="0.25">
      <c r="A322" s="2">
        <v>44840</v>
      </c>
      <c r="B322">
        <v>13892.05</v>
      </c>
      <c r="C322">
        <v>13869</v>
      </c>
      <c r="E322">
        <f t="shared" si="574"/>
        <v>-23.049999999999272</v>
      </c>
      <c r="G322">
        <f t="shared" ref="G322" si="581">C322-B321</f>
        <v>67.569999999999709</v>
      </c>
      <c r="H322">
        <f t="shared" ref="H322" si="582">B322-C321</f>
        <v>72.049999999999272</v>
      </c>
    </row>
    <row r="323" spans="1:8" x14ac:dyDescent="0.25">
      <c r="A323" s="2">
        <v>44841</v>
      </c>
      <c r="B323">
        <v>13702.28</v>
      </c>
      <c r="C323">
        <v>13689</v>
      </c>
      <c r="E323">
        <f t="shared" si="574"/>
        <v>-13.280000000000655</v>
      </c>
      <c r="G323">
        <f t="shared" ref="G323" si="583">C323-B322</f>
        <v>-203.04999999999927</v>
      </c>
      <c r="H323">
        <f t="shared" ref="H323" si="584">B323-C322</f>
        <v>-166.71999999999935</v>
      </c>
    </row>
    <row r="324" spans="1:8" x14ac:dyDescent="0.25">
      <c r="A324" s="2">
        <v>44845</v>
      </c>
      <c r="B324">
        <v>13106.03</v>
      </c>
      <c r="C324">
        <v>13091</v>
      </c>
      <c r="E324">
        <f t="shared" si="574"/>
        <v>-15.030000000000655</v>
      </c>
      <c r="G324">
        <f t="shared" ref="G324" si="585">C324-B323</f>
        <v>-611.28000000000065</v>
      </c>
      <c r="H324">
        <f t="shared" ref="H324" si="586">B324-C323</f>
        <v>-582.96999999999935</v>
      </c>
    </row>
    <row r="325" spans="1:8" x14ac:dyDescent="0.25">
      <c r="A325" s="2">
        <v>44846</v>
      </c>
      <c r="B325">
        <v>13081.24</v>
      </c>
      <c r="C325">
        <v>13076</v>
      </c>
      <c r="E325">
        <f t="shared" si="574"/>
        <v>-5.2399999999997817</v>
      </c>
      <c r="G325">
        <f t="shared" ref="G325" si="587">C325-B324</f>
        <v>-30.030000000000655</v>
      </c>
      <c r="H325">
        <f t="shared" ref="H325" si="588">B325-C324</f>
        <v>-9.7600000000002183</v>
      </c>
    </row>
    <row r="326" spans="1:8" x14ac:dyDescent="0.25">
      <c r="A326" s="2">
        <v>44847</v>
      </c>
      <c r="B326">
        <v>12810.73</v>
      </c>
      <c r="C326">
        <v>12869</v>
      </c>
      <c r="E326">
        <f t="shared" si="574"/>
        <v>58.270000000000437</v>
      </c>
      <c r="G326">
        <f t="shared" ref="G326" si="589">C326-B325</f>
        <v>-212.23999999999978</v>
      </c>
      <c r="H326">
        <f t="shared" ref="H326" si="590">B326-C325</f>
        <v>-265.27000000000044</v>
      </c>
    </row>
    <row r="327" spans="1:8" x14ac:dyDescent="0.25">
      <c r="A327" s="2">
        <v>44848</v>
      </c>
      <c r="B327">
        <v>13128.12</v>
      </c>
      <c r="C327">
        <v>13166</v>
      </c>
      <c r="E327">
        <f t="shared" si="574"/>
        <v>37.8799999999992</v>
      </c>
      <c r="G327">
        <f t="shared" ref="G327" si="591">C327-B326</f>
        <v>355.27000000000044</v>
      </c>
      <c r="H327">
        <f t="shared" ref="H327" si="592">B327-C326</f>
        <v>259.1200000000008</v>
      </c>
    </row>
    <row r="328" spans="1:8" x14ac:dyDescent="0.25">
      <c r="A328" s="2">
        <v>44851</v>
      </c>
      <c r="B328">
        <v>12966.05</v>
      </c>
      <c r="C328">
        <v>12981</v>
      </c>
      <c r="E328">
        <f t="shared" si="574"/>
        <v>14.950000000000728</v>
      </c>
      <c r="G328">
        <f t="shared" ref="G328" si="593">C328-B327</f>
        <v>-147.1200000000008</v>
      </c>
      <c r="H328">
        <f t="shared" ref="H328" si="594">B328-C327</f>
        <v>-199.95000000000073</v>
      </c>
    </row>
    <row r="329" spans="1:8" x14ac:dyDescent="0.25">
      <c r="A329" s="2">
        <v>44852</v>
      </c>
      <c r="B329">
        <v>13124.68</v>
      </c>
      <c r="C329">
        <v>13103</v>
      </c>
      <c r="E329">
        <f t="shared" si="574"/>
        <v>-21.680000000000291</v>
      </c>
      <c r="G329">
        <f t="shared" ref="G329" si="595">C329-B328</f>
        <v>136.95000000000073</v>
      </c>
      <c r="H329">
        <f t="shared" ref="H329" si="596">B329-C328</f>
        <v>143.68000000000029</v>
      </c>
    </row>
    <row r="330" spans="1:8" x14ac:dyDescent="0.25">
      <c r="A330" s="2">
        <v>44853</v>
      </c>
      <c r="B330">
        <v>12976.76</v>
      </c>
      <c r="C330">
        <v>12998</v>
      </c>
      <c r="E330">
        <f t="shared" si="574"/>
        <v>21.239999999999782</v>
      </c>
      <c r="G330">
        <f t="shared" ref="G330" si="597">C330-B329</f>
        <v>-126.68000000000029</v>
      </c>
      <c r="H330">
        <f t="shared" ref="H330" si="598">B330-C329</f>
        <v>-126.23999999999978</v>
      </c>
    </row>
    <row r="331" spans="1:8" x14ac:dyDescent="0.25">
      <c r="A331" s="2">
        <v>44854</v>
      </c>
      <c r="B331">
        <v>12946.1</v>
      </c>
      <c r="C331">
        <v>12900</v>
      </c>
      <c r="E331">
        <f t="shared" si="574"/>
        <v>-46.100000000000364</v>
      </c>
      <c r="G331">
        <f t="shared" ref="G331" si="599">C331-B330</f>
        <v>-76.760000000000218</v>
      </c>
      <c r="H331">
        <f t="shared" ref="H331" si="600">B331-C330</f>
        <v>-51.899999999999636</v>
      </c>
    </row>
    <row r="332" spans="1:8" x14ac:dyDescent="0.25">
      <c r="A332" s="2">
        <v>44855</v>
      </c>
      <c r="B332">
        <v>12819.2</v>
      </c>
      <c r="C332">
        <v>12805</v>
      </c>
      <c r="E332">
        <f t="shared" si="574"/>
        <v>-14.200000000000728</v>
      </c>
      <c r="G332">
        <f t="shared" ref="G332" si="601">C332-B331</f>
        <v>-141.10000000000036</v>
      </c>
      <c r="H332">
        <f t="shared" ref="H332" si="602">B332-C331</f>
        <v>-80.799999999999272</v>
      </c>
    </row>
    <row r="333" spans="1:8" x14ac:dyDescent="0.25">
      <c r="A333" s="2">
        <v>44858</v>
      </c>
      <c r="B333">
        <v>12856.98</v>
      </c>
      <c r="C333">
        <v>12882</v>
      </c>
      <c r="E333">
        <f t="shared" si="574"/>
        <v>25.020000000000437</v>
      </c>
      <c r="G333">
        <f t="shared" ref="G333" si="603">C333-B332</f>
        <v>62.799999999999272</v>
      </c>
      <c r="H333">
        <f t="shared" ref="H333" si="604">B333-C332</f>
        <v>51.979999999999563</v>
      </c>
    </row>
    <row r="334" spans="1:8" x14ac:dyDescent="0.25">
      <c r="A334" s="2">
        <v>44859</v>
      </c>
      <c r="B334">
        <v>12666.12</v>
      </c>
      <c r="C334">
        <v>12682</v>
      </c>
      <c r="E334">
        <f t="shared" si="574"/>
        <v>15.8799999999992</v>
      </c>
      <c r="G334">
        <f t="shared" ref="G334" si="605">C334-B333</f>
        <v>-174.97999999999956</v>
      </c>
      <c r="H334">
        <f t="shared" ref="H334" si="606">B334-C333</f>
        <v>-215.8799999999992</v>
      </c>
    </row>
    <row r="335" spans="1:8" x14ac:dyDescent="0.25">
      <c r="A335" s="2">
        <v>44860</v>
      </c>
      <c r="B335">
        <v>12729.05</v>
      </c>
      <c r="C335">
        <v>12739</v>
      </c>
      <c r="E335">
        <f t="shared" si="574"/>
        <v>9.9500000000007276</v>
      </c>
      <c r="G335">
        <f t="shared" ref="G335" si="607">C335-B334</f>
        <v>72.8799999999992</v>
      </c>
      <c r="H335">
        <f t="shared" ref="H335" si="608">B335-C334</f>
        <v>47.049999999999272</v>
      </c>
    </row>
    <row r="336" spans="1:8" x14ac:dyDescent="0.25">
      <c r="A336" s="2">
        <v>44861</v>
      </c>
      <c r="B336">
        <v>12926.378000000001</v>
      </c>
      <c r="C336">
        <v>12956</v>
      </c>
      <c r="E336">
        <f t="shared" si="574"/>
        <v>29.621999999999389</v>
      </c>
      <c r="G336">
        <f t="shared" ref="G336" si="609">C336-B335</f>
        <v>226.95000000000073</v>
      </c>
      <c r="H336">
        <f t="shared" ref="H336" si="610">B336-C335</f>
        <v>187.37800000000061</v>
      </c>
    </row>
    <row r="337" spans="1:8" x14ac:dyDescent="0.25">
      <c r="A337" s="2">
        <v>44862</v>
      </c>
      <c r="B337">
        <v>12788.42</v>
      </c>
      <c r="C337">
        <v>12764</v>
      </c>
      <c r="E337">
        <f t="shared" si="574"/>
        <v>-24.420000000000073</v>
      </c>
      <c r="G337">
        <f t="shared" ref="G337" si="611">C337-B336</f>
        <v>-162.37800000000061</v>
      </c>
      <c r="H337">
        <f t="shared" ref="H337" si="612">B337-C336</f>
        <v>-167.57999999999993</v>
      </c>
    </row>
    <row r="338" spans="1:8" x14ac:dyDescent="0.25">
      <c r="A338" s="2">
        <v>44865</v>
      </c>
      <c r="B338">
        <v>12949.75</v>
      </c>
      <c r="C338">
        <v>12943</v>
      </c>
      <c r="E338">
        <f t="shared" si="574"/>
        <v>-6.75</v>
      </c>
      <c r="G338">
        <f t="shared" ref="G338" si="613">C338-B337</f>
        <v>154.57999999999993</v>
      </c>
      <c r="H338">
        <f t="shared" ref="H338" si="614">B338-C337</f>
        <v>185.75</v>
      </c>
    </row>
    <row r="339" spans="1:8" x14ac:dyDescent="0.25">
      <c r="A339" s="2">
        <v>44866</v>
      </c>
      <c r="B339">
        <v>13037.21</v>
      </c>
      <c r="C339">
        <v>13031</v>
      </c>
      <c r="E339">
        <f t="shared" si="574"/>
        <v>-6.2099999999991269</v>
      </c>
      <c r="G339">
        <f t="shared" ref="G339" si="615">C339-B338</f>
        <v>81.25</v>
      </c>
      <c r="H339">
        <f t="shared" ref="H339" si="616">B339-C338</f>
        <v>94.209999999999127</v>
      </c>
    </row>
    <row r="340" spans="1:8" x14ac:dyDescent="0.25">
      <c r="A340" s="2">
        <v>44867</v>
      </c>
      <c r="B340">
        <v>13100.17</v>
      </c>
      <c r="C340">
        <v>13083</v>
      </c>
      <c r="E340">
        <f t="shared" si="574"/>
        <v>-17.170000000000073</v>
      </c>
      <c r="G340">
        <f t="shared" ref="G340" si="617">C340-B339</f>
        <v>45.790000000000873</v>
      </c>
      <c r="H340">
        <f t="shared" ref="H340" si="618">B340-C339</f>
        <v>69.170000000000073</v>
      </c>
    </row>
    <row r="341" spans="1:8" x14ac:dyDescent="0.25">
      <c r="A341" s="2">
        <v>44868</v>
      </c>
      <c r="B341">
        <v>12986.6</v>
      </c>
      <c r="C341">
        <v>12958</v>
      </c>
      <c r="E341">
        <f t="shared" si="574"/>
        <v>-28.600000000000364</v>
      </c>
      <c r="G341">
        <f t="shared" ref="G341" si="619">C341-B340</f>
        <v>-142.17000000000007</v>
      </c>
      <c r="H341">
        <f t="shared" ref="H341" si="620">B341-C340</f>
        <v>-96.399999999999636</v>
      </c>
    </row>
    <row r="342" spans="1:8" x14ac:dyDescent="0.25">
      <c r="A342" s="2">
        <v>44869</v>
      </c>
      <c r="B342">
        <v>13026.71</v>
      </c>
      <c r="C342">
        <v>13030</v>
      </c>
      <c r="E342">
        <f t="shared" si="574"/>
        <v>3.2900000000008731</v>
      </c>
      <c r="G342">
        <f t="shared" ref="G342" si="621">C342-B341</f>
        <v>43.399999999999636</v>
      </c>
      <c r="H342">
        <f t="shared" ref="H342" si="622">B342-C341</f>
        <v>68.709999999999127</v>
      </c>
    </row>
    <row r="343" spans="1:8" x14ac:dyDescent="0.25">
      <c r="A343" s="2">
        <v>44872</v>
      </c>
      <c r="B343">
        <v>13223.73</v>
      </c>
      <c r="C343">
        <v>13224</v>
      </c>
      <c r="E343">
        <f t="shared" si="574"/>
        <v>0.27000000000043656</v>
      </c>
      <c r="G343">
        <f t="shared" ref="G343" si="623">C343-B342</f>
        <v>197.29000000000087</v>
      </c>
      <c r="H343">
        <f t="shared" ref="H343" si="624">B343-C342</f>
        <v>193.72999999999956</v>
      </c>
    </row>
    <row r="344" spans="1:8" x14ac:dyDescent="0.25">
      <c r="A344" s="2">
        <v>44873</v>
      </c>
      <c r="B344">
        <v>13347.76</v>
      </c>
      <c r="C344">
        <v>13334</v>
      </c>
      <c r="E344">
        <f t="shared" si="574"/>
        <v>-13.760000000000218</v>
      </c>
      <c r="G344">
        <f t="shared" ref="G344" si="625">C344-B343</f>
        <v>110.27000000000044</v>
      </c>
      <c r="H344">
        <f t="shared" ref="H344" si="626">B344-C343</f>
        <v>123.76000000000022</v>
      </c>
    </row>
    <row r="345" spans="1:8" x14ac:dyDescent="0.25">
      <c r="A345" s="2">
        <v>44874</v>
      </c>
      <c r="B345">
        <v>13638.81</v>
      </c>
      <c r="C345">
        <v>13595</v>
      </c>
      <c r="E345">
        <f t="shared" si="574"/>
        <v>-43.809999999999491</v>
      </c>
      <c r="G345">
        <f t="shared" ref="G345" si="627">C345-B344</f>
        <v>247.23999999999978</v>
      </c>
      <c r="H345">
        <f t="shared" ref="H345" si="628">B345-C344</f>
        <v>304.80999999999949</v>
      </c>
    </row>
    <row r="346" spans="1:8" x14ac:dyDescent="0.25">
      <c r="A346" s="2">
        <v>44875</v>
      </c>
      <c r="B346">
        <v>13503.76</v>
      </c>
      <c r="C346">
        <v>13477</v>
      </c>
      <c r="E346">
        <f t="shared" si="574"/>
        <v>-26.760000000000218</v>
      </c>
      <c r="G346">
        <f t="shared" ref="G346" si="629">C346-B345</f>
        <v>-161.80999999999949</v>
      </c>
      <c r="H346">
        <f t="shared" ref="H346" si="630">B346-C345</f>
        <v>-91.239999999999782</v>
      </c>
    </row>
    <row r="347" spans="1:8" x14ac:dyDescent="0.25">
      <c r="A347" s="2">
        <v>44876</v>
      </c>
      <c r="B347">
        <v>14007.56</v>
      </c>
      <c r="C347">
        <v>14058</v>
      </c>
      <c r="E347">
        <f t="shared" si="574"/>
        <v>50.440000000000509</v>
      </c>
      <c r="G347">
        <f t="shared" ref="G347" si="631">C347-B346</f>
        <v>554.23999999999978</v>
      </c>
      <c r="H347">
        <f t="shared" ref="H347" si="632">B347-C346</f>
        <v>530.55999999999949</v>
      </c>
    </row>
    <row r="348" spans="1:8" x14ac:dyDescent="0.25">
      <c r="A348" s="2">
        <v>44879</v>
      </c>
      <c r="B348">
        <v>14174.9</v>
      </c>
      <c r="C348">
        <v>14127</v>
      </c>
      <c r="E348">
        <f t="shared" si="574"/>
        <v>-47.899999999999636</v>
      </c>
      <c r="G348">
        <f t="shared" ref="G348" si="633">C348-B347</f>
        <v>119.44000000000051</v>
      </c>
      <c r="H348">
        <f t="shared" ref="H348" si="634">B348-C347</f>
        <v>116.89999999999964</v>
      </c>
    </row>
    <row r="349" spans="1:8" x14ac:dyDescent="0.25">
      <c r="A349" s="2">
        <v>44880</v>
      </c>
      <c r="B349">
        <v>14546.31</v>
      </c>
      <c r="C349">
        <v>14530</v>
      </c>
      <c r="E349">
        <f t="shared" si="574"/>
        <v>-16.309999999999491</v>
      </c>
      <c r="G349">
        <f t="shared" ref="G349" si="635">C349-B348</f>
        <v>355.10000000000036</v>
      </c>
      <c r="H349">
        <f t="shared" ref="H349" si="636">B349-C348</f>
        <v>419.30999999999949</v>
      </c>
    </row>
    <row r="350" spans="1:8" x14ac:dyDescent="0.25">
      <c r="A350" s="2">
        <v>44881</v>
      </c>
      <c r="B350">
        <v>14537.35</v>
      </c>
      <c r="C350">
        <v>14499</v>
      </c>
      <c r="E350">
        <f t="shared" si="574"/>
        <v>-38.350000000000364</v>
      </c>
      <c r="G350">
        <f t="shared" ref="G350" si="637">C350-B349</f>
        <v>-47.309999999999491</v>
      </c>
      <c r="H350">
        <f t="shared" ref="H350" si="638">B350-C349</f>
        <v>7.3500000000003638</v>
      </c>
    </row>
    <row r="351" spans="1:8" x14ac:dyDescent="0.25">
      <c r="A351" s="2">
        <v>44882</v>
      </c>
      <c r="B351">
        <v>14535.23</v>
      </c>
      <c r="C351">
        <v>14513</v>
      </c>
      <c r="E351">
        <f t="shared" si="574"/>
        <v>-22.229999999999563</v>
      </c>
      <c r="G351">
        <f t="shared" ref="G351" si="639">C351-B350</f>
        <v>-24.350000000000364</v>
      </c>
      <c r="H351">
        <f t="shared" ref="H351" si="640">B351-C350</f>
        <v>36.229999999999563</v>
      </c>
    </row>
    <row r="352" spans="1:8" x14ac:dyDescent="0.25">
      <c r="A352" s="2">
        <v>44883</v>
      </c>
      <c r="B352">
        <v>14504.99</v>
      </c>
      <c r="C352">
        <v>14460</v>
      </c>
      <c r="E352">
        <f t="shared" si="574"/>
        <v>-44.989999999999782</v>
      </c>
      <c r="G352">
        <f t="shared" ref="G352" si="641">C352-B351</f>
        <v>-75.229999999999563</v>
      </c>
      <c r="H352">
        <f t="shared" ref="H352" si="642">B352-C351</f>
        <v>-8.0100000000002183</v>
      </c>
    </row>
    <row r="353" spans="1:8" x14ac:dyDescent="0.25">
      <c r="A353" s="2">
        <v>44886</v>
      </c>
      <c r="B353">
        <v>14449.39</v>
      </c>
      <c r="C353">
        <v>14428</v>
      </c>
      <c r="E353">
        <f t="shared" si="574"/>
        <v>-21.389999999999418</v>
      </c>
      <c r="G353">
        <f t="shared" ref="G353" si="643">C353-B352</f>
        <v>-76.989999999999782</v>
      </c>
      <c r="H353">
        <f t="shared" ref="H353" si="644">B353-C352</f>
        <v>-10.610000000000582</v>
      </c>
    </row>
    <row r="354" spans="1:8" x14ac:dyDescent="0.25">
      <c r="A354" s="2">
        <v>44887</v>
      </c>
      <c r="B354">
        <v>14542.2</v>
      </c>
      <c r="C354">
        <v>14505</v>
      </c>
      <c r="E354">
        <f t="shared" si="574"/>
        <v>-37.200000000000728</v>
      </c>
      <c r="G354">
        <f t="shared" ref="G354" si="645">C354-B353</f>
        <v>55.610000000000582</v>
      </c>
      <c r="H354">
        <f t="shared" ref="H354" si="646">B354-C353</f>
        <v>114.20000000000073</v>
      </c>
    </row>
    <row r="355" spans="1:8" x14ac:dyDescent="0.25">
      <c r="A355" s="2">
        <v>44888</v>
      </c>
      <c r="B355">
        <v>14608.54</v>
      </c>
      <c r="C355">
        <v>14600</v>
      </c>
      <c r="E355">
        <f t="shared" si="574"/>
        <v>-8.5400000000008731</v>
      </c>
      <c r="G355">
        <f t="shared" ref="G355" si="647">C355-B354</f>
        <v>57.799999999999272</v>
      </c>
      <c r="H355">
        <f t="shared" ref="H355" si="648">B355-C354</f>
        <v>103.54000000000087</v>
      </c>
    </row>
    <row r="356" spans="1:8" x14ac:dyDescent="0.25">
      <c r="A356" s="2">
        <v>44889</v>
      </c>
      <c r="B356">
        <v>14784</v>
      </c>
      <c r="C356">
        <v>14775</v>
      </c>
      <c r="E356">
        <f t="shared" si="574"/>
        <v>-9</v>
      </c>
      <c r="G356">
        <f t="shared" ref="G356" si="649">C356-B355</f>
        <v>166.45999999999913</v>
      </c>
      <c r="H356">
        <f t="shared" ref="H356" si="650">B356-C355</f>
        <v>184</v>
      </c>
    </row>
    <row r="357" spans="1:8" x14ac:dyDescent="0.25">
      <c r="A357" s="2">
        <v>44890</v>
      </c>
      <c r="B357">
        <v>14778.51</v>
      </c>
      <c r="C357">
        <v>14703</v>
      </c>
      <c r="E357">
        <f t="shared" si="574"/>
        <v>-75.510000000000218</v>
      </c>
      <c r="G357">
        <f t="shared" ref="G357:G358" si="651">C357-B356</f>
        <v>-81</v>
      </c>
      <c r="H357">
        <f t="shared" ref="H357:H358" si="652">B357-C356</f>
        <v>3.5100000000002183</v>
      </c>
    </row>
    <row r="358" spans="1:8" x14ac:dyDescent="0.25">
      <c r="A358" s="2">
        <v>44893</v>
      </c>
      <c r="B358">
        <v>14556.87</v>
      </c>
      <c r="C358">
        <v>14475</v>
      </c>
      <c r="E358">
        <f t="shared" si="574"/>
        <v>-81.8700000000008</v>
      </c>
      <c r="G358">
        <f t="shared" si="651"/>
        <v>-303.51000000000022</v>
      </c>
      <c r="H358">
        <f t="shared" si="652"/>
        <v>-146.1299999999992</v>
      </c>
    </row>
    <row r="359" spans="1:8" x14ac:dyDescent="0.25">
      <c r="A359" s="2">
        <v>44894</v>
      </c>
      <c r="B359">
        <v>14709.64</v>
      </c>
      <c r="C359">
        <v>14658</v>
      </c>
      <c r="E359">
        <f t="shared" si="574"/>
        <v>-51.639999999999418</v>
      </c>
      <c r="G359">
        <f t="shared" ref="G359" si="653">C359-B358</f>
        <v>101.1299999999992</v>
      </c>
      <c r="H359">
        <f t="shared" ref="H359" si="654">B359-C358</f>
        <v>234.63999999999942</v>
      </c>
    </row>
    <row r="360" spans="1:8" x14ac:dyDescent="0.25">
      <c r="A360" s="2">
        <v>44895</v>
      </c>
      <c r="B360">
        <v>14879.55</v>
      </c>
      <c r="C360">
        <v>14800</v>
      </c>
      <c r="E360">
        <f t="shared" si="574"/>
        <v>-79.549999999999272</v>
      </c>
      <c r="G360">
        <f t="shared" ref="G360" si="655">C360-B359</f>
        <v>90.360000000000582</v>
      </c>
      <c r="H360">
        <f t="shared" ref="H360" si="656">B360-C359</f>
        <v>221.54999999999927</v>
      </c>
    </row>
    <row r="361" spans="1:8" x14ac:dyDescent="0.25">
      <c r="A361" s="2">
        <v>44896</v>
      </c>
      <c r="B361">
        <v>15012.8</v>
      </c>
      <c r="C361">
        <v>14977</v>
      </c>
      <c r="E361">
        <f t="shared" si="574"/>
        <v>-35.799999999999272</v>
      </c>
      <c r="G361">
        <f t="shared" ref="G361" si="657">C361-B360</f>
        <v>97.450000000000728</v>
      </c>
      <c r="H361">
        <f t="shared" ref="H361" si="658">B361-C360</f>
        <v>212.79999999999927</v>
      </c>
    </row>
    <row r="362" spans="1:8" x14ac:dyDescent="0.25">
      <c r="A362" s="2">
        <v>44897</v>
      </c>
      <c r="B362">
        <v>14970.68</v>
      </c>
      <c r="C362">
        <v>14886</v>
      </c>
      <c r="E362">
        <f t="shared" si="574"/>
        <v>-84.680000000000291</v>
      </c>
      <c r="G362">
        <f t="shared" ref="G362" si="659">C362-B361</f>
        <v>-126.79999999999927</v>
      </c>
      <c r="H362">
        <f t="shared" ref="H362" si="660">B362-C361</f>
        <v>-6.319999999999709</v>
      </c>
    </row>
    <row r="363" spans="1:8" x14ac:dyDescent="0.25">
      <c r="A363" s="2">
        <v>44900</v>
      </c>
      <c r="B363">
        <v>14980.74</v>
      </c>
      <c r="C363">
        <v>14935</v>
      </c>
      <c r="E363">
        <f t="shared" si="574"/>
        <v>-45.739999999999782</v>
      </c>
      <c r="G363">
        <f t="shared" ref="G363" si="661">C363-B362</f>
        <v>-35.680000000000291</v>
      </c>
      <c r="H363">
        <f t="shared" ref="H363" si="662">B363-C362</f>
        <v>94.739999999999782</v>
      </c>
    </row>
    <row r="364" spans="1:8" x14ac:dyDescent="0.25">
      <c r="A364" s="2">
        <v>44901</v>
      </c>
      <c r="B364">
        <v>14728.88</v>
      </c>
      <c r="C364">
        <v>14675</v>
      </c>
      <c r="E364">
        <f t="shared" si="574"/>
        <v>-53.8799999999992</v>
      </c>
      <c r="G364">
        <f t="shared" ref="G364" si="663">C364-B363</f>
        <v>-305.73999999999978</v>
      </c>
      <c r="H364">
        <f t="shared" ref="H364" si="664">B364-C363</f>
        <v>-206.1200000000008</v>
      </c>
    </row>
    <row r="365" spans="1:8" x14ac:dyDescent="0.25">
      <c r="A365" s="2">
        <v>44902</v>
      </c>
      <c r="B365">
        <v>14630.01</v>
      </c>
      <c r="C365">
        <v>14623</v>
      </c>
      <c r="E365">
        <f t="shared" si="574"/>
        <v>-7.0100000000002183</v>
      </c>
      <c r="G365">
        <f t="shared" ref="G365" si="665">C365-B364</f>
        <v>-105.8799999999992</v>
      </c>
      <c r="H365">
        <f t="shared" ref="H365" si="666">B365-C364</f>
        <v>-44.989999999999782</v>
      </c>
    </row>
    <row r="366" spans="1:8" x14ac:dyDescent="0.25">
      <c r="A366" s="2">
        <v>44903</v>
      </c>
      <c r="B366">
        <v>14553.04</v>
      </c>
      <c r="C366">
        <v>14496</v>
      </c>
      <c r="E366">
        <f t="shared" si="574"/>
        <v>-57.040000000000873</v>
      </c>
      <c r="G366">
        <f t="shared" ref="G366" si="667">C366-B365</f>
        <v>-134.01000000000022</v>
      </c>
      <c r="H366">
        <f t="shared" ref="H366" si="668">B366-C365</f>
        <v>-69.959999999999127</v>
      </c>
    </row>
    <row r="367" spans="1:8" x14ac:dyDescent="0.25">
      <c r="A367" s="2">
        <v>44904</v>
      </c>
      <c r="B367">
        <v>14705.43</v>
      </c>
      <c r="C367">
        <v>14707</v>
      </c>
      <c r="E367">
        <f t="shared" ref="E367:E419" si="669">C367-B367</f>
        <v>1.569999999999709</v>
      </c>
      <c r="G367">
        <f t="shared" ref="G367" si="670">C367-B366</f>
        <v>153.95999999999913</v>
      </c>
      <c r="H367">
        <f t="shared" ref="H367" si="671">B367-C366</f>
        <v>209.43000000000029</v>
      </c>
    </row>
    <row r="368" spans="1:8" x14ac:dyDescent="0.25">
      <c r="A368" s="2">
        <v>44907</v>
      </c>
      <c r="B368">
        <v>14612.59</v>
      </c>
      <c r="C368">
        <v>14581</v>
      </c>
      <c r="E368">
        <f t="shared" si="669"/>
        <v>-31.590000000000146</v>
      </c>
      <c r="G368">
        <f t="shared" ref="G368" si="672">C368-B367</f>
        <v>-124.43000000000029</v>
      </c>
      <c r="H368">
        <f t="shared" ref="H368" si="673">B368-C367</f>
        <v>-94.409999999999854</v>
      </c>
    </row>
    <row r="369" spans="1:8" x14ac:dyDescent="0.25">
      <c r="A369" s="2">
        <v>44908</v>
      </c>
      <c r="B369">
        <v>14522.96</v>
      </c>
      <c r="C369">
        <v>14519</v>
      </c>
      <c r="E369">
        <f t="shared" si="669"/>
        <v>-3.9599999999991269</v>
      </c>
      <c r="G369">
        <f t="shared" ref="G369" si="674">C369-B368</f>
        <v>-93.590000000000146</v>
      </c>
      <c r="H369">
        <f t="shared" ref="H369" si="675">B369-C368</f>
        <v>-58.040000000000873</v>
      </c>
    </row>
    <row r="370" spans="1:8" x14ac:dyDescent="0.25">
      <c r="A370" s="2">
        <v>44909</v>
      </c>
      <c r="B370">
        <v>14739.36</v>
      </c>
      <c r="C370">
        <v>14710</v>
      </c>
      <c r="E370">
        <f t="shared" si="669"/>
        <v>-29.360000000000582</v>
      </c>
      <c r="G370">
        <f t="shared" ref="G370" si="676">C370-B369</f>
        <v>187.04000000000087</v>
      </c>
      <c r="H370">
        <f t="shared" ref="H370" si="677">B370-C369</f>
        <v>220.36000000000058</v>
      </c>
    </row>
    <row r="371" spans="1:8" x14ac:dyDescent="0.25">
      <c r="A371" s="2">
        <v>44910</v>
      </c>
      <c r="B371">
        <v>14734.13</v>
      </c>
      <c r="C371">
        <v>14708</v>
      </c>
      <c r="E371">
        <f t="shared" si="669"/>
        <v>-26.1299999999992</v>
      </c>
      <c r="G371">
        <f t="shared" ref="G371" si="678">C371-B370</f>
        <v>-31.360000000000582</v>
      </c>
      <c r="H371">
        <f t="shared" ref="H371" si="679">B371-C370</f>
        <v>24.1299999999992</v>
      </c>
    </row>
    <row r="372" spans="1:8" x14ac:dyDescent="0.25">
      <c r="A372" s="2">
        <v>44911</v>
      </c>
      <c r="B372">
        <v>14528.55</v>
      </c>
      <c r="C372">
        <v>14461</v>
      </c>
      <c r="E372">
        <f t="shared" si="669"/>
        <v>-67.549999999999272</v>
      </c>
      <c r="G372">
        <f t="shared" ref="G372" si="680">C372-B371</f>
        <v>-273.1299999999992</v>
      </c>
      <c r="H372">
        <f t="shared" ref="H372" si="681">B372-C371</f>
        <v>-179.45000000000073</v>
      </c>
    </row>
    <row r="373" spans="1:8" x14ac:dyDescent="0.25">
      <c r="A373" s="2">
        <v>44914</v>
      </c>
      <c r="B373">
        <v>14433.32</v>
      </c>
      <c r="C373">
        <v>14404</v>
      </c>
      <c r="E373">
        <f t="shared" si="669"/>
        <v>-29.319999999999709</v>
      </c>
      <c r="G373">
        <f t="shared" ref="G373" si="682">C373-B372</f>
        <v>-124.54999999999927</v>
      </c>
      <c r="H373">
        <f t="shared" ref="H373" si="683">B373-C372</f>
        <v>-27.680000000000291</v>
      </c>
    </row>
    <row r="374" spans="1:8" x14ac:dyDescent="0.25">
      <c r="A374" s="2">
        <v>44915</v>
      </c>
      <c r="B374">
        <v>14170.03</v>
      </c>
      <c r="C374">
        <v>14154</v>
      </c>
      <c r="E374">
        <f t="shared" si="669"/>
        <v>-16.030000000000655</v>
      </c>
      <c r="G374">
        <f t="shared" ref="G374" si="684">C374-B373</f>
        <v>-279.31999999999971</v>
      </c>
      <c r="H374">
        <f t="shared" ref="H374" si="685">B374-C373</f>
        <v>-233.96999999999935</v>
      </c>
    </row>
    <row r="375" spans="1:8" x14ac:dyDescent="0.25">
      <c r="A375" s="2">
        <v>44916</v>
      </c>
      <c r="B375">
        <v>14234.4</v>
      </c>
      <c r="C375">
        <v>14219</v>
      </c>
      <c r="E375">
        <f t="shared" si="669"/>
        <v>-15.399999999999636</v>
      </c>
      <c r="G375">
        <f t="shared" ref="G375" si="686">C375-B374</f>
        <v>48.969999999999345</v>
      </c>
      <c r="H375">
        <f t="shared" ref="H375" si="687">B375-C374</f>
        <v>80.399999999999636</v>
      </c>
    </row>
    <row r="376" spans="1:8" x14ac:dyDescent="0.25">
      <c r="A376" s="2">
        <v>44917</v>
      </c>
      <c r="B376">
        <v>14442.94</v>
      </c>
      <c r="C376">
        <v>14377</v>
      </c>
      <c r="E376">
        <f t="shared" si="669"/>
        <v>-65.940000000000509</v>
      </c>
      <c r="G376">
        <f t="shared" ref="G376" si="688">C376-B375</f>
        <v>142.60000000000036</v>
      </c>
      <c r="H376">
        <f t="shared" ref="H376" si="689">B376-C375</f>
        <v>223.94000000000051</v>
      </c>
    </row>
    <row r="377" spans="1:8" x14ac:dyDescent="0.25">
      <c r="A377" s="2">
        <v>44918</v>
      </c>
      <c r="B377">
        <v>14271.63</v>
      </c>
      <c r="C377">
        <v>14190</v>
      </c>
      <c r="E377">
        <f t="shared" si="669"/>
        <v>-81.6299999999992</v>
      </c>
      <c r="G377">
        <f t="shared" ref="G377" si="690">C377-B376</f>
        <v>-252.94000000000051</v>
      </c>
      <c r="H377">
        <f t="shared" ref="H377" si="691">B377-C376</f>
        <v>-105.3700000000008</v>
      </c>
    </row>
    <row r="378" spans="1:8" x14ac:dyDescent="0.25">
      <c r="A378" s="2">
        <v>44921</v>
      </c>
      <c r="B378">
        <v>14285.13</v>
      </c>
      <c r="C378">
        <v>14245</v>
      </c>
      <c r="E378">
        <f t="shared" si="669"/>
        <v>-40.1299999999992</v>
      </c>
      <c r="G378">
        <f t="shared" ref="G378" si="692">C378-B377</f>
        <v>-26.6299999999992</v>
      </c>
      <c r="H378">
        <f t="shared" ref="H378" si="693">B378-C377</f>
        <v>95.1299999999992</v>
      </c>
    </row>
    <row r="379" spans="1:8" x14ac:dyDescent="0.25">
      <c r="A379" s="2">
        <v>44922</v>
      </c>
      <c r="B379">
        <v>14328.43</v>
      </c>
      <c r="C379">
        <v>14303</v>
      </c>
      <c r="E379">
        <f t="shared" si="669"/>
        <v>-25.430000000000291</v>
      </c>
      <c r="G379">
        <f t="shared" ref="G379" si="694">C379-B378</f>
        <v>17.8700000000008</v>
      </c>
      <c r="H379">
        <f t="shared" ref="H379" si="695">B379-C378</f>
        <v>83.430000000000291</v>
      </c>
    </row>
    <row r="380" spans="1:8" x14ac:dyDescent="0.25">
      <c r="A380" s="2">
        <v>44923</v>
      </c>
      <c r="B380">
        <v>14173.1</v>
      </c>
      <c r="C380">
        <v>14110</v>
      </c>
      <c r="E380">
        <f t="shared" si="669"/>
        <v>-63.100000000000364</v>
      </c>
      <c r="G380">
        <f t="shared" ref="G380" si="696">C380-B379</f>
        <v>-218.43000000000029</v>
      </c>
      <c r="H380">
        <f t="shared" ref="H380" si="697">B380-C379</f>
        <v>-129.89999999999964</v>
      </c>
    </row>
    <row r="381" spans="1:8" x14ac:dyDescent="0.25">
      <c r="A381" s="2">
        <v>44924</v>
      </c>
      <c r="B381">
        <v>14085.02</v>
      </c>
      <c r="C381">
        <v>14032</v>
      </c>
      <c r="E381">
        <f t="shared" si="669"/>
        <v>-53.020000000000437</v>
      </c>
      <c r="G381">
        <f t="shared" ref="G381" si="698">C381-B380</f>
        <v>-141.10000000000036</v>
      </c>
      <c r="H381">
        <f t="shared" ref="H381" si="699">B381-C380</f>
        <v>-24.979999999999563</v>
      </c>
    </row>
    <row r="382" spans="1:8" x14ac:dyDescent="0.25">
      <c r="A382" s="2">
        <v>44925</v>
      </c>
      <c r="B382">
        <v>14137.69</v>
      </c>
      <c r="C382">
        <v>14134</v>
      </c>
      <c r="E382">
        <f t="shared" si="669"/>
        <v>-3.6900000000005093</v>
      </c>
      <c r="G382">
        <f t="shared" ref="G382" si="700">C382-B381</f>
        <v>48.979999999999563</v>
      </c>
      <c r="H382">
        <f t="shared" ref="H382" si="701">B382-C381</f>
        <v>105.69000000000051</v>
      </c>
    </row>
    <row r="383" spans="1:8" x14ac:dyDescent="0.25">
      <c r="A383" s="2">
        <v>44929</v>
      </c>
      <c r="B383">
        <v>14224.12</v>
      </c>
      <c r="C383">
        <v>14230</v>
      </c>
      <c r="E383">
        <f t="shared" si="669"/>
        <v>5.8799999999991996</v>
      </c>
      <c r="G383">
        <f t="shared" ref="G383" si="702">C383-B382</f>
        <v>92.309999999999491</v>
      </c>
      <c r="H383">
        <f t="shared" ref="H383" si="703">B383-C382</f>
        <v>90.1200000000008</v>
      </c>
    </row>
    <row r="384" spans="1:8" x14ac:dyDescent="0.25">
      <c r="A384" s="2">
        <v>44930</v>
      </c>
      <c r="B384">
        <v>14199.13</v>
      </c>
      <c r="C384">
        <v>14208</v>
      </c>
      <c r="E384">
        <f t="shared" si="669"/>
        <v>8.8700000000008004</v>
      </c>
      <c r="G384">
        <f t="shared" ref="G384" si="704">C384-B383</f>
        <v>-16.1200000000008</v>
      </c>
      <c r="H384">
        <f t="shared" ref="H384" si="705">B384-C383</f>
        <v>-30.8700000000008</v>
      </c>
    </row>
    <row r="385" spans="1:8" x14ac:dyDescent="0.25">
      <c r="A385" s="2">
        <v>44931</v>
      </c>
      <c r="B385">
        <v>14301.05</v>
      </c>
      <c r="C385">
        <v>14289</v>
      </c>
      <c r="E385">
        <f t="shared" si="669"/>
        <v>-12.049999999999272</v>
      </c>
      <c r="G385">
        <f t="shared" ref="G385" si="706">C385-B384</f>
        <v>89.8700000000008</v>
      </c>
      <c r="H385">
        <f t="shared" ref="H385" si="707">B385-C384</f>
        <v>93.049999999999272</v>
      </c>
    </row>
    <row r="386" spans="1:8" x14ac:dyDescent="0.25">
      <c r="A386" s="2">
        <v>44932</v>
      </c>
      <c r="B386">
        <v>14373.34</v>
      </c>
      <c r="C386">
        <v>14364</v>
      </c>
      <c r="E386">
        <f t="shared" si="669"/>
        <v>-9.3400000000001455</v>
      </c>
      <c r="G386">
        <f t="shared" ref="G386" si="708">C386-B385</f>
        <v>62.950000000000728</v>
      </c>
      <c r="H386">
        <f t="shared" ref="H386" si="709">B386-C385</f>
        <v>84.340000000000146</v>
      </c>
    </row>
    <row r="387" spans="1:8" x14ac:dyDescent="0.25">
      <c r="A387" s="2">
        <v>44935</v>
      </c>
      <c r="B387">
        <v>14752.21</v>
      </c>
      <c r="C387">
        <v>14769</v>
      </c>
      <c r="E387">
        <f t="shared" si="669"/>
        <v>16.790000000000873</v>
      </c>
      <c r="G387">
        <f t="shared" ref="G387" si="710">C387-B386</f>
        <v>395.65999999999985</v>
      </c>
      <c r="H387">
        <f t="shared" ref="H387" si="711">B387-C386</f>
        <v>388.20999999999913</v>
      </c>
    </row>
    <row r="388" spans="1:8" x14ac:dyDescent="0.25">
      <c r="A388" s="2">
        <v>44936</v>
      </c>
      <c r="B388">
        <v>14802.96</v>
      </c>
      <c r="C388">
        <v>14808</v>
      </c>
      <c r="E388">
        <f t="shared" si="669"/>
        <v>5.0400000000008731</v>
      </c>
      <c r="G388">
        <f t="shared" ref="G388:G389" si="712">C388-B387</f>
        <v>55.790000000000873</v>
      </c>
      <c r="H388">
        <f t="shared" ref="H388:H389" si="713">B388-C387</f>
        <v>33.959999999999127</v>
      </c>
    </row>
    <row r="389" spans="1:8" x14ac:dyDescent="0.25">
      <c r="A389" s="2">
        <v>44937</v>
      </c>
      <c r="B389">
        <v>14751.44</v>
      </c>
      <c r="C389">
        <v>14792</v>
      </c>
      <c r="E389">
        <f t="shared" si="669"/>
        <v>40.559999999999491</v>
      </c>
      <c r="G389">
        <f t="shared" si="712"/>
        <v>-10.959999999999127</v>
      </c>
      <c r="H389">
        <f t="shared" si="713"/>
        <v>-56.559999999999491</v>
      </c>
    </row>
    <row r="390" spans="1:8" x14ac:dyDescent="0.25">
      <c r="A390" s="2">
        <v>44938</v>
      </c>
      <c r="B390">
        <v>14731.64</v>
      </c>
      <c r="C390">
        <v>14768</v>
      </c>
      <c r="E390">
        <f t="shared" si="669"/>
        <v>36.360000000000582</v>
      </c>
      <c r="G390">
        <f t="shared" ref="G390" si="714">C390-B389</f>
        <v>16.559999999999491</v>
      </c>
      <c r="H390">
        <f t="shared" ref="H390" si="715">B390-C389</f>
        <v>-60.360000000000582</v>
      </c>
    </row>
    <row r="391" spans="1:8" x14ac:dyDescent="0.25">
      <c r="A391" s="2">
        <v>44939</v>
      </c>
      <c r="B391">
        <v>14824.13</v>
      </c>
      <c r="C391">
        <v>14833</v>
      </c>
      <c r="E391">
        <f t="shared" si="669"/>
        <v>8.8700000000008004</v>
      </c>
      <c r="G391">
        <f t="shared" ref="G391" si="716">C391-B390</f>
        <v>101.36000000000058</v>
      </c>
      <c r="H391">
        <f t="shared" ref="H391" si="717">B391-C390</f>
        <v>56.1299999999992</v>
      </c>
    </row>
    <row r="392" spans="1:8" x14ac:dyDescent="0.25">
      <c r="A392" s="2">
        <v>44942</v>
      </c>
      <c r="B392">
        <v>14927.01</v>
      </c>
      <c r="C392">
        <v>14936</v>
      </c>
      <c r="E392">
        <f t="shared" si="669"/>
        <v>8.9899999999997817</v>
      </c>
      <c r="G392">
        <f t="shared" ref="G392" si="718">C392-B391</f>
        <v>111.8700000000008</v>
      </c>
      <c r="H392">
        <f t="shared" ref="H392" si="719">B392-C391</f>
        <v>94.010000000000218</v>
      </c>
    </row>
    <row r="393" spans="1:8" x14ac:dyDescent="0.25">
      <c r="A393" s="2">
        <v>44943</v>
      </c>
      <c r="B393">
        <v>14932.93</v>
      </c>
      <c r="C393">
        <v>14925</v>
      </c>
      <c r="E393">
        <f t="shared" si="669"/>
        <v>-7.930000000000291</v>
      </c>
      <c r="G393">
        <f t="shared" ref="G393" si="720">C393-B392</f>
        <v>-2.0100000000002183</v>
      </c>
      <c r="H393">
        <f t="shared" ref="H393" si="721">B393-C392</f>
        <v>-3.069999999999709</v>
      </c>
    </row>
    <row r="394" spans="1:8" x14ac:dyDescent="0.25">
      <c r="A394" s="2">
        <v>44956</v>
      </c>
      <c r="B394">
        <v>15493.82</v>
      </c>
      <c r="C394">
        <v>15451</v>
      </c>
      <c r="E394">
        <f t="shared" si="669"/>
        <v>-42.819999999999709</v>
      </c>
      <c r="G394">
        <f t="shared" ref="G394" si="722">C394-B393</f>
        <v>518.06999999999971</v>
      </c>
      <c r="H394">
        <f t="shared" ref="H394" si="723">B394-C393</f>
        <v>568.81999999999971</v>
      </c>
    </row>
    <row r="395" spans="1:8" x14ac:dyDescent="0.25">
      <c r="A395" s="2">
        <v>44957</v>
      </c>
      <c r="B395">
        <v>15265.2</v>
      </c>
      <c r="C395">
        <v>15268</v>
      </c>
      <c r="E395">
        <f t="shared" si="669"/>
        <v>2.7999999999992724</v>
      </c>
      <c r="G395">
        <f t="shared" ref="G395" si="724">C395-B394</f>
        <v>-225.81999999999971</v>
      </c>
      <c r="H395">
        <f t="shared" ref="H395" si="725">B395-C394</f>
        <v>-185.79999999999927</v>
      </c>
    </row>
    <row r="396" spans="1:8" x14ac:dyDescent="0.25">
      <c r="A396" s="2">
        <v>44958</v>
      </c>
      <c r="B396">
        <v>15420.13</v>
      </c>
      <c r="C396">
        <v>15383</v>
      </c>
      <c r="E396">
        <f t="shared" si="669"/>
        <v>-37.1299999999992</v>
      </c>
      <c r="G396">
        <f t="shared" ref="G396" si="726">C396-B395</f>
        <v>117.79999999999927</v>
      </c>
      <c r="H396">
        <f t="shared" ref="H396" si="727">B396-C395</f>
        <v>152.1299999999992</v>
      </c>
    </row>
    <row r="397" spans="1:8" x14ac:dyDescent="0.25">
      <c r="A397" s="2">
        <v>44959</v>
      </c>
      <c r="B397">
        <v>15595.16</v>
      </c>
      <c r="C397">
        <v>15580</v>
      </c>
      <c r="E397">
        <f t="shared" si="669"/>
        <v>-15.159999999999854</v>
      </c>
      <c r="G397">
        <f t="shared" ref="G397" si="728">C397-B396</f>
        <v>159.8700000000008</v>
      </c>
      <c r="H397">
        <f t="shared" ref="H397" si="729">B397-C396</f>
        <v>212.15999999999985</v>
      </c>
    </row>
    <row r="398" spans="1:8" x14ac:dyDescent="0.25">
      <c r="A398" s="2">
        <v>44960</v>
      </c>
      <c r="B398">
        <v>15602.66</v>
      </c>
      <c r="C398">
        <v>15579</v>
      </c>
      <c r="E398">
        <f t="shared" si="669"/>
        <v>-23.659999999999854</v>
      </c>
      <c r="G398">
        <f t="shared" ref="G398" si="730">C398-B397</f>
        <v>-16.159999999999854</v>
      </c>
      <c r="H398">
        <f t="shared" ref="H398" si="731">B398-C397</f>
        <v>22.659999999999854</v>
      </c>
    </row>
    <row r="399" spans="1:8" x14ac:dyDescent="0.25">
      <c r="A399" s="2">
        <v>44963</v>
      </c>
      <c r="B399">
        <v>15392</v>
      </c>
      <c r="C399">
        <v>15405</v>
      </c>
      <c r="E399">
        <f t="shared" si="669"/>
        <v>13</v>
      </c>
      <c r="G399">
        <f t="shared" ref="G399" si="732">C399-B398</f>
        <v>-197.65999999999985</v>
      </c>
      <c r="H399">
        <f t="shared" ref="H399" si="733">B399-C398</f>
        <v>-187</v>
      </c>
    </row>
    <row r="400" spans="1:8" x14ac:dyDescent="0.25">
      <c r="A400" s="2">
        <v>44964</v>
      </c>
      <c r="B400">
        <v>15400.91</v>
      </c>
      <c r="C400">
        <v>15396</v>
      </c>
      <c r="E400">
        <f t="shared" si="669"/>
        <v>-4.9099999999998545</v>
      </c>
      <c r="G400">
        <f t="shared" ref="G400" si="734">C400-B399</f>
        <v>4</v>
      </c>
      <c r="H400">
        <f t="shared" ref="H400" si="735">B400-C399</f>
        <v>-4.0900000000001455</v>
      </c>
    </row>
    <row r="401" spans="1:8" x14ac:dyDescent="0.25">
      <c r="A401" s="2">
        <v>44965</v>
      </c>
      <c r="B401">
        <v>15618.17</v>
      </c>
      <c r="C401">
        <v>15604</v>
      </c>
      <c r="E401">
        <f t="shared" si="669"/>
        <v>-14.170000000000073</v>
      </c>
      <c r="G401">
        <f t="shared" ref="G401" si="736">C401-B400</f>
        <v>203.09000000000015</v>
      </c>
      <c r="H401">
        <f t="shared" ref="H401" si="737">B401-C400</f>
        <v>222.17000000000007</v>
      </c>
    </row>
    <row r="402" spans="1:8" x14ac:dyDescent="0.25">
      <c r="A402" s="2">
        <v>44966</v>
      </c>
      <c r="B402">
        <v>15598.71</v>
      </c>
      <c r="C402">
        <v>15601</v>
      </c>
      <c r="E402">
        <f t="shared" si="669"/>
        <v>2.2900000000008731</v>
      </c>
      <c r="G402">
        <f t="shared" ref="G402" si="738">C402-B401</f>
        <v>-17.170000000000073</v>
      </c>
      <c r="H402">
        <f t="shared" ref="H402" si="739">B402-C401</f>
        <v>-5.2900000000008731</v>
      </c>
    </row>
    <row r="403" spans="1:8" x14ac:dyDescent="0.25">
      <c r="A403" s="2">
        <v>44967</v>
      </c>
      <c r="B403">
        <v>15586.65</v>
      </c>
      <c r="C403">
        <v>15575</v>
      </c>
      <c r="E403">
        <f t="shared" si="669"/>
        <v>-11.649999999999636</v>
      </c>
      <c r="G403">
        <f t="shared" ref="G403" si="740">C403-B402</f>
        <v>-23.709999999999127</v>
      </c>
      <c r="H403">
        <f t="shared" ref="H403" si="741">B403-C402</f>
        <v>-14.350000000000364</v>
      </c>
    </row>
    <row r="404" spans="1:8" x14ac:dyDescent="0.25">
      <c r="A404" s="2">
        <v>44970</v>
      </c>
      <c r="B404">
        <v>15544.28</v>
      </c>
      <c r="C404">
        <v>15533</v>
      </c>
      <c r="E404">
        <f t="shared" si="669"/>
        <v>-11.280000000000655</v>
      </c>
      <c r="G404">
        <f t="shared" ref="G404" si="742">C404-B403</f>
        <v>-53.649999999999636</v>
      </c>
      <c r="H404">
        <f t="shared" ref="H404" si="743">B404-C403</f>
        <v>-30.719999999999345</v>
      </c>
    </row>
    <row r="405" spans="1:8" x14ac:dyDescent="0.25">
      <c r="A405" s="2">
        <v>44971</v>
      </c>
      <c r="B405">
        <v>15654.48</v>
      </c>
      <c r="C405">
        <v>15661</v>
      </c>
      <c r="E405">
        <f t="shared" si="669"/>
        <v>6.5200000000004366</v>
      </c>
      <c r="G405">
        <f t="shared" ref="G405" si="744">C405-B404</f>
        <v>116.71999999999935</v>
      </c>
      <c r="H405">
        <f t="shared" ref="H405" si="745">B405-C404</f>
        <v>121.47999999999956</v>
      </c>
    </row>
    <row r="406" spans="1:8" x14ac:dyDescent="0.25">
      <c r="A406" s="2">
        <v>44972</v>
      </c>
      <c r="B406">
        <v>15432.89</v>
      </c>
      <c r="C406">
        <v>15398</v>
      </c>
      <c r="E406">
        <f t="shared" si="669"/>
        <v>-34.889999999999418</v>
      </c>
      <c r="G406">
        <f t="shared" ref="G406" si="746">C406-B405</f>
        <v>-256.47999999999956</v>
      </c>
      <c r="H406">
        <f t="shared" ref="H406" si="747">B406-C405</f>
        <v>-228.11000000000058</v>
      </c>
    </row>
    <row r="407" spans="1:8" x14ac:dyDescent="0.25">
      <c r="A407" s="2">
        <v>44973</v>
      </c>
      <c r="B407">
        <v>15550.5</v>
      </c>
      <c r="C407">
        <v>15546</v>
      </c>
      <c r="E407">
        <f t="shared" si="669"/>
        <v>-4.5</v>
      </c>
      <c r="G407">
        <f t="shared" ref="G407" si="748">C407-B406</f>
        <v>113.11000000000058</v>
      </c>
      <c r="H407">
        <f t="shared" ref="H407" si="749">B407-C406</f>
        <v>152.5</v>
      </c>
    </row>
    <row r="408" spans="1:8" x14ac:dyDescent="0.25">
      <c r="A408" s="2">
        <v>44974</v>
      </c>
      <c r="B408">
        <v>15479.7</v>
      </c>
      <c r="C408">
        <v>15433</v>
      </c>
      <c r="E408">
        <f t="shared" si="669"/>
        <v>-46.700000000000728</v>
      </c>
      <c r="G408">
        <f t="shared" ref="G408" si="750">C408-B407</f>
        <v>-117.5</v>
      </c>
      <c r="H408">
        <f t="shared" ref="H408" si="751">B408-C407</f>
        <v>-66.299999999999272</v>
      </c>
    </row>
    <row r="409" spans="1:8" x14ac:dyDescent="0.25">
      <c r="A409" s="2">
        <v>44977</v>
      </c>
      <c r="B409">
        <v>15551.23</v>
      </c>
      <c r="C409">
        <v>15522</v>
      </c>
      <c r="E409">
        <f t="shared" si="669"/>
        <v>-29.229999999999563</v>
      </c>
      <c r="G409">
        <f t="shared" ref="G409" si="752">C409-B408</f>
        <v>42.299999999999272</v>
      </c>
      <c r="H409">
        <f t="shared" ref="H409" si="753">B409-C408</f>
        <v>118.22999999999956</v>
      </c>
    </row>
    <row r="410" spans="1:8" x14ac:dyDescent="0.25">
      <c r="A410" s="2">
        <v>44978</v>
      </c>
      <c r="B410">
        <v>15563</v>
      </c>
      <c r="C410">
        <v>15528</v>
      </c>
      <c r="E410">
        <f t="shared" si="669"/>
        <v>-35</v>
      </c>
      <c r="G410">
        <f t="shared" ref="G410" si="754">C410-B409</f>
        <v>-23.229999999999563</v>
      </c>
      <c r="H410">
        <f t="shared" ref="H410" si="755">B410-C409</f>
        <v>41</v>
      </c>
    </row>
    <row r="411" spans="1:8" x14ac:dyDescent="0.25">
      <c r="A411" s="2">
        <v>44979</v>
      </c>
      <c r="B411">
        <v>15418.77</v>
      </c>
      <c r="C411">
        <v>15376</v>
      </c>
      <c r="E411">
        <f t="shared" si="669"/>
        <v>-42.770000000000437</v>
      </c>
      <c r="G411">
        <f t="shared" ref="G411" si="756">C411-B410</f>
        <v>-187</v>
      </c>
      <c r="H411">
        <f t="shared" ref="H411" si="757">B411-C410</f>
        <v>-109.22999999999956</v>
      </c>
    </row>
    <row r="412" spans="1:8" x14ac:dyDescent="0.25">
      <c r="A412" s="2">
        <v>44980</v>
      </c>
      <c r="B412">
        <v>15615.41</v>
      </c>
      <c r="C412">
        <v>15597</v>
      </c>
      <c r="E412">
        <f t="shared" si="669"/>
        <v>-18.409999999999854</v>
      </c>
      <c r="G412">
        <f t="shared" ref="G412" si="758">C412-B411</f>
        <v>178.22999999999956</v>
      </c>
      <c r="H412">
        <f t="shared" ref="H412" si="759">B412-C411</f>
        <v>239.40999999999985</v>
      </c>
    </row>
    <row r="413" spans="1:8" x14ac:dyDescent="0.25">
      <c r="A413" s="2">
        <v>44981</v>
      </c>
      <c r="B413">
        <v>15503.79</v>
      </c>
      <c r="C413">
        <v>15542</v>
      </c>
      <c r="E413">
        <f t="shared" si="669"/>
        <v>38.209999999999127</v>
      </c>
      <c r="G413">
        <f t="shared" ref="G413" si="760">C413-B412</f>
        <v>-73.409999999999854</v>
      </c>
      <c r="H413">
        <f t="shared" ref="H413" si="761">B413-C412</f>
        <v>-93.209999999999127</v>
      </c>
    </row>
    <row r="414" spans="1:8" x14ac:dyDescent="0.25">
      <c r="A414" s="2">
        <v>44986</v>
      </c>
      <c r="B414">
        <v>15598.49</v>
      </c>
      <c r="C414">
        <v>15544</v>
      </c>
      <c r="E414">
        <f t="shared" si="669"/>
        <v>-54.489999999999782</v>
      </c>
      <c r="G414">
        <f t="shared" ref="G414" si="762">C414-B413</f>
        <v>40.209999999999127</v>
      </c>
      <c r="H414">
        <f t="shared" ref="H414" si="763">B414-C413</f>
        <v>56.489999999999782</v>
      </c>
    </row>
    <row r="415" spans="1:8" x14ac:dyDescent="0.25">
      <c r="A415" s="2">
        <v>44987</v>
      </c>
      <c r="B415">
        <v>15598.72</v>
      </c>
      <c r="C415">
        <v>15542</v>
      </c>
      <c r="E415">
        <f t="shared" si="669"/>
        <v>-56.719999999999345</v>
      </c>
      <c r="G415">
        <f t="shared" ref="G415" si="764">C415-B414</f>
        <v>-56.489999999999782</v>
      </c>
      <c r="H415">
        <f t="shared" ref="H415" si="765">B415-C414</f>
        <v>54.719999999999345</v>
      </c>
    </row>
    <row r="416" spans="1:8" x14ac:dyDescent="0.25">
      <c r="A416" s="2">
        <v>44988</v>
      </c>
      <c r="B416">
        <v>15608.42</v>
      </c>
      <c r="C416">
        <v>15619</v>
      </c>
      <c r="E416">
        <f t="shared" si="669"/>
        <v>10.579999999999927</v>
      </c>
      <c r="G416">
        <f t="shared" ref="G416" si="766">C416-B415</f>
        <v>20.280000000000655</v>
      </c>
      <c r="H416">
        <f t="shared" ref="H416" si="767">B416-C415</f>
        <v>66.420000000000073</v>
      </c>
    </row>
    <row r="417" spans="1:8" x14ac:dyDescent="0.25">
      <c r="A417" s="2">
        <v>44991</v>
      </c>
      <c r="B417">
        <v>15763.51</v>
      </c>
      <c r="C417">
        <v>15774</v>
      </c>
      <c r="E417">
        <f t="shared" si="669"/>
        <v>10.489999999999782</v>
      </c>
      <c r="G417">
        <f t="shared" ref="G417" si="768">C417-B416</f>
        <v>165.57999999999993</v>
      </c>
      <c r="H417">
        <f t="shared" ref="H417" si="769">B417-C416</f>
        <v>144.51000000000022</v>
      </c>
    </row>
    <row r="418" spans="1:8" x14ac:dyDescent="0.25">
      <c r="A418" s="2">
        <v>44992</v>
      </c>
      <c r="B418">
        <v>15857.89</v>
      </c>
      <c r="C418">
        <v>15874</v>
      </c>
      <c r="E418">
        <f t="shared" si="669"/>
        <v>16.110000000000582</v>
      </c>
      <c r="G418">
        <f t="shared" ref="G418" si="770">C418-B417</f>
        <v>110.48999999999978</v>
      </c>
      <c r="H418">
        <f t="shared" ref="H418" si="771">B418-C417</f>
        <v>83.889999999999418</v>
      </c>
    </row>
    <row r="419" spans="1:8" x14ac:dyDescent="0.25">
      <c r="A419" s="2">
        <v>44993</v>
      </c>
      <c r="B419">
        <v>15818.2</v>
      </c>
      <c r="C419">
        <v>15785</v>
      </c>
      <c r="E419">
        <f t="shared" si="669"/>
        <v>-33.200000000000728</v>
      </c>
      <c r="G419">
        <f t="shared" ref="G419" si="772">C419-B418</f>
        <v>-72.889999999999418</v>
      </c>
      <c r="H419">
        <f t="shared" ref="H419" si="773">B419-C418</f>
        <v>-55.799999999999272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0182-BA8E-4DCB-9231-37F4C3806FF0}">
  <sheetPr codeName="Sheet6"/>
  <dimension ref="A1:M401"/>
  <sheetViews>
    <sheetView topLeftCell="A217" workbookViewId="0">
      <selection activeCell="G242" sqref="G242"/>
    </sheetView>
  </sheetViews>
  <sheetFormatPr defaultRowHeight="16.5" x14ac:dyDescent="0.25"/>
  <cols>
    <col min="1" max="1" width="18" customWidth="1"/>
    <col min="9" max="9" width="9" style="8"/>
    <col min="10" max="10" width="29.125" customWidth="1"/>
  </cols>
  <sheetData>
    <row r="1" spans="1:13" x14ac:dyDescent="0.25">
      <c r="A1" t="s">
        <v>54</v>
      </c>
      <c r="B1" t="s">
        <v>23</v>
      </c>
      <c r="C1" t="s">
        <v>24</v>
      </c>
      <c r="D1" t="s">
        <v>33</v>
      </c>
      <c r="E1" t="s">
        <v>35</v>
      </c>
      <c r="G1" t="s">
        <v>27</v>
      </c>
      <c r="H1" t="s">
        <v>28</v>
      </c>
      <c r="I1" s="8" t="s">
        <v>29</v>
      </c>
      <c r="J1" t="s">
        <v>34</v>
      </c>
      <c r="M1" t="s">
        <v>37</v>
      </c>
    </row>
    <row r="2" spans="1:13" x14ac:dyDescent="0.25">
      <c r="A2" s="2">
        <v>44395</v>
      </c>
      <c r="B2">
        <f t="shared" ref="B2:B22" si="0">L2+$M$23+$M$25</f>
        <v>110000</v>
      </c>
      <c r="C2">
        <v>10000</v>
      </c>
      <c r="D2">
        <f>B2+C2</f>
        <v>120000</v>
      </c>
    </row>
    <row r="3" spans="1:13" x14ac:dyDescent="0.25">
      <c r="A3" s="2">
        <v>44396</v>
      </c>
      <c r="B3">
        <f t="shared" si="0"/>
        <v>110000</v>
      </c>
      <c r="C3">
        <v>10000</v>
      </c>
      <c r="D3">
        <f t="shared" ref="D3:D66" si="1">B3+C3</f>
        <v>120000</v>
      </c>
    </row>
    <row r="4" spans="1:13" x14ac:dyDescent="0.25">
      <c r="A4" s="2">
        <v>44397</v>
      </c>
      <c r="B4">
        <f t="shared" si="0"/>
        <v>110000</v>
      </c>
      <c r="C4">
        <v>10000</v>
      </c>
      <c r="D4">
        <f t="shared" si="1"/>
        <v>120000</v>
      </c>
    </row>
    <row r="5" spans="1:13" x14ac:dyDescent="0.25">
      <c r="A5" s="2">
        <v>44398</v>
      </c>
      <c r="B5">
        <f t="shared" si="0"/>
        <v>110000</v>
      </c>
      <c r="C5">
        <v>10000</v>
      </c>
      <c r="D5">
        <f t="shared" si="1"/>
        <v>120000</v>
      </c>
    </row>
    <row r="6" spans="1:13" x14ac:dyDescent="0.25">
      <c r="A6" s="2">
        <v>44399</v>
      </c>
      <c r="B6">
        <f t="shared" si="0"/>
        <v>110000</v>
      </c>
      <c r="C6">
        <v>10000</v>
      </c>
      <c r="D6">
        <f t="shared" si="1"/>
        <v>120000</v>
      </c>
    </row>
    <row r="7" spans="1:13" x14ac:dyDescent="0.25">
      <c r="A7" s="2">
        <v>44400</v>
      </c>
      <c r="B7">
        <f t="shared" si="0"/>
        <v>110000</v>
      </c>
      <c r="C7">
        <v>10000</v>
      </c>
      <c r="D7">
        <f t="shared" si="1"/>
        <v>120000</v>
      </c>
    </row>
    <row r="8" spans="1:13" x14ac:dyDescent="0.25">
      <c r="A8" s="2">
        <v>44403</v>
      </c>
      <c r="B8">
        <f t="shared" si="0"/>
        <v>110000</v>
      </c>
      <c r="C8">
        <v>10000</v>
      </c>
      <c r="D8">
        <f t="shared" si="1"/>
        <v>120000</v>
      </c>
    </row>
    <row r="9" spans="1:13" x14ac:dyDescent="0.25">
      <c r="A9" s="2">
        <v>44404</v>
      </c>
      <c r="B9">
        <f t="shared" si="0"/>
        <v>110000</v>
      </c>
      <c r="C9">
        <v>10000</v>
      </c>
      <c r="D9">
        <f t="shared" si="1"/>
        <v>120000</v>
      </c>
    </row>
    <row r="10" spans="1:13" x14ac:dyDescent="0.25">
      <c r="A10" s="2">
        <v>44405</v>
      </c>
      <c r="B10">
        <f t="shared" si="0"/>
        <v>110000</v>
      </c>
      <c r="C10">
        <v>10000</v>
      </c>
      <c r="D10">
        <f t="shared" si="1"/>
        <v>120000</v>
      </c>
    </row>
    <row r="11" spans="1:13" x14ac:dyDescent="0.25">
      <c r="A11" s="2">
        <v>44406</v>
      </c>
      <c r="B11">
        <f t="shared" si="0"/>
        <v>110000</v>
      </c>
      <c r="C11">
        <f>C10-91</f>
        <v>9909</v>
      </c>
      <c r="D11">
        <f t="shared" si="1"/>
        <v>119909</v>
      </c>
      <c r="E11">
        <v>-91</v>
      </c>
      <c r="G11" s="7" t="s">
        <v>30</v>
      </c>
      <c r="H11" s="7" t="s">
        <v>45</v>
      </c>
      <c r="I11" s="9">
        <v>17000</v>
      </c>
    </row>
    <row r="12" spans="1:13" x14ac:dyDescent="0.25">
      <c r="A12" s="2">
        <v>44407</v>
      </c>
      <c r="B12">
        <f t="shared" si="0"/>
        <v>110000</v>
      </c>
      <c r="C12">
        <f>C10+E12</f>
        <v>10049</v>
      </c>
      <c r="D12">
        <f t="shared" si="1"/>
        <v>120049</v>
      </c>
      <c r="E12">
        <v>49</v>
      </c>
    </row>
    <row r="13" spans="1:13" x14ac:dyDescent="0.25">
      <c r="A13" s="2">
        <v>44410</v>
      </c>
      <c r="B13">
        <f t="shared" si="0"/>
        <v>110000</v>
      </c>
      <c r="C13">
        <f>C2+E13</f>
        <v>9729</v>
      </c>
      <c r="D13">
        <f t="shared" si="1"/>
        <v>119729</v>
      </c>
      <c r="E13">
        <f>-231-40</f>
        <v>-271</v>
      </c>
      <c r="G13" t="s">
        <v>31</v>
      </c>
      <c r="H13" t="s">
        <v>32</v>
      </c>
      <c r="I13" s="8">
        <v>17000</v>
      </c>
    </row>
    <row r="14" spans="1:13" ht="17.25" thickBot="1" x14ac:dyDescent="0.3">
      <c r="A14" s="2">
        <v>44411</v>
      </c>
      <c r="B14">
        <f t="shared" si="0"/>
        <v>110000</v>
      </c>
      <c r="C14">
        <f>C10+J14+E14</f>
        <v>9698</v>
      </c>
      <c r="D14">
        <f t="shared" si="1"/>
        <v>119698</v>
      </c>
      <c r="E14">
        <v>-111</v>
      </c>
      <c r="G14" t="s">
        <v>36</v>
      </c>
      <c r="H14" t="s">
        <v>45</v>
      </c>
      <c r="I14" s="8">
        <v>16800</v>
      </c>
      <c r="J14">
        <v>-191</v>
      </c>
    </row>
    <row r="15" spans="1:13" ht="17.25" thickBot="1" x14ac:dyDescent="0.3">
      <c r="A15" s="5">
        <v>44412</v>
      </c>
      <c r="B15">
        <f t="shared" si="0"/>
        <v>110000</v>
      </c>
      <c r="C15" s="6">
        <f>C2+J14+E15</f>
        <v>9539</v>
      </c>
      <c r="D15">
        <f t="shared" si="1"/>
        <v>119539</v>
      </c>
      <c r="E15">
        <v>-270</v>
      </c>
      <c r="L15" s="6"/>
    </row>
    <row r="16" spans="1:13" ht="17.25" thickBot="1" x14ac:dyDescent="0.3">
      <c r="A16" s="5">
        <v>44413</v>
      </c>
      <c r="B16">
        <f t="shared" si="0"/>
        <v>110000</v>
      </c>
      <c r="C16">
        <f>C2+J14+E16</f>
        <v>9549</v>
      </c>
      <c r="D16">
        <f t="shared" si="1"/>
        <v>119549</v>
      </c>
      <c r="E16">
        <v>-260</v>
      </c>
    </row>
    <row r="17" spans="1:13" ht="17.25" thickBot="1" x14ac:dyDescent="0.3">
      <c r="A17" s="5">
        <v>44414</v>
      </c>
      <c r="B17">
        <f t="shared" si="0"/>
        <v>110000</v>
      </c>
      <c r="C17">
        <f>C10+J14+E17</f>
        <v>9609</v>
      </c>
      <c r="D17">
        <f t="shared" si="1"/>
        <v>119609</v>
      </c>
      <c r="E17">
        <v>-200</v>
      </c>
    </row>
    <row r="18" spans="1:13" ht="17.25" thickBot="1" x14ac:dyDescent="0.3">
      <c r="A18" s="5">
        <v>44417</v>
      </c>
      <c r="B18">
        <f t="shared" si="0"/>
        <v>110000</v>
      </c>
      <c r="C18">
        <f>C2+J14+E18</f>
        <v>9718</v>
      </c>
      <c r="D18">
        <f t="shared" si="1"/>
        <v>119718</v>
      </c>
      <c r="E18">
        <v>-91</v>
      </c>
    </row>
    <row r="19" spans="1:13" ht="17.25" thickBot="1" x14ac:dyDescent="0.3">
      <c r="A19" s="5">
        <v>44418</v>
      </c>
      <c r="B19">
        <f t="shared" si="0"/>
        <v>110000</v>
      </c>
      <c r="C19">
        <f>C2+J14+E19</f>
        <v>9808</v>
      </c>
      <c r="D19">
        <f t="shared" si="1"/>
        <v>119808</v>
      </c>
      <c r="E19">
        <v>-1</v>
      </c>
    </row>
    <row r="20" spans="1:13" ht="17.25" thickBot="1" x14ac:dyDescent="0.3">
      <c r="A20" s="5">
        <v>44419</v>
      </c>
      <c r="B20">
        <f t="shared" si="0"/>
        <v>110000</v>
      </c>
      <c r="C20">
        <f>C2+J14+E20</f>
        <v>9917</v>
      </c>
      <c r="D20">
        <f t="shared" si="1"/>
        <v>119917</v>
      </c>
      <c r="E20">
        <v>108</v>
      </c>
    </row>
    <row r="21" spans="1:13" ht="17.25" thickBot="1" x14ac:dyDescent="0.3">
      <c r="A21" s="5">
        <v>44420</v>
      </c>
      <c r="B21">
        <f t="shared" si="0"/>
        <v>110000</v>
      </c>
      <c r="C21">
        <f>C2+J14+E21</f>
        <v>9858</v>
      </c>
      <c r="D21">
        <f t="shared" si="1"/>
        <v>119858</v>
      </c>
      <c r="E21">
        <v>49</v>
      </c>
      <c r="G21" t="s">
        <v>38</v>
      </c>
      <c r="H21" t="s">
        <v>39</v>
      </c>
      <c r="I21" s="8">
        <v>16200</v>
      </c>
    </row>
    <row r="22" spans="1:13" ht="17.25" thickBot="1" x14ac:dyDescent="0.3">
      <c r="A22" s="5">
        <v>44421</v>
      </c>
      <c r="B22">
        <f t="shared" si="0"/>
        <v>110000</v>
      </c>
      <c r="C22">
        <f>C2+J14+E22</f>
        <v>10117</v>
      </c>
      <c r="D22">
        <f t="shared" si="1"/>
        <v>120117</v>
      </c>
      <c r="E22">
        <f>239+69</f>
        <v>308</v>
      </c>
      <c r="G22" t="s">
        <v>42</v>
      </c>
      <c r="H22" t="s">
        <v>40</v>
      </c>
      <c r="I22" s="8">
        <v>16100</v>
      </c>
    </row>
    <row r="23" spans="1:13" x14ac:dyDescent="0.25">
      <c r="A23" s="2">
        <v>44424</v>
      </c>
      <c r="B23">
        <f t="shared" ref="B23:B24" si="2">L23+$M$23+$M$25</f>
        <v>110000</v>
      </c>
      <c r="C23">
        <f>C2+J14+J23+E23</f>
        <v>10377</v>
      </c>
      <c r="D23">
        <f t="shared" si="1"/>
        <v>120377</v>
      </c>
      <c r="E23">
        <v>0</v>
      </c>
      <c r="G23" t="s">
        <v>41</v>
      </c>
      <c r="H23" t="s">
        <v>40</v>
      </c>
      <c r="I23" s="8">
        <v>16000</v>
      </c>
      <c r="J23">
        <f>409+159</f>
        <v>568</v>
      </c>
      <c r="M23">
        <v>60000</v>
      </c>
    </row>
    <row r="24" spans="1:13" x14ac:dyDescent="0.25">
      <c r="A24" s="2">
        <v>44425</v>
      </c>
      <c r="B24">
        <f t="shared" si="2"/>
        <v>110000</v>
      </c>
      <c r="C24">
        <v>10377</v>
      </c>
      <c r="D24">
        <f t="shared" si="1"/>
        <v>120377</v>
      </c>
      <c r="E24">
        <v>0</v>
      </c>
      <c r="G24" t="s">
        <v>43</v>
      </c>
      <c r="H24" t="s">
        <v>45</v>
      </c>
      <c r="I24" s="8">
        <v>16000</v>
      </c>
    </row>
    <row r="25" spans="1:13" x14ac:dyDescent="0.25">
      <c r="A25" s="2">
        <v>44426</v>
      </c>
      <c r="B25">
        <v>235161</v>
      </c>
      <c r="C25">
        <f>C2+E25+J14+J23</f>
        <v>10195</v>
      </c>
      <c r="D25">
        <f t="shared" si="1"/>
        <v>245356</v>
      </c>
      <c r="E25">
        <f>-40+-101+-41</f>
        <v>-182</v>
      </c>
      <c r="G25" t="s">
        <v>44</v>
      </c>
      <c r="H25" t="s">
        <v>46</v>
      </c>
      <c r="I25" s="8">
        <v>16000</v>
      </c>
      <c r="M25">
        <v>50000</v>
      </c>
    </row>
    <row r="26" spans="1:13" x14ac:dyDescent="0.25">
      <c r="A26" s="2">
        <v>44427</v>
      </c>
      <c r="B26">
        <v>223680</v>
      </c>
      <c r="C26">
        <f>C2+J14+J23+J26</f>
        <v>10715</v>
      </c>
      <c r="D26">
        <f t="shared" si="1"/>
        <v>234395</v>
      </c>
      <c r="E26">
        <v>0</v>
      </c>
      <c r="J26">
        <f>70+169+99</f>
        <v>338</v>
      </c>
    </row>
    <row r="27" spans="1:13" x14ac:dyDescent="0.25">
      <c r="A27" s="2">
        <v>44428</v>
      </c>
      <c r="B27">
        <v>225055</v>
      </c>
      <c r="C27">
        <f>C2+J14+J23+J26+E27</f>
        <v>10743</v>
      </c>
      <c r="D27">
        <f t="shared" si="1"/>
        <v>235798</v>
      </c>
      <c r="E27">
        <f>39+-11</f>
        <v>28</v>
      </c>
      <c r="G27" t="s">
        <v>47</v>
      </c>
      <c r="H27" t="s">
        <v>32</v>
      </c>
      <c r="I27" s="8">
        <v>16400</v>
      </c>
    </row>
    <row r="28" spans="1:13" x14ac:dyDescent="0.25">
      <c r="A28" s="2">
        <v>44431</v>
      </c>
      <c r="B28">
        <v>236962</v>
      </c>
      <c r="C28">
        <f>C2+J14+J23+J26+E28</f>
        <v>10014</v>
      </c>
      <c r="D28">
        <f t="shared" si="1"/>
        <v>246976</v>
      </c>
      <c r="E28">
        <f>-310+-391</f>
        <v>-701</v>
      </c>
      <c r="G28" t="s">
        <v>48</v>
      </c>
      <c r="H28" t="s">
        <v>40</v>
      </c>
      <c r="I28" s="8">
        <v>16300</v>
      </c>
    </row>
    <row r="29" spans="1:13" x14ac:dyDescent="0.25">
      <c r="A29" s="2">
        <v>44432</v>
      </c>
      <c r="B29">
        <v>238700</v>
      </c>
      <c r="C29">
        <f>C2+J14+J23+J26+J29+E29</f>
        <v>9781</v>
      </c>
      <c r="D29">
        <f t="shared" si="1"/>
        <v>248481</v>
      </c>
      <c r="E29">
        <f>-62+-31</f>
        <v>-93</v>
      </c>
      <c r="G29" t="s">
        <v>49</v>
      </c>
      <c r="H29" t="s">
        <v>40</v>
      </c>
      <c r="I29" s="8">
        <v>16500</v>
      </c>
      <c r="J29">
        <f>-380+-461</f>
        <v>-841</v>
      </c>
    </row>
    <row r="30" spans="1:13" x14ac:dyDescent="0.25">
      <c r="A30" s="2">
        <v>44433</v>
      </c>
      <c r="B30">
        <v>242038</v>
      </c>
      <c r="C30">
        <f>C2+E30+J14+J23+J26+J29</f>
        <v>9270</v>
      </c>
      <c r="D30">
        <f t="shared" si="1"/>
        <v>251308</v>
      </c>
      <c r="E30">
        <f>-302+-261+-41</f>
        <v>-604</v>
      </c>
    </row>
    <row r="31" spans="1:13" x14ac:dyDescent="0.25">
      <c r="A31" s="2">
        <v>44434</v>
      </c>
      <c r="B31">
        <v>241859</v>
      </c>
      <c r="C31">
        <f>C2+E31+J14+J23+J26+J29</f>
        <v>9150</v>
      </c>
      <c r="D31">
        <f t="shared" si="1"/>
        <v>251009</v>
      </c>
      <c r="E31">
        <f>-392+-291+-41</f>
        <v>-724</v>
      </c>
    </row>
    <row r="32" spans="1:13" x14ac:dyDescent="0.25">
      <c r="A32" s="2">
        <v>44435</v>
      </c>
      <c r="B32">
        <v>244149</v>
      </c>
      <c r="C32">
        <f>C2+J14+J23+J26+J29+E32</f>
        <v>8630</v>
      </c>
      <c r="D32">
        <f t="shared" si="1"/>
        <v>252779</v>
      </c>
      <c r="E32">
        <f>-572+-521+-151</f>
        <v>-1244</v>
      </c>
    </row>
    <row r="33" spans="1:10" x14ac:dyDescent="0.25">
      <c r="A33" s="2">
        <v>44438</v>
      </c>
      <c r="B33">
        <v>246203</v>
      </c>
      <c r="C33">
        <f>C2+J14+J23+J26+J29+J33+E33</f>
        <v>7949</v>
      </c>
      <c r="D33">
        <f t="shared" si="1"/>
        <v>254152</v>
      </c>
      <c r="E33">
        <f>-71+-71</f>
        <v>-142</v>
      </c>
      <c r="G33" t="s">
        <v>50</v>
      </c>
      <c r="H33" t="s">
        <v>51</v>
      </c>
      <c r="I33" s="8">
        <v>16800</v>
      </c>
      <c r="J33">
        <f>-752+-641+-390</f>
        <v>-1783</v>
      </c>
    </row>
    <row r="34" spans="1:10" x14ac:dyDescent="0.25">
      <c r="A34" s="2">
        <v>44439</v>
      </c>
      <c r="B34">
        <v>247683</v>
      </c>
      <c r="C34">
        <f>C2+E34+J14+J23+J26+J29+J33</f>
        <v>7749</v>
      </c>
      <c r="D34">
        <f t="shared" si="1"/>
        <v>255432</v>
      </c>
      <c r="E34">
        <f>-181+-161</f>
        <v>-342</v>
      </c>
      <c r="G34" t="s">
        <v>52</v>
      </c>
      <c r="H34" t="s">
        <v>40</v>
      </c>
      <c r="I34" s="8">
        <v>16900</v>
      </c>
    </row>
    <row r="35" spans="1:10" x14ac:dyDescent="0.25">
      <c r="A35" s="2">
        <v>44440</v>
      </c>
      <c r="B35">
        <v>247527</v>
      </c>
      <c r="C35">
        <f>C2+J14+J23+J26+J29+J33+E35</f>
        <v>7669</v>
      </c>
      <c r="D35">
        <f t="shared" si="1"/>
        <v>255196</v>
      </c>
      <c r="E35">
        <f>-231+-191</f>
        <v>-422</v>
      </c>
    </row>
    <row r="36" spans="1:10" x14ac:dyDescent="0.25">
      <c r="A36" s="2">
        <v>44441</v>
      </c>
      <c r="B36">
        <v>247167</v>
      </c>
      <c r="C36">
        <f>C2+E36+J14+J23+J26+J29+J33</f>
        <v>7909</v>
      </c>
      <c r="D36">
        <f t="shared" si="1"/>
        <v>255076</v>
      </c>
      <c r="E36">
        <f>-91+-91</f>
        <v>-182</v>
      </c>
    </row>
    <row r="37" spans="1:10" x14ac:dyDescent="0.25">
      <c r="A37" s="2">
        <v>44442</v>
      </c>
      <c r="B37">
        <v>249642</v>
      </c>
      <c r="C37">
        <f>C2+E37+J14+J23+J26+J29+J33</f>
        <v>7570</v>
      </c>
      <c r="D37">
        <f t="shared" si="1"/>
        <v>257212</v>
      </c>
      <c r="E37">
        <f>-280+-241</f>
        <v>-521</v>
      </c>
    </row>
    <row r="38" spans="1:10" x14ac:dyDescent="0.25">
      <c r="A38" s="2">
        <v>44445</v>
      </c>
      <c r="B38">
        <v>250277</v>
      </c>
      <c r="C38">
        <f>C2+J14+J23+J26+J29+J33+J38</f>
        <v>7530</v>
      </c>
      <c r="D38">
        <f t="shared" si="1"/>
        <v>257807</v>
      </c>
      <c r="E38">
        <v>0</v>
      </c>
      <c r="J38">
        <f>-290+-271</f>
        <v>-561</v>
      </c>
    </row>
    <row r="39" spans="1:10" x14ac:dyDescent="0.25">
      <c r="A39" s="2">
        <v>44446</v>
      </c>
      <c r="B39">
        <v>248802</v>
      </c>
      <c r="C39">
        <v>7530</v>
      </c>
      <c r="D39">
        <f t="shared" si="1"/>
        <v>256332</v>
      </c>
      <c r="E39">
        <v>0</v>
      </c>
    </row>
    <row r="40" spans="1:10" x14ac:dyDescent="0.25">
      <c r="A40" s="2">
        <v>44447</v>
      </c>
      <c r="B40">
        <v>246602</v>
      </c>
      <c r="C40">
        <v>7530</v>
      </c>
      <c r="D40">
        <f t="shared" si="1"/>
        <v>254132</v>
      </c>
      <c r="E40">
        <v>0</v>
      </c>
    </row>
    <row r="41" spans="1:10" x14ac:dyDescent="0.25">
      <c r="A41" s="2">
        <v>44448</v>
      </c>
      <c r="B41">
        <v>247867</v>
      </c>
      <c r="C41">
        <v>7530</v>
      </c>
      <c r="D41">
        <f t="shared" si="1"/>
        <v>255397</v>
      </c>
      <c r="E41">
        <v>0</v>
      </c>
    </row>
    <row r="42" spans="1:10" x14ac:dyDescent="0.25">
      <c r="A42" s="2">
        <v>44449</v>
      </c>
      <c r="B42">
        <v>252302</v>
      </c>
      <c r="C42">
        <v>7530</v>
      </c>
      <c r="D42">
        <f t="shared" si="1"/>
        <v>259832</v>
      </c>
      <c r="E42">
        <v>0</v>
      </c>
    </row>
    <row r="43" spans="1:10" x14ac:dyDescent="0.25">
      <c r="A43" s="2">
        <v>44452</v>
      </c>
      <c r="B43">
        <v>251867</v>
      </c>
      <c r="C43">
        <v>7530</v>
      </c>
      <c r="D43">
        <f t="shared" si="1"/>
        <v>259397</v>
      </c>
      <c r="E43">
        <v>0</v>
      </c>
    </row>
    <row r="44" spans="1:10" x14ac:dyDescent="0.25">
      <c r="A44" s="2">
        <v>44453</v>
      </c>
      <c r="B44">
        <v>251757</v>
      </c>
      <c r="C44">
        <v>7530</v>
      </c>
      <c r="D44">
        <f t="shared" si="1"/>
        <v>259287</v>
      </c>
      <c r="E44">
        <v>0</v>
      </c>
    </row>
    <row r="45" spans="1:10" x14ac:dyDescent="0.25">
      <c r="A45" s="2">
        <v>44454</v>
      </c>
      <c r="B45">
        <v>251917</v>
      </c>
      <c r="C45">
        <v>7530</v>
      </c>
      <c r="D45">
        <f t="shared" si="1"/>
        <v>259447</v>
      </c>
      <c r="E45">
        <v>0</v>
      </c>
    </row>
    <row r="46" spans="1:10" x14ac:dyDescent="0.25">
      <c r="A46" s="2">
        <v>44455</v>
      </c>
      <c r="B46">
        <v>251187</v>
      </c>
      <c r="C46">
        <v>7530</v>
      </c>
      <c r="D46">
        <f t="shared" si="1"/>
        <v>258717</v>
      </c>
      <c r="E46">
        <v>0</v>
      </c>
    </row>
    <row r="47" spans="1:10" x14ac:dyDescent="0.25">
      <c r="A47" s="2">
        <v>44456</v>
      </c>
      <c r="B47">
        <v>251424</v>
      </c>
      <c r="C47">
        <v>7530</v>
      </c>
      <c r="D47">
        <f t="shared" si="1"/>
        <v>258954</v>
      </c>
      <c r="E47">
        <v>0</v>
      </c>
    </row>
    <row r="48" spans="1:10" x14ac:dyDescent="0.25">
      <c r="A48" s="2">
        <v>44461</v>
      </c>
      <c r="B48">
        <v>240597</v>
      </c>
      <c r="C48">
        <v>7530</v>
      </c>
      <c r="D48">
        <f t="shared" si="1"/>
        <v>248127</v>
      </c>
      <c r="E48">
        <v>0</v>
      </c>
    </row>
    <row r="49" spans="1:5" x14ac:dyDescent="0.25">
      <c r="A49" s="2">
        <v>44462</v>
      </c>
      <c r="B49">
        <v>248111</v>
      </c>
      <c r="C49">
        <v>7530</v>
      </c>
      <c r="D49">
        <f t="shared" si="1"/>
        <v>255641</v>
      </c>
      <c r="E49">
        <v>0</v>
      </c>
    </row>
    <row r="50" spans="1:5" x14ac:dyDescent="0.25">
      <c r="A50" s="2">
        <v>44463</v>
      </c>
      <c r="B50">
        <v>249857</v>
      </c>
      <c r="C50">
        <v>7530</v>
      </c>
      <c r="D50">
        <f t="shared" si="1"/>
        <v>257387</v>
      </c>
      <c r="E50">
        <v>0</v>
      </c>
    </row>
    <row r="51" spans="1:5" x14ac:dyDescent="0.25">
      <c r="A51" s="2">
        <v>44466</v>
      </c>
      <c r="B51">
        <v>250209</v>
      </c>
      <c r="C51">
        <v>7530</v>
      </c>
      <c r="D51">
        <f t="shared" si="1"/>
        <v>257739</v>
      </c>
      <c r="E51">
        <v>0</v>
      </c>
    </row>
    <row r="52" spans="1:5" x14ac:dyDescent="0.25">
      <c r="A52" s="2">
        <v>44467</v>
      </c>
      <c r="B52">
        <v>245734</v>
      </c>
      <c r="C52">
        <v>7530</v>
      </c>
      <c r="D52">
        <f t="shared" si="1"/>
        <v>253264</v>
      </c>
      <c r="E52">
        <v>0</v>
      </c>
    </row>
    <row r="53" spans="1:5" x14ac:dyDescent="0.25">
      <c r="A53" s="2">
        <v>44468</v>
      </c>
      <c r="B53">
        <v>239800</v>
      </c>
      <c r="C53">
        <v>7530</v>
      </c>
      <c r="D53">
        <f t="shared" si="1"/>
        <v>247330</v>
      </c>
      <c r="E53">
        <v>0</v>
      </c>
    </row>
    <row r="54" spans="1:5" x14ac:dyDescent="0.25">
      <c r="A54" s="2">
        <v>44469</v>
      </c>
      <c r="B54">
        <v>240805</v>
      </c>
      <c r="C54">
        <v>7530</v>
      </c>
      <c r="D54">
        <f t="shared" si="1"/>
        <v>248335</v>
      </c>
      <c r="E54">
        <v>0</v>
      </c>
    </row>
    <row r="55" spans="1:5" x14ac:dyDescent="0.25">
      <c r="A55" s="2">
        <v>44470</v>
      </c>
      <c r="B55">
        <v>227353</v>
      </c>
      <c r="C55">
        <v>7530</v>
      </c>
      <c r="D55">
        <f t="shared" si="1"/>
        <v>234883</v>
      </c>
      <c r="E55">
        <v>0</v>
      </c>
    </row>
    <row r="56" spans="1:5" x14ac:dyDescent="0.25">
      <c r="A56" s="2">
        <v>44473</v>
      </c>
      <c r="B56">
        <v>222248</v>
      </c>
      <c r="C56">
        <v>7530</v>
      </c>
      <c r="D56">
        <f t="shared" si="1"/>
        <v>229778</v>
      </c>
      <c r="E56">
        <v>0</v>
      </c>
    </row>
    <row r="57" spans="1:5" x14ac:dyDescent="0.25">
      <c r="A57" s="2">
        <v>44474</v>
      </c>
      <c r="B57">
        <v>212253</v>
      </c>
      <c r="C57">
        <v>7530</v>
      </c>
      <c r="D57">
        <f t="shared" si="1"/>
        <v>219783</v>
      </c>
      <c r="E57">
        <v>0</v>
      </c>
    </row>
    <row r="58" spans="1:5" x14ac:dyDescent="0.25">
      <c r="A58" s="2">
        <v>44475</v>
      </c>
      <c r="B58">
        <v>206593</v>
      </c>
      <c r="C58">
        <v>7530</v>
      </c>
      <c r="D58">
        <f t="shared" si="1"/>
        <v>214123</v>
      </c>
      <c r="E58">
        <v>0</v>
      </c>
    </row>
    <row r="59" spans="1:5" x14ac:dyDescent="0.25">
      <c r="A59" s="2">
        <v>44476</v>
      </c>
      <c r="B59">
        <v>218444</v>
      </c>
      <c r="C59">
        <v>7530</v>
      </c>
      <c r="D59">
        <f t="shared" si="1"/>
        <v>225974</v>
      </c>
      <c r="E59">
        <v>0</v>
      </c>
    </row>
    <row r="60" spans="1:5" x14ac:dyDescent="0.25">
      <c r="A60" s="2">
        <v>44477</v>
      </c>
      <c r="B60">
        <v>220721</v>
      </c>
      <c r="C60">
        <v>7530</v>
      </c>
      <c r="D60">
        <f t="shared" si="1"/>
        <v>228251</v>
      </c>
      <c r="E60">
        <v>0</v>
      </c>
    </row>
    <row r="61" spans="1:5" x14ac:dyDescent="0.25">
      <c r="A61" s="2">
        <v>44481</v>
      </c>
      <c r="B61">
        <v>222746</v>
      </c>
      <c r="C61">
        <v>7530</v>
      </c>
      <c r="D61">
        <f t="shared" si="1"/>
        <v>230276</v>
      </c>
      <c r="E61">
        <v>0</v>
      </c>
    </row>
    <row r="62" spans="1:5" x14ac:dyDescent="0.25">
      <c r="A62" s="2">
        <v>44482</v>
      </c>
      <c r="B62">
        <v>224621</v>
      </c>
      <c r="C62">
        <v>7530</v>
      </c>
      <c r="D62">
        <f t="shared" si="1"/>
        <v>232151</v>
      </c>
      <c r="E62">
        <v>0</v>
      </c>
    </row>
    <row r="63" spans="1:5" x14ac:dyDescent="0.25">
      <c r="A63" s="2">
        <v>44483</v>
      </c>
      <c r="B63">
        <v>227096</v>
      </c>
      <c r="C63">
        <v>7530</v>
      </c>
      <c r="D63">
        <f t="shared" si="1"/>
        <v>234626</v>
      </c>
      <c r="E63">
        <v>0</v>
      </c>
    </row>
    <row r="64" spans="1:5" x14ac:dyDescent="0.25">
      <c r="A64" s="2">
        <v>44484</v>
      </c>
      <c r="B64">
        <v>227265</v>
      </c>
      <c r="C64">
        <v>7530</v>
      </c>
      <c r="D64">
        <f t="shared" si="1"/>
        <v>234795</v>
      </c>
      <c r="E64">
        <v>0</v>
      </c>
    </row>
    <row r="65" spans="1:9" x14ac:dyDescent="0.25">
      <c r="A65" s="2">
        <v>44487</v>
      </c>
      <c r="B65">
        <v>230174</v>
      </c>
      <c r="C65">
        <v>7530</v>
      </c>
      <c r="D65">
        <f t="shared" si="1"/>
        <v>237704</v>
      </c>
      <c r="E65">
        <v>0</v>
      </c>
    </row>
    <row r="66" spans="1:9" x14ac:dyDescent="0.25">
      <c r="A66" s="2">
        <v>44488</v>
      </c>
      <c r="B66">
        <v>231708</v>
      </c>
      <c r="C66">
        <v>7530</v>
      </c>
      <c r="D66">
        <f t="shared" si="1"/>
        <v>239238</v>
      </c>
      <c r="E66">
        <v>0</v>
      </c>
    </row>
    <row r="67" spans="1:9" x14ac:dyDescent="0.25">
      <c r="A67" s="2">
        <v>44489</v>
      </c>
      <c r="B67">
        <v>232240</v>
      </c>
      <c r="C67">
        <v>7530</v>
      </c>
      <c r="D67">
        <f t="shared" ref="D67:D130" si="3">B67+C67</f>
        <v>239770</v>
      </c>
      <c r="E67">
        <v>0</v>
      </c>
    </row>
    <row r="68" spans="1:9" x14ac:dyDescent="0.25">
      <c r="A68" s="2">
        <v>44490</v>
      </c>
      <c r="B68">
        <v>231367</v>
      </c>
      <c r="C68">
        <v>7530</v>
      </c>
      <c r="D68">
        <f t="shared" si="3"/>
        <v>238897</v>
      </c>
      <c r="E68">
        <v>0</v>
      </c>
    </row>
    <row r="69" spans="1:9" x14ac:dyDescent="0.25">
      <c r="A69" s="2">
        <v>44491</v>
      </c>
      <c r="B69">
        <v>232067</v>
      </c>
      <c r="C69">
        <v>7530</v>
      </c>
      <c r="D69">
        <f t="shared" si="3"/>
        <v>239597</v>
      </c>
      <c r="E69">
        <v>0</v>
      </c>
    </row>
    <row r="70" spans="1:9" x14ac:dyDescent="0.25">
      <c r="A70" s="2">
        <v>44494</v>
      </c>
      <c r="B70">
        <v>232917</v>
      </c>
      <c r="C70">
        <v>7530</v>
      </c>
      <c r="D70">
        <f t="shared" si="3"/>
        <v>240447</v>
      </c>
      <c r="E70">
        <v>0</v>
      </c>
    </row>
    <row r="71" spans="1:9" x14ac:dyDescent="0.25">
      <c r="A71" s="2">
        <v>44495</v>
      </c>
      <c r="B71">
        <v>238242</v>
      </c>
      <c r="C71">
        <v>7530</v>
      </c>
      <c r="D71">
        <f t="shared" si="3"/>
        <v>245772</v>
      </c>
      <c r="E71">
        <v>0</v>
      </c>
    </row>
    <row r="72" spans="1:9" x14ac:dyDescent="0.25">
      <c r="A72" s="2">
        <v>44496</v>
      </c>
      <c r="B72">
        <v>236045</v>
      </c>
      <c r="C72">
        <v>7530</v>
      </c>
      <c r="D72">
        <f t="shared" si="3"/>
        <v>243575</v>
      </c>
      <c r="E72">
        <v>0</v>
      </c>
    </row>
    <row r="73" spans="1:9" x14ac:dyDescent="0.25">
      <c r="A73" s="2">
        <v>44497</v>
      </c>
      <c r="B73">
        <v>235820</v>
      </c>
      <c r="C73">
        <v>7530</v>
      </c>
      <c r="D73">
        <f t="shared" si="3"/>
        <v>243350</v>
      </c>
      <c r="E73">
        <v>0</v>
      </c>
    </row>
    <row r="74" spans="1:9" x14ac:dyDescent="0.25">
      <c r="A74" s="2">
        <v>44498</v>
      </c>
      <c r="B74">
        <v>234570</v>
      </c>
      <c r="C74">
        <v>7530</v>
      </c>
      <c r="D74">
        <f t="shared" si="3"/>
        <v>242100</v>
      </c>
      <c r="E74">
        <v>0</v>
      </c>
    </row>
    <row r="75" spans="1:9" x14ac:dyDescent="0.25">
      <c r="A75" s="2">
        <v>44501</v>
      </c>
      <c r="B75">
        <v>236920</v>
      </c>
      <c r="C75">
        <v>7530</v>
      </c>
      <c r="D75">
        <f t="shared" si="3"/>
        <v>244450</v>
      </c>
      <c r="E75">
        <v>0</v>
      </c>
    </row>
    <row r="76" spans="1:9" x14ac:dyDescent="0.25">
      <c r="A76" s="2">
        <v>44502</v>
      </c>
      <c r="B76">
        <v>236951</v>
      </c>
      <c r="C76">
        <v>7530</v>
      </c>
      <c r="D76">
        <f t="shared" si="3"/>
        <v>244481</v>
      </c>
      <c r="E76">
        <v>0</v>
      </c>
    </row>
    <row r="77" spans="1:9" x14ac:dyDescent="0.25">
      <c r="A77" s="2">
        <v>44503</v>
      </c>
      <c r="B77">
        <v>237291</v>
      </c>
      <c r="C77">
        <v>7530</v>
      </c>
      <c r="D77">
        <f t="shared" si="3"/>
        <v>244821</v>
      </c>
      <c r="E77">
        <v>0</v>
      </c>
    </row>
    <row r="78" spans="1:9" x14ac:dyDescent="0.25">
      <c r="A78" s="2">
        <v>44504</v>
      </c>
      <c r="B78">
        <v>237371</v>
      </c>
      <c r="C78">
        <v>7530</v>
      </c>
      <c r="D78">
        <f t="shared" si="3"/>
        <v>244901</v>
      </c>
      <c r="E78">
        <v>0</v>
      </c>
    </row>
    <row r="79" spans="1:9" x14ac:dyDescent="0.25">
      <c r="A79" s="2">
        <v>44505</v>
      </c>
      <c r="B79">
        <v>238037</v>
      </c>
      <c r="C79">
        <v>7530</v>
      </c>
      <c r="D79">
        <f t="shared" si="3"/>
        <v>245567</v>
      </c>
      <c r="E79">
        <v>0</v>
      </c>
    </row>
    <row r="80" spans="1:9" x14ac:dyDescent="0.25">
      <c r="A80" s="2">
        <v>44508</v>
      </c>
      <c r="B80">
        <v>238637</v>
      </c>
      <c r="C80">
        <f>C79+E80</f>
        <v>7459</v>
      </c>
      <c r="D80">
        <f t="shared" si="3"/>
        <v>246096</v>
      </c>
      <c r="E80">
        <v>-71</v>
      </c>
      <c r="G80" t="s">
        <v>53</v>
      </c>
      <c r="H80" t="s">
        <v>40</v>
      </c>
      <c r="I80" s="8">
        <v>16600</v>
      </c>
    </row>
    <row r="81" spans="1:5" x14ac:dyDescent="0.25">
      <c r="A81" s="2">
        <v>44509</v>
      </c>
      <c r="B81">
        <v>238722</v>
      </c>
      <c r="C81">
        <f>C79+E81</f>
        <v>7359</v>
      </c>
      <c r="D81">
        <f t="shared" si="3"/>
        <v>246081</v>
      </c>
      <c r="E81">
        <v>-171</v>
      </c>
    </row>
    <row r="82" spans="1:5" x14ac:dyDescent="0.25">
      <c r="A82" s="2">
        <v>44510</v>
      </c>
      <c r="B82">
        <v>238622</v>
      </c>
      <c r="C82">
        <f>C79+E82</f>
        <v>7319</v>
      </c>
      <c r="D82">
        <f t="shared" si="3"/>
        <v>245941</v>
      </c>
      <c r="E82">
        <v>-211</v>
      </c>
    </row>
    <row r="83" spans="1:5" x14ac:dyDescent="0.25">
      <c r="A83" s="2">
        <v>44511</v>
      </c>
      <c r="B83">
        <v>238422</v>
      </c>
      <c r="C83">
        <f>C78+E83</f>
        <v>7369</v>
      </c>
      <c r="D83">
        <f t="shared" si="3"/>
        <v>245791</v>
      </c>
      <c r="E83">
        <v>-161</v>
      </c>
    </row>
    <row r="84" spans="1:5" x14ac:dyDescent="0.25">
      <c r="A84" s="2">
        <v>44512</v>
      </c>
      <c r="B84">
        <v>238747</v>
      </c>
      <c r="C84">
        <f>C79+E84</f>
        <v>7319</v>
      </c>
      <c r="D84">
        <f t="shared" si="3"/>
        <v>246066</v>
      </c>
      <c r="E84">
        <v>-211</v>
      </c>
    </row>
    <row r="85" spans="1:5" x14ac:dyDescent="0.25">
      <c r="A85" s="2">
        <v>44515</v>
      </c>
      <c r="B85">
        <v>239472</v>
      </c>
      <c r="C85">
        <f>C78+E85</f>
        <v>7209</v>
      </c>
      <c r="D85">
        <f t="shared" si="3"/>
        <v>246681</v>
      </c>
      <c r="E85">
        <v>-321</v>
      </c>
    </row>
    <row r="86" spans="1:5" x14ac:dyDescent="0.25">
      <c r="A86" s="2">
        <v>44516</v>
      </c>
      <c r="B86">
        <v>239484</v>
      </c>
      <c r="C86">
        <f>C79+E86</f>
        <v>7179</v>
      </c>
      <c r="D86">
        <f t="shared" si="3"/>
        <v>246663</v>
      </c>
      <c r="E86">
        <v>-351</v>
      </c>
    </row>
    <row r="87" spans="1:5" x14ac:dyDescent="0.25">
      <c r="A87" s="2">
        <v>44517</v>
      </c>
      <c r="B87">
        <v>239867</v>
      </c>
      <c r="C87">
        <f>C76+E87</f>
        <v>7179</v>
      </c>
      <c r="D87">
        <f t="shared" si="3"/>
        <v>247046</v>
      </c>
      <c r="E87">
        <v>-351</v>
      </c>
    </row>
    <row r="88" spans="1:5" x14ac:dyDescent="0.25">
      <c r="A88" s="2">
        <v>44518</v>
      </c>
      <c r="B88">
        <v>240367</v>
      </c>
      <c r="C88">
        <f>C79+E88</f>
        <v>7129</v>
      </c>
      <c r="D88">
        <f t="shared" si="3"/>
        <v>247496</v>
      </c>
      <c r="E88">
        <v>-401</v>
      </c>
    </row>
    <row r="89" spans="1:5" x14ac:dyDescent="0.25">
      <c r="A89" s="2">
        <v>44519</v>
      </c>
      <c r="B89">
        <v>240419</v>
      </c>
      <c r="C89">
        <f>C77+E89</f>
        <v>7039</v>
      </c>
      <c r="D89">
        <f t="shared" si="3"/>
        <v>247458</v>
      </c>
      <c r="E89">
        <v>-491</v>
      </c>
    </row>
    <row r="90" spans="1:5" x14ac:dyDescent="0.25">
      <c r="A90" s="2">
        <v>44522</v>
      </c>
      <c r="B90">
        <v>240444</v>
      </c>
      <c r="C90">
        <f>C77+E90</f>
        <v>7039</v>
      </c>
      <c r="D90">
        <f t="shared" si="3"/>
        <v>247483</v>
      </c>
      <c r="E90">
        <v>-491</v>
      </c>
    </row>
    <row r="91" spans="1:5" x14ac:dyDescent="0.25">
      <c r="A91" s="2">
        <v>44523</v>
      </c>
      <c r="B91">
        <v>238522</v>
      </c>
      <c r="C91">
        <f>C79+E91</f>
        <v>7139</v>
      </c>
      <c r="D91">
        <f t="shared" si="3"/>
        <v>245661</v>
      </c>
      <c r="E91">
        <v>-391</v>
      </c>
    </row>
    <row r="92" spans="1:5" x14ac:dyDescent="0.25">
      <c r="A92" s="2">
        <v>44524</v>
      </c>
      <c r="B92">
        <v>239199</v>
      </c>
      <c r="C92">
        <f>C78+E92</f>
        <v>7149</v>
      </c>
      <c r="D92">
        <f t="shared" si="3"/>
        <v>246348</v>
      </c>
      <c r="E92">
        <v>-381</v>
      </c>
    </row>
    <row r="93" spans="1:5" x14ac:dyDescent="0.25">
      <c r="A93" s="2">
        <v>44525</v>
      </c>
      <c r="B93">
        <v>239252</v>
      </c>
      <c r="C93">
        <f>C77+E93</f>
        <v>7149</v>
      </c>
      <c r="D93">
        <f t="shared" si="3"/>
        <v>246401</v>
      </c>
      <c r="E93">
        <v>-381</v>
      </c>
    </row>
    <row r="94" spans="1:5" x14ac:dyDescent="0.25">
      <c r="A94" s="2">
        <v>44526</v>
      </c>
      <c r="B94">
        <v>233027</v>
      </c>
      <c r="C94">
        <f>C78+E94</f>
        <v>7149</v>
      </c>
      <c r="D94">
        <f t="shared" si="3"/>
        <v>240176</v>
      </c>
      <c r="E94">
        <v>-381</v>
      </c>
    </row>
    <row r="95" spans="1:5" x14ac:dyDescent="0.25">
      <c r="A95" s="2">
        <v>44529</v>
      </c>
      <c r="B95">
        <v>232875</v>
      </c>
      <c r="C95">
        <f>C78+E95</f>
        <v>7149</v>
      </c>
      <c r="D95">
        <f t="shared" si="3"/>
        <v>240024</v>
      </c>
      <c r="E95">
        <v>-381</v>
      </c>
    </row>
    <row r="96" spans="1:5" x14ac:dyDescent="0.25">
      <c r="A96" s="2">
        <v>44530</v>
      </c>
      <c r="B96">
        <v>238012</v>
      </c>
      <c r="C96">
        <f>C76+E96</f>
        <v>7149</v>
      </c>
      <c r="D96">
        <f t="shared" si="3"/>
        <v>245161</v>
      </c>
      <c r="E96">
        <v>-381</v>
      </c>
    </row>
    <row r="97" spans="1:10" x14ac:dyDescent="0.25">
      <c r="A97" s="2">
        <v>44531</v>
      </c>
      <c r="B97">
        <v>233456</v>
      </c>
      <c r="C97">
        <f>C73+E97</f>
        <v>7149</v>
      </c>
      <c r="D97">
        <f t="shared" si="3"/>
        <v>240605</v>
      </c>
      <c r="E97">
        <v>-381</v>
      </c>
    </row>
    <row r="98" spans="1:10" x14ac:dyDescent="0.25">
      <c r="A98" s="2">
        <v>44532</v>
      </c>
      <c r="B98">
        <v>231150</v>
      </c>
      <c r="C98">
        <f>C76+E98</f>
        <v>7149</v>
      </c>
      <c r="D98">
        <f t="shared" si="3"/>
        <v>238299</v>
      </c>
      <c r="E98">
        <v>-381</v>
      </c>
    </row>
    <row r="99" spans="1:10" x14ac:dyDescent="0.25">
      <c r="A99" s="2">
        <v>44533</v>
      </c>
      <c r="B99">
        <v>232037</v>
      </c>
      <c r="C99">
        <f>C75+E99</f>
        <v>7149</v>
      </c>
      <c r="D99">
        <f t="shared" si="3"/>
        <v>239186</v>
      </c>
      <c r="E99">
        <v>-381</v>
      </c>
    </row>
    <row r="100" spans="1:10" x14ac:dyDescent="0.25">
      <c r="A100" s="2">
        <v>44536</v>
      </c>
      <c r="B100">
        <v>232697</v>
      </c>
      <c r="C100">
        <f>C76+E100</f>
        <v>7149</v>
      </c>
      <c r="D100">
        <f t="shared" si="3"/>
        <v>239846</v>
      </c>
      <c r="E100">
        <v>-381</v>
      </c>
    </row>
    <row r="101" spans="1:10" x14ac:dyDescent="0.25">
      <c r="A101" s="2">
        <v>44537</v>
      </c>
      <c r="B101">
        <v>231747</v>
      </c>
      <c r="C101">
        <f>C79+E101</f>
        <v>6999</v>
      </c>
      <c r="D101">
        <f t="shared" si="3"/>
        <v>238746</v>
      </c>
      <c r="E101">
        <v>-531</v>
      </c>
      <c r="J101">
        <v>-531</v>
      </c>
    </row>
    <row r="102" spans="1:10" x14ac:dyDescent="0.25">
      <c r="A102" s="2">
        <v>44538</v>
      </c>
      <c r="B102">
        <v>231516</v>
      </c>
      <c r="C102">
        <v>6999</v>
      </c>
      <c r="D102">
        <f t="shared" si="3"/>
        <v>238515</v>
      </c>
      <c r="E102">
        <v>0</v>
      </c>
    </row>
    <row r="103" spans="1:10" x14ac:dyDescent="0.25">
      <c r="A103" s="2">
        <v>44539</v>
      </c>
      <c r="B103">
        <v>230151</v>
      </c>
      <c r="C103">
        <v>6999</v>
      </c>
      <c r="D103">
        <f t="shared" si="3"/>
        <v>237150</v>
      </c>
      <c r="E103">
        <v>0</v>
      </c>
    </row>
    <row r="104" spans="1:10" x14ac:dyDescent="0.25">
      <c r="A104" s="2">
        <v>44540</v>
      </c>
      <c r="B104">
        <v>231927</v>
      </c>
      <c r="C104">
        <v>6999</v>
      </c>
      <c r="D104">
        <f t="shared" si="3"/>
        <v>238926</v>
      </c>
      <c r="E104">
        <v>0</v>
      </c>
    </row>
    <row r="105" spans="1:10" x14ac:dyDescent="0.25">
      <c r="A105" s="2">
        <v>44543</v>
      </c>
      <c r="B105">
        <v>232827</v>
      </c>
      <c r="C105">
        <v>6999</v>
      </c>
      <c r="D105">
        <f t="shared" si="3"/>
        <v>239826</v>
      </c>
      <c r="E105">
        <v>0</v>
      </c>
    </row>
    <row r="106" spans="1:10" x14ac:dyDescent="0.25">
      <c r="A106" s="2">
        <v>44544</v>
      </c>
      <c r="B106">
        <v>234580</v>
      </c>
      <c r="C106">
        <v>6999</v>
      </c>
      <c r="D106">
        <f t="shared" si="3"/>
        <v>241579</v>
      </c>
      <c r="E106">
        <v>0</v>
      </c>
    </row>
    <row r="107" spans="1:10" x14ac:dyDescent="0.25">
      <c r="A107" s="2">
        <v>44545</v>
      </c>
      <c r="B107">
        <v>235280</v>
      </c>
      <c r="C107">
        <v>6999</v>
      </c>
      <c r="D107">
        <f t="shared" si="3"/>
        <v>242279</v>
      </c>
      <c r="E107">
        <v>0</v>
      </c>
    </row>
    <row r="108" spans="1:10" x14ac:dyDescent="0.25">
      <c r="A108" s="2">
        <v>44546</v>
      </c>
      <c r="B108">
        <v>236930</v>
      </c>
      <c r="C108">
        <v>6999</v>
      </c>
      <c r="D108">
        <f t="shared" si="3"/>
        <v>243929</v>
      </c>
      <c r="E108">
        <v>0</v>
      </c>
    </row>
    <row r="109" spans="1:10" x14ac:dyDescent="0.25">
      <c r="A109" s="2">
        <v>44547</v>
      </c>
      <c r="B109">
        <v>236930</v>
      </c>
      <c r="C109">
        <v>6999</v>
      </c>
      <c r="D109">
        <f t="shared" si="3"/>
        <v>243929</v>
      </c>
      <c r="E109">
        <v>0</v>
      </c>
    </row>
    <row r="110" spans="1:10" x14ac:dyDescent="0.25">
      <c r="A110" s="2">
        <v>44550</v>
      </c>
      <c r="B110">
        <v>234880</v>
      </c>
      <c r="C110">
        <v>6999</v>
      </c>
      <c r="D110">
        <f t="shared" si="3"/>
        <v>241879</v>
      </c>
      <c r="E110">
        <v>0</v>
      </c>
    </row>
    <row r="111" spans="1:10" x14ac:dyDescent="0.25">
      <c r="A111" s="2">
        <v>44551</v>
      </c>
      <c r="B111">
        <v>238092</v>
      </c>
      <c r="C111">
        <v>6999</v>
      </c>
      <c r="D111">
        <f t="shared" si="3"/>
        <v>245091</v>
      </c>
      <c r="E111">
        <v>0</v>
      </c>
    </row>
    <row r="112" spans="1:10" x14ac:dyDescent="0.25">
      <c r="A112" s="2">
        <v>44552</v>
      </c>
      <c r="B112">
        <v>238342</v>
      </c>
      <c r="C112">
        <v>6999</v>
      </c>
      <c r="D112">
        <f t="shared" si="3"/>
        <v>245341</v>
      </c>
      <c r="E112">
        <v>0</v>
      </c>
    </row>
    <row r="113" spans="1:5" x14ac:dyDescent="0.25">
      <c r="A113" s="2">
        <v>44553</v>
      </c>
      <c r="B113">
        <v>239043</v>
      </c>
      <c r="C113">
        <v>6999</v>
      </c>
      <c r="D113">
        <f t="shared" si="3"/>
        <v>246042</v>
      </c>
      <c r="E113">
        <v>0</v>
      </c>
    </row>
    <row r="114" spans="1:5" x14ac:dyDescent="0.25">
      <c r="A114" s="2">
        <v>44554</v>
      </c>
      <c r="B114">
        <v>239343</v>
      </c>
      <c r="C114">
        <v>6999</v>
      </c>
      <c r="D114">
        <f t="shared" si="3"/>
        <v>246342</v>
      </c>
      <c r="E114">
        <v>0</v>
      </c>
    </row>
    <row r="115" spans="1:5" x14ac:dyDescent="0.25">
      <c r="A115" s="2">
        <v>44557</v>
      </c>
      <c r="B115">
        <v>239594</v>
      </c>
      <c r="C115">
        <v>6999</v>
      </c>
      <c r="D115">
        <f t="shared" si="3"/>
        <v>246593</v>
      </c>
      <c r="E115">
        <v>0</v>
      </c>
    </row>
    <row r="116" spans="1:5" x14ac:dyDescent="0.25">
      <c r="A116" s="2">
        <v>44558</v>
      </c>
      <c r="B116">
        <v>240644</v>
      </c>
      <c r="C116">
        <v>6999</v>
      </c>
      <c r="D116">
        <f t="shared" si="3"/>
        <v>247643</v>
      </c>
      <c r="E116">
        <v>0</v>
      </c>
    </row>
    <row r="117" spans="1:5" x14ac:dyDescent="0.25">
      <c r="A117" s="2">
        <v>44559</v>
      </c>
      <c r="B117">
        <v>240845</v>
      </c>
      <c r="C117">
        <v>6999</v>
      </c>
      <c r="D117">
        <f t="shared" si="3"/>
        <v>247844</v>
      </c>
      <c r="E117">
        <v>0</v>
      </c>
    </row>
    <row r="118" spans="1:5" x14ac:dyDescent="0.25">
      <c r="A118" s="2">
        <v>44560</v>
      </c>
      <c r="B118">
        <v>240495</v>
      </c>
      <c r="C118">
        <v>6999</v>
      </c>
      <c r="D118">
        <f t="shared" si="3"/>
        <v>247494</v>
      </c>
      <c r="E118">
        <v>0</v>
      </c>
    </row>
    <row r="119" spans="1:5" x14ac:dyDescent="0.25">
      <c r="A119" s="2">
        <v>44564</v>
      </c>
      <c r="B119">
        <v>241295</v>
      </c>
      <c r="C119">
        <v>6999</v>
      </c>
      <c r="D119">
        <f t="shared" si="3"/>
        <v>248294</v>
      </c>
      <c r="E119">
        <v>0</v>
      </c>
    </row>
    <row r="120" spans="1:5" x14ac:dyDescent="0.25">
      <c r="A120" s="2">
        <v>44565</v>
      </c>
      <c r="B120">
        <v>242226</v>
      </c>
      <c r="C120">
        <v>6999</v>
      </c>
      <c r="D120">
        <f t="shared" si="3"/>
        <v>249225</v>
      </c>
      <c r="E120">
        <v>0</v>
      </c>
    </row>
    <row r="121" spans="1:5" x14ac:dyDescent="0.25">
      <c r="A121" s="2">
        <v>44566</v>
      </c>
      <c r="B121">
        <v>242478</v>
      </c>
      <c r="C121">
        <v>6999</v>
      </c>
      <c r="D121">
        <f t="shared" si="3"/>
        <v>249477</v>
      </c>
      <c r="E121">
        <v>0</v>
      </c>
    </row>
    <row r="122" spans="1:5" x14ac:dyDescent="0.25">
      <c r="A122" s="2">
        <v>44567</v>
      </c>
      <c r="B122">
        <v>242057</v>
      </c>
      <c r="C122">
        <v>6999</v>
      </c>
      <c r="D122">
        <f t="shared" si="3"/>
        <v>249056</v>
      </c>
      <c r="E122">
        <v>0</v>
      </c>
    </row>
    <row r="123" spans="1:5" x14ac:dyDescent="0.25">
      <c r="A123" s="2">
        <v>44568</v>
      </c>
      <c r="B123">
        <v>240482</v>
      </c>
      <c r="C123">
        <v>6999</v>
      </c>
      <c r="D123">
        <f t="shared" si="3"/>
        <v>247481</v>
      </c>
      <c r="E123">
        <v>0</v>
      </c>
    </row>
    <row r="124" spans="1:5" x14ac:dyDescent="0.25">
      <c r="A124" s="2">
        <v>44571</v>
      </c>
      <c r="B124">
        <v>241932</v>
      </c>
      <c r="C124">
        <v>6999</v>
      </c>
      <c r="D124">
        <f t="shared" si="3"/>
        <v>248931</v>
      </c>
      <c r="E124">
        <v>0</v>
      </c>
    </row>
    <row r="125" spans="1:5" x14ac:dyDescent="0.25">
      <c r="A125" s="2">
        <v>44572</v>
      </c>
      <c r="B125">
        <v>242007</v>
      </c>
      <c r="C125">
        <v>6999</v>
      </c>
      <c r="D125">
        <f t="shared" si="3"/>
        <v>249006</v>
      </c>
      <c r="E125">
        <v>0</v>
      </c>
    </row>
    <row r="126" spans="1:5" x14ac:dyDescent="0.25">
      <c r="A126" s="2">
        <v>44573</v>
      </c>
      <c r="B126">
        <v>243457</v>
      </c>
      <c r="C126">
        <v>6999</v>
      </c>
      <c r="D126">
        <f t="shared" si="3"/>
        <v>250456</v>
      </c>
      <c r="E126">
        <v>0</v>
      </c>
    </row>
    <row r="127" spans="1:5" x14ac:dyDescent="0.25">
      <c r="A127" s="2">
        <v>44574</v>
      </c>
      <c r="B127">
        <v>243399</v>
      </c>
      <c r="C127">
        <v>6999</v>
      </c>
      <c r="D127">
        <f t="shared" si="3"/>
        <v>250398</v>
      </c>
      <c r="E127">
        <v>0</v>
      </c>
    </row>
    <row r="128" spans="1:5" x14ac:dyDescent="0.25">
      <c r="A128" s="2">
        <v>44575</v>
      </c>
      <c r="B128">
        <v>242899</v>
      </c>
      <c r="C128">
        <v>6999</v>
      </c>
      <c r="D128">
        <f t="shared" si="3"/>
        <v>249898</v>
      </c>
      <c r="E128">
        <v>0</v>
      </c>
    </row>
    <row r="129" spans="1:5" x14ac:dyDescent="0.25">
      <c r="A129" s="2">
        <v>44578</v>
      </c>
      <c r="B129">
        <v>243499</v>
      </c>
      <c r="C129">
        <v>6999</v>
      </c>
      <c r="D129">
        <f t="shared" si="3"/>
        <v>250498</v>
      </c>
      <c r="E129">
        <v>0</v>
      </c>
    </row>
    <row r="130" spans="1:5" x14ac:dyDescent="0.25">
      <c r="A130" s="2">
        <v>44579</v>
      </c>
      <c r="B130">
        <v>243254</v>
      </c>
      <c r="C130">
        <v>6999</v>
      </c>
      <c r="D130">
        <f t="shared" si="3"/>
        <v>250253</v>
      </c>
      <c r="E130">
        <v>0</v>
      </c>
    </row>
    <row r="131" spans="1:5" x14ac:dyDescent="0.25">
      <c r="A131" s="2">
        <v>44580</v>
      </c>
      <c r="B131">
        <v>242300</v>
      </c>
      <c r="C131">
        <v>6999</v>
      </c>
      <c r="D131">
        <f t="shared" ref="D131:D194" si="4">B131+C131</f>
        <v>249299</v>
      </c>
      <c r="E131">
        <v>0</v>
      </c>
    </row>
    <row r="132" spans="1:5" x14ac:dyDescent="0.25">
      <c r="A132" s="2">
        <v>44581</v>
      </c>
      <c r="B132">
        <v>243050</v>
      </c>
      <c r="C132">
        <v>6999</v>
      </c>
      <c r="D132">
        <f t="shared" si="4"/>
        <v>250049</v>
      </c>
      <c r="E132">
        <v>0</v>
      </c>
    </row>
    <row r="133" spans="1:5" x14ac:dyDescent="0.25">
      <c r="A133" s="2">
        <v>44582</v>
      </c>
      <c r="B133">
        <v>240352</v>
      </c>
      <c r="C133">
        <v>6999</v>
      </c>
      <c r="D133">
        <f t="shared" si="4"/>
        <v>247351</v>
      </c>
      <c r="E133">
        <v>0</v>
      </c>
    </row>
    <row r="134" spans="1:5" x14ac:dyDescent="0.25">
      <c r="A134" s="2">
        <v>44585</v>
      </c>
      <c r="B134">
        <v>241552</v>
      </c>
      <c r="C134">
        <v>6999</v>
      </c>
      <c r="D134">
        <f t="shared" si="4"/>
        <v>248551</v>
      </c>
      <c r="E134">
        <v>0</v>
      </c>
    </row>
    <row r="135" spans="1:5" x14ac:dyDescent="0.25">
      <c r="A135" s="2">
        <v>44586</v>
      </c>
      <c r="B135">
        <v>237902</v>
      </c>
      <c r="C135">
        <v>6999</v>
      </c>
      <c r="D135">
        <f t="shared" si="4"/>
        <v>244901</v>
      </c>
      <c r="E135">
        <v>0</v>
      </c>
    </row>
    <row r="136" spans="1:5" x14ac:dyDescent="0.25">
      <c r="A136" s="2">
        <v>44587</v>
      </c>
      <c r="B136">
        <v>237143</v>
      </c>
      <c r="C136">
        <v>6999</v>
      </c>
      <c r="D136">
        <f t="shared" si="4"/>
        <v>244142</v>
      </c>
      <c r="E136">
        <v>0</v>
      </c>
    </row>
    <row r="137" spans="1:5" x14ac:dyDescent="0.25">
      <c r="A137" s="2">
        <v>44599</v>
      </c>
      <c r="B137">
        <v>243406</v>
      </c>
      <c r="C137">
        <v>6999</v>
      </c>
      <c r="D137">
        <f t="shared" si="4"/>
        <v>250405</v>
      </c>
      <c r="E137">
        <v>0</v>
      </c>
    </row>
    <row r="138" spans="1:5" x14ac:dyDescent="0.25">
      <c r="A138" s="2">
        <v>44600</v>
      </c>
      <c r="B138">
        <v>244513</v>
      </c>
      <c r="C138">
        <v>6999</v>
      </c>
      <c r="D138">
        <f t="shared" si="4"/>
        <v>251512</v>
      </c>
      <c r="E138">
        <v>0</v>
      </c>
    </row>
    <row r="139" spans="1:5" x14ac:dyDescent="0.25">
      <c r="A139" s="2">
        <v>44601</v>
      </c>
      <c r="B139">
        <v>245521</v>
      </c>
      <c r="C139">
        <v>6999</v>
      </c>
      <c r="D139">
        <f t="shared" si="4"/>
        <v>252520</v>
      </c>
      <c r="E139">
        <v>0</v>
      </c>
    </row>
    <row r="140" spans="1:5" x14ac:dyDescent="0.25">
      <c r="A140" s="2">
        <v>44602</v>
      </c>
      <c r="B140">
        <v>245521</v>
      </c>
      <c r="C140">
        <v>6999</v>
      </c>
      <c r="D140">
        <f t="shared" si="4"/>
        <v>252520</v>
      </c>
      <c r="E140">
        <v>0</v>
      </c>
    </row>
    <row r="141" spans="1:5" x14ac:dyDescent="0.25">
      <c r="A141" s="2">
        <v>44603</v>
      </c>
      <c r="B141">
        <v>245521</v>
      </c>
      <c r="C141">
        <v>6999</v>
      </c>
      <c r="D141">
        <f t="shared" si="4"/>
        <v>252520</v>
      </c>
      <c r="E141">
        <v>0</v>
      </c>
    </row>
    <row r="142" spans="1:5" x14ac:dyDescent="0.25">
      <c r="A142" s="2">
        <v>44606</v>
      </c>
      <c r="B142">
        <v>245023</v>
      </c>
      <c r="C142">
        <v>6999</v>
      </c>
      <c r="D142">
        <f t="shared" si="4"/>
        <v>252022</v>
      </c>
      <c r="E142">
        <v>0</v>
      </c>
    </row>
    <row r="143" spans="1:5" x14ac:dyDescent="0.25">
      <c r="A143" s="2">
        <v>44607</v>
      </c>
      <c r="B143">
        <v>245023</v>
      </c>
      <c r="C143">
        <v>6999</v>
      </c>
      <c r="D143">
        <f t="shared" si="4"/>
        <v>252022</v>
      </c>
      <c r="E143">
        <v>0</v>
      </c>
    </row>
    <row r="144" spans="1:5" x14ac:dyDescent="0.25">
      <c r="A144" s="2">
        <v>44608</v>
      </c>
      <c r="B144">
        <v>246073</v>
      </c>
      <c r="C144">
        <v>6999</v>
      </c>
      <c r="D144">
        <f t="shared" si="4"/>
        <v>253072</v>
      </c>
      <c r="E144">
        <v>0</v>
      </c>
    </row>
    <row r="145" spans="1:5" x14ac:dyDescent="0.25">
      <c r="A145" s="2">
        <v>44609</v>
      </c>
      <c r="B145">
        <v>245382</v>
      </c>
      <c r="C145">
        <v>6999</v>
      </c>
      <c r="D145">
        <f t="shared" si="4"/>
        <v>252381</v>
      </c>
      <c r="E145">
        <v>0</v>
      </c>
    </row>
    <row r="146" spans="1:5" x14ac:dyDescent="0.25">
      <c r="A146" s="2">
        <v>44610</v>
      </c>
      <c r="B146">
        <v>245482</v>
      </c>
      <c r="C146">
        <v>6999</v>
      </c>
      <c r="D146">
        <f t="shared" si="4"/>
        <v>252481</v>
      </c>
      <c r="E146">
        <v>0</v>
      </c>
    </row>
    <row r="147" spans="1:5" x14ac:dyDescent="0.25">
      <c r="A147" s="2">
        <v>44613</v>
      </c>
      <c r="B147">
        <v>245712</v>
      </c>
      <c r="C147">
        <v>6999</v>
      </c>
      <c r="D147">
        <f t="shared" si="4"/>
        <v>252711</v>
      </c>
      <c r="E147">
        <v>0</v>
      </c>
    </row>
    <row r="148" spans="1:5" x14ac:dyDescent="0.25">
      <c r="A148" s="2">
        <v>44614</v>
      </c>
      <c r="B148">
        <v>244312</v>
      </c>
      <c r="C148">
        <v>6999</v>
      </c>
      <c r="D148">
        <f t="shared" si="4"/>
        <v>251311</v>
      </c>
      <c r="E148">
        <v>0</v>
      </c>
    </row>
    <row r="149" spans="1:5" x14ac:dyDescent="0.25">
      <c r="A149" s="2">
        <v>44615</v>
      </c>
      <c r="B149">
        <v>245587</v>
      </c>
      <c r="C149">
        <v>6999</v>
      </c>
      <c r="D149">
        <f t="shared" si="4"/>
        <v>252586</v>
      </c>
      <c r="E149">
        <v>0</v>
      </c>
    </row>
    <row r="150" spans="1:5" x14ac:dyDescent="0.25">
      <c r="A150" s="2">
        <v>44616</v>
      </c>
      <c r="B150">
        <v>241462</v>
      </c>
      <c r="C150">
        <v>6999</v>
      </c>
      <c r="D150">
        <f t="shared" si="4"/>
        <v>248461</v>
      </c>
      <c r="E150">
        <v>0</v>
      </c>
    </row>
    <row r="151" spans="1:5" x14ac:dyDescent="0.25">
      <c r="A151" s="2">
        <v>44617</v>
      </c>
      <c r="B151">
        <v>242437</v>
      </c>
      <c r="C151">
        <v>6999</v>
      </c>
      <c r="D151">
        <f t="shared" si="4"/>
        <v>249436</v>
      </c>
      <c r="E151">
        <v>0</v>
      </c>
    </row>
    <row r="152" spans="1:5" x14ac:dyDescent="0.25">
      <c r="A152" s="2">
        <v>44621</v>
      </c>
      <c r="B152">
        <v>245232</v>
      </c>
      <c r="C152">
        <v>6999</v>
      </c>
      <c r="D152">
        <f t="shared" si="4"/>
        <v>252231</v>
      </c>
      <c r="E152">
        <v>0</v>
      </c>
    </row>
    <row r="153" spans="1:5" x14ac:dyDescent="0.25">
      <c r="A153" s="2">
        <v>44622</v>
      </c>
      <c r="B153">
        <v>244342</v>
      </c>
      <c r="C153">
        <v>6999</v>
      </c>
      <c r="D153">
        <f t="shared" si="4"/>
        <v>251341</v>
      </c>
      <c r="E153">
        <v>0</v>
      </c>
    </row>
    <row r="154" spans="1:5" x14ac:dyDescent="0.25">
      <c r="A154" s="2">
        <v>44623</v>
      </c>
      <c r="B154">
        <v>245227</v>
      </c>
      <c r="C154">
        <v>6999</v>
      </c>
      <c r="D154">
        <f t="shared" si="4"/>
        <v>252226</v>
      </c>
      <c r="E154">
        <v>0</v>
      </c>
    </row>
    <row r="155" spans="1:5" x14ac:dyDescent="0.25">
      <c r="A155" s="2">
        <v>44624</v>
      </c>
      <c r="B155">
        <v>242607</v>
      </c>
      <c r="C155">
        <v>6999</v>
      </c>
      <c r="D155">
        <f t="shared" si="4"/>
        <v>249606</v>
      </c>
      <c r="E155">
        <v>0</v>
      </c>
    </row>
    <row r="156" spans="1:5" x14ac:dyDescent="0.25">
      <c r="A156" s="2">
        <v>44627</v>
      </c>
      <c r="B156">
        <v>232637</v>
      </c>
      <c r="C156">
        <v>6999</v>
      </c>
      <c r="D156">
        <f t="shared" si="4"/>
        <v>239636</v>
      </c>
      <c r="E156">
        <v>0</v>
      </c>
    </row>
    <row r="157" spans="1:5" x14ac:dyDescent="0.25">
      <c r="A157" s="2">
        <v>44628</v>
      </c>
      <c r="B157">
        <v>224662</v>
      </c>
      <c r="C157">
        <v>6999</v>
      </c>
      <c r="D157">
        <f t="shared" si="4"/>
        <v>231661</v>
      </c>
      <c r="E157">
        <v>0</v>
      </c>
    </row>
    <row r="158" spans="1:5" x14ac:dyDescent="0.25">
      <c r="A158" s="2">
        <v>44629</v>
      </c>
      <c r="B158">
        <v>229825</v>
      </c>
      <c r="C158">
        <v>6999</v>
      </c>
      <c r="D158">
        <f t="shared" si="4"/>
        <v>236824</v>
      </c>
      <c r="E158">
        <v>0</v>
      </c>
    </row>
    <row r="159" spans="1:5" x14ac:dyDescent="0.25">
      <c r="A159" s="2">
        <v>44630</v>
      </c>
      <c r="B159">
        <v>231087</v>
      </c>
      <c r="C159">
        <f t="shared" ref="C159:C401" si="5">$C$158</f>
        <v>6999</v>
      </c>
      <c r="D159">
        <f t="shared" si="4"/>
        <v>238086</v>
      </c>
      <c r="E159">
        <v>0</v>
      </c>
    </row>
    <row r="160" spans="1:5" x14ac:dyDescent="0.25">
      <c r="A160" s="2">
        <v>44631</v>
      </c>
      <c r="B160">
        <v>231603</v>
      </c>
      <c r="C160">
        <f t="shared" si="5"/>
        <v>6999</v>
      </c>
      <c r="D160">
        <f t="shared" si="4"/>
        <v>238602</v>
      </c>
      <c r="E160">
        <v>0</v>
      </c>
    </row>
    <row r="161" spans="1:5" x14ac:dyDescent="0.25">
      <c r="A161" s="2">
        <v>44634</v>
      </c>
      <c r="B161">
        <v>231126</v>
      </c>
      <c r="C161">
        <f t="shared" si="5"/>
        <v>6999</v>
      </c>
      <c r="D161">
        <f t="shared" si="4"/>
        <v>238125</v>
      </c>
      <c r="E161">
        <v>0</v>
      </c>
    </row>
    <row r="162" spans="1:5" x14ac:dyDescent="0.25">
      <c r="A162" s="2">
        <v>44635</v>
      </c>
      <c r="B162">
        <v>222893</v>
      </c>
      <c r="C162">
        <f t="shared" si="5"/>
        <v>6999</v>
      </c>
      <c r="D162">
        <f t="shared" si="4"/>
        <v>229892</v>
      </c>
      <c r="E162">
        <v>0</v>
      </c>
    </row>
    <row r="163" spans="1:5" x14ac:dyDescent="0.25">
      <c r="A163" s="2">
        <v>44636</v>
      </c>
      <c r="B163">
        <v>234668</v>
      </c>
      <c r="C163">
        <f t="shared" si="5"/>
        <v>6999</v>
      </c>
      <c r="D163">
        <f t="shared" si="4"/>
        <v>241667</v>
      </c>
      <c r="E163">
        <v>0</v>
      </c>
    </row>
    <row r="164" spans="1:5" x14ac:dyDescent="0.25">
      <c r="A164" s="2">
        <v>44637</v>
      </c>
      <c r="B164">
        <v>244218</v>
      </c>
      <c r="C164">
        <f t="shared" si="5"/>
        <v>6999</v>
      </c>
      <c r="D164">
        <f t="shared" si="4"/>
        <v>251217</v>
      </c>
      <c r="E164">
        <v>0</v>
      </c>
    </row>
    <row r="165" spans="1:5" x14ac:dyDescent="0.25">
      <c r="A165" s="2">
        <v>44638</v>
      </c>
      <c r="B165">
        <v>244318</v>
      </c>
      <c r="C165">
        <f t="shared" si="5"/>
        <v>6999</v>
      </c>
      <c r="D165">
        <f t="shared" si="4"/>
        <v>251317</v>
      </c>
      <c r="E165">
        <v>0</v>
      </c>
    </row>
    <row r="166" spans="1:5" x14ac:dyDescent="0.25">
      <c r="A166" s="2">
        <v>44641</v>
      </c>
      <c r="B166">
        <v>248186</v>
      </c>
      <c r="C166">
        <f t="shared" si="5"/>
        <v>6999</v>
      </c>
      <c r="D166">
        <f t="shared" si="4"/>
        <v>255185</v>
      </c>
      <c r="E166">
        <v>0</v>
      </c>
    </row>
    <row r="167" spans="1:5" x14ac:dyDescent="0.25">
      <c r="A167" s="2">
        <v>44642</v>
      </c>
      <c r="B167">
        <v>251891</v>
      </c>
      <c r="C167">
        <f t="shared" si="5"/>
        <v>6999</v>
      </c>
      <c r="D167">
        <f t="shared" si="4"/>
        <v>258890</v>
      </c>
      <c r="E167">
        <v>0</v>
      </c>
    </row>
    <row r="168" spans="1:5" x14ac:dyDescent="0.25">
      <c r="A168" s="2">
        <v>44643</v>
      </c>
      <c r="B168">
        <v>252745</v>
      </c>
      <c r="C168">
        <f t="shared" si="5"/>
        <v>6999</v>
      </c>
      <c r="D168">
        <f t="shared" si="4"/>
        <v>259744</v>
      </c>
      <c r="E168">
        <v>0</v>
      </c>
    </row>
    <row r="169" spans="1:5" x14ac:dyDescent="0.25">
      <c r="A169" s="2">
        <v>44644</v>
      </c>
      <c r="B169">
        <v>252820</v>
      </c>
      <c r="C169">
        <f t="shared" si="5"/>
        <v>6999</v>
      </c>
      <c r="D169">
        <f t="shared" si="4"/>
        <v>259819</v>
      </c>
      <c r="E169">
        <v>0</v>
      </c>
    </row>
    <row r="170" spans="1:5" x14ac:dyDescent="0.25">
      <c r="A170" s="2">
        <v>44645</v>
      </c>
      <c r="B170">
        <v>252870</v>
      </c>
      <c r="C170">
        <f t="shared" si="5"/>
        <v>6999</v>
      </c>
      <c r="D170">
        <f t="shared" si="4"/>
        <v>259869</v>
      </c>
      <c r="E170">
        <v>0</v>
      </c>
    </row>
    <row r="171" spans="1:5" x14ac:dyDescent="0.25">
      <c r="A171" s="2">
        <v>44648</v>
      </c>
      <c r="B171">
        <v>251095</v>
      </c>
      <c r="C171">
        <f t="shared" si="5"/>
        <v>6999</v>
      </c>
      <c r="D171">
        <f t="shared" si="4"/>
        <v>258094</v>
      </c>
      <c r="E171">
        <v>0</v>
      </c>
    </row>
    <row r="172" spans="1:5" x14ac:dyDescent="0.25">
      <c r="A172" s="2">
        <v>44649</v>
      </c>
      <c r="B172">
        <v>254390</v>
      </c>
      <c r="C172">
        <f t="shared" si="5"/>
        <v>6999</v>
      </c>
      <c r="D172">
        <f t="shared" si="4"/>
        <v>261389</v>
      </c>
      <c r="E172">
        <v>0</v>
      </c>
    </row>
    <row r="173" spans="1:5" x14ac:dyDescent="0.25">
      <c r="A173" s="2">
        <v>44650</v>
      </c>
      <c r="B173">
        <v>254950</v>
      </c>
      <c r="C173">
        <f t="shared" si="5"/>
        <v>6999</v>
      </c>
      <c r="D173">
        <f t="shared" si="4"/>
        <v>261949</v>
      </c>
      <c r="E173">
        <v>0</v>
      </c>
    </row>
    <row r="174" spans="1:5" x14ac:dyDescent="0.25">
      <c r="A174" s="2">
        <v>44651</v>
      </c>
      <c r="B174">
        <v>254339</v>
      </c>
      <c r="C174">
        <f t="shared" si="5"/>
        <v>6999</v>
      </c>
      <c r="D174">
        <f t="shared" si="4"/>
        <v>261338</v>
      </c>
      <c r="E174">
        <v>0</v>
      </c>
    </row>
    <row r="175" spans="1:5" x14ac:dyDescent="0.25">
      <c r="A175" s="2">
        <v>44652</v>
      </c>
      <c r="B175">
        <v>253898</v>
      </c>
      <c r="C175">
        <f t="shared" si="5"/>
        <v>6999</v>
      </c>
      <c r="D175">
        <f t="shared" si="4"/>
        <v>260897</v>
      </c>
      <c r="E175">
        <v>0</v>
      </c>
    </row>
    <row r="176" spans="1:5" x14ac:dyDescent="0.25">
      <c r="A176" s="2">
        <v>44657</v>
      </c>
      <c r="B176">
        <v>254383</v>
      </c>
      <c r="C176">
        <f t="shared" si="5"/>
        <v>6999</v>
      </c>
      <c r="D176">
        <f t="shared" si="4"/>
        <v>261382</v>
      </c>
      <c r="E176">
        <v>0</v>
      </c>
    </row>
    <row r="177" spans="1:5" x14ac:dyDescent="0.25">
      <c r="A177" s="2">
        <v>44658</v>
      </c>
      <c r="B177">
        <v>250823</v>
      </c>
      <c r="C177">
        <f t="shared" si="5"/>
        <v>6999</v>
      </c>
      <c r="D177">
        <f t="shared" si="4"/>
        <v>257822</v>
      </c>
      <c r="E177">
        <v>0</v>
      </c>
    </row>
    <row r="178" spans="1:5" x14ac:dyDescent="0.25">
      <c r="A178" s="2">
        <v>44659</v>
      </c>
      <c r="B178">
        <v>253258</v>
      </c>
      <c r="C178">
        <f t="shared" si="5"/>
        <v>6999</v>
      </c>
      <c r="D178">
        <f t="shared" si="4"/>
        <v>260257</v>
      </c>
      <c r="E178">
        <v>0</v>
      </c>
    </row>
    <row r="179" spans="1:5" x14ac:dyDescent="0.25">
      <c r="A179" s="2">
        <v>44662</v>
      </c>
      <c r="B179">
        <v>249698</v>
      </c>
      <c r="C179">
        <f t="shared" si="5"/>
        <v>6999</v>
      </c>
      <c r="D179">
        <f t="shared" si="4"/>
        <v>256697</v>
      </c>
      <c r="E179">
        <v>0</v>
      </c>
    </row>
    <row r="180" spans="1:5" x14ac:dyDescent="0.25">
      <c r="A180" s="2">
        <v>44663</v>
      </c>
      <c r="B180">
        <v>250958</v>
      </c>
      <c r="C180">
        <f t="shared" si="5"/>
        <v>6999</v>
      </c>
      <c r="D180">
        <f t="shared" si="4"/>
        <v>257957</v>
      </c>
      <c r="E180">
        <v>0</v>
      </c>
    </row>
    <row r="181" spans="1:5" x14ac:dyDescent="0.25">
      <c r="A181" s="2">
        <v>44664</v>
      </c>
      <c r="B181">
        <v>254883</v>
      </c>
      <c r="C181">
        <f t="shared" si="5"/>
        <v>6999</v>
      </c>
      <c r="D181">
        <f t="shared" si="4"/>
        <v>261882</v>
      </c>
      <c r="E181">
        <v>0</v>
      </c>
    </row>
    <row r="182" spans="1:5" x14ac:dyDescent="0.25">
      <c r="A182" s="2">
        <v>44665</v>
      </c>
      <c r="B182">
        <v>255188</v>
      </c>
      <c r="C182">
        <f t="shared" si="5"/>
        <v>6999</v>
      </c>
      <c r="D182">
        <f t="shared" si="4"/>
        <v>262187</v>
      </c>
      <c r="E182">
        <v>0</v>
      </c>
    </row>
    <row r="183" spans="1:5" x14ac:dyDescent="0.25">
      <c r="A183" s="2">
        <v>44666</v>
      </c>
      <c r="B183">
        <v>251614</v>
      </c>
      <c r="C183">
        <f t="shared" si="5"/>
        <v>6999</v>
      </c>
      <c r="D183">
        <f t="shared" si="4"/>
        <v>258613</v>
      </c>
      <c r="E183">
        <v>0</v>
      </c>
    </row>
    <row r="184" spans="1:5" x14ac:dyDescent="0.25">
      <c r="A184" s="2">
        <v>44669</v>
      </c>
      <c r="B184">
        <v>252264</v>
      </c>
      <c r="C184">
        <f t="shared" si="5"/>
        <v>6999</v>
      </c>
      <c r="D184">
        <f t="shared" si="4"/>
        <v>259263</v>
      </c>
      <c r="E184">
        <v>0</v>
      </c>
    </row>
    <row r="185" spans="1:5" x14ac:dyDescent="0.25">
      <c r="A185" s="2">
        <v>44670</v>
      </c>
      <c r="B185">
        <v>253335</v>
      </c>
      <c r="C185">
        <f t="shared" si="5"/>
        <v>6999</v>
      </c>
      <c r="D185">
        <f t="shared" si="4"/>
        <v>260334</v>
      </c>
      <c r="E185">
        <v>0</v>
      </c>
    </row>
    <row r="186" spans="1:5" x14ac:dyDescent="0.25">
      <c r="A186" s="2">
        <v>44671</v>
      </c>
      <c r="B186">
        <v>255735</v>
      </c>
      <c r="C186">
        <f t="shared" si="5"/>
        <v>6999</v>
      </c>
      <c r="D186">
        <f t="shared" si="4"/>
        <v>262734</v>
      </c>
      <c r="E186">
        <v>0</v>
      </c>
    </row>
    <row r="187" spans="1:5" x14ac:dyDescent="0.25">
      <c r="A187" s="2">
        <v>44672</v>
      </c>
      <c r="B187">
        <v>257675</v>
      </c>
      <c r="C187">
        <f t="shared" si="5"/>
        <v>6999</v>
      </c>
      <c r="D187">
        <f t="shared" si="4"/>
        <v>264674</v>
      </c>
      <c r="E187">
        <v>0</v>
      </c>
    </row>
    <row r="188" spans="1:5" x14ac:dyDescent="0.25">
      <c r="A188" s="2">
        <v>44673</v>
      </c>
      <c r="B188">
        <v>253080</v>
      </c>
      <c r="C188">
        <f t="shared" si="5"/>
        <v>6999</v>
      </c>
      <c r="D188">
        <f t="shared" si="4"/>
        <v>260079</v>
      </c>
      <c r="E188">
        <v>0</v>
      </c>
    </row>
    <row r="189" spans="1:5" x14ac:dyDescent="0.25">
      <c r="A189" s="2">
        <v>44674</v>
      </c>
      <c r="B189">
        <v>246764</v>
      </c>
      <c r="C189">
        <f t="shared" si="5"/>
        <v>6999</v>
      </c>
      <c r="D189">
        <f t="shared" si="4"/>
        <v>253763</v>
      </c>
      <c r="E189">
        <v>0</v>
      </c>
    </row>
    <row r="190" spans="1:5" x14ac:dyDescent="0.25">
      <c r="A190" s="2">
        <v>44675</v>
      </c>
      <c r="B190">
        <v>247964</v>
      </c>
      <c r="C190">
        <f t="shared" si="5"/>
        <v>6999</v>
      </c>
      <c r="D190">
        <f t="shared" si="4"/>
        <v>254963</v>
      </c>
      <c r="E190">
        <v>0</v>
      </c>
    </row>
    <row r="191" spans="1:5" x14ac:dyDescent="0.25">
      <c r="A191" s="2">
        <v>44676</v>
      </c>
      <c r="B191">
        <v>236039</v>
      </c>
      <c r="C191">
        <f t="shared" si="5"/>
        <v>6999</v>
      </c>
      <c r="D191">
        <f t="shared" si="4"/>
        <v>243038</v>
      </c>
      <c r="E191">
        <v>0</v>
      </c>
    </row>
    <row r="192" spans="1:5" x14ac:dyDescent="0.25">
      <c r="A192" s="2">
        <v>44677</v>
      </c>
      <c r="B192">
        <v>243814</v>
      </c>
      <c r="C192">
        <f t="shared" si="5"/>
        <v>6999</v>
      </c>
      <c r="D192">
        <f t="shared" si="4"/>
        <v>250813</v>
      </c>
      <c r="E192">
        <v>0</v>
      </c>
    </row>
    <row r="193" spans="1:5" x14ac:dyDescent="0.25">
      <c r="A193" s="2">
        <v>44678</v>
      </c>
      <c r="B193">
        <v>249539</v>
      </c>
      <c r="C193">
        <f t="shared" si="5"/>
        <v>6999</v>
      </c>
      <c r="D193">
        <f t="shared" si="4"/>
        <v>256538</v>
      </c>
      <c r="E193">
        <v>0</v>
      </c>
    </row>
    <row r="194" spans="1:5" x14ac:dyDescent="0.25">
      <c r="A194" s="2">
        <v>44684</v>
      </c>
      <c r="B194">
        <v>246964</v>
      </c>
      <c r="C194">
        <f t="shared" si="5"/>
        <v>6999</v>
      </c>
      <c r="D194">
        <f t="shared" si="4"/>
        <v>253963</v>
      </c>
      <c r="E194">
        <v>0</v>
      </c>
    </row>
    <row r="195" spans="1:5" x14ac:dyDescent="0.25">
      <c r="A195" s="2">
        <v>44685</v>
      </c>
      <c r="B195">
        <v>251064</v>
      </c>
      <c r="C195">
        <f t="shared" si="5"/>
        <v>6999</v>
      </c>
      <c r="D195">
        <f t="shared" ref="D195:D258" si="6">B195+C195</f>
        <v>258063</v>
      </c>
      <c r="E195">
        <v>0</v>
      </c>
    </row>
    <row r="196" spans="1:5" x14ac:dyDescent="0.25">
      <c r="A196" s="2">
        <v>44686</v>
      </c>
      <c r="B196">
        <v>243764</v>
      </c>
      <c r="C196">
        <f t="shared" si="5"/>
        <v>6999</v>
      </c>
      <c r="D196">
        <f t="shared" si="6"/>
        <v>250763</v>
      </c>
      <c r="E196">
        <v>0</v>
      </c>
    </row>
    <row r="197" spans="1:5" x14ac:dyDescent="0.25">
      <c r="A197" s="2">
        <v>44687</v>
      </c>
      <c r="B197">
        <v>238504</v>
      </c>
      <c r="C197">
        <f t="shared" si="5"/>
        <v>6999</v>
      </c>
      <c r="D197">
        <f t="shared" si="6"/>
        <v>245503</v>
      </c>
      <c r="E197">
        <v>0</v>
      </c>
    </row>
    <row r="198" spans="1:5" x14ac:dyDescent="0.25">
      <c r="A198" s="2">
        <v>44690</v>
      </c>
      <c r="B198">
        <v>227208</v>
      </c>
      <c r="C198">
        <f t="shared" si="5"/>
        <v>6999</v>
      </c>
      <c r="D198">
        <f t="shared" si="6"/>
        <v>234207</v>
      </c>
      <c r="E198">
        <v>0</v>
      </c>
    </row>
    <row r="199" spans="1:5" x14ac:dyDescent="0.25">
      <c r="A199" s="2">
        <v>44691</v>
      </c>
      <c r="B199">
        <v>234333</v>
      </c>
      <c r="C199">
        <f t="shared" si="5"/>
        <v>6999</v>
      </c>
      <c r="D199">
        <f t="shared" si="6"/>
        <v>241332</v>
      </c>
      <c r="E199">
        <v>0</v>
      </c>
    </row>
    <row r="200" spans="1:5" x14ac:dyDescent="0.25">
      <c r="A200" s="2">
        <v>44692</v>
      </c>
      <c r="B200">
        <v>228488</v>
      </c>
      <c r="C200">
        <f t="shared" si="5"/>
        <v>6999</v>
      </c>
      <c r="D200">
        <f t="shared" si="6"/>
        <v>235487</v>
      </c>
      <c r="E200">
        <v>0</v>
      </c>
    </row>
    <row r="201" spans="1:5" x14ac:dyDescent="0.25">
      <c r="A201" s="2">
        <v>44693</v>
      </c>
      <c r="B201">
        <v>198052</v>
      </c>
      <c r="C201">
        <f t="shared" si="5"/>
        <v>6999</v>
      </c>
      <c r="D201">
        <f t="shared" si="6"/>
        <v>205051</v>
      </c>
      <c r="E201">
        <v>0</v>
      </c>
    </row>
    <row r="202" spans="1:5" x14ac:dyDescent="0.25">
      <c r="A202" s="2">
        <v>44694</v>
      </c>
      <c r="B202">
        <v>214309</v>
      </c>
      <c r="C202">
        <f t="shared" si="5"/>
        <v>6999</v>
      </c>
      <c r="D202">
        <f t="shared" si="6"/>
        <v>221308</v>
      </c>
      <c r="E202">
        <v>0</v>
      </c>
    </row>
    <row r="203" spans="1:5" x14ac:dyDescent="0.25">
      <c r="A203" s="2">
        <v>44697</v>
      </c>
      <c r="B203">
        <v>213635</v>
      </c>
      <c r="C203">
        <f t="shared" si="5"/>
        <v>6999</v>
      </c>
      <c r="D203">
        <f t="shared" si="6"/>
        <v>220634</v>
      </c>
      <c r="E203">
        <v>0</v>
      </c>
    </row>
    <row r="204" spans="1:5" x14ac:dyDescent="0.25">
      <c r="A204" s="2">
        <v>44698</v>
      </c>
      <c r="B204">
        <v>217371</v>
      </c>
      <c r="C204">
        <f t="shared" si="5"/>
        <v>6999</v>
      </c>
      <c r="D204">
        <f t="shared" si="6"/>
        <v>224370</v>
      </c>
      <c r="E204">
        <v>0</v>
      </c>
    </row>
    <row r="205" spans="1:5" x14ac:dyDescent="0.25">
      <c r="A205" s="2">
        <v>44699</v>
      </c>
      <c r="B205">
        <v>240233</v>
      </c>
      <c r="C205">
        <f t="shared" si="5"/>
        <v>6999</v>
      </c>
      <c r="D205">
        <f t="shared" si="6"/>
        <v>247232</v>
      </c>
      <c r="E205">
        <v>0</v>
      </c>
    </row>
    <row r="206" spans="1:5" x14ac:dyDescent="0.25">
      <c r="A206" s="2">
        <v>44700</v>
      </c>
      <c r="B206">
        <v>237142</v>
      </c>
      <c r="C206">
        <f t="shared" si="5"/>
        <v>6999</v>
      </c>
      <c r="D206">
        <f t="shared" si="6"/>
        <v>244141</v>
      </c>
      <c r="E206">
        <v>0</v>
      </c>
    </row>
    <row r="207" spans="1:5" x14ac:dyDescent="0.25">
      <c r="A207" s="2">
        <v>44701</v>
      </c>
      <c r="B207">
        <v>243112</v>
      </c>
      <c r="C207">
        <f t="shared" si="5"/>
        <v>6999</v>
      </c>
      <c r="D207">
        <f t="shared" si="6"/>
        <v>250111</v>
      </c>
      <c r="E207">
        <v>0</v>
      </c>
    </row>
    <row r="208" spans="1:5" x14ac:dyDescent="0.25">
      <c r="A208" s="2">
        <v>44704</v>
      </c>
      <c r="B208">
        <v>242682</v>
      </c>
      <c r="C208">
        <f t="shared" si="5"/>
        <v>6999</v>
      </c>
      <c r="D208">
        <f t="shared" si="6"/>
        <v>249681</v>
      </c>
      <c r="E208">
        <v>0</v>
      </c>
    </row>
    <row r="209" spans="1:5" x14ac:dyDescent="0.25">
      <c r="A209" s="2">
        <v>44705</v>
      </c>
      <c r="B209">
        <v>238452</v>
      </c>
      <c r="C209">
        <f t="shared" si="5"/>
        <v>6999</v>
      </c>
      <c r="D209">
        <f t="shared" si="6"/>
        <v>245451</v>
      </c>
      <c r="E209">
        <v>0</v>
      </c>
    </row>
    <row r="210" spans="1:5" x14ac:dyDescent="0.25">
      <c r="A210" s="2">
        <v>44706</v>
      </c>
      <c r="B210">
        <v>242312</v>
      </c>
      <c r="C210">
        <f t="shared" si="5"/>
        <v>6999</v>
      </c>
      <c r="D210">
        <f t="shared" si="6"/>
        <v>249311</v>
      </c>
      <c r="E210">
        <v>0</v>
      </c>
    </row>
    <row r="211" spans="1:5" x14ac:dyDescent="0.25">
      <c r="A211" s="2">
        <v>44707</v>
      </c>
      <c r="B211">
        <v>240732</v>
      </c>
      <c r="C211">
        <f t="shared" si="5"/>
        <v>6999</v>
      </c>
      <c r="D211">
        <f t="shared" si="6"/>
        <v>247731</v>
      </c>
      <c r="E211">
        <v>0</v>
      </c>
    </row>
    <row r="212" spans="1:5" x14ac:dyDescent="0.25">
      <c r="A212" s="2">
        <v>44708</v>
      </c>
      <c r="B212">
        <v>248532</v>
      </c>
      <c r="C212">
        <f t="shared" si="5"/>
        <v>6999</v>
      </c>
      <c r="D212">
        <f t="shared" si="6"/>
        <v>255531</v>
      </c>
      <c r="E212">
        <v>0</v>
      </c>
    </row>
    <row r="213" spans="1:5" x14ac:dyDescent="0.25">
      <c r="A213" s="2">
        <v>44711</v>
      </c>
      <c r="B213">
        <v>250755</v>
      </c>
      <c r="C213">
        <f t="shared" si="5"/>
        <v>6999</v>
      </c>
      <c r="D213">
        <f t="shared" si="6"/>
        <v>257754</v>
      </c>
      <c r="E213">
        <v>0</v>
      </c>
    </row>
    <row r="214" spans="1:5" x14ac:dyDescent="0.25">
      <c r="A214" s="2">
        <v>44712</v>
      </c>
      <c r="B214">
        <v>252630</v>
      </c>
      <c r="C214">
        <f t="shared" si="5"/>
        <v>6999</v>
      </c>
      <c r="D214">
        <f t="shared" si="6"/>
        <v>259629</v>
      </c>
      <c r="E214">
        <v>0</v>
      </c>
    </row>
    <row r="215" spans="1:5" x14ac:dyDescent="0.25">
      <c r="A215" s="2">
        <v>44713</v>
      </c>
      <c r="B215">
        <v>252505</v>
      </c>
      <c r="C215">
        <f t="shared" si="5"/>
        <v>6999</v>
      </c>
      <c r="D215">
        <f t="shared" si="6"/>
        <v>259504</v>
      </c>
      <c r="E215">
        <v>0</v>
      </c>
    </row>
    <row r="216" spans="1:5" x14ac:dyDescent="0.25">
      <c r="A216" s="2">
        <v>44714</v>
      </c>
      <c r="B216">
        <v>253634</v>
      </c>
      <c r="C216">
        <f t="shared" si="5"/>
        <v>6999</v>
      </c>
      <c r="D216">
        <f t="shared" si="6"/>
        <v>260633</v>
      </c>
      <c r="E216">
        <v>0</v>
      </c>
    </row>
    <row r="217" spans="1:5" x14ac:dyDescent="0.25">
      <c r="A217" s="2">
        <v>44718</v>
      </c>
      <c r="B217">
        <v>256354</v>
      </c>
      <c r="C217">
        <f t="shared" si="5"/>
        <v>6999</v>
      </c>
      <c r="D217">
        <f t="shared" si="6"/>
        <v>263353</v>
      </c>
      <c r="E217">
        <v>0</v>
      </c>
    </row>
    <row r="218" spans="1:5" x14ac:dyDescent="0.25">
      <c r="A218" s="2">
        <v>44719</v>
      </c>
      <c r="B218">
        <v>254289</v>
      </c>
      <c r="C218">
        <f t="shared" si="5"/>
        <v>6999</v>
      </c>
      <c r="D218">
        <f t="shared" si="6"/>
        <v>261288</v>
      </c>
      <c r="E218">
        <v>0</v>
      </c>
    </row>
    <row r="219" spans="1:5" x14ac:dyDescent="0.25">
      <c r="A219" s="2">
        <v>44720</v>
      </c>
      <c r="B219">
        <v>259186</v>
      </c>
      <c r="C219">
        <f t="shared" si="5"/>
        <v>6999</v>
      </c>
      <c r="D219">
        <f t="shared" si="6"/>
        <v>266185</v>
      </c>
      <c r="E219">
        <v>0</v>
      </c>
    </row>
    <row r="220" spans="1:5" x14ac:dyDescent="0.25">
      <c r="A220" s="2">
        <v>44721</v>
      </c>
      <c r="B220">
        <v>259476</v>
      </c>
      <c r="C220">
        <f t="shared" si="5"/>
        <v>6999</v>
      </c>
      <c r="D220">
        <f t="shared" si="6"/>
        <v>266475</v>
      </c>
      <c r="E220">
        <v>0</v>
      </c>
    </row>
    <row r="221" spans="1:5" x14ac:dyDescent="0.25">
      <c r="A221" s="2">
        <v>44722</v>
      </c>
      <c r="B221">
        <v>259978</v>
      </c>
      <c r="C221">
        <f t="shared" si="5"/>
        <v>6999</v>
      </c>
      <c r="D221">
        <f t="shared" si="6"/>
        <v>266977</v>
      </c>
      <c r="E221">
        <v>0</v>
      </c>
    </row>
    <row r="222" spans="1:5" x14ac:dyDescent="0.25">
      <c r="A222" s="2">
        <v>44725</v>
      </c>
      <c r="B222">
        <v>243584</v>
      </c>
      <c r="C222">
        <f t="shared" si="5"/>
        <v>6999</v>
      </c>
      <c r="D222">
        <f t="shared" si="6"/>
        <v>250583</v>
      </c>
      <c r="E222">
        <v>0</v>
      </c>
    </row>
    <row r="223" spans="1:5" x14ac:dyDescent="0.25">
      <c r="A223" s="2">
        <v>44726</v>
      </c>
      <c r="B223">
        <v>246614</v>
      </c>
      <c r="C223">
        <f t="shared" si="5"/>
        <v>6999</v>
      </c>
      <c r="D223">
        <f t="shared" si="6"/>
        <v>253613</v>
      </c>
      <c r="E223">
        <v>0</v>
      </c>
    </row>
    <row r="224" spans="1:5" x14ac:dyDescent="0.25">
      <c r="A224" s="2">
        <v>44727</v>
      </c>
      <c r="B224">
        <v>244094</v>
      </c>
      <c r="C224">
        <f t="shared" si="5"/>
        <v>6999</v>
      </c>
      <c r="D224">
        <f t="shared" si="6"/>
        <v>251093</v>
      </c>
      <c r="E224">
        <v>0</v>
      </c>
    </row>
    <row r="225" spans="1:9" x14ac:dyDescent="0.25">
      <c r="A225" s="2">
        <v>44728</v>
      </c>
      <c r="B225">
        <v>232338</v>
      </c>
      <c r="C225">
        <f t="shared" si="5"/>
        <v>6999</v>
      </c>
      <c r="D225">
        <f t="shared" si="6"/>
        <v>239337</v>
      </c>
      <c r="E225">
        <v>0</v>
      </c>
    </row>
    <row r="226" spans="1:9" x14ac:dyDescent="0.25">
      <c r="A226" s="2">
        <v>44729</v>
      </c>
      <c r="B226">
        <v>231788</v>
      </c>
      <c r="C226">
        <f t="shared" si="5"/>
        <v>6999</v>
      </c>
      <c r="D226">
        <f t="shared" si="6"/>
        <v>238787</v>
      </c>
      <c r="E226">
        <v>0</v>
      </c>
    </row>
    <row r="227" spans="1:9" x14ac:dyDescent="0.25">
      <c r="A227" s="2">
        <v>44732</v>
      </c>
      <c r="B227">
        <v>232563</v>
      </c>
      <c r="C227">
        <f t="shared" si="5"/>
        <v>6999</v>
      </c>
      <c r="D227">
        <f t="shared" si="6"/>
        <v>239562</v>
      </c>
      <c r="E227">
        <v>0</v>
      </c>
    </row>
    <row r="228" spans="1:9" x14ac:dyDescent="0.25">
      <c r="A228" s="2">
        <v>44733</v>
      </c>
      <c r="B228">
        <v>236498</v>
      </c>
      <c r="C228">
        <f t="shared" si="5"/>
        <v>6999</v>
      </c>
      <c r="D228">
        <f t="shared" si="6"/>
        <v>243497</v>
      </c>
      <c r="E228">
        <v>0</v>
      </c>
    </row>
    <row r="229" spans="1:9" x14ac:dyDescent="0.25">
      <c r="A229" s="2">
        <v>44734</v>
      </c>
      <c r="B229">
        <v>233725</v>
      </c>
      <c r="C229">
        <f t="shared" si="5"/>
        <v>6999</v>
      </c>
      <c r="D229">
        <f t="shared" si="6"/>
        <v>240724</v>
      </c>
      <c r="E229">
        <v>0</v>
      </c>
    </row>
    <row r="230" spans="1:9" x14ac:dyDescent="0.25">
      <c r="A230" s="2">
        <v>44735</v>
      </c>
      <c r="B230">
        <v>236761</v>
      </c>
      <c r="C230">
        <f t="shared" si="5"/>
        <v>6999</v>
      </c>
      <c r="D230">
        <f t="shared" si="6"/>
        <v>243760</v>
      </c>
      <c r="E230">
        <v>0</v>
      </c>
    </row>
    <row r="231" spans="1:9" x14ac:dyDescent="0.25">
      <c r="A231" s="2">
        <v>44736</v>
      </c>
      <c r="B231">
        <v>236962</v>
      </c>
      <c r="C231">
        <f t="shared" si="5"/>
        <v>6999</v>
      </c>
      <c r="D231">
        <f t="shared" si="6"/>
        <v>243961</v>
      </c>
      <c r="E231">
        <v>0</v>
      </c>
    </row>
    <row r="232" spans="1:9" x14ac:dyDescent="0.25">
      <c r="A232" s="2">
        <v>44739</v>
      </c>
      <c r="B232">
        <v>227453</v>
      </c>
      <c r="C232">
        <f t="shared" si="5"/>
        <v>6999</v>
      </c>
      <c r="D232">
        <f t="shared" si="6"/>
        <v>234452</v>
      </c>
      <c r="E232">
        <v>0</v>
      </c>
    </row>
    <row r="233" spans="1:9" x14ac:dyDescent="0.25">
      <c r="A233" s="2">
        <v>44740</v>
      </c>
      <c r="B233">
        <v>227276</v>
      </c>
      <c r="C233">
        <f t="shared" si="5"/>
        <v>6999</v>
      </c>
      <c r="D233">
        <f t="shared" si="6"/>
        <v>234275</v>
      </c>
      <c r="E233">
        <v>0</v>
      </c>
    </row>
    <row r="234" spans="1:9" x14ac:dyDescent="0.25">
      <c r="A234" s="2">
        <v>44741</v>
      </c>
      <c r="B234">
        <v>227691</v>
      </c>
      <c r="C234">
        <f t="shared" si="5"/>
        <v>6999</v>
      </c>
      <c r="D234">
        <f t="shared" si="6"/>
        <v>234690</v>
      </c>
      <c r="E234">
        <v>0</v>
      </c>
    </row>
    <row r="235" spans="1:9" x14ac:dyDescent="0.25">
      <c r="A235" s="2">
        <v>44742</v>
      </c>
      <c r="B235">
        <v>211490</v>
      </c>
      <c r="C235">
        <f t="shared" si="5"/>
        <v>6999</v>
      </c>
      <c r="D235">
        <f t="shared" si="6"/>
        <v>218489</v>
      </c>
      <c r="E235">
        <v>0</v>
      </c>
    </row>
    <row r="236" spans="1:9" s="4" customFormat="1" x14ac:dyDescent="0.25">
      <c r="A236" s="14">
        <v>44743</v>
      </c>
      <c r="B236" s="4">
        <v>195340</v>
      </c>
      <c r="C236" s="4">
        <f t="shared" si="5"/>
        <v>6999</v>
      </c>
      <c r="D236" s="4">
        <f t="shared" si="6"/>
        <v>202339</v>
      </c>
      <c r="E236" s="4">
        <v>0</v>
      </c>
      <c r="I236" s="15"/>
    </row>
    <row r="237" spans="1:9" x14ac:dyDescent="0.25">
      <c r="A237" s="2">
        <v>44746</v>
      </c>
      <c r="B237">
        <v>186890</v>
      </c>
      <c r="C237">
        <f t="shared" si="5"/>
        <v>6999</v>
      </c>
      <c r="D237">
        <f t="shared" si="6"/>
        <v>193889</v>
      </c>
      <c r="E237">
        <v>0</v>
      </c>
    </row>
    <row r="238" spans="1:9" x14ac:dyDescent="0.25">
      <c r="A238" s="2">
        <v>44747</v>
      </c>
      <c r="B238">
        <v>183740</v>
      </c>
      <c r="C238">
        <f t="shared" si="5"/>
        <v>6999</v>
      </c>
      <c r="D238">
        <f t="shared" si="6"/>
        <v>190739</v>
      </c>
      <c r="E238">
        <v>0</v>
      </c>
    </row>
    <row r="239" spans="1:9" x14ac:dyDescent="0.25">
      <c r="A239" s="2">
        <v>44748</v>
      </c>
      <c r="B239">
        <v>180069</v>
      </c>
      <c r="C239">
        <f t="shared" si="5"/>
        <v>6999</v>
      </c>
      <c r="D239">
        <f t="shared" si="6"/>
        <v>187068</v>
      </c>
      <c r="E239">
        <v>0</v>
      </c>
    </row>
    <row r="240" spans="1:9" x14ac:dyDescent="0.25">
      <c r="A240" s="2">
        <v>44749</v>
      </c>
      <c r="B240">
        <v>181329</v>
      </c>
      <c r="C240">
        <f t="shared" si="5"/>
        <v>6999</v>
      </c>
      <c r="D240">
        <f t="shared" si="6"/>
        <v>188328</v>
      </c>
      <c r="E240">
        <v>0</v>
      </c>
    </row>
    <row r="241" spans="1:5" x14ac:dyDescent="0.25">
      <c r="A241" s="2">
        <v>44750</v>
      </c>
      <c r="B241">
        <v>187727</v>
      </c>
      <c r="C241">
        <f t="shared" si="5"/>
        <v>6999</v>
      </c>
      <c r="D241">
        <f t="shared" si="6"/>
        <v>194726</v>
      </c>
      <c r="E241">
        <v>0</v>
      </c>
    </row>
    <row r="242" spans="1:5" x14ac:dyDescent="0.25">
      <c r="A242" s="2">
        <v>44753</v>
      </c>
      <c r="B242">
        <v>188867</v>
      </c>
      <c r="C242">
        <f t="shared" si="5"/>
        <v>6999</v>
      </c>
      <c r="D242">
        <f t="shared" si="6"/>
        <v>195866</v>
      </c>
      <c r="E242">
        <v>0</v>
      </c>
    </row>
    <row r="243" spans="1:5" x14ac:dyDescent="0.25">
      <c r="A243" s="2">
        <v>44754</v>
      </c>
      <c r="B243">
        <v>176062</v>
      </c>
      <c r="C243">
        <f t="shared" si="5"/>
        <v>6999</v>
      </c>
      <c r="D243">
        <f t="shared" si="6"/>
        <v>183061</v>
      </c>
      <c r="E243">
        <v>0</v>
      </c>
    </row>
    <row r="244" spans="1:5" x14ac:dyDescent="0.25">
      <c r="A244" s="2">
        <v>44755</v>
      </c>
      <c r="B244">
        <v>190498</v>
      </c>
      <c r="C244">
        <f t="shared" si="5"/>
        <v>6999</v>
      </c>
      <c r="D244">
        <f t="shared" si="6"/>
        <v>197497</v>
      </c>
      <c r="E244">
        <v>0</v>
      </c>
    </row>
    <row r="245" spans="1:5" x14ac:dyDescent="0.25">
      <c r="A245" s="2">
        <v>44756</v>
      </c>
      <c r="B245">
        <v>195181</v>
      </c>
      <c r="C245">
        <f t="shared" si="5"/>
        <v>6999</v>
      </c>
      <c r="D245">
        <f t="shared" si="6"/>
        <v>202180</v>
      </c>
      <c r="E245">
        <v>0</v>
      </c>
    </row>
    <row r="246" spans="1:5" x14ac:dyDescent="0.25">
      <c r="A246" s="2">
        <v>44757</v>
      </c>
      <c r="B246">
        <v>201060</v>
      </c>
      <c r="C246">
        <f t="shared" si="5"/>
        <v>6999</v>
      </c>
      <c r="D246">
        <f t="shared" si="6"/>
        <v>208059</v>
      </c>
      <c r="E246">
        <v>0</v>
      </c>
    </row>
    <row r="247" spans="1:5" x14ac:dyDescent="0.25">
      <c r="A247" s="2">
        <v>44760</v>
      </c>
      <c r="B247">
        <v>206505</v>
      </c>
      <c r="C247">
        <f t="shared" si="5"/>
        <v>6999</v>
      </c>
      <c r="D247">
        <f t="shared" si="6"/>
        <v>213504</v>
      </c>
      <c r="E247">
        <v>0</v>
      </c>
    </row>
    <row r="248" spans="1:5" x14ac:dyDescent="0.25">
      <c r="A248" s="2">
        <v>44761</v>
      </c>
      <c r="B248">
        <v>207083</v>
      </c>
      <c r="C248">
        <f t="shared" si="5"/>
        <v>6999</v>
      </c>
      <c r="D248">
        <f t="shared" si="6"/>
        <v>214082</v>
      </c>
      <c r="E248">
        <v>0</v>
      </c>
    </row>
    <row r="249" spans="1:5" x14ac:dyDescent="0.25">
      <c r="A249" s="2">
        <v>44762</v>
      </c>
      <c r="B249">
        <v>207024</v>
      </c>
      <c r="C249">
        <f t="shared" si="5"/>
        <v>6999</v>
      </c>
      <c r="D249">
        <f t="shared" si="6"/>
        <v>214023</v>
      </c>
      <c r="E249">
        <v>0</v>
      </c>
    </row>
    <row r="250" spans="1:5" x14ac:dyDescent="0.25">
      <c r="A250" s="2">
        <v>44763</v>
      </c>
      <c r="B250">
        <v>210181</v>
      </c>
      <c r="C250">
        <f t="shared" si="5"/>
        <v>6999</v>
      </c>
      <c r="D250">
        <f t="shared" si="6"/>
        <v>217180</v>
      </c>
      <c r="E250">
        <v>0</v>
      </c>
    </row>
    <row r="251" spans="1:5" x14ac:dyDescent="0.25">
      <c r="A251" s="2">
        <v>44764</v>
      </c>
      <c r="B251">
        <v>210166</v>
      </c>
      <c r="C251">
        <f t="shared" si="5"/>
        <v>6999</v>
      </c>
      <c r="D251">
        <f t="shared" si="6"/>
        <v>217165</v>
      </c>
      <c r="E251">
        <v>0</v>
      </c>
    </row>
    <row r="252" spans="1:5" x14ac:dyDescent="0.25">
      <c r="A252" s="2">
        <v>44767</v>
      </c>
      <c r="B252">
        <v>210151</v>
      </c>
      <c r="C252">
        <f t="shared" si="5"/>
        <v>6999</v>
      </c>
      <c r="D252">
        <f t="shared" si="6"/>
        <v>217150</v>
      </c>
      <c r="E252">
        <v>0</v>
      </c>
    </row>
    <row r="253" spans="1:5" x14ac:dyDescent="0.25">
      <c r="A253" s="2">
        <v>44768</v>
      </c>
      <c r="B253">
        <v>209812</v>
      </c>
      <c r="C253">
        <f t="shared" si="5"/>
        <v>6999</v>
      </c>
      <c r="D253">
        <f t="shared" si="6"/>
        <v>216811</v>
      </c>
      <c r="E253">
        <v>0</v>
      </c>
    </row>
    <row r="254" spans="1:5" x14ac:dyDescent="0.25">
      <c r="A254" s="2">
        <v>44769</v>
      </c>
      <c r="B254">
        <v>212970</v>
      </c>
      <c r="C254">
        <f t="shared" si="5"/>
        <v>6999</v>
      </c>
      <c r="D254">
        <f t="shared" si="6"/>
        <v>219969</v>
      </c>
      <c r="E254">
        <v>0</v>
      </c>
    </row>
    <row r="255" spans="1:5" x14ac:dyDescent="0.25">
      <c r="A255" s="2">
        <v>44770</v>
      </c>
      <c r="B255">
        <v>215235</v>
      </c>
      <c r="C255">
        <f t="shared" si="5"/>
        <v>6999</v>
      </c>
      <c r="D255">
        <f t="shared" si="6"/>
        <v>222234</v>
      </c>
      <c r="E255">
        <v>0</v>
      </c>
    </row>
    <row r="256" spans="1:5" x14ac:dyDescent="0.25">
      <c r="A256" s="2">
        <v>44771</v>
      </c>
      <c r="B256">
        <v>217363</v>
      </c>
      <c r="C256">
        <f t="shared" si="5"/>
        <v>6999</v>
      </c>
      <c r="D256">
        <f t="shared" si="6"/>
        <v>224362</v>
      </c>
      <c r="E256">
        <v>0</v>
      </c>
    </row>
    <row r="257" spans="1:5" x14ac:dyDescent="0.25">
      <c r="A257" s="2">
        <v>44774</v>
      </c>
      <c r="B257">
        <v>215453</v>
      </c>
      <c r="C257">
        <f t="shared" si="5"/>
        <v>6999</v>
      </c>
      <c r="D257">
        <f t="shared" si="6"/>
        <v>222452</v>
      </c>
      <c r="E257">
        <v>0</v>
      </c>
    </row>
    <row r="258" spans="1:5" x14ac:dyDescent="0.25">
      <c r="A258" s="2">
        <v>44775</v>
      </c>
      <c r="B258">
        <v>209045</v>
      </c>
      <c r="C258">
        <f t="shared" si="5"/>
        <v>6999</v>
      </c>
      <c r="D258">
        <f t="shared" si="6"/>
        <v>216044</v>
      </c>
      <c r="E258">
        <v>0</v>
      </c>
    </row>
    <row r="259" spans="1:5" x14ac:dyDescent="0.25">
      <c r="A259" s="2">
        <v>44776</v>
      </c>
      <c r="B259">
        <v>211397</v>
      </c>
      <c r="C259">
        <f t="shared" si="5"/>
        <v>6999</v>
      </c>
      <c r="D259">
        <f t="shared" ref="D259:D322" si="7">B259+C259</f>
        <v>218396</v>
      </c>
      <c r="E259">
        <v>0</v>
      </c>
    </row>
    <row r="260" spans="1:5" x14ac:dyDescent="0.25">
      <c r="A260" s="2">
        <v>44777</v>
      </c>
      <c r="B260">
        <v>213292</v>
      </c>
      <c r="C260">
        <f t="shared" si="5"/>
        <v>6999</v>
      </c>
      <c r="D260">
        <f t="shared" si="7"/>
        <v>220291</v>
      </c>
      <c r="E260">
        <v>0</v>
      </c>
    </row>
    <row r="261" spans="1:5" x14ac:dyDescent="0.25">
      <c r="A261" s="2">
        <v>44778</v>
      </c>
      <c r="B261">
        <v>210507</v>
      </c>
      <c r="C261">
        <f t="shared" si="5"/>
        <v>6999</v>
      </c>
      <c r="D261">
        <f t="shared" si="7"/>
        <v>217506</v>
      </c>
      <c r="E261">
        <v>0</v>
      </c>
    </row>
    <row r="262" spans="1:5" x14ac:dyDescent="0.25">
      <c r="A262" s="2">
        <v>44781</v>
      </c>
      <c r="B262">
        <v>211597</v>
      </c>
      <c r="C262">
        <f t="shared" si="5"/>
        <v>6999</v>
      </c>
      <c r="D262">
        <f t="shared" si="7"/>
        <v>218596</v>
      </c>
      <c r="E262">
        <v>0</v>
      </c>
    </row>
    <row r="263" spans="1:5" x14ac:dyDescent="0.25">
      <c r="A263" s="2">
        <v>44782</v>
      </c>
      <c r="B263">
        <v>214342</v>
      </c>
      <c r="C263">
        <f t="shared" si="5"/>
        <v>6999</v>
      </c>
      <c r="D263">
        <f t="shared" si="7"/>
        <v>221341</v>
      </c>
      <c r="E263">
        <v>0</v>
      </c>
    </row>
    <row r="264" spans="1:5" x14ac:dyDescent="0.25">
      <c r="A264" s="2">
        <v>44783</v>
      </c>
      <c r="B264">
        <v>214117</v>
      </c>
      <c r="C264">
        <f t="shared" si="5"/>
        <v>6999</v>
      </c>
      <c r="D264">
        <f t="shared" si="7"/>
        <v>221116</v>
      </c>
      <c r="E264">
        <v>0</v>
      </c>
    </row>
    <row r="265" spans="1:5" x14ac:dyDescent="0.25">
      <c r="A265" s="2">
        <v>44784</v>
      </c>
      <c r="B265">
        <v>218132</v>
      </c>
      <c r="C265">
        <f t="shared" si="5"/>
        <v>6999</v>
      </c>
      <c r="D265">
        <f t="shared" si="7"/>
        <v>225131</v>
      </c>
      <c r="E265">
        <v>0</v>
      </c>
    </row>
    <row r="266" spans="1:5" x14ac:dyDescent="0.25">
      <c r="A266" s="2">
        <v>44785</v>
      </c>
      <c r="B266">
        <v>218358</v>
      </c>
      <c r="C266">
        <f t="shared" si="5"/>
        <v>6999</v>
      </c>
      <c r="D266">
        <f t="shared" si="7"/>
        <v>225357</v>
      </c>
      <c r="E266">
        <v>0</v>
      </c>
    </row>
    <row r="267" spans="1:5" x14ac:dyDescent="0.25">
      <c r="A267" s="2">
        <v>44788</v>
      </c>
      <c r="B267">
        <v>218576</v>
      </c>
      <c r="C267">
        <f t="shared" si="5"/>
        <v>6999</v>
      </c>
      <c r="D267">
        <f t="shared" si="7"/>
        <v>225575</v>
      </c>
      <c r="E267">
        <v>0</v>
      </c>
    </row>
    <row r="268" spans="1:5" x14ac:dyDescent="0.25">
      <c r="A268" s="2">
        <v>44789</v>
      </c>
      <c r="B268">
        <v>218421</v>
      </c>
      <c r="C268">
        <f t="shared" si="5"/>
        <v>6999</v>
      </c>
      <c r="D268">
        <f t="shared" si="7"/>
        <v>225420</v>
      </c>
      <c r="E268">
        <v>0</v>
      </c>
    </row>
    <row r="269" spans="1:5" x14ac:dyDescent="0.25">
      <c r="A269" s="2">
        <v>44790</v>
      </c>
      <c r="B269">
        <v>218820</v>
      </c>
      <c r="C269">
        <f t="shared" si="5"/>
        <v>6999</v>
      </c>
      <c r="D269">
        <f t="shared" si="7"/>
        <v>225819</v>
      </c>
      <c r="E269">
        <v>0</v>
      </c>
    </row>
    <row r="270" spans="1:5" x14ac:dyDescent="0.25">
      <c r="A270" s="2">
        <v>44791</v>
      </c>
      <c r="B270">
        <v>219098</v>
      </c>
      <c r="C270">
        <f t="shared" si="5"/>
        <v>6999</v>
      </c>
      <c r="D270">
        <f t="shared" si="7"/>
        <v>226097</v>
      </c>
      <c r="E270">
        <v>0</v>
      </c>
    </row>
    <row r="271" spans="1:5" x14ac:dyDescent="0.25">
      <c r="A271" s="2">
        <v>44792</v>
      </c>
      <c r="B271">
        <v>219374</v>
      </c>
      <c r="C271">
        <f t="shared" si="5"/>
        <v>6999</v>
      </c>
      <c r="D271">
        <f t="shared" si="7"/>
        <v>226373</v>
      </c>
      <c r="E271">
        <v>0</v>
      </c>
    </row>
    <row r="272" spans="1:5" x14ac:dyDescent="0.25">
      <c r="A272" s="2">
        <v>44795</v>
      </c>
      <c r="B272">
        <v>217800</v>
      </c>
      <c r="C272">
        <f t="shared" si="5"/>
        <v>6999</v>
      </c>
      <c r="D272">
        <f t="shared" si="7"/>
        <v>224799</v>
      </c>
      <c r="E272">
        <v>0</v>
      </c>
    </row>
    <row r="273" spans="1:5" x14ac:dyDescent="0.25">
      <c r="A273" s="2">
        <v>44796</v>
      </c>
      <c r="B273">
        <v>217489</v>
      </c>
      <c r="C273">
        <f t="shared" si="5"/>
        <v>6999</v>
      </c>
      <c r="D273">
        <f t="shared" si="7"/>
        <v>224488</v>
      </c>
      <c r="E273">
        <v>0</v>
      </c>
    </row>
    <row r="274" spans="1:5" x14ac:dyDescent="0.25">
      <c r="A274" s="2">
        <v>44797</v>
      </c>
      <c r="B274">
        <v>218579</v>
      </c>
      <c r="C274">
        <f t="shared" si="5"/>
        <v>6999</v>
      </c>
      <c r="D274">
        <f t="shared" si="7"/>
        <v>225578</v>
      </c>
      <c r="E274">
        <v>0</v>
      </c>
    </row>
    <row r="275" spans="1:5" x14ac:dyDescent="0.25">
      <c r="A275" s="2">
        <v>44798</v>
      </c>
      <c r="B275">
        <v>221509</v>
      </c>
      <c r="C275">
        <f t="shared" si="5"/>
        <v>6999</v>
      </c>
      <c r="D275">
        <f t="shared" si="7"/>
        <v>228508</v>
      </c>
      <c r="E275">
        <v>0</v>
      </c>
    </row>
    <row r="276" spans="1:5" x14ac:dyDescent="0.25">
      <c r="A276" s="2">
        <v>44799</v>
      </c>
      <c r="B276">
        <v>221984</v>
      </c>
      <c r="C276">
        <f t="shared" si="5"/>
        <v>6999</v>
      </c>
      <c r="D276">
        <f t="shared" si="7"/>
        <v>228983</v>
      </c>
      <c r="E276">
        <v>0</v>
      </c>
    </row>
    <row r="277" spans="1:5" x14ac:dyDescent="0.25">
      <c r="A277" s="2">
        <v>44802</v>
      </c>
      <c r="B277">
        <v>211404</v>
      </c>
      <c r="C277">
        <f t="shared" si="5"/>
        <v>6999</v>
      </c>
      <c r="D277">
        <f t="shared" si="7"/>
        <v>218403</v>
      </c>
      <c r="E277">
        <v>0</v>
      </c>
    </row>
    <row r="278" spans="1:5" x14ac:dyDescent="0.25">
      <c r="A278" s="2">
        <v>44803</v>
      </c>
      <c r="B278">
        <v>218889</v>
      </c>
      <c r="C278">
        <f t="shared" si="5"/>
        <v>6999</v>
      </c>
      <c r="D278">
        <f t="shared" si="7"/>
        <v>225888</v>
      </c>
      <c r="E278">
        <v>0</v>
      </c>
    </row>
    <row r="279" spans="1:5" x14ac:dyDescent="0.25">
      <c r="A279" s="2">
        <v>44804</v>
      </c>
      <c r="B279">
        <v>208129</v>
      </c>
      <c r="C279">
        <f t="shared" si="5"/>
        <v>6999</v>
      </c>
      <c r="D279">
        <f t="shared" si="7"/>
        <v>215128</v>
      </c>
      <c r="E279">
        <v>0</v>
      </c>
    </row>
    <row r="280" spans="1:5" ht="17.25" customHeight="1" x14ac:dyDescent="0.25">
      <c r="A280" s="2">
        <v>44805</v>
      </c>
      <c r="B280">
        <v>206139</v>
      </c>
      <c r="C280">
        <f t="shared" si="5"/>
        <v>6999</v>
      </c>
      <c r="D280">
        <f t="shared" si="7"/>
        <v>213138</v>
      </c>
      <c r="E280">
        <v>0</v>
      </c>
    </row>
    <row r="281" spans="1:5" x14ac:dyDescent="0.25">
      <c r="A281" s="2">
        <v>44806</v>
      </c>
      <c r="B281">
        <v>207702</v>
      </c>
      <c r="C281">
        <f t="shared" si="5"/>
        <v>6999</v>
      </c>
      <c r="D281">
        <f t="shared" si="7"/>
        <v>214701</v>
      </c>
      <c r="E281">
        <v>0</v>
      </c>
    </row>
    <row r="282" spans="1:5" x14ac:dyDescent="0.25">
      <c r="A282" s="2">
        <v>44809</v>
      </c>
      <c r="B282">
        <v>206467</v>
      </c>
      <c r="C282">
        <f t="shared" si="5"/>
        <v>6999</v>
      </c>
      <c r="D282">
        <f t="shared" si="7"/>
        <v>213466</v>
      </c>
      <c r="E282">
        <v>0</v>
      </c>
    </row>
    <row r="283" spans="1:5" x14ac:dyDescent="0.25">
      <c r="A283" s="2">
        <v>44810</v>
      </c>
      <c r="B283">
        <v>207787</v>
      </c>
      <c r="C283">
        <f t="shared" si="5"/>
        <v>6999</v>
      </c>
      <c r="D283">
        <f t="shared" si="7"/>
        <v>214786</v>
      </c>
      <c r="E283">
        <v>0</v>
      </c>
    </row>
    <row r="284" spans="1:5" x14ac:dyDescent="0.25">
      <c r="A284" s="2">
        <v>44811</v>
      </c>
      <c r="B284">
        <v>199662</v>
      </c>
      <c r="C284">
        <f t="shared" si="5"/>
        <v>6999</v>
      </c>
      <c r="D284">
        <f t="shared" si="7"/>
        <v>206661</v>
      </c>
      <c r="E284">
        <v>0</v>
      </c>
    </row>
    <row r="285" spans="1:5" x14ac:dyDescent="0.25">
      <c r="A285" s="2">
        <v>44812</v>
      </c>
      <c r="B285">
        <v>206327</v>
      </c>
      <c r="C285">
        <f t="shared" si="5"/>
        <v>6999</v>
      </c>
      <c r="D285">
        <f t="shared" si="7"/>
        <v>213326</v>
      </c>
      <c r="E285">
        <v>0</v>
      </c>
    </row>
    <row r="286" spans="1:5" x14ac:dyDescent="0.25">
      <c r="A286" s="2">
        <v>44816</v>
      </c>
      <c r="B286">
        <v>215627</v>
      </c>
      <c r="C286">
        <f t="shared" si="5"/>
        <v>6999</v>
      </c>
      <c r="D286">
        <f t="shared" si="7"/>
        <v>222626</v>
      </c>
      <c r="E286">
        <v>0</v>
      </c>
    </row>
    <row r="287" spans="1:5" x14ac:dyDescent="0.25">
      <c r="A287" s="2">
        <v>44817</v>
      </c>
      <c r="B287">
        <v>217022</v>
      </c>
      <c r="C287">
        <f t="shared" si="5"/>
        <v>6999</v>
      </c>
      <c r="D287">
        <f t="shared" si="7"/>
        <v>224021</v>
      </c>
      <c r="E287">
        <v>0</v>
      </c>
    </row>
    <row r="288" spans="1:5" x14ac:dyDescent="0.25">
      <c r="A288" s="2">
        <v>44818</v>
      </c>
      <c r="B288">
        <v>212317</v>
      </c>
      <c r="C288">
        <f t="shared" si="5"/>
        <v>6999</v>
      </c>
      <c r="D288">
        <f t="shared" si="7"/>
        <v>219316</v>
      </c>
      <c r="E288">
        <v>0</v>
      </c>
    </row>
    <row r="289" spans="1:5" x14ac:dyDescent="0.25">
      <c r="A289" s="2">
        <v>44819</v>
      </c>
      <c r="B289">
        <v>216927</v>
      </c>
      <c r="C289">
        <f t="shared" si="5"/>
        <v>6999</v>
      </c>
      <c r="D289">
        <f t="shared" si="7"/>
        <v>223926</v>
      </c>
      <c r="E289">
        <v>0</v>
      </c>
    </row>
    <row r="290" spans="1:5" x14ac:dyDescent="0.25">
      <c r="A290" s="2">
        <v>44820</v>
      </c>
      <c r="B290">
        <v>219817</v>
      </c>
      <c r="C290">
        <f t="shared" si="5"/>
        <v>6999</v>
      </c>
      <c r="D290">
        <f t="shared" si="7"/>
        <v>226816</v>
      </c>
      <c r="E290">
        <v>0</v>
      </c>
    </row>
    <row r="291" spans="1:5" x14ac:dyDescent="0.25">
      <c r="A291" s="2">
        <v>44823</v>
      </c>
      <c r="B291">
        <v>220142</v>
      </c>
      <c r="C291">
        <f t="shared" si="5"/>
        <v>6999</v>
      </c>
      <c r="D291">
        <f t="shared" si="7"/>
        <v>227141</v>
      </c>
      <c r="E291">
        <v>0</v>
      </c>
    </row>
    <row r="292" spans="1:5" x14ac:dyDescent="0.25">
      <c r="A292" s="2">
        <v>44824</v>
      </c>
      <c r="B292">
        <v>220680</v>
      </c>
      <c r="C292">
        <f t="shared" si="5"/>
        <v>6999</v>
      </c>
      <c r="D292">
        <f t="shared" si="7"/>
        <v>227679</v>
      </c>
      <c r="E292">
        <v>0</v>
      </c>
    </row>
    <row r="293" spans="1:5" x14ac:dyDescent="0.25">
      <c r="A293" s="2">
        <v>44825</v>
      </c>
      <c r="B293">
        <v>220175</v>
      </c>
      <c r="C293">
        <f t="shared" si="5"/>
        <v>6999</v>
      </c>
      <c r="D293">
        <f t="shared" si="7"/>
        <v>227174</v>
      </c>
      <c r="E293">
        <v>0</v>
      </c>
    </row>
    <row r="294" spans="1:5" x14ac:dyDescent="0.25">
      <c r="A294" s="2">
        <v>44826</v>
      </c>
      <c r="B294">
        <v>221902</v>
      </c>
      <c r="C294">
        <f t="shared" si="5"/>
        <v>6999</v>
      </c>
      <c r="D294">
        <f t="shared" si="7"/>
        <v>228901</v>
      </c>
      <c r="E294">
        <v>0</v>
      </c>
    </row>
    <row r="295" spans="1:5" x14ac:dyDescent="0.25">
      <c r="A295" s="2">
        <v>44827</v>
      </c>
      <c r="B295">
        <v>222686</v>
      </c>
      <c r="C295">
        <f t="shared" si="5"/>
        <v>6999</v>
      </c>
      <c r="D295">
        <f t="shared" si="7"/>
        <v>229685</v>
      </c>
      <c r="E295">
        <v>0</v>
      </c>
    </row>
    <row r="296" spans="1:5" x14ac:dyDescent="0.25">
      <c r="A296" s="2">
        <v>44830</v>
      </c>
      <c r="B296">
        <v>215411</v>
      </c>
      <c r="C296">
        <f t="shared" si="5"/>
        <v>6999</v>
      </c>
      <c r="D296">
        <f t="shared" si="7"/>
        <v>222410</v>
      </c>
      <c r="E296">
        <v>0</v>
      </c>
    </row>
    <row r="297" spans="1:5" x14ac:dyDescent="0.25">
      <c r="A297" s="2">
        <v>44831</v>
      </c>
      <c r="B297">
        <v>216140</v>
      </c>
      <c r="C297">
        <f t="shared" si="5"/>
        <v>6999</v>
      </c>
      <c r="D297">
        <f t="shared" si="7"/>
        <v>223139</v>
      </c>
      <c r="E297">
        <v>0</v>
      </c>
    </row>
    <row r="298" spans="1:5" x14ac:dyDescent="0.25">
      <c r="A298" s="2">
        <v>44832</v>
      </c>
      <c r="B298">
        <v>220571</v>
      </c>
      <c r="C298">
        <f t="shared" si="5"/>
        <v>6999</v>
      </c>
      <c r="D298">
        <f t="shared" si="7"/>
        <v>227570</v>
      </c>
      <c r="E298">
        <v>0</v>
      </c>
    </row>
    <row r="299" spans="1:5" x14ac:dyDescent="0.25">
      <c r="A299" s="2">
        <v>44833</v>
      </c>
      <c r="B299">
        <v>221921</v>
      </c>
      <c r="C299">
        <f t="shared" si="5"/>
        <v>6999</v>
      </c>
      <c r="D299">
        <f t="shared" si="7"/>
        <v>228920</v>
      </c>
      <c r="E299">
        <v>0</v>
      </c>
    </row>
    <row r="300" spans="1:5" x14ac:dyDescent="0.25">
      <c r="A300" s="2">
        <v>44834</v>
      </c>
      <c r="B300">
        <v>225871</v>
      </c>
      <c r="C300">
        <f t="shared" si="5"/>
        <v>6999</v>
      </c>
      <c r="D300">
        <f t="shared" si="7"/>
        <v>232870</v>
      </c>
      <c r="E300">
        <v>0</v>
      </c>
    </row>
    <row r="301" spans="1:5" x14ac:dyDescent="0.25">
      <c r="A301" s="2">
        <v>44837</v>
      </c>
      <c r="B301">
        <v>228371</v>
      </c>
      <c r="C301">
        <f t="shared" si="5"/>
        <v>6999</v>
      </c>
      <c r="D301">
        <f t="shared" si="7"/>
        <v>235370</v>
      </c>
      <c r="E301">
        <v>0</v>
      </c>
    </row>
    <row r="302" spans="1:5" x14ac:dyDescent="0.25">
      <c r="A302" s="2">
        <v>44838</v>
      </c>
      <c r="B302">
        <v>223299</v>
      </c>
      <c r="C302">
        <f t="shared" si="5"/>
        <v>6999</v>
      </c>
      <c r="D302">
        <f t="shared" si="7"/>
        <v>230298</v>
      </c>
      <c r="E302">
        <v>0</v>
      </c>
    </row>
    <row r="303" spans="1:5" x14ac:dyDescent="0.25">
      <c r="A303" s="2">
        <v>44839</v>
      </c>
      <c r="B303">
        <v>222755</v>
      </c>
      <c r="C303">
        <f t="shared" si="5"/>
        <v>6999</v>
      </c>
      <c r="D303">
        <f t="shared" si="7"/>
        <v>229754</v>
      </c>
      <c r="E303">
        <v>0</v>
      </c>
    </row>
    <row r="304" spans="1:5" x14ac:dyDescent="0.25">
      <c r="A304" s="2">
        <v>44840</v>
      </c>
      <c r="B304">
        <v>224262</v>
      </c>
      <c r="C304">
        <f t="shared" si="5"/>
        <v>6999</v>
      </c>
      <c r="D304">
        <f t="shared" si="7"/>
        <v>231261</v>
      </c>
      <c r="E304">
        <v>0</v>
      </c>
    </row>
    <row r="305" spans="1:5" x14ac:dyDescent="0.25">
      <c r="A305" s="2">
        <v>44841</v>
      </c>
      <c r="B305">
        <v>222357</v>
      </c>
      <c r="C305">
        <f t="shared" si="5"/>
        <v>6999</v>
      </c>
      <c r="D305">
        <f t="shared" si="7"/>
        <v>229356</v>
      </c>
      <c r="E305">
        <v>0</v>
      </c>
    </row>
    <row r="306" spans="1:5" x14ac:dyDescent="0.25">
      <c r="A306" s="2">
        <v>44845</v>
      </c>
      <c r="B306">
        <v>225072</v>
      </c>
      <c r="C306">
        <f t="shared" si="5"/>
        <v>6999</v>
      </c>
      <c r="D306">
        <f t="shared" si="7"/>
        <v>232071</v>
      </c>
      <c r="E306">
        <v>0</v>
      </c>
    </row>
    <row r="307" spans="1:5" x14ac:dyDescent="0.25">
      <c r="A307" s="2">
        <v>44846</v>
      </c>
      <c r="B307">
        <v>225892</v>
      </c>
      <c r="C307">
        <f t="shared" si="5"/>
        <v>6999</v>
      </c>
      <c r="D307">
        <f t="shared" si="7"/>
        <v>232891</v>
      </c>
      <c r="E307">
        <v>0</v>
      </c>
    </row>
    <row r="308" spans="1:5" x14ac:dyDescent="0.25">
      <c r="A308" s="2">
        <v>44847</v>
      </c>
      <c r="B308">
        <v>223742</v>
      </c>
      <c r="C308">
        <f t="shared" si="5"/>
        <v>6999</v>
      </c>
      <c r="D308">
        <f t="shared" si="7"/>
        <v>230741</v>
      </c>
      <c r="E308">
        <v>0</v>
      </c>
    </row>
    <row r="309" spans="1:5" x14ac:dyDescent="0.25">
      <c r="A309" s="2">
        <v>44848</v>
      </c>
      <c r="B309">
        <v>235242</v>
      </c>
      <c r="C309">
        <f t="shared" si="5"/>
        <v>6999</v>
      </c>
      <c r="D309">
        <f t="shared" si="7"/>
        <v>242241</v>
      </c>
      <c r="E309">
        <v>0</v>
      </c>
    </row>
    <row r="310" spans="1:5" x14ac:dyDescent="0.25">
      <c r="A310" s="2">
        <v>44851</v>
      </c>
      <c r="B310">
        <v>219642</v>
      </c>
      <c r="C310">
        <f t="shared" si="5"/>
        <v>6999</v>
      </c>
      <c r="D310">
        <f t="shared" si="7"/>
        <v>226641</v>
      </c>
      <c r="E310">
        <v>0</v>
      </c>
    </row>
    <row r="311" spans="1:5" x14ac:dyDescent="0.25">
      <c r="A311" s="2">
        <v>44852</v>
      </c>
      <c r="B311">
        <v>220792</v>
      </c>
      <c r="C311">
        <f t="shared" si="5"/>
        <v>6999</v>
      </c>
      <c r="D311">
        <f t="shared" si="7"/>
        <v>227791</v>
      </c>
      <c r="E311">
        <v>0</v>
      </c>
    </row>
    <row r="312" spans="1:5" x14ac:dyDescent="0.25">
      <c r="A312" s="2">
        <v>44853</v>
      </c>
      <c r="B312">
        <v>225500</v>
      </c>
      <c r="C312">
        <f t="shared" si="5"/>
        <v>6999</v>
      </c>
      <c r="D312">
        <f t="shared" si="7"/>
        <v>232499</v>
      </c>
      <c r="E312">
        <v>0</v>
      </c>
    </row>
    <row r="313" spans="1:5" x14ac:dyDescent="0.25">
      <c r="A313" s="2">
        <v>44854</v>
      </c>
      <c r="B313">
        <v>223794</v>
      </c>
      <c r="C313">
        <f t="shared" si="5"/>
        <v>6999</v>
      </c>
      <c r="D313">
        <f t="shared" si="7"/>
        <v>230793</v>
      </c>
      <c r="E313">
        <v>0</v>
      </c>
    </row>
    <row r="314" spans="1:5" x14ac:dyDescent="0.25">
      <c r="A314" s="2">
        <v>44855</v>
      </c>
      <c r="B314">
        <v>224544</v>
      </c>
      <c r="C314">
        <f t="shared" si="5"/>
        <v>6999</v>
      </c>
      <c r="D314">
        <f t="shared" si="7"/>
        <v>231543</v>
      </c>
      <c r="E314">
        <v>0</v>
      </c>
    </row>
    <row r="315" spans="1:5" x14ac:dyDescent="0.25">
      <c r="A315" s="2">
        <v>44858</v>
      </c>
      <c r="B315">
        <v>224111</v>
      </c>
      <c r="C315">
        <f t="shared" si="5"/>
        <v>6999</v>
      </c>
      <c r="D315">
        <f t="shared" si="7"/>
        <v>231110</v>
      </c>
      <c r="E315">
        <v>0</v>
      </c>
    </row>
    <row r="316" spans="1:5" x14ac:dyDescent="0.25">
      <c r="A316" s="2">
        <v>44859</v>
      </c>
      <c r="B316">
        <v>226163</v>
      </c>
      <c r="C316">
        <f t="shared" si="5"/>
        <v>6999</v>
      </c>
      <c r="D316">
        <f t="shared" si="7"/>
        <v>233162</v>
      </c>
      <c r="E316">
        <v>0</v>
      </c>
    </row>
    <row r="317" spans="1:5" x14ac:dyDescent="0.25">
      <c r="A317" s="2">
        <v>44860</v>
      </c>
      <c r="B317">
        <v>225113</v>
      </c>
      <c r="C317">
        <f t="shared" si="5"/>
        <v>6999</v>
      </c>
      <c r="D317">
        <f t="shared" si="7"/>
        <v>232112</v>
      </c>
      <c r="E317">
        <v>0</v>
      </c>
    </row>
    <row r="318" spans="1:5" x14ac:dyDescent="0.25">
      <c r="A318" s="2">
        <v>44861</v>
      </c>
      <c r="B318">
        <v>223163</v>
      </c>
      <c r="C318">
        <f t="shared" si="5"/>
        <v>6999</v>
      </c>
      <c r="D318">
        <f t="shared" si="7"/>
        <v>230162</v>
      </c>
      <c r="E318">
        <v>0</v>
      </c>
    </row>
    <row r="319" spans="1:5" x14ac:dyDescent="0.25">
      <c r="A319" s="2">
        <v>44862</v>
      </c>
      <c r="B319">
        <v>225666</v>
      </c>
      <c r="C319">
        <f t="shared" si="5"/>
        <v>6999</v>
      </c>
      <c r="D319">
        <f t="shared" si="7"/>
        <v>232665</v>
      </c>
      <c r="E319">
        <v>0</v>
      </c>
    </row>
    <row r="320" spans="1:5" x14ac:dyDescent="0.25">
      <c r="A320" s="2">
        <v>44865</v>
      </c>
      <c r="B320">
        <v>223693</v>
      </c>
      <c r="C320">
        <f t="shared" si="5"/>
        <v>6999</v>
      </c>
      <c r="D320">
        <f t="shared" si="7"/>
        <v>230692</v>
      </c>
      <c r="E320">
        <v>0</v>
      </c>
    </row>
    <row r="321" spans="1:5" x14ac:dyDescent="0.25">
      <c r="A321" s="2">
        <v>44866</v>
      </c>
      <c r="B321">
        <v>223516</v>
      </c>
      <c r="C321">
        <f t="shared" si="5"/>
        <v>6999</v>
      </c>
      <c r="D321">
        <f t="shared" si="7"/>
        <v>230515</v>
      </c>
      <c r="E321">
        <v>0</v>
      </c>
    </row>
    <row r="322" spans="1:5" x14ac:dyDescent="0.25">
      <c r="A322" s="2">
        <v>44867</v>
      </c>
      <c r="B322">
        <v>223856</v>
      </c>
      <c r="C322">
        <f t="shared" si="5"/>
        <v>6999</v>
      </c>
      <c r="D322">
        <f t="shared" si="7"/>
        <v>230855</v>
      </c>
      <c r="E322">
        <v>0</v>
      </c>
    </row>
    <row r="323" spans="1:5" x14ac:dyDescent="0.25">
      <c r="A323" s="2">
        <v>44868</v>
      </c>
      <c r="B323">
        <v>225701</v>
      </c>
      <c r="C323">
        <f t="shared" si="5"/>
        <v>6999</v>
      </c>
      <c r="D323">
        <f t="shared" ref="D323:D380" si="8">B323+C323</f>
        <v>232700</v>
      </c>
      <c r="E323">
        <v>0</v>
      </c>
    </row>
    <row r="324" spans="1:5" x14ac:dyDescent="0.25">
      <c r="A324" s="2">
        <v>44869</v>
      </c>
      <c r="B324">
        <v>226397</v>
      </c>
      <c r="C324">
        <f t="shared" si="5"/>
        <v>6999</v>
      </c>
      <c r="D324">
        <f t="shared" si="8"/>
        <v>233396</v>
      </c>
      <c r="E324">
        <v>0</v>
      </c>
    </row>
    <row r="325" spans="1:5" x14ac:dyDescent="0.25">
      <c r="A325" s="2">
        <v>44872</v>
      </c>
      <c r="B325">
        <v>227583</v>
      </c>
      <c r="C325">
        <f t="shared" si="5"/>
        <v>6999</v>
      </c>
      <c r="D325">
        <f t="shared" si="8"/>
        <v>234582</v>
      </c>
      <c r="E325">
        <v>0</v>
      </c>
    </row>
    <row r="326" spans="1:5" x14ac:dyDescent="0.25">
      <c r="A326" s="2">
        <v>44873</v>
      </c>
      <c r="B326">
        <v>227077</v>
      </c>
      <c r="C326">
        <f t="shared" si="5"/>
        <v>6999</v>
      </c>
      <c r="D326">
        <f t="shared" si="8"/>
        <v>234076</v>
      </c>
      <c r="E326">
        <v>0</v>
      </c>
    </row>
    <row r="327" spans="1:5" x14ac:dyDescent="0.25">
      <c r="A327" s="2">
        <v>44874</v>
      </c>
      <c r="B327">
        <v>224797</v>
      </c>
      <c r="C327">
        <f t="shared" si="5"/>
        <v>6999</v>
      </c>
      <c r="D327">
        <f t="shared" si="8"/>
        <v>231796</v>
      </c>
      <c r="E327">
        <v>0</v>
      </c>
    </row>
    <row r="328" spans="1:5" x14ac:dyDescent="0.25">
      <c r="A328" s="2">
        <v>44875</v>
      </c>
      <c r="B328">
        <v>226281</v>
      </c>
      <c r="C328">
        <f t="shared" si="5"/>
        <v>6999</v>
      </c>
      <c r="D328">
        <f t="shared" si="8"/>
        <v>233280</v>
      </c>
      <c r="E328">
        <v>0</v>
      </c>
    </row>
    <row r="329" spans="1:5" x14ac:dyDescent="0.25">
      <c r="A329" s="2">
        <v>44876</v>
      </c>
      <c r="B329">
        <v>220364</v>
      </c>
      <c r="C329">
        <f t="shared" si="5"/>
        <v>6999</v>
      </c>
      <c r="D329">
        <f t="shared" si="8"/>
        <v>227363</v>
      </c>
      <c r="E329">
        <v>0</v>
      </c>
    </row>
    <row r="330" spans="1:5" x14ac:dyDescent="0.25">
      <c r="A330" s="2">
        <v>44879</v>
      </c>
      <c r="B330">
        <v>221466</v>
      </c>
      <c r="C330">
        <f t="shared" si="5"/>
        <v>6999</v>
      </c>
      <c r="D330">
        <f t="shared" si="8"/>
        <v>228465</v>
      </c>
      <c r="E330">
        <v>0</v>
      </c>
    </row>
    <row r="331" spans="1:5" x14ac:dyDescent="0.25">
      <c r="A331" s="2">
        <v>44880</v>
      </c>
      <c r="B331">
        <v>224566</v>
      </c>
      <c r="C331">
        <f t="shared" si="5"/>
        <v>6999</v>
      </c>
      <c r="D331">
        <f t="shared" si="8"/>
        <v>231565</v>
      </c>
      <c r="E331">
        <v>0</v>
      </c>
    </row>
    <row r="332" spans="1:5" x14ac:dyDescent="0.25">
      <c r="A332" s="2">
        <v>44881</v>
      </c>
      <c r="B332">
        <v>224542</v>
      </c>
      <c r="C332">
        <f t="shared" si="5"/>
        <v>6999</v>
      </c>
      <c r="D332">
        <f t="shared" si="8"/>
        <v>231541</v>
      </c>
      <c r="E332">
        <v>0</v>
      </c>
    </row>
    <row r="333" spans="1:5" x14ac:dyDescent="0.25">
      <c r="A333" s="2">
        <v>44882</v>
      </c>
      <c r="B333">
        <v>223571</v>
      </c>
      <c r="C333">
        <f t="shared" si="5"/>
        <v>6999</v>
      </c>
      <c r="D333">
        <f t="shared" si="8"/>
        <v>230570</v>
      </c>
      <c r="E333">
        <v>0</v>
      </c>
    </row>
    <row r="334" spans="1:5" x14ac:dyDescent="0.25">
      <c r="A334" s="2">
        <v>44883</v>
      </c>
      <c r="B334">
        <v>222798</v>
      </c>
      <c r="C334">
        <f t="shared" si="5"/>
        <v>6999</v>
      </c>
      <c r="D334">
        <f t="shared" si="8"/>
        <v>229797</v>
      </c>
      <c r="E334">
        <v>0</v>
      </c>
    </row>
    <row r="335" spans="1:5" x14ac:dyDescent="0.25">
      <c r="A335" s="2">
        <v>44886</v>
      </c>
      <c r="B335">
        <v>224248</v>
      </c>
      <c r="C335">
        <f t="shared" si="5"/>
        <v>6999</v>
      </c>
      <c r="D335">
        <f t="shared" si="8"/>
        <v>231247</v>
      </c>
      <c r="E335">
        <v>0</v>
      </c>
    </row>
    <row r="336" spans="1:5" x14ac:dyDescent="0.25">
      <c r="A336" s="2">
        <v>44887</v>
      </c>
      <c r="B336">
        <v>225898</v>
      </c>
      <c r="C336">
        <f t="shared" si="5"/>
        <v>6999</v>
      </c>
      <c r="D336">
        <f t="shared" si="8"/>
        <v>232897</v>
      </c>
      <c r="E336">
        <v>0</v>
      </c>
    </row>
    <row r="337" spans="1:5" x14ac:dyDescent="0.25">
      <c r="A337" s="2">
        <v>44888</v>
      </c>
      <c r="B337">
        <v>227448</v>
      </c>
      <c r="C337">
        <f t="shared" si="5"/>
        <v>6999</v>
      </c>
      <c r="D337">
        <f t="shared" si="8"/>
        <v>234447</v>
      </c>
      <c r="E337">
        <v>0</v>
      </c>
    </row>
    <row r="338" spans="1:5" x14ac:dyDescent="0.25">
      <c r="A338" s="2">
        <v>44889</v>
      </c>
      <c r="B338">
        <v>229448</v>
      </c>
      <c r="C338">
        <f t="shared" si="5"/>
        <v>6999</v>
      </c>
      <c r="D338">
        <f t="shared" si="8"/>
        <v>236447</v>
      </c>
      <c r="E338">
        <v>0</v>
      </c>
    </row>
    <row r="339" spans="1:5" x14ac:dyDescent="0.25">
      <c r="A339" s="2">
        <v>44890</v>
      </c>
      <c r="B339">
        <v>228848</v>
      </c>
      <c r="C339">
        <f t="shared" si="5"/>
        <v>6999</v>
      </c>
      <c r="D339">
        <f t="shared" si="8"/>
        <v>235847</v>
      </c>
      <c r="E339">
        <v>0</v>
      </c>
    </row>
    <row r="340" spans="1:5" x14ac:dyDescent="0.25">
      <c r="A340" s="2">
        <v>44893</v>
      </c>
      <c r="B340">
        <v>226248</v>
      </c>
      <c r="C340">
        <f t="shared" si="5"/>
        <v>6999</v>
      </c>
      <c r="D340">
        <f t="shared" si="8"/>
        <v>233247</v>
      </c>
      <c r="E340">
        <v>0</v>
      </c>
    </row>
    <row r="341" spans="1:5" x14ac:dyDescent="0.25">
      <c r="A341" s="2">
        <v>44894</v>
      </c>
      <c r="B341">
        <v>228798</v>
      </c>
      <c r="C341">
        <f t="shared" si="5"/>
        <v>6999</v>
      </c>
      <c r="D341">
        <f t="shared" si="8"/>
        <v>235797</v>
      </c>
      <c r="E341">
        <v>0</v>
      </c>
    </row>
    <row r="342" spans="1:5" x14ac:dyDescent="0.25">
      <c r="A342" s="2">
        <v>44895</v>
      </c>
      <c r="B342">
        <v>229448</v>
      </c>
      <c r="C342">
        <f t="shared" si="5"/>
        <v>6999</v>
      </c>
      <c r="D342">
        <f t="shared" si="8"/>
        <v>236447</v>
      </c>
      <c r="E342">
        <v>0</v>
      </c>
    </row>
    <row r="343" spans="1:5" x14ac:dyDescent="0.25">
      <c r="A343" s="2">
        <v>44896</v>
      </c>
      <c r="B343">
        <v>230598</v>
      </c>
      <c r="C343">
        <f t="shared" si="5"/>
        <v>6999</v>
      </c>
      <c r="D343">
        <f t="shared" si="8"/>
        <v>237597</v>
      </c>
      <c r="E343">
        <v>0</v>
      </c>
    </row>
    <row r="344" spans="1:5" x14ac:dyDescent="0.25">
      <c r="A344" s="2">
        <v>44897</v>
      </c>
      <c r="B344">
        <v>230298</v>
      </c>
      <c r="C344">
        <f t="shared" si="5"/>
        <v>6999</v>
      </c>
      <c r="D344">
        <f t="shared" si="8"/>
        <v>237297</v>
      </c>
      <c r="E344">
        <v>0</v>
      </c>
    </row>
    <row r="345" spans="1:5" x14ac:dyDescent="0.25">
      <c r="A345" s="2">
        <v>44900</v>
      </c>
      <c r="B345">
        <v>230298</v>
      </c>
      <c r="C345">
        <f t="shared" si="5"/>
        <v>6999</v>
      </c>
      <c r="D345">
        <f t="shared" si="8"/>
        <v>237297</v>
      </c>
      <c r="E345">
        <v>0</v>
      </c>
    </row>
    <row r="346" spans="1:5" x14ac:dyDescent="0.25">
      <c r="A346" s="2">
        <v>44901</v>
      </c>
      <c r="B346">
        <v>229248</v>
      </c>
      <c r="C346">
        <f t="shared" si="5"/>
        <v>6999</v>
      </c>
      <c r="D346">
        <f t="shared" si="8"/>
        <v>236247</v>
      </c>
      <c r="E346">
        <v>0</v>
      </c>
    </row>
    <row r="347" spans="1:5" x14ac:dyDescent="0.25">
      <c r="A347" s="2">
        <v>44902</v>
      </c>
      <c r="B347">
        <v>229448</v>
      </c>
      <c r="C347">
        <f t="shared" si="5"/>
        <v>6999</v>
      </c>
      <c r="D347">
        <f t="shared" si="8"/>
        <v>236447</v>
      </c>
      <c r="E347">
        <v>0</v>
      </c>
    </row>
    <row r="348" spans="1:5" x14ac:dyDescent="0.25">
      <c r="A348" s="2">
        <v>44903</v>
      </c>
      <c r="B348">
        <v>228024</v>
      </c>
      <c r="C348">
        <f t="shared" si="5"/>
        <v>6999</v>
      </c>
      <c r="D348">
        <f t="shared" si="8"/>
        <v>235023</v>
      </c>
      <c r="E348">
        <v>0</v>
      </c>
    </row>
    <row r="349" spans="1:5" x14ac:dyDescent="0.25">
      <c r="A349" s="2">
        <v>44904</v>
      </c>
      <c r="B349">
        <v>234124</v>
      </c>
      <c r="C349">
        <f t="shared" si="5"/>
        <v>6999</v>
      </c>
      <c r="D349">
        <f t="shared" si="8"/>
        <v>241123</v>
      </c>
      <c r="E349">
        <v>0</v>
      </c>
    </row>
    <row r="350" spans="1:5" x14ac:dyDescent="0.25">
      <c r="A350" s="2">
        <v>44907</v>
      </c>
      <c r="B350">
        <v>231624</v>
      </c>
      <c r="C350">
        <f t="shared" si="5"/>
        <v>6999</v>
      </c>
      <c r="D350">
        <f t="shared" si="8"/>
        <v>238623</v>
      </c>
      <c r="E350">
        <v>0</v>
      </c>
    </row>
    <row r="351" spans="1:5" x14ac:dyDescent="0.25">
      <c r="A351" s="2">
        <v>44908</v>
      </c>
      <c r="B351">
        <v>228874</v>
      </c>
      <c r="C351">
        <f t="shared" si="5"/>
        <v>6999</v>
      </c>
      <c r="D351">
        <f t="shared" si="8"/>
        <v>235873</v>
      </c>
      <c r="E351">
        <v>0</v>
      </c>
    </row>
    <row r="352" spans="1:5" x14ac:dyDescent="0.25">
      <c r="A352" s="2">
        <v>44909</v>
      </c>
      <c r="B352">
        <v>234724</v>
      </c>
      <c r="C352">
        <f t="shared" si="5"/>
        <v>6999</v>
      </c>
      <c r="D352">
        <f t="shared" si="8"/>
        <v>241723</v>
      </c>
      <c r="E352">
        <v>0</v>
      </c>
    </row>
    <row r="353" spans="1:7" x14ac:dyDescent="0.25">
      <c r="A353" s="2">
        <v>44910</v>
      </c>
      <c r="B353">
        <v>236439</v>
      </c>
      <c r="C353">
        <f t="shared" si="5"/>
        <v>6999</v>
      </c>
      <c r="D353">
        <f t="shared" si="8"/>
        <v>243438</v>
      </c>
      <c r="E353">
        <v>0</v>
      </c>
    </row>
    <row r="354" spans="1:7" x14ac:dyDescent="0.25">
      <c r="A354" s="2">
        <v>44911</v>
      </c>
      <c r="B354">
        <v>236219</v>
      </c>
      <c r="C354">
        <f t="shared" si="5"/>
        <v>6999</v>
      </c>
      <c r="D354">
        <f t="shared" si="8"/>
        <v>243218</v>
      </c>
      <c r="E354">
        <v>0</v>
      </c>
      <c r="G354" s="2">
        <v>44942</v>
      </c>
    </row>
    <row r="355" spans="1:7" x14ac:dyDescent="0.25">
      <c r="A355" s="2">
        <v>44914</v>
      </c>
      <c r="B355">
        <v>236134</v>
      </c>
      <c r="C355">
        <f t="shared" si="5"/>
        <v>6999</v>
      </c>
      <c r="D355">
        <f t="shared" si="8"/>
        <v>243133</v>
      </c>
      <c r="E355">
        <v>0</v>
      </c>
      <c r="G355" s="2">
        <v>44942</v>
      </c>
    </row>
    <row r="356" spans="1:7" x14ac:dyDescent="0.25">
      <c r="A356" s="2">
        <v>44915</v>
      </c>
      <c r="B356">
        <v>235023</v>
      </c>
      <c r="C356">
        <f t="shared" si="5"/>
        <v>6999</v>
      </c>
      <c r="D356">
        <f t="shared" si="8"/>
        <v>242022</v>
      </c>
      <c r="E356">
        <v>0</v>
      </c>
    </row>
    <row r="357" spans="1:7" x14ac:dyDescent="0.25">
      <c r="A357" s="2">
        <v>44916</v>
      </c>
      <c r="B357">
        <v>234400</v>
      </c>
      <c r="C357">
        <f t="shared" si="5"/>
        <v>6999</v>
      </c>
      <c r="D357">
        <f t="shared" si="8"/>
        <v>241399</v>
      </c>
      <c r="E357">
        <v>0</v>
      </c>
    </row>
    <row r="358" spans="1:7" x14ac:dyDescent="0.25">
      <c r="A358" s="2">
        <v>44917</v>
      </c>
      <c r="B358">
        <v>234400</v>
      </c>
      <c r="C358">
        <f t="shared" si="5"/>
        <v>6999</v>
      </c>
      <c r="D358">
        <f t="shared" si="8"/>
        <v>241399</v>
      </c>
      <c r="E358">
        <v>0</v>
      </c>
    </row>
    <row r="359" spans="1:7" x14ac:dyDescent="0.25">
      <c r="A359" s="2">
        <v>44918</v>
      </c>
      <c r="B359">
        <v>234743</v>
      </c>
      <c r="C359">
        <f t="shared" si="5"/>
        <v>6999</v>
      </c>
      <c r="D359">
        <f t="shared" si="8"/>
        <v>241742</v>
      </c>
      <c r="E359">
        <v>0</v>
      </c>
    </row>
    <row r="360" spans="1:7" x14ac:dyDescent="0.25">
      <c r="A360" s="2">
        <v>44921</v>
      </c>
      <c r="B360">
        <v>235593</v>
      </c>
      <c r="C360">
        <f t="shared" si="5"/>
        <v>6999</v>
      </c>
      <c r="D360">
        <f t="shared" si="8"/>
        <v>242592</v>
      </c>
      <c r="E360">
        <v>0</v>
      </c>
    </row>
    <row r="361" spans="1:7" x14ac:dyDescent="0.25">
      <c r="A361" s="2">
        <v>44922</v>
      </c>
      <c r="B361">
        <v>236243</v>
      </c>
      <c r="C361">
        <f t="shared" si="5"/>
        <v>6999</v>
      </c>
      <c r="D361">
        <f t="shared" si="8"/>
        <v>243242</v>
      </c>
      <c r="E361">
        <v>0</v>
      </c>
    </row>
    <row r="362" spans="1:7" x14ac:dyDescent="0.25">
      <c r="A362" s="2">
        <v>44923</v>
      </c>
      <c r="B362">
        <v>234593</v>
      </c>
      <c r="C362">
        <f t="shared" si="5"/>
        <v>6999</v>
      </c>
      <c r="D362">
        <f t="shared" si="8"/>
        <v>241592</v>
      </c>
      <c r="E362">
        <v>0</v>
      </c>
    </row>
    <row r="363" spans="1:7" x14ac:dyDescent="0.25">
      <c r="A363" s="2">
        <v>44924</v>
      </c>
      <c r="B363">
        <v>233843</v>
      </c>
      <c r="C363">
        <f t="shared" si="5"/>
        <v>6999</v>
      </c>
      <c r="D363">
        <f t="shared" si="8"/>
        <v>240842</v>
      </c>
      <c r="E363">
        <v>0</v>
      </c>
    </row>
    <row r="364" spans="1:7" x14ac:dyDescent="0.25">
      <c r="A364" s="2">
        <v>44925</v>
      </c>
      <c r="B364">
        <v>234693</v>
      </c>
      <c r="C364">
        <f t="shared" si="5"/>
        <v>6999</v>
      </c>
      <c r="D364">
        <f t="shared" si="8"/>
        <v>241692</v>
      </c>
      <c r="E364">
        <v>0</v>
      </c>
    </row>
    <row r="365" spans="1:7" x14ac:dyDescent="0.25">
      <c r="A365" s="2">
        <v>44929</v>
      </c>
      <c r="B365">
        <v>235643</v>
      </c>
      <c r="C365">
        <f t="shared" si="5"/>
        <v>6999</v>
      </c>
      <c r="D365">
        <f t="shared" si="8"/>
        <v>242642</v>
      </c>
      <c r="E365">
        <v>0</v>
      </c>
    </row>
    <row r="366" spans="1:7" x14ac:dyDescent="0.25">
      <c r="A366" s="2">
        <v>44930</v>
      </c>
      <c r="B366">
        <v>235413</v>
      </c>
      <c r="C366">
        <f t="shared" si="5"/>
        <v>6999</v>
      </c>
      <c r="D366">
        <f t="shared" si="8"/>
        <v>242412</v>
      </c>
      <c r="E366">
        <v>0</v>
      </c>
    </row>
    <row r="367" spans="1:7" x14ac:dyDescent="0.25">
      <c r="A367" s="2">
        <v>44931</v>
      </c>
      <c r="B367">
        <v>237013</v>
      </c>
      <c r="C367">
        <f t="shared" si="5"/>
        <v>6999</v>
      </c>
      <c r="D367">
        <f t="shared" si="8"/>
        <v>244012</v>
      </c>
      <c r="E367">
        <v>0</v>
      </c>
    </row>
    <row r="368" spans="1:7" x14ac:dyDescent="0.25">
      <c r="A368" s="2">
        <v>44932</v>
      </c>
      <c r="B368">
        <v>236463</v>
      </c>
      <c r="C368">
        <f t="shared" si="5"/>
        <v>6999</v>
      </c>
      <c r="D368">
        <f t="shared" si="8"/>
        <v>243462</v>
      </c>
      <c r="E368">
        <v>0</v>
      </c>
    </row>
    <row r="369" spans="1:5" x14ac:dyDescent="0.25">
      <c r="A369" s="2">
        <v>44935</v>
      </c>
      <c r="B369">
        <v>239892</v>
      </c>
      <c r="C369">
        <f t="shared" si="5"/>
        <v>6999</v>
      </c>
      <c r="D369">
        <f t="shared" si="8"/>
        <v>246891</v>
      </c>
      <c r="E369">
        <v>0</v>
      </c>
    </row>
    <row r="370" spans="1:5" x14ac:dyDescent="0.25">
      <c r="A370" s="2">
        <v>44936</v>
      </c>
      <c r="B370">
        <v>240842</v>
      </c>
      <c r="C370">
        <f t="shared" si="5"/>
        <v>6999</v>
      </c>
      <c r="D370">
        <f t="shared" si="8"/>
        <v>247841</v>
      </c>
      <c r="E370">
        <v>0</v>
      </c>
    </row>
    <row r="371" spans="1:5" x14ac:dyDescent="0.25">
      <c r="A371" s="2">
        <v>44937</v>
      </c>
      <c r="B371">
        <v>237192</v>
      </c>
      <c r="C371">
        <f t="shared" si="5"/>
        <v>6999</v>
      </c>
      <c r="D371">
        <f t="shared" si="8"/>
        <v>244191</v>
      </c>
      <c r="E371">
        <v>0</v>
      </c>
    </row>
    <row r="372" spans="1:5" x14ac:dyDescent="0.25">
      <c r="A372" s="2">
        <v>44938</v>
      </c>
      <c r="B372">
        <v>239042</v>
      </c>
      <c r="C372">
        <f t="shared" si="5"/>
        <v>6999</v>
      </c>
      <c r="D372">
        <f t="shared" si="8"/>
        <v>246041</v>
      </c>
      <c r="E372">
        <v>0</v>
      </c>
    </row>
    <row r="373" spans="1:5" x14ac:dyDescent="0.25">
      <c r="A373" s="2">
        <v>44939</v>
      </c>
      <c r="B373">
        <v>239492</v>
      </c>
      <c r="C373">
        <f t="shared" si="5"/>
        <v>6999</v>
      </c>
      <c r="D373">
        <f t="shared" si="8"/>
        <v>246491</v>
      </c>
      <c r="E373">
        <v>0</v>
      </c>
    </row>
    <row r="374" spans="1:5" x14ac:dyDescent="0.25">
      <c r="A374" s="2">
        <v>44942</v>
      </c>
      <c r="B374">
        <v>244292</v>
      </c>
      <c r="C374">
        <f t="shared" si="5"/>
        <v>6999</v>
      </c>
      <c r="D374">
        <f t="shared" si="8"/>
        <v>251291</v>
      </c>
      <c r="E374">
        <v>0</v>
      </c>
    </row>
    <row r="375" spans="1:5" x14ac:dyDescent="0.25">
      <c r="A375" s="2">
        <v>44943</v>
      </c>
      <c r="B375">
        <v>238892</v>
      </c>
      <c r="C375">
        <f t="shared" si="5"/>
        <v>6999</v>
      </c>
      <c r="D375">
        <f t="shared" si="8"/>
        <v>245891</v>
      </c>
      <c r="E375">
        <v>0</v>
      </c>
    </row>
    <row r="376" spans="1:5" x14ac:dyDescent="0.25">
      <c r="A376" s="2">
        <v>44956</v>
      </c>
      <c r="B376">
        <v>240492</v>
      </c>
      <c r="C376">
        <f t="shared" si="5"/>
        <v>6999</v>
      </c>
      <c r="D376">
        <f t="shared" si="8"/>
        <v>247491</v>
      </c>
      <c r="E376">
        <v>0</v>
      </c>
    </row>
    <row r="377" spans="1:5" x14ac:dyDescent="0.25">
      <c r="A377" s="2">
        <v>44957</v>
      </c>
      <c r="B377">
        <v>239417</v>
      </c>
      <c r="C377">
        <f t="shared" si="5"/>
        <v>6999</v>
      </c>
      <c r="D377">
        <f t="shared" si="8"/>
        <v>246416</v>
      </c>
      <c r="E377">
        <v>0</v>
      </c>
    </row>
    <row r="378" spans="1:5" x14ac:dyDescent="0.25">
      <c r="A378" s="2">
        <v>44958</v>
      </c>
      <c r="B378">
        <v>239417</v>
      </c>
      <c r="C378">
        <f t="shared" si="5"/>
        <v>6999</v>
      </c>
      <c r="D378">
        <f t="shared" si="8"/>
        <v>246416</v>
      </c>
      <c r="E378">
        <v>0</v>
      </c>
    </row>
    <row r="379" spans="1:5" x14ac:dyDescent="0.25">
      <c r="A379" s="2">
        <v>44959</v>
      </c>
      <c r="B379">
        <v>239417</v>
      </c>
      <c r="C379">
        <f t="shared" si="5"/>
        <v>6999</v>
      </c>
      <c r="D379">
        <f t="shared" si="8"/>
        <v>246416</v>
      </c>
      <c r="E379">
        <v>0</v>
      </c>
    </row>
    <row r="380" spans="1:5" x14ac:dyDescent="0.25">
      <c r="A380" s="2">
        <v>44960</v>
      </c>
      <c r="B380">
        <v>239417</v>
      </c>
      <c r="C380">
        <f t="shared" si="5"/>
        <v>6999</v>
      </c>
      <c r="D380">
        <f t="shared" si="8"/>
        <v>246416</v>
      </c>
      <c r="E380">
        <v>0</v>
      </c>
    </row>
    <row r="381" spans="1:5" x14ac:dyDescent="0.25">
      <c r="A381" s="2">
        <v>44963</v>
      </c>
      <c r="B381">
        <v>239541</v>
      </c>
      <c r="C381">
        <f t="shared" si="5"/>
        <v>6999</v>
      </c>
      <c r="D381">
        <f t="shared" ref="D381" si="9">B381+C381</f>
        <v>246540</v>
      </c>
      <c r="E381">
        <v>0</v>
      </c>
    </row>
    <row r="382" spans="1:5" x14ac:dyDescent="0.25">
      <c r="A382" s="2">
        <v>44964</v>
      </c>
      <c r="B382">
        <v>238966</v>
      </c>
      <c r="C382">
        <f t="shared" si="5"/>
        <v>6999</v>
      </c>
      <c r="D382">
        <f t="shared" ref="D382" si="10">B382+C382</f>
        <v>245965</v>
      </c>
      <c r="E382">
        <v>0</v>
      </c>
    </row>
    <row r="383" spans="1:5" x14ac:dyDescent="0.25">
      <c r="A383" s="2">
        <v>44965</v>
      </c>
      <c r="B383">
        <v>240986</v>
      </c>
      <c r="C383">
        <f t="shared" si="5"/>
        <v>6999</v>
      </c>
      <c r="D383">
        <f t="shared" ref="D383" si="11">B383+C383</f>
        <v>247985</v>
      </c>
      <c r="E383">
        <v>0</v>
      </c>
    </row>
    <row r="384" spans="1:5" x14ac:dyDescent="0.25">
      <c r="A384" s="2">
        <v>44966</v>
      </c>
      <c r="B384">
        <v>240766</v>
      </c>
      <c r="C384">
        <f t="shared" si="5"/>
        <v>6999</v>
      </c>
      <c r="D384">
        <f t="shared" ref="D384" si="12">B384+C384</f>
        <v>247765</v>
      </c>
      <c r="E384">
        <v>0</v>
      </c>
    </row>
    <row r="385" spans="1:5" x14ac:dyDescent="0.25">
      <c r="A385" s="2">
        <v>44967</v>
      </c>
      <c r="B385">
        <v>240755</v>
      </c>
      <c r="C385">
        <f t="shared" si="5"/>
        <v>6999</v>
      </c>
      <c r="D385">
        <f t="shared" ref="D385" si="13">B385+C385</f>
        <v>247754</v>
      </c>
      <c r="E385">
        <v>0</v>
      </c>
    </row>
    <row r="386" spans="1:5" x14ac:dyDescent="0.25">
      <c r="A386" s="2">
        <v>44970</v>
      </c>
      <c r="B386">
        <v>241749</v>
      </c>
      <c r="C386">
        <f t="shared" si="5"/>
        <v>6999</v>
      </c>
      <c r="D386">
        <f t="shared" ref="D386" si="14">B386+C386</f>
        <v>248748</v>
      </c>
      <c r="E386">
        <v>0</v>
      </c>
    </row>
    <row r="387" spans="1:5" x14ac:dyDescent="0.25">
      <c r="A387" s="2">
        <v>44971</v>
      </c>
      <c r="B387">
        <v>242049</v>
      </c>
      <c r="C387">
        <f t="shared" si="5"/>
        <v>6999</v>
      </c>
      <c r="D387">
        <f t="shared" ref="D387" si="15">B387+C387</f>
        <v>249048</v>
      </c>
      <c r="E387">
        <v>0</v>
      </c>
    </row>
    <row r="388" spans="1:5" x14ac:dyDescent="0.25">
      <c r="A388" s="2">
        <v>44972</v>
      </c>
      <c r="B388">
        <v>240499</v>
      </c>
      <c r="C388">
        <f t="shared" si="5"/>
        <v>6999</v>
      </c>
      <c r="D388">
        <f t="shared" ref="D388" si="16">B388+C388</f>
        <v>247498</v>
      </c>
      <c r="E388">
        <v>0</v>
      </c>
    </row>
    <row r="389" spans="1:5" x14ac:dyDescent="0.25">
      <c r="A389" s="2">
        <v>44973</v>
      </c>
      <c r="B389">
        <v>242199</v>
      </c>
      <c r="C389">
        <f t="shared" si="5"/>
        <v>6999</v>
      </c>
      <c r="D389">
        <f t="shared" ref="D389" si="17">B389+C389</f>
        <v>249198</v>
      </c>
      <c r="E389">
        <v>0</v>
      </c>
    </row>
    <row r="390" spans="1:5" x14ac:dyDescent="0.25">
      <c r="A390" s="2">
        <v>44974</v>
      </c>
      <c r="B390">
        <v>241749</v>
      </c>
      <c r="C390">
        <f t="shared" si="5"/>
        <v>6999</v>
      </c>
      <c r="D390">
        <f t="shared" ref="D390" si="18">B390+C390</f>
        <v>248748</v>
      </c>
      <c r="E390">
        <v>0</v>
      </c>
    </row>
    <row r="391" spans="1:5" x14ac:dyDescent="0.25">
      <c r="A391" s="2">
        <v>44977</v>
      </c>
      <c r="B391">
        <v>242849</v>
      </c>
      <c r="C391">
        <f t="shared" si="5"/>
        <v>6999</v>
      </c>
      <c r="D391">
        <f t="shared" ref="D391" si="19">B391+C391</f>
        <v>249848</v>
      </c>
      <c r="E391">
        <v>0</v>
      </c>
    </row>
    <row r="392" spans="1:5" x14ac:dyDescent="0.25">
      <c r="A392" s="2">
        <v>44978</v>
      </c>
      <c r="B392">
        <v>242799</v>
      </c>
      <c r="C392">
        <f t="shared" si="5"/>
        <v>6999</v>
      </c>
      <c r="D392">
        <f t="shared" ref="D392" si="20">B392+C392</f>
        <v>249798</v>
      </c>
      <c r="E392">
        <v>0</v>
      </c>
    </row>
    <row r="393" spans="1:5" x14ac:dyDescent="0.25">
      <c r="A393" s="2">
        <v>44979</v>
      </c>
      <c r="B393">
        <v>241199</v>
      </c>
      <c r="C393">
        <f t="shared" si="5"/>
        <v>6999</v>
      </c>
      <c r="D393">
        <f t="shared" ref="D393" si="21">B393+C393</f>
        <v>248198</v>
      </c>
      <c r="E393">
        <v>0</v>
      </c>
    </row>
    <row r="394" spans="1:5" x14ac:dyDescent="0.25">
      <c r="A394" s="2">
        <v>44980</v>
      </c>
      <c r="B394">
        <v>243374</v>
      </c>
      <c r="C394">
        <f t="shared" si="5"/>
        <v>6999</v>
      </c>
      <c r="D394">
        <f t="shared" ref="D394" si="22">B394+C394</f>
        <v>250373</v>
      </c>
      <c r="E394">
        <v>0</v>
      </c>
    </row>
    <row r="395" spans="1:5" x14ac:dyDescent="0.25">
      <c r="A395" s="2">
        <v>44981</v>
      </c>
      <c r="B395">
        <v>242849</v>
      </c>
      <c r="C395">
        <f t="shared" si="5"/>
        <v>6999</v>
      </c>
      <c r="D395">
        <f t="shared" ref="D395" si="23">B395+C395</f>
        <v>249848</v>
      </c>
      <c r="E395">
        <v>0</v>
      </c>
    </row>
    <row r="396" spans="1:5" x14ac:dyDescent="0.25">
      <c r="A396" s="2">
        <v>44986</v>
      </c>
      <c r="B396">
        <v>243279</v>
      </c>
      <c r="C396">
        <f t="shared" si="5"/>
        <v>6999</v>
      </c>
      <c r="D396">
        <f t="shared" ref="D396" si="24">B396+C396</f>
        <v>250278</v>
      </c>
      <c r="E396">
        <v>0</v>
      </c>
    </row>
    <row r="397" spans="1:5" x14ac:dyDescent="0.25">
      <c r="A397" s="2">
        <v>44987</v>
      </c>
      <c r="B397">
        <v>243329</v>
      </c>
      <c r="C397">
        <f t="shared" si="5"/>
        <v>6999</v>
      </c>
      <c r="D397">
        <f t="shared" ref="D397" si="25">B397+C397</f>
        <v>250328</v>
      </c>
      <c r="E397">
        <v>0</v>
      </c>
    </row>
    <row r="398" spans="1:5" x14ac:dyDescent="0.25">
      <c r="A398" s="2">
        <v>44988</v>
      </c>
      <c r="B398">
        <v>243685</v>
      </c>
      <c r="C398">
        <f t="shared" si="5"/>
        <v>6999</v>
      </c>
      <c r="D398">
        <f t="shared" ref="D398" si="26">B398+C398</f>
        <v>250684</v>
      </c>
      <c r="E398">
        <v>0</v>
      </c>
    </row>
    <row r="399" spans="1:5" x14ac:dyDescent="0.25">
      <c r="A399" s="2">
        <v>44991</v>
      </c>
      <c r="B399">
        <v>244260</v>
      </c>
      <c r="C399">
        <f t="shared" si="5"/>
        <v>6999</v>
      </c>
      <c r="D399">
        <f t="shared" ref="D399" si="27">B399+C399</f>
        <v>251259</v>
      </c>
      <c r="E399">
        <v>0</v>
      </c>
    </row>
    <row r="400" spans="1:5" x14ac:dyDescent="0.25">
      <c r="A400" s="2">
        <v>44992</v>
      </c>
      <c r="B400">
        <v>244195</v>
      </c>
      <c r="C400">
        <f t="shared" si="5"/>
        <v>6999</v>
      </c>
      <c r="D400">
        <f t="shared" ref="D400:D401" si="28">B400+C400</f>
        <v>251194</v>
      </c>
      <c r="E400">
        <v>0</v>
      </c>
    </row>
    <row r="401" spans="1:5" x14ac:dyDescent="0.25">
      <c r="A401" s="2">
        <v>44993</v>
      </c>
      <c r="B401">
        <v>244195</v>
      </c>
      <c r="C401">
        <f t="shared" si="5"/>
        <v>6999</v>
      </c>
      <c r="D401">
        <f t="shared" si="28"/>
        <v>251194</v>
      </c>
      <c r="E40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9287-0319-46A0-8927-37E83D42EA9C}">
  <dimension ref="A1:M395"/>
  <sheetViews>
    <sheetView workbookViewId="0">
      <selection activeCell="H24" sqref="H24"/>
    </sheetView>
  </sheetViews>
  <sheetFormatPr defaultRowHeight="16.5" x14ac:dyDescent="0.25"/>
  <cols>
    <col min="1" max="1" width="16" customWidth="1"/>
    <col min="7" max="7" width="15.5" customWidth="1"/>
    <col min="9" max="9" width="9.5" bestFit="1" customWidth="1"/>
    <col min="12" max="12" width="11.25" customWidth="1"/>
    <col min="13" max="13" width="11.5" customWidth="1"/>
  </cols>
  <sheetData>
    <row r="1" spans="1:13" x14ac:dyDescent="0.25">
      <c r="A1" t="s">
        <v>57</v>
      </c>
      <c r="B1" t="s">
        <v>60</v>
      </c>
      <c r="C1" t="str">
        <f>A1</f>
        <v>Date</v>
      </c>
      <c r="D1" t="s">
        <v>61</v>
      </c>
      <c r="E1" t="s">
        <v>15</v>
      </c>
      <c r="G1" t="s">
        <v>62</v>
      </c>
      <c r="H1" t="s">
        <v>63</v>
      </c>
      <c r="K1" s="13"/>
      <c r="L1" s="13" t="s">
        <v>61</v>
      </c>
      <c r="M1" s="13" t="s">
        <v>15</v>
      </c>
    </row>
    <row r="2" spans="1:13" x14ac:dyDescent="0.25">
      <c r="A2" s="2">
        <v>44395</v>
      </c>
      <c r="B2">
        <v>250000</v>
      </c>
      <c r="C2" s="2">
        <f t="shared" ref="C2:C65" si="0">A2</f>
        <v>44395</v>
      </c>
      <c r="D2">
        <f>'Capital main'!C292</f>
        <v>18.54</v>
      </c>
      <c r="E2">
        <f>Data!C20</f>
        <v>17925</v>
      </c>
      <c r="F2" s="11">
        <v>44378</v>
      </c>
      <c r="G2">
        <f>B12-B2</f>
        <v>-2333</v>
      </c>
      <c r="H2">
        <f>D12-D2</f>
        <v>3.4800000000000004</v>
      </c>
      <c r="K2" s="13" t="s">
        <v>64</v>
      </c>
      <c r="L2" s="12">
        <f>MAX(D2:D395)</f>
        <v>29.4</v>
      </c>
      <c r="M2" s="12">
        <f>MAX(E2:E395)</f>
        <v>18516</v>
      </c>
    </row>
    <row r="3" spans="1:13" x14ac:dyDescent="0.25">
      <c r="A3" s="2">
        <v>44396</v>
      </c>
      <c r="B3">
        <v>249131</v>
      </c>
      <c r="C3" s="2">
        <f t="shared" si="0"/>
        <v>44396</v>
      </c>
      <c r="D3">
        <f>'Capital main'!C293</f>
        <v>20.81</v>
      </c>
      <c r="E3">
        <f>Data!C21</f>
        <v>17794</v>
      </c>
      <c r="F3" s="11">
        <v>44409</v>
      </c>
      <c r="G3">
        <f>B34-B12</f>
        <v>16</v>
      </c>
      <c r="H3">
        <f>D34-D12</f>
        <v>-2.8599999999999994</v>
      </c>
      <c r="K3" s="13" t="s">
        <v>65</v>
      </c>
      <c r="L3" s="12">
        <f>MIN(D2:D395)</f>
        <v>14.47</v>
      </c>
      <c r="M3" s="12">
        <f>MIN(E2:E395)</f>
        <v>12682</v>
      </c>
    </row>
    <row r="4" spans="1:13" x14ac:dyDescent="0.25">
      <c r="A4" s="2">
        <v>44397</v>
      </c>
      <c r="B4">
        <v>248203</v>
      </c>
      <c r="C4" s="2">
        <f t="shared" si="0"/>
        <v>44397</v>
      </c>
      <c r="D4">
        <f>'Capital main'!C294</f>
        <v>23.24</v>
      </c>
      <c r="E4">
        <f>Data!C22</f>
        <v>17558</v>
      </c>
      <c r="F4" s="11">
        <v>44440</v>
      </c>
      <c r="G4">
        <f>B54-B34</f>
        <v>-6878</v>
      </c>
      <c r="H4">
        <f>D54-D34</f>
        <v>3.1400000000000006</v>
      </c>
      <c r="K4" s="13" t="s">
        <v>66</v>
      </c>
      <c r="L4" s="12">
        <f>AVERAGE(D2:D395)</f>
        <v>20.290406091370539</v>
      </c>
      <c r="M4" s="12">
        <f>AVERAGE(E2:E395)</f>
        <v>16058.078680203045</v>
      </c>
    </row>
    <row r="5" spans="1:13" x14ac:dyDescent="0.25">
      <c r="A5" s="2">
        <v>44398</v>
      </c>
      <c r="B5">
        <v>245839</v>
      </c>
      <c r="C5" s="2">
        <f t="shared" si="0"/>
        <v>44398</v>
      </c>
      <c r="D5">
        <f>'Capital main'!C295</f>
        <v>22.53</v>
      </c>
      <c r="E5">
        <f>Data!C23</f>
        <v>17430</v>
      </c>
      <c r="F5" s="11">
        <v>44470</v>
      </c>
      <c r="G5">
        <f>B74-B54</f>
        <v>-6235</v>
      </c>
      <c r="H5">
        <f>D74-D54</f>
        <v>-3.3200000000000003</v>
      </c>
      <c r="K5" s="13" t="s">
        <v>67</v>
      </c>
      <c r="L5" s="12">
        <f>MEDIAN(D2:D395)</f>
        <v>20.07</v>
      </c>
      <c r="M5" s="12">
        <f>MEDIAN(E2:E395)</f>
        <v>16401.5</v>
      </c>
    </row>
    <row r="6" spans="1:13" x14ac:dyDescent="0.25">
      <c r="A6" s="2">
        <v>44399</v>
      </c>
      <c r="B6">
        <v>248089</v>
      </c>
      <c r="C6" s="2">
        <f t="shared" si="0"/>
        <v>44399</v>
      </c>
      <c r="D6">
        <f>'Capital main'!C296</f>
        <v>20.54</v>
      </c>
      <c r="E6">
        <f>Data!C24</f>
        <v>17407</v>
      </c>
      <c r="F6" s="11">
        <v>44501</v>
      </c>
      <c r="G6">
        <f>B96-B74</f>
        <v>3442</v>
      </c>
      <c r="H6">
        <f>D96-D74</f>
        <v>0.78999999999999915</v>
      </c>
    </row>
    <row r="7" spans="1:13" x14ac:dyDescent="0.25">
      <c r="A7" s="2">
        <v>44400</v>
      </c>
      <c r="B7">
        <v>248189</v>
      </c>
      <c r="C7" s="2">
        <f t="shared" si="0"/>
        <v>44400</v>
      </c>
      <c r="D7">
        <f>'Capital main'!C297</f>
        <v>19.89</v>
      </c>
      <c r="E7">
        <f>Data!C25</f>
        <v>17318</v>
      </c>
      <c r="F7" s="11">
        <v>44531</v>
      </c>
      <c r="G7">
        <f>B118-B96</f>
        <v>2483</v>
      </c>
      <c r="H7">
        <f>D118-D96</f>
        <v>-5.2999999999999989</v>
      </c>
    </row>
    <row r="8" spans="1:13" x14ac:dyDescent="0.25">
      <c r="A8" s="2">
        <v>44403</v>
      </c>
      <c r="B8">
        <v>246132</v>
      </c>
      <c r="C8" s="2">
        <f t="shared" si="0"/>
        <v>44403</v>
      </c>
      <c r="D8">
        <f>'Capital main'!C298</f>
        <v>21.81</v>
      </c>
      <c r="E8">
        <f>Data!C26</f>
        <v>17202</v>
      </c>
      <c r="F8" s="11">
        <v>44562</v>
      </c>
      <c r="G8">
        <f>B136-B118</f>
        <v>-3352</v>
      </c>
      <c r="H8">
        <f>D136-D118</f>
        <v>9.5400000000000009</v>
      </c>
    </row>
    <row r="9" spans="1:13" x14ac:dyDescent="0.25">
      <c r="A9" s="2">
        <v>44404</v>
      </c>
      <c r="B9">
        <v>246136</v>
      </c>
      <c r="C9" s="2">
        <f t="shared" si="0"/>
        <v>44404</v>
      </c>
      <c r="D9">
        <f>'Capital main'!C299</f>
        <v>21.9</v>
      </c>
      <c r="E9">
        <f>Data!C27</f>
        <v>17173</v>
      </c>
      <c r="F9" s="11">
        <v>44593</v>
      </c>
      <c r="G9">
        <f>B151-B136</f>
        <v>5294</v>
      </c>
      <c r="H9">
        <f>D151-D136</f>
        <v>-1.3500000000000014</v>
      </c>
    </row>
    <row r="10" spans="1:13" x14ac:dyDescent="0.25">
      <c r="A10" s="2">
        <v>44405</v>
      </c>
      <c r="B10">
        <v>245514</v>
      </c>
      <c r="C10" s="2">
        <f t="shared" si="0"/>
        <v>44405</v>
      </c>
      <c r="D10">
        <f>'Capital main'!C300</f>
        <v>24.21</v>
      </c>
      <c r="E10">
        <f>Data!C28</f>
        <v>16965</v>
      </c>
      <c r="F10" s="11">
        <v>44621</v>
      </c>
      <c r="G10">
        <f>B174-B151</f>
        <v>11902</v>
      </c>
      <c r="H10">
        <f>D174-D151</f>
        <v>-5.3599999999999994</v>
      </c>
    </row>
    <row r="11" spans="1:13" x14ac:dyDescent="0.25">
      <c r="A11" s="2">
        <v>44406</v>
      </c>
      <c r="B11">
        <v>249592</v>
      </c>
      <c r="C11" s="2">
        <f t="shared" si="0"/>
        <v>44406</v>
      </c>
      <c r="D11">
        <f>'Capital main'!C301</f>
        <v>20.94</v>
      </c>
      <c r="E11">
        <f>Data!C29</f>
        <v>17331</v>
      </c>
      <c r="F11" s="11">
        <v>44652</v>
      </c>
      <c r="G11">
        <f>B193-B174</f>
        <v>-4800</v>
      </c>
      <c r="H11">
        <f>D193-D174</f>
        <v>3.379999999999999</v>
      </c>
    </row>
    <row r="12" spans="1:13" x14ac:dyDescent="0.25">
      <c r="A12" s="2">
        <v>44407</v>
      </c>
      <c r="B12">
        <v>247667</v>
      </c>
      <c r="C12" s="2">
        <f t="shared" si="0"/>
        <v>44407</v>
      </c>
      <c r="D12">
        <f>'Capital main'!C302</f>
        <v>22.02</v>
      </c>
      <c r="E12">
        <f>Data!C30</f>
        <v>17173</v>
      </c>
      <c r="F12" s="11">
        <v>44682</v>
      </c>
      <c r="G12">
        <f>B214-B193</f>
        <v>3091</v>
      </c>
      <c r="H12">
        <f>D214-D193</f>
        <v>-2.3599999999999994</v>
      </c>
    </row>
    <row r="13" spans="1:13" x14ac:dyDescent="0.25">
      <c r="A13" s="2">
        <v>44410</v>
      </c>
      <c r="B13">
        <v>251517</v>
      </c>
      <c r="C13" s="2">
        <f t="shared" si="0"/>
        <v>44410</v>
      </c>
      <c r="D13">
        <f>'Capital main'!C303</f>
        <v>20.6</v>
      </c>
      <c r="E13">
        <f>Data!C31</f>
        <v>17470</v>
      </c>
      <c r="F13" s="11">
        <v>44713</v>
      </c>
      <c r="G13">
        <f>B235-B214</f>
        <v>-41140</v>
      </c>
      <c r="H13">
        <f>D235-D214</f>
        <v>6.0500000000000007</v>
      </c>
    </row>
    <row r="14" spans="1:13" ht="17.25" thickBot="1" x14ac:dyDescent="0.3">
      <c r="A14" s="2">
        <v>44411</v>
      </c>
      <c r="B14">
        <v>251724</v>
      </c>
      <c r="C14" s="2">
        <f t="shared" si="0"/>
        <v>44411</v>
      </c>
      <c r="D14">
        <f>'Capital main'!C304</f>
        <v>20.59</v>
      </c>
      <c r="E14">
        <f>Data!C32</f>
        <v>17378</v>
      </c>
      <c r="F14" s="11">
        <v>44743</v>
      </c>
      <c r="G14">
        <f>B256-B235</f>
        <v>5873</v>
      </c>
      <c r="H14">
        <f>D256-D235</f>
        <v>-4.4700000000000024</v>
      </c>
    </row>
    <row r="15" spans="1:13" ht="17.25" thickBot="1" x14ac:dyDescent="0.3">
      <c r="A15" s="5">
        <v>44412</v>
      </c>
      <c r="B15">
        <v>252624</v>
      </c>
      <c r="C15" s="2">
        <f t="shared" si="0"/>
        <v>44412</v>
      </c>
      <c r="D15">
        <f>'Capital main'!C305</f>
        <v>20.420000000000002</v>
      </c>
      <c r="E15">
        <f>Data!C33</f>
        <v>17571</v>
      </c>
      <c r="F15" s="11">
        <v>44774</v>
      </c>
      <c r="G15">
        <f>B279-B256</f>
        <v>-9234</v>
      </c>
      <c r="H15">
        <f>D279-D256</f>
        <v>-5.9999999999998721E-2</v>
      </c>
    </row>
    <row r="16" spans="1:13" ht="17.25" thickBot="1" x14ac:dyDescent="0.3">
      <c r="A16" s="5">
        <v>44413</v>
      </c>
      <c r="B16">
        <v>252574</v>
      </c>
      <c r="C16" s="2">
        <f t="shared" si="0"/>
        <v>44413</v>
      </c>
      <c r="D16">
        <f>'Capital main'!C306</f>
        <v>19.38</v>
      </c>
      <c r="E16">
        <f>Data!C34</f>
        <v>17542</v>
      </c>
      <c r="F16" s="11">
        <v>44805</v>
      </c>
      <c r="G16">
        <f>B300-B277</f>
        <v>14467</v>
      </c>
      <c r="H16">
        <f>D300-D277</f>
        <v>4.1699999999999982</v>
      </c>
    </row>
    <row r="17" spans="1:10" ht="17.25" thickBot="1" x14ac:dyDescent="0.3">
      <c r="A17" s="5">
        <v>44414</v>
      </c>
      <c r="B17">
        <v>252024</v>
      </c>
      <c r="C17" s="2">
        <f t="shared" si="0"/>
        <v>44414</v>
      </c>
      <c r="D17">
        <f>'Capital main'!C307</f>
        <v>20.010000000000002</v>
      </c>
      <c r="E17">
        <f>Data!C35</f>
        <v>17437</v>
      </c>
      <c r="F17" s="11">
        <v>44835</v>
      </c>
      <c r="G17">
        <f>B74-B53</f>
        <v>-5230</v>
      </c>
      <c r="H17">
        <f>D74-D53</f>
        <v>-4.0300000000000011</v>
      </c>
    </row>
    <row r="18" spans="1:10" ht="17.25" thickBot="1" x14ac:dyDescent="0.3">
      <c r="A18" s="5">
        <v>44417</v>
      </c>
      <c r="B18">
        <v>251807</v>
      </c>
      <c r="C18" s="2">
        <f t="shared" si="0"/>
        <v>44417</v>
      </c>
      <c r="D18">
        <f>'Capital main'!C308</f>
        <v>21.31</v>
      </c>
      <c r="E18">
        <f>Data!C36</f>
        <v>17404</v>
      </c>
      <c r="F18" s="11">
        <v>44866</v>
      </c>
      <c r="G18">
        <f>B342-B320</f>
        <v>5755</v>
      </c>
      <c r="H18">
        <f>D342-D320</f>
        <v>-4.6199999999999974</v>
      </c>
    </row>
    <row r="19" spans="1:10" ht="17.25" thickBot="1" x14ac:dyDescent="0.3">
      <c r="A19" s="5">
        <v>44418</v>
      </c>
      <c r="B19">
        <v>250507</v>
      </c>
      <c r="C19" s="2">
        <f t="shared" si="0"/>
        <v>44418</v>
      </c>
      <c r="D19">
        <f>'Capital main'!C309</f>
        <v>21.1</v>
      </c>
      <c r="E19">
        <f>Data!C37</f>
        <v>17309</v>
      </c>
      <c r="F19" s="11">
        <v>44896</v>
      </c>
      <c r="G19">
        <f>B364-B342</f>
        <v>5245</v>
      </c>
      <c r="H19">
        <f>D364-D342</f>
        <v>-3.84</v>
      </c>
    </row>
    <row r="20" spans="1:10" ht="17.25" thickBot="1" x14ac:dyDescent="0.3">
      <c r="A20" s="5">
        <v>44419</v>
      </c>
      <c r="B20">
        <v>247332</v>
      </c>
      <c r="C20" s="2">
        <f t="shared" si="0"/>
        <v>44419</v>
      </c>
      <c r="D20">
        <f>'Capital main'!C310</f>
        <v>20.92</v>
      </c>
      <c r="E20">
        <f>Data!C38</f>
        <v>17171</v>
      </c>
      <c r="F20" s="11">
        <v>44927</v>
      </c>
      <c r="G20">
        <f>B377-B364</f>
        <v>4724</v>
      </c>
      <c r="H20">
        <f>D377-D364</f>
        <v>2.0399999999999991</v>
      </c>
      <c r="I20">
        <f>SUM(G2:G20)</f>
        <v>-16910</v>
      </c>
      <c r="J20">
        <f>AVERAGE(G2:G20)</f>
        <v>-890</v>
      </c>
    </row>
    <row r="21" spans="1:10" ht="17.25" thickBot="1" x14ac:dyDescent="0.3">
      <c r="A21" s="5">
        <v>44420</v>
      </c>
      <c r="B21">
        <v>248932</v>
      </c>
      <c r="C21" s="2">
        <f t="shared" si="0"/>
        <v>44420</v>
      </c>
      <c r="D21">
        <f>'Capital main'!C311</f>
        <v>19.28</v>
      </c>
      <c r="E21">
        <f>Data!C39</f>
        <v>17157</v>
      </c>
      <c r="F21" s="11">
        <v>44958</v>
      </c>
      <c r="G21">
        <f>B395-B377</f>
        <v>3432</v>
      </c>
    </row>
    <row r="22" spans="1:10" ht="17.25" thickBot="1" x14ac:dyDescent="0.3">
      <c r="A22" s="5">
        <v>44421</v>
      </c>
      <c r="B22">
        <v>239802</v>
      </c>
      <c r="C22" s="2">
        <f t="shared" si="0"/>
        <v>44421</v>
      </c>
      <c r="D22">
        <f>'Capital main'!C312</f>
        <v>20.46</v>
      </c>
      <c r="E22">
        <f>Data!C40</f>
        <v>16934</v>
      </c>
      <c r="F22" s="11"/>
    </row>
    <row r="23" spans="1:10" x14ac:dyDescent="0.25">
      <c r="A23" s="2">
        <v>44424</v>
      </c>
      <c r="B23">
        <v>232631</v>
      </c>
      <c r="C23" s="2">
        <f t="shared" si="0"/>
        <v>44424</v>
      </c>
      <c r="D23">
        <f>'Capital main'!C313</f>
        <v>21.13</v>
      </c>
      <c r="E23">
        <f>Data!C41</f>
        <v>16772</v>
      </c>
      <c r="F23" s="11"/>
    </row>
    <row r="24" spans="1:10" x14ac:dyDescent="0.25">
      <c r="A24" s="2">
        <v>44425</v>
      </c>
      <c r="B24">
        <v>221559</v>
      </c>
      <c r="C24" s="2">
        <f t="shared" si="0"/>
        <v>44425</v>
      </c>
      <c r="D24">
        <f>'Capital main'!C314</f>
        <v>23.46</v>
      </c>
      <c r="E24">
        <f>Data!C42</f>
        <v>16502</v>
      </c>
      <c r="F24" s="11"/>
    </row>
    <row r="25" spans="1:10" x14ac:dyDescent="0.25">
      <c r="A25" s="2">
        <v>44426</v>
      </c>
      <c r="B25">
        <v>235161</v>
      </c>
      <c r="C25" s="2">
        <f t="shared" si="0"/>
        <v>44426</v>
      </c>
      <c r="D25">
        <f>'Capital main'!C315</f>
        <v>20.62</v>
      </c>
      <c r="E25">
        <f>Data!C43</f>
        <v>16785</v>
      </c>
      <c r="F25" s="11"/>
    </row>
    <row r="26" spans="1:10" x14ac:dyDescent="0.25">
      <c r="A26" s="2">
        <v>44427</v>
      </c>
      <c r="B26">
        <v>223680</v>
      </c>
      <c r="C26" s="2">
        <f t="shared" si="0"/>
        <v>44427</v>
      </c>
      <c r="D26">
        <f>'Capital main'!C316</f>
        <v>24.18</v>
      </c>
      <c r="E26">
        <f>Data!C44</f>
        <v>16329</v>
      </c>
      <c r="F26" s="11"/>
    </row>
    <row r="27" spans="1:10" x14ac:dyDescent="0.25">
      <c r="A27" s="2">
        <v>44428</v>
      </c>
      <c r="B27">
        <v>225055</v>
      </c>
      <c r="C27" s="2">
        <f t="shared" si="0"/>
        <v>44428</v>
      </c>
      <c r="D27">
        <f>'Capital main'!C317</f>
        <v>26.52</v>
      </c>
      <c r="E27">
        <f>Data!C45</f>
        <v>16193</v>
      </c>
      <c r="F27" s="11"/>
    </row>
    <row r="28" spans="1:10" x14ac:dyDescent="0.25">
      <c r="A28" s="2">
        <v>44431</v>
      </c>
      <c r="B28">
        <v>236962</v>
      </c>
      <c r="C28" s="2">
        <f t="shared" si="0"/>
        <v>44431</v>
      </c>
      <c r="D28">
        <f>'Capital main'!C318</f>
        <v>22.44</v>
      </c>
      <c r="E28">
        <f>Data!C46</f>
        <v>16684</v>
      </c>
      <c r="F28" s="11"/>
    </row>
    <row r="29" spans="1:10" x14ac:dyDescent="0.25">
      <c r="A29" s="2">
        <v>44432</v>
      </c>
      <c r="B29">
        <v>238700</v>
      </c>
      <c r="C29" s="2">
        <f t="shared" si="0"/>
        <v>44432</v>
      </c>
      <c r="D29">
        <f>'Capital main'!C319</f>
        <v>20.78</v>
      </c>
      <c r="E29">
        <f>Data!C47</f>
        <v>16784</v>
      </c>
    </row>
    <row r="30" spans="1:10" x14ac:dyDescent="0.25">
      <c r="A30" s="2">
        <v>44433</v>
      </c>
      <c r="B30">
        <v>242038</v>
      </c>
      <c r="C30" s="2">
        <f t="shared" si="0"/>
        <v>44433</v>
      </c>
      <c r="D30">
        <f>'Capital main'!C320</f>
        <v>20.64</v>
      </c>
      <c r="E30">
        <f>Data!C48</f>
        <v>16963</v>
      </c>
    </row>
    <row r="31" spans="1:10" x14ac:dyDescent="0.25">
      <c r="A31" s="2">
        <v>44434</v>
      </c>
      <c r="B31">
        <v>241859</v>
      </c>
      <c r="C31" s="2">
        <f t="shared" si="0"/>
        <v>44434</v>
      </c>
      <c r="D31">
        <f>'Capital main'!C321</f>
        <v>20.38</v>
      </c>
      <c r="E31">
        <f>Data!C49</f>
        <v>16995</v>
      </c>
    </row>
    <row r="32" spans="1:10" x14ac:dyDescent="0.25">
      <c r="A32" s="2">
        <v>44435</v>
      </c>
      <c r="B32">
        <v>244149</v>
      </c>
      <c r="C32" s="2">
        <f t="shared" si="0"/>
        <v>44435</v>
      </c>
      <c r="D32">
        <f>'Capital main'!C322</f>
        <v>19.93</v>
      </c>
      <c r="E32">
        <f>Data!C50</f>
        <v>17170</v>
      </c>
    </row>
    <row r="33" spans="1:5" x14ac:dyDescent="0.25">
      <c r="A33" s="2">
        <v>44438</v>
      </c>
      <c r="B33">
        <v>246203</v>
      </c>
      <c r="C33" s="2">
        <f t="shared" si="0"/>
        <v>44438</v>
      </c>
      <c r="D33">
        <f>'Capital main'!C323</f>
        <v>19.46</v>
      </c>
      <c r="E33">
        <f>Data!C51</f>
        <v>17339</v>
      </c>
    </row>
    <row r="34" spans="1:5" x14ac:dyDescent="0.25">
      <c r="A34" s="2">
        <v>44439</v>
      </c>
      <c r="B34">
        <v>247683</v>
      </c>
      <c r="C34" s="2">
        <f t="shared" si="0"/>
        <v>44439</v>
      </c>
      <c r="D34">
        <f>'Capital main'!C324</f>
        <v>19.16</v>
      </c>
      <c r="E34">
        <f>Data!C52</f>
        <v>17431</v>
      </c>
    </row>
    <row r="35" spans="1:5" x14ac:dyDescent="0.25">
      <c r="A35" s="2">
        <v>44440</v>
      </c>
      <c r="B35">
        <v>247527</v>
      </c>
      <c r="C35" s="2">
        <f t="shared" si="0"/>
        <v>44440</v>
      </c>
      <c r="D35">
        <f>'Capital main'!C325</f>
        <v>19.18</v>
      </c>
      <c r="E35">
        <f>Data!C53</f>
        <v>17479</v>
      </c>
    </row>
    <row r="36" spans="1:5" x14ac:dyDescent="0.25">
      <c r="A36" s="2">
        <v>44441</v>
      </c>
      <c r="B36">
        <v>247167</v>
      </c>
      <c r="C36" s="2">
        <f t="shared" si="0"/>
        <v>44441</v>
      </c>
      <c r="D36">
        <f>'Capital main'!C326</f>
        <v>19</v>
      </c>
      <c r="E36">
        <f>Data!C54</f>
        <v>17390</v>
      </c>
    </row>
    <row r="37" spans="1:5" x14ac:dyDescent="0.25">
      <c r="A37" s="2">
        <v>44442</v>
      </c>
      <c r="B37">
        <v>249642</v>
      </c>
      <c r="C37" s="2">
        <f t="shared" si="0"/>
        <v>44442</v>
      </c>
      <c r="D37">
        <f>'Capital main'!C327</f>
        <v>19.09</v>
      </c>
      <c r="E37">
        <f>Data!C55</f>
        <v>17509</v>
      </c>
    </row>
    <row r="38" spans="1:5" x14ac:dyDescent="0.25">
      <c r="A38" s="2">
        <v>44445</v>
      </c>
      <c r="B38">
        <v>250277</v>
      </c>
      <c r="C38" s="2">
        <f t="shared" si="0"/>
        <v>44445</v>
      </c>
      <c r="D38">
        <f>'Capital main'!C328</f>
        <v>18.89</v>
      </c>
      <c r="E38">
        <f>Data!C56</f>
        <v>17496</v>
      </c>
    </row>
    <row r="39" spans="1:5" x14ac:dyDescent="0.25">
      <c r="A39" s="2">
        <v>44446</v>
      </c>
      <c r="B39">
        <v>248802</v>
      </c>
      <c r="C39" s="2">
        <f t="shared" si="0"/>
        <v>44446</v>
      </c>
      <c r="D39">
        <f>'Capital main'!C329</f>
        <v>19.03</v>
      </c>
      <c r="E39">
        <f>Data!C57</f>
        <v>17422</v>
      </c>
    </row>
    <row r="40" spans="1:5" x14ac:dyDescent="0.25">
      <c r="A40" s="2">
        <v>44447</v>
      </c>
      <c r="B40">
        <v>246602</v>
      </c>
      <c r="C40" s="2">
        <f t="shared" si="0"/>
        <v>44447</v>
      </c>
      <c r="D40">
        <f>'Capital main'!C330</f>
        <v>19.38</v>
      </c>
      <c r="E40">
        <f>Data!C58</f>
        <v>17262</v>
      </c>
    </row>
    <row r="41" spans="1:5" x14ac:dyDescent="0.25">
      <c r="A41" s="2">
        <v>44448</v>
      </c>
      <c r="B41">
        <v>247867</v>
      </c>
      <c r="C41" s="2">
        <f t="shared" si="0"/>
        <v>44448</v>
      </c>
      <c r="D41">
        <f>'Capital main'!C331</f>
        <v>19.55</v>
      </c>
      <c r="E41">
        <f>Data!C59</f>
        <v>17235</v>
      </c>
    </row>
    <row r="42" spans="1:5" x14ac:dyDescent="0.25">
      <c r="A42" s="2">
        <v>44449</v>
      </c>
      <c r="B42">
        <v>252302</v>
      </c>
      <c r="C42" s="2">
        <f t="shared" si="0"/>
        <v>44449</v>
      </c>
      <c r="D42">
        <f>'Capital main'!C332</f>
        <v>18.309999999999999</v>
      </c>
      <c r="E42">
        <f>Data!C60</f>
        <v>17473</v>
      </c>
    </row>
    <row r="43" spans="1:5" x14ac:dyDescent="0.25">
      <c r="A43" s="2">
        <v>44452</v>
      </c>
      <c r="B43">
        <v>251867</v>
      </c>
      <c r="C43" s="2">
        <f t="shared" si="0"/>
        <v>44452</v>
      </c>
      <c r="D43">
        <f>'Capital main'!C333</f>
        <v>16.88</v>
      </c>
      <c r="E43">
        <f>Data!C61</f>
        <v>17442</v>
      </c>
    </row>
    <row r="44" spans="1:5" x14ac:dyDescent="0.25">
      <c r="A44" s="2">
        <v>44453</v>
      </c>
      <c r="B44">
        <v>251757</v>
      </c>
      <c r="C44" s="2">
        <f t="shared" si="0"/>
        <v>44453</v>
      </c>
      <c r="D44">
        <f>'Capital main'!C334</f>
        <v>17.09</v>
      </c>
      <c r="E44">
        <f>Data!C62</f>
        <v>17461</v>
      </c>
    </row>
    <row r="45" spans="1:5" x14ac:dyDescent="0.25">
      <c r="A45" s="2">
        <v>44454</v>
      </c>
      <c r="B45">
        <v>251917</v>
      </c>
      <c r="C45" s="2">
        <f t="shared" si="0"/>
        <v>44454</v>
      </c>
      <c r="D45">
        <f>'Capital main'!C335</f>
        <v>17.559999999999999</v>
      </c>
      <c r="E45">
        <f>Data!C63</f>
        <v>17382</v>
      </c>
    </row>
    <row r="46" spans="1:5" x14ac:dyDescent="0.25">
      <c r="A46" s="2">
        <v>44455</v>
      </c>
      <c r="B46">
        <v>251187</v>
      </c>
      <c r="C46" s="2">
        <f t="shared" si="0"/>
        <v>44455</v>
      </c>
      <c r="D46">
        <f>'Capital main'!C336</f>
        <v>17.309999999999999</v>
      </c>
      <c r="E46">
        <f>Data!C64</f>
        <v>17248</v>
      </c>
    </row>
    <row r="47" spans="1:5" x14ac:dyDescent="0.25">
      <c r="A47" s="2">
        <v>44456</v>
      </c>
      <c r="B47">
        <v>251424</v>
      </c>
      <c r="C47" s="2">
        <f t="shared" si="0"/>
        <v>44456</v>
      </c>
      <c r="D47">
        <f>'Capital main'!C337</f>
        <v>17.14</v>
      </c>
      <c r="E47">
        <f>Data!C65</f>
        <v>17298</v>
      </c>
    </row>
    <row r="48" spans="1:5" x14ac:dyDescent="0.25">
      <c r="A48" s="2">
        <v>44461</v>
      </c>
      <c r="B48">
        <v>240597</v>
      </c>
      <c r="C48" s="2">
        <f t="shared" si="0"/>
        <v>44461</v>
      </c>
      <c r="D48">
        <f>'Capital main'!C338</f>
        <v>21.71</v>
      </c>
      <c r="E48">
        <f>Data!C66</f>
        <v>16900</v>
      </c>
    </row>
    <row r="49" spans="1:5" x14ac:dyDescent="0.25">
      <c r="A49" s="2">
        <v>44462</v>
      </c>
      <c r="B49">
        <v>248111</v>
      </c>
      <c r="C49" s="2">
        <f t="shared" si="0"/>
        <v>44462</v>
      </c>
      <c r="D49">
        <f>'Capital main'!C339</f>
        <v>19.91</v>
      </c>
      <c r="E49">
        <f>Data!C67</f>
        <v>17080</v>
      </c>
    </row>
    <row r="50" spans="1:5" x14ac:dyDescent="0.25">
      <c r="A50" s="2">
        <v>44463</v>
      </c>
      <c r="B50">
        <v>249857</v>
      </c>
      <c r="C50" s="2">
        <f t="shared" si="0"/>
        <v>44463</v>
      </c>
      <c r="D50">
        <f>'Capital main'!C340</f>
        <v>19.190000000000001</v>
      </c>
      <c r="E50">
        <f>Data!C68</f>
        <v>17250</v>
      </c>
    </row>
    <row r="51" spans="1:5" x14ac:dyDescent="0.25">
      <c r="A51" s="2">
        <v>44466</v>
      </c>
      <c r="B51">
        <v>250209</v>
      </c>
      <c r="C51" s="2">
        <f t="shared" si="0"/>
        <v>44466</v>
      </c>
      <c r="D51">
        <f>'Capital main'!C341</f>
        <v>19.77</v>
      </c>
      <c r="E51">
        <f>Data!C69</f>
        <v>17292</v>
      </c>
    </row>
    <row r="52" spans="1:5" x14ac:dyDescent="0.25">
      <c r="A52" s="2">
        <v>44467</v>
      </c>
      <c r="B52">
        <v>245734</v>
      </c>
      <c r="C52" s="2">
        <f t="shared" si="0"/>
        <v>44467</v>
      </c>
      <c r="D52">
        <f>'Capital main'!C342</f>
        <v>20.58</v>
      </c>
      <c r="E52">
        <f>Data!C70</f>
        <v>17170</v>
      </c>
    </row>
    <row r="53" spans="1:5" x14ac:dyDescent="0.25">
      <c r="A53" s="2">
        <v>44468</v>
      </c>
      <c r="B53">
        <v>239800</v>
      </c>
      <c r="C53" s="2">
        <f t="shared" si="0"/>
        <v>44468</v>
      </c>
      <c r="D53">
        <f>'Capital main'!C343</f>
        <v>23.01</v>
      </c>
      <c r="E53">
        <f>Data!C71</f>
        <v>16789</v>
      </c>
    </row>
    <row r="54" spans="1:5" x14ac:dyDescent="0.25">
      <c r="A54" s="2">
        <v>44469</v>
      </c>
      <c r="B54">
        <v>240805</v>
      </c>
      <c r="C54" s="2">
        <f t="shared" si="0"/>
        <v>44469</v>
      </c>
      <c r="D54">
        <f>'Capital main'!C344</f>
        <v>22.3</v>
      </c>
      <c r="E54">
        <f>Data!C72</f>
        <v>16917</v>
      </c>
    </row>
    <row r="55" spans="1:5" x14ac:dyDescent="0.25">
      <c r="A55" s="2">
        <v>44470</v>
      </c>
      <c r="B55">
        <v>227353</v>
      </c>
      <c r="C55" s="2">
        <f t="shared" si="0"/>
        <v>44470</v>
      </c>
      <c r="D55">
        <f>'Capital main'!C345</f>
        <v>24.54</v>
      </c>
      <c r="E55">
        <f>Data!C73</f>
        <v>16517</v>
      </c>
    </row>
    <row r="56" spans="1:5" x14ac:dyDescent="0.25">
      <c r="A56" s="2">
        <v>44473</v>
      </c>
      <c r="B56">
        <v>222248</v>
      </c>
      <c r="C56" s="2">
        <f t="shared" si="0"/>
        <v>44473</v>
      </c>
      <c r="D56">
        <f>'Capital main'!C346</f>
        <v>25.4</v>
      </c>
      <c r="E56">
        <f>Data!C74</f>
        <v>16442</v>
      </c>
    </row>
    <row r="57" spans="1:5" x14ac:dyDescent="0.25">
      <c r="A57" s="2">
        <v>44474</v>
      </c>
      <c r="B57">
        <v>212253</v>
      </c>
      <c r="C57" s="2">
        <f t="shared" si="0"/>
        <v>44474</v>
      </c>
      <c r="D57">
        <f>'Capital main'!C347</f>
        <v>24.91</v>
      </c>
      <c r="E57">
        <f>Data!C75</f>
        <v>16398</v>
      </c>
    </row>
    <row r="58" spans="1:5" x14ac:dyDescent="0.25">
      <c r="A58" s="2">
        <v>44475</v>
      </c>
      <c r="B58">
        <v>206593</v>
      </c>
      <c r="C58" s="2">
        <f t="shared" si="0"/>
        <v>44475</v>
      </c>
      <c r="D58">
        <f>'Capital main'!C348</f>
        <v>25.44</v>
      </c>
      <c r="E58">
        <f>Data!C76</f>
        <v>16359</v>
      </c>
    </row>
    <row r="59" spans="1:5" x14ac:dyDescent="0.25">
      <c r="A59" s="2">
        <v>44476</v>
      </c>
      <c r="B59">
        <v>218444</v>
      </c>
      <c r="C59" s="2">
        <f t="shared" si="0"/>
        <v>44476</v>
      </c>
      <c r="D59">
        <f>'Capital main'!C349</f>
        <v>23.57</v>
      </c>
      <c r="E59">
        <f>Data!C77</f>
        <v>16706</v>
      </c>
    </row>
    <row r="60" spans="1:5" x14ac:dyDescent="0.25">
      <c r="A60" s="2">
        <v>44477</v>
      </c>
      <c r="B60">
        <v>220721</v>
      </c>
      <c r="C60" s="2">
        <f t="shared" si="0"/>
        <v>44477</v>
      </c>
      <c r="D60">
        <f>'Capital main'!C350</f>
        <v>24.36</v>
      </c>
      <c r="E60">
        <f>Data!C78</f>
        <v>16627</v>
      </c>
    </row>
    <row r="61" spans="1:5" x14ac:dyDescent="0.25">
      <c r="A61" s="2">
        <v>44481</v>
      </c>
      <c r="B61">
        <v>222746</v>
      </c>
      <c r="C61" s="2">
        <f t="shared" si="0"/>
        <v>44481</v>
      </c>
      <c r="D61">
        <f>'Capital main'!C351</f>
        <v>25.24</v>
      </c>
      <c r="E61">
        <f>Data!C79</f>
        <v>16418</v>
      </c>
    </row>
    <row r="62" spans="1:5" x14ac:dyDescent="0.25">
      <c r="A62" s="2">
        <v>44482</v>
      </c>
      <c r="B62">
        <v>224621</v>
      </c>
      <c r="C62" s="2">
        <f t="shared" si="0"/>
        <v>44482</v>
      </c>
      <c r="D62">
        <f>'Capital main'!C352</f>
        <v>24.13</v>
      </c>
      <c r="E62">
        <f>Data!C80</f>
        <v>16318</v>
      </c>
    </row>
    <row r="63" spans="1:5" x14ac:dyDescent="0.25">
      <c r="A63" s="2">
        <v>44483</v>
      </c>
      <c r="B63">
        <v>227096</v>
      </c>
      <c r="C63" s="2">
        <f t="shared" si="0"/>
        <v>44483</v>
      </c>
      <c r="D63">
        <f>'Capital main'!C353</f>
        <v>22.32</v>
      </c>
      <c r="E63">
        <f>Data!C81</f>
        <v>16405</v>
      </c>
    </row>
    <row r="64" spans="1:5" x14ac:dyDescent="0.25">
      <c r="A64" s="2">
        <v>44484</v>
      </c>
      <c r="B64">
        <v>227265</v>
      </c>
      <c r="C64" s="2">
        <f t="shared" si="0"/>
        <v>44484</v>
      </c>
      <c r="D64">
        <f>'Capital main'!C354</f>
        <v>20.170000000000002</v>
      </c>
      <c r="E64">
        <f>Data!C82</f>
        <v>16782</v>
      </c>
    </row>
    <row r="65" spans="1:5" x14ac:dyDescent="0.25">
      <c r="A65" s="2">
        <v>44487</v>
      </c>
      <c r="B65">
        <v>230174</v>
      </c>
      <c r="C65" s="2">
        <f t="shared" si="0"/>
        <v>44487</v>
      </c>
      <c r="D65">
        <f>'Capital main'!C355</f>
        <v>20.45</v>
      </c>
      <c r="E65">
        <f>Data!C83</f>
        <v>16725</v>
      </c>
    </row>
    <row r="66" spans="1:5" x14ac:dyDescent="0.25">
      <c r="A66" s="2">
        <v>44488</v>
      </c>
      <c r="B66">
        <v>231708</v>
      </c>
      <c r="C66" s="2">
        <f t="shared" ref="C66:C129" si="1">A66</f>
        <v>44488</v>
      </c>
      <c r="D66">
        <f>'Capital main'!C356</f>
        <v>19.559999999999999</v>
      </c>
      <c r="E66">
        <f>Data!C84</f>
        <v>16902</v>
      </c>
    </row>
    <row r="67" spans="1:5" x14ac:dyDescent="0.25">
      <c r="A67" s="2">
        <v>44489</v>
      </c>
      <c r="B67">
        <v>232240</v>
      </c>
      <c r="C67" s="2">
        <f t="shared" si="1"/>
        <v>44489</v>
      </c>
      <c r="D67">
        <f>'Capital main'!C357</f>
        <v>19.37</v>
      </c>
      <c r="E67">
        <f>Data!C85</f>
        <v>16882</v>
      </c>
    </row>
    <row r="68" spans="1:5" x14ac:dyDescent="0.25">
      <c r="A68" s="2">
        <v>44490</v>
      </c>
      <c r="B68">
        <v>231367</v>
      </c>
      <c r="C68" s="2">
        <f t="shared" si="1"/>
        <v>44490</v>
      </c>
      <c r="D68">
        <f>'Capital main'!C358</f>
        <v>18.88</v>
      </c>
      <c r="E68">
        <f>Data!C86</f>
        <v>16813</v>
      </c>
    </row>
    <row r="69" spans="1:5" x14ac:dyDescent="0.25">
      <c r="A69" s="2">
        <v>44491</v>
      </c>
      <c r="B69">
        <v>232067</v>
      </c>
      <c r="C69" s="2">
        <f t="shared" si="1"/>
        <v>44491</v>
      </c>
      <c r="D69">
        <f>'Capital main'!C359</f>
        <v>19.170000000000002</v>
      </c>
      <c r="E69">
        <f>Data!C87</f>
        <v>16854</v>
      </c>
    </row>
    <row r="70" spans="1:5" x14ac:dyDescent="0.25">
      <c r="A70" s="2">
        <v>44494</v>
      </c>
      <c r="B70">
        <v>232917</v>
      </c>
      <c r="C70" s="2">
        <f t="shared" si="1"/>
        <v>44494</v>
      </c>
      <c r="D70">
        <f>'Capital main'!C360</f>
        <v>19.72</v>
      </c>
      <c r="E70">
        <f>Data!C88</f>
        <v>16888</v>
      </c>
    </row>
    <row r="71" spans="1:5" x14ac:dyDescent="0.25">
      <c r="A71" s="2">
        <v>44495</v>
      </c>
      <c r="B71">
        <v>238242</v>
      </c>
      <c r="C71" s="2">
        <f t="shared" si="1"/>
        <v>44495</v>
      </c>
      <c r="D71">
        <f>'Capital main'!C361</f>
        <v>18.84</v>
      </c>
      <c r="E71">
        <f>Data!C89</f>
        <v>17048</v>
      </c>
    </row>
    <row r="72" spans="1:5" x14ac:dyDescent="0.25">
      <c r="A72" s="2">
        <v>44496</v>
      </c>
      <c r="B72">
        <v>236045</v>
      </c>
      <c r="C72" s="2">
        <f t="shared" si="1"/>
        <v>44496</v>
      </c>
      <c r="D72">
        <f>'Capital main'!C362</f>
        <v>18.510000000000002</v>
      </c>
      <c r="E72">
        <f>Data!C90</f>
        <v>17071</v>
      </c>
    </row>
    <row r="73" spans="1:5" x14ac:dyDescent="0.25">
      <c r="A73" s="2">
        <v>44497</v>
      </c>
      <c r="B73">
        <v>235820</v>
      </c>
      <c r="C73" s="2">
        <f t="shared" si="1"/>
        <v>44497</v>
      </c>
      <c r="D73">
        <f>'Capital main'!C363</f>
        <v>17.829999999999998</v>
      </c>
      <c r="E73">
        <f>Data!C91</f>
        <v>17038</v>
      </c>
    </row>
    <row r="74" spans="1:5" x14ac:dyDescent="0.25">
      <c r="A74" s="2">
        <v>44498</v>
      </c>
      <c r="B74">
        <v>234570</v>
      </c>
      <c r="C74" s="2">
        <f t="shared" si="1"/>
        <v>44498</v>
      </c>
      <c r="D74">
        <f>'Capital main'!C364</f>
        <v>18.98</v>
      </c>
      <c r="E74">
        <f>Data!C92</f>
        <v>16945</v>
      </c>
    </row>
    <row r="75" spans="1:5" x14ac:dyDescent="0.25">
      <c r="A75" s="2">
        <v>44501</v>
      </c>
      <c r="B75">
        <v>236920</v>
      </c>
      <c r="C75" s="2">
        <f t="shared" si="1"/>
        <v>44501</v>
      </c>
      <c r="D75">
        <f>'Capital main'!C365</f>
        <v>19.22</v>
      </c>
      <c r="E75">
        <f>Data!C93</f>
        <v>17079</v>
      </c>
    </row>
    <row r="76" spans="1:5" x14ac:dyDescent="0.25">
      <c r="A76" s="2">
        <v>44502</v>
      </c>
      <c r="B76">
        <v>236951</v>
      </c>
      <c r="C76" s="2">
        <f t="shared" si="1"/>
        <v>44502</v>
      </c>
      <c r="D76">
        <f>'Capital main'!C366</f>
        <v>19.84</v>
      </c>
      <c r="E76">
        <f>Data!C94</f>
        <v>17059</v>
      </c>
    </row>
    <row r="77" spans="1:5" x14ac:dyDescent="0.25">
      <c r="A77" s="2">
        <v>44503</v>
      </c>
      <c r="B77">
        <v>237291</v>
      </c>
      <c r="C77" s="2">
        <f t="shared" si="1"/>
        <v>44503</v>
      </c>
      <c r="D77">
        <f>'Capital main'!C367</f>
        <v>19.04</v>
      </c>
      <c r="E77">
        <f>Data!C95</f>
        <v>17092</v>
      </c>
    </row>
    <row r="78" spans="1:5" x14ac:dyDescent="0.25">
      <c r="A78" s="2">
        <v>44504</v>
      </c>
      <c r="B78">
        <v>237371</v>
      </c>
      <c r="C78" s="2">
        <f t="shared" si="1"/>
        <v>44504</v>
      </c>
      <c r="D78">
        <f>'Capital main'!C368</f>
        <v>18.18</v>
      </c>
      <c r="E78">
        <f>Data!C96</f>
        <v>17075</v>
      </c>
    </row>
    <row r="79" spans="1:5" x14ac:dyDescent="0.25">
      <c r="A79" s="2">
        <v>44505</v>
      </c>
      <c r="B79">
        <v>238037</v>
      </c>
      <c r="C79" s="2">
        <f t="shared" si="1"/>
        <v>44505</v>
      </c>
      <c r="D79">
        <f>'Capital main'!C369</f>
        <v>17.87</v>
      </c>
      <c r="E79">
        <f>Data!C97</f>
        <v>17267</v>
      </c>
    </row>
    <row r="80" spans="1:5" x14ac:dyDescent="0.25">
      <c r="A80" s="2">
        <v>44508</v>
      </c>
      <c r="B80">
        <v>238637</v>
      </c>
      <c r="C80" s="2">
        <f t="shared" si="1"/>
        <v>44508</v>
      </c>
      <c r="D80">
        <f>'Capital main'!C370</f>
        <v>16.989999999999998</v>
      </c>
      <c r="E80">
        <f>Data!C98</f>
        <v>17424</v>
      </c>
    </row>
    <row r="81" spans="1:5" x14ac:dyDescent="0.25">
      <c r="A81" s="2">
        <v>44509</v>
      </c>
      <c r="B81">
        <v>238722</v>
      </c>
      <c r="C81" s="2">
        <f t="shared" si="1"/>
        <v>44509</v>
      </c>
      <c r="D81">
        <f>'Capital main'!C371</f>
        <v>17.68</v>
      </c>
      <c r="E81">
        <f>Data!C99</f>
        <v>17551</v>
      </c>
    </row>
    <row r="82" spans="1:5" x14ac:dyDescent="0.25">
      <c r="A82" s="2">
        <v>44510</v>
      </c>
      <c r="B82">
        <v>238622</v>
      </c>
      <c r="C82" s="2">
        <f t="shared" si="1"/>
        <v>44510</v>
      </c>
      <c r="D82">
        <f>'Capital main'!C372</f>
        <v>17.13</v>
      </c>
      <c r="E82">
        <f>Data!C100</f>
        <v>17555</v>
      </c>
    </row>
    <row r="83" spans="1:5" x14ac:dyDescent="0.25">
      <c r="A83" s="2">
        <v>44511</v>
      </c>
      <c r="B83">
        <v>238422</v>
      </c>
      <c r="C83" s="2">
        <f t="shared" si="1"/>
        <v>44511</v>
      </c>
      <c r="D83">
        <f>'Capital main'!C373</f>
        <v>17.12</v>
      </c>
      <c r="E83">
        <f>Data!C101</f>
        <v>17470</v>
      </c>
    </row>
    <row r="84" spans="1:5" x14ac:dyDescent="0.25">
      <c r="A84" s="2">
        <v>44512</v>
      </c>
      <c r="B84">
        <v>238747</v>
      </c>
      <c r="C84" s="2">
        <f t="shared" si="1"/>
        <v>44512</v>
      </c>
      <c r="D84">
        <f>'Capital main'!C374</f>
        <v>16.350000000000001</v>
      </c>
      <c r="E84">
        <f>Data!C102</f>
        <v>17547</v>
      </c>
    </row>
    <row r="85" spans="1:5" x14ac:dyDescent="0.25">
      <c r="A85" s="2">
        <v>44515</v>
      </c>
      <c r="B85">
        <v>239472</v>
      </c>
      <c r="C85" s="2">
        <f t="shared" si="1"/>
        <v>44515</v>
      </c>
      <c r="D85">
        <f>'Capital main'!C375</f>
        <v>16.510000000000002</v>
      </c>
      <c r="E85">
        <f>Data!C103</f>
        <v>17664</v>
      </c>
    </row>
    <row r="86" spans="1:5" x14ac:dyDescent="0.25">
      <c r="A86" s="2">
        <v>44516</v>
      </c>
      <c r="B86">
        <v>239484</v>
      </c>
      <c r="C86" s="2">
        <f t="shared" si="1"/>
        <v>44516</v>
      </c>
      <c r="D86">
        <f>'Capital main'!C376</f>
        <v>15.88</v>
      </c>
      <c r="E86">
        <f>Data!C104</f>
        <v>17701</v>
      </c>
    </row>
    <row r="87" spans="1:5" x14ac:dyDescent="0.25">
      <c r="A87" s="2">
        <v>44517</v>
      </c>
      <c r="B87">
        <v>239867</v>
      </c>
      <c r="C87" s="2">
        <f t="shared" si="1"/>
        <v>44517</v>
      </c>
      <c r="D87">
        <f>'Capital main'!C377</f>
        <v>15.65</v>
      </c>
      <c r="E87">
        <f>Data!C105</f>
        <v>17722</v>
      </c>
    </row>
    <row r="88" spans="1:5" x14ac:dyDescent="0.25">
      <c r="A88" s="2">
        <v>44518</v>
      </c>
      <c r="B88">
        <v>240367</v>
      </c>
      <c r="C88" s="2">
        <f t="shared" si="1"/>
        <v>44518</v>
      </c>
      <c r="D88">
        <f>'Capital main'!C378</f>
        <v>15.03</v>
      </c>
      <c r="E88">
        <f>Data!C106</f>
        <v>17860</v>
      </c>
    </row>
    <row r="89" spans="1:5" x14ac:dyDescent="0.25">
      <c r="A89" s="2">
        <v>44519</v>
      </c>
      <c r="B89">
        <v>240419</v>
      </c>
      <c r="C89" s="2">
        <f t="shared" si="1"/>
        <v>44519</v>
      </c>
      <c r="D89">
        <f>'Capital main'!C379</f>
        <v>15.36</v>
      </c>
      <c r="E89">
        <f>Data!C107</f>
        <v>17851</v>
      </c>
    </row>
    <row r="90" spans="1:5" x14ac:dyDescent="0.25">
      <c r="A90" s="2">
        <v>44522</v>
      </c>
      <c r="B90">
        <v>240444</v>
      </c>
      <c r="C90" s="2">
        <f t="shared" si="1"/>
        <v>44522</v>
      </c>
      <c r="D90">
        <f>'Capital main'!C380</f>
        <v>16.3</v>
      </c>
      <c r="E90">
        <f>Data!C108</f>
        <v>17836</v>
      </c>
    </row>
    <row r="91" spans="1:5" x14ac:dyDescent="0.25">
      <c r="A91" s="2">
        <v>44523</v>
      </c>
      <c r="B91">
        <v>238522</v>
      </c>
      <c r="C91" s="2">
        <f t="shared" si="1"/>
        <v>44523</v>
      </c>
      <c r="D91">
        <f>'Capital main'!C381</f>
        <v>16.78</v>
      </c>
      <c r="E91">
        <f>Data!C109</f>
        <v>17659</v>
      </c>
    </row>
    <row r="92" spans="1:5" x14ac:dyDescent="0.25">
      <c r="A92" s="2">
        <v>44524</v>
      </c>
      <c r="B92">
        <v>239199</v>
      </c>
      <c r="C92" s="2">
        <f t="shared" si="1"/>
        <v>44524</v>
      </c>
      <c r="D92">
        <f>'Capital main'!C382</f>
        <v>16.39</v>
      </c>
      <c r="E92">
        <f>Data!C110</f>
        <v>17679</v>
      </c>
    </row>
    <row r="93" spans="1:5" x14ac:dyDescent="0.25">
      <c r="A93" s="2">
        <v>44525</v>
      </c>
      <c r="B93">
        <v>239252</v>
      </c>
      <c r="C93" s="2">
        <f t="shared" si="1"/>
        <v>44525</v>
      </c>
      <c r="D93">
        <f>'Capital main'!C383</f>
        <v>16.14</v>
      </c>
      <c r="E93">
        <f>Data!C111</f>
        <v>17676</v>
      </c>
    </row>
    <row r="94" spans="1:5" x14ac:dyDescent="0.25">
      <c r="A94" s="2">
        <v>44526</v>
      </c>
      <c r="B94">
        <v>233027</v>
      </c>
      <c r="C94" s="2">
        <f t="shared" si="1"/>
        <v>44526</v>
      </c>
      <c r="D94">
        <f>'Capital main'!C384</f>
        <v>19.260000000000002</v>
      </c>
      <c r="E94">
        <f>Data!C112</f>
        <v>17342</v>
      </c>
    </row>
    <row r="95" spans="1:5" x14ac:dyDescent="0.25">
      <c r="A95" s="2">
        <v>44529</v>
      </c>
      <c r="B95">
        <v>232875</v>
      </c>
      <c r="C95" s="2">
        <f t="shared" si="1"/>
        <v>44529</v>
      </c>
      <c r="D95">
        <f>'Capital main'!C385</f>
        <v>20.51</v>
      </c>
      <c r="E95">
        <f>Data!C113</f>
        <v>17308</v>
      </c>
    </row>
    <row r="96" spans="1:5" x14ac:dyDescent="0.25">
      <c r="A96" s="2">
        <v>44530</v>
      </c>
      <c r="B96">
        <v>238012</v>
      </c>
      <c r="C96" s="2">
        <f t="shared" si="1"/>
        <v>44530</v>
      </c>
      <c r="D96">
        <f>'Capital main'!C386</f>
        <v>19.77</v>
      </c>
      <c r="E96">
        <f>Data!C114</f>
        <v>17327</v>
      </c>
    </row>
    <row r="97" spans="1:5" x14ac:dyDescent="0.25">
      <c r="A97" s="2">
        <v>44531</v>
      </c>
      <c r="B97">
        <v>233456</v>
      </c>
      <c r="C97" s="2">
        <f t="shared" si="1"/>
        <v>44531</v>
      </c>
      <c r="D97">
        <f>'Capital main'!C387</f>
        <v>19.170000000000002</v>
      </c>
      <c r="E97">
        <f>Data!C115</f>
        <v>17586</v>
      </c>
    </row>
    <row r="98" spans="1:5" x14ac:dyDescent="0.25">
      <c r="A98" s="2">
        <v>44532</v>
      </c>
      <c r="B98">
        <v>231150</v>
      </c>
      <c r="C98" s="2">
        <f t="shared" si="1"/>
        <v>44532</v>
      </c>
      <c r="D98">
        <f>'Capital main'!C388</f>
        <v>19.78</v>
      </c>
      <c r="E98">
        <f>Data!C116</f>
        <v>17705</v>
      </c>
    </row>
    <row r="99" spans="1:5" x14ac:dyDescent="0.25">
      <c r="A99" s="2">
        <v>44533</v>
      </c>
      <c r="B99">
        <v>232037</v>
      </c>
      <c r="C99" s="2">
        <f t="shared" si="1"/>
        <v>44533</v>
      </c>
      <c r="D99">
        <f>'Capital main'!C389</f>
        <v>19.04</v>
      </c>
      <c r="E99">
        <f>Data!C117</f>
        <v>17704</v>
      </c>
    </row>
    <row r="100" spans="1:5" x14ac:dyDescent="0.25">
      <c r="A100" s="2">
        <v>44536</v>
      </c>
      <c r="B100">
        <v>232697</v>
      </c>
      <c r="C100" s="2">
        <f t="shared" si="1"/>
        <v>44536</v>
      </c>
      <c r="D100">
        <f>'Capital main'!C390</f>
        <v>20.05</v>
      </c>
      <c r="E100">
        <f>Data!C118</f>
        <v>17693</v>
      </c>
    </row>
    <row r="101" spans="1:5" x14ac:dyDescent="0.25">
      <c r="A101" s="2">
        <v>44537</v>
      </c>
      <c r="B101">
        <v>231747</v>
      </c>
      <c r="C101" s="2">
        <f t="shared" si="1"/>
        <v>44537</v>
      </c>
      <c r="D101">
        <f>'Capital main'!C391</f>
        <v>18.2</v>
      </c>
      <c r="E101">
        <f>Data!C119</f>
        <v>17795</v>
      </c>
    </row>
    <row r="102" spans="1:5" x14ac:dyDescent="0.25">
      <c r="A102" s="2">
        <v>44538</v>
      </c>
      <c r="B102">
        <v>231516</v>
      </c>
      <c r="C102" s="2">
        <f t="shared" si="1"/>
        <v>44538</v>
      </c>
      <c r="D102">
        <f>'Capital main'!C392</f>
        <v>17.329999999999998</v>
      </c>
      <c r="E102">
        <f>Data!C120</f>
        <v>17851</v>
      </c>
    </row>
    <row r="103" spans="1:5" x14ac:dyDescent="0.25">
      <c r="A103" s="2">
        <v>44539</v>
      </c>
      <c r="B103">
        <v>230151</v>
      </c>
      <c r="C103" s="2">
        <f t="shared" si="1"/>
        <v>44539</v>
      </c>
      <c r="D103">
        <f>'Capital main'!C393</f>
        <v>15.98</v>
      </c>
      <c r="E103">
        <f>Data!C121</f>
        <v>17911</v>
      </c>
    </row>
    <row r="104" spans="1:5" x14ac:dyDescent="0.25">
      <c r="A104" s="2">
        <v>44540</v>
      </c>
      <c r="B104">
        <v>231927</v>
      </c>
      <c r="C104" s="2">
        <f t="shared" si="1"/>
        <v>44540</v>
      </c>
      <c r="D104">
        <f>'Capital main'!C394</f>
        <v>16.350000000000001</v>
      </c>
      <c r="E104">
        <f>Data!C122</f>
        <v>17818</v>
      </c>
    </row>
    <row r="105" spans="1:5" x14ac:dyDescent="0.25">
      <c r="A105" s="2">
        <v>44543</v>
      </c>
      <c r="B105">
        <v>232827</v>
      </c>
      <c r="C105" s="2">
        <f t="shared" si="1"/>
        <v>44543</v>
      </c>
      <c r="D105">
        <f>'Capital main'!C395</f>
        <v>15.51</v>
      </c>
      <c r="E105">
        <f>Data!C123</f>
        <v>17752</v>
      </c>
    </row>
    <row r="106" spans="1:5" x14ac:dyDescent="0.25">
      <c r="A106" s="2">
        <v>44544</v>
      </c>
      <c r="B106">
        <v>234580</v>
      </c>
      <c r="C106" s="2">
        <f t="shared" si="1"/>
        <v>44544</v>
      </c>
      <c r="D106">
        <f>'Capital main'!C396</f>
        <v>16.37</v>
      </c>
      <c r="E106">
        <f>Data!C124</f>
        <v>17605</v>
      </c>
    </row>
    <row r="107" spans="1:5" x14ac:dyDescent="0.25">
      <c r="A107" s="2">
        <v>44545</v>
      </c>
      <c r="B107">
        <v>235280</v>
      </c>
      <c r="C107" s="2">
        <f t="shared" si="1"/>
        <v>44545</v>
      </c>
      <c r="D107">
        <f>'Capital main'!C397</f>
        <v>16.57</v>
      </c>
      <c r="E107">
        <f>Data!C125</f>
        <v>17630</v>
      </c>
    </row>
    <row r="108" spans="1:5" x14ac:dyDescent="0.25">
      <c r="A108" s="2">
        <v>44546</v>
      </c>
      <c r="B108">
        <v>236930</v>
      </c>
      <c r="C108" s="2">
        <f t="shared" si="1"/>
        <v>44546</v>
      </c>
      <c r="D108">
        <f>'Capital main'!C398</f>
        <v>14.65</v>
      </c>
      <c r="E108">
        <f>Data!C126</f>
        <v>17804</v>
      </c>
    </row>
    <row r="109" spans="1:5" x14ac:dyDescent="0.25">
      <c r="A109" s="2">
        <v>44547</v>
      </c>
      <c r="B109">
        <v>236930</v>
      </c>
      <c r="C109" s="2">
        <f t="shared" si="1"/>
        <v>44547</v>
      </c>
      <c r="D109">
        <f>'Capital main'!C399</f>
        <v>15.45</v>
      </c>
      <c r="E109">
        <f>Data!C127</f>
        <v>17786</v>
      </c>
    </row>
    <row r="110" spans="1:5" x14ac:dyDescent="0.25">
      <c r="A110" s="2">
        <v>44550</v>
      </c>
      <c r="B110">
        <v>234880</v>
      </c>
      <c r="C110" s="2">
        <f t="shared" si="1"/>
        <v>44550</v>
      </c>
      <c r="D110">
        <f>'Capital main'!C400</f>
        <v>17.87</v>
      </c>
      <c r="E110">
        <f>Data!C128</f>
        <v>17580</v>
      </c>
    </row>
    <row r="111" spans="1:5" x14ac:dyDescent="0.25">
      <c r="A111" s="2">
        <v>44551</v>
      </c>
      <c r="B111">
        <v>238092</v>
      </c>
      <c r="C111" s="2">
        <f t="shared" si="1"/>
        <v>44551</v>
      </c>
      <c r="D111">
        <f>'Capital main'!C401</f>
        <v>16.100000000000001</v>
      </c>
      <c r="E111">
        <f>Data!C129</f>
        <v>17796</v>
      </c>
    </row>
    <row r="112" spans="1:5" x14ac:dyDescent="0.25">
      <c r="A112" s="2">
        <v>44552</v>
      </c>
      <c r="B112">
        <v>238342</v>
      </c>
      <c r="C112" s="2">
        <f t="shared" si="1"/>
        <v>44552</v>
      </c>
      <c r="D112">
        <f>'Capital main'!C402</f>
        <v>15.8</v>
      </c>
      <c r="E112">
        <f>Data!C130</f>
        <v>17833</v>
      </c>
    </row>
    <row r="113" spans="1:5" x14ac:dyDescent="0.25">
      <c r="A113" s="2">
        <v>44553</v>
      </c>
      <c r="B113">
        <v>239043</v>
      </c>
      <c r="C113" s="2">
        <f t="shared" si="1"/>
        <v>44553</v>
      </c>
      <c r="D113">
        <f>'Capital main'!C403</f>
        <v>15.06</v>
      </c>
      <c r="E113">
        <f>Data!C131</f>
        <v>17954</v>
      </c>
    </row>
    <row r="114" spans="1:5" x14ac:dyDescent="0.25">
      <c r="A114" s="2">
        <v>44554</v>
      </c>
      <c r="B114">
        <v>239343</v>
      </c>
      <c r="C114" s="2">
        <f t="shared" si="1"/>
        <v>44554</v>
      </c>
      <c r="D114">
        <f>'Capital main'!C404</f>
        <v>14.83</v>
      </c>
      <c r="E114">
        <f>Data!C132</f>
        <v>17958</v>
      </c>
    </row>
    <row r="115" spans="1:5" x14ac:dyDescent="0.25">
      <c r="A115" s="2">
        <v>44557</v>
      </c>
      <c r="B115">
        <v>239594</v>
      </c>
      <c r="C115" s="2">
        <f t="shared" si="1"/>
        <v>44557</v>
      </c>
      <c r="D115">
        <f>'Capital main'!C405</f>
        <v>15.35</v>
      </c>
      <c r="E115">
        <f>Data!C133</f>
        <v>18068</v>
      </c>
    </row>
    <row r="116" spans="1:5" x14ac:dyDescent="0.25">
      <c r="A116" s="2">
        <v>44558</v>
      </c>
      <c r="B116">
        <v>240644</v>
      </c>
      <c r="C116" s="2">
        <f t="shared" si="1"/>
        <v>44558</v>
      </c>
      <c r="D116">
        <f>'Capital main'!C406</f>
        <v>14.85</v>
      </c>
      <c r="E116">
        <f>Data!C134</f>
        <v>18207</v>
      </c>
    </row>
    <row r="117" spans="1:5" x14ac:dyDescent="0.25">
      <c r="A117" s="2">
        <v>44559</v>
      </c>
      <c r="B117">
        <v>240845</v>
      </c>
      <c r="C117" s="2">
        <f t="shared" si="1"/>
        <v>44559</v>
      </c>
      <c r="D117">
        <f>'Capital main'!C407</f>
        <v>14.78</v>
      </c>
      <c r="E117">
        <f>Data!C135</f>
        <v>18276</v>
      </c>
    </row>
    <row r="118" spans="1:5" x14ac:dyDescent="0.25">
      <c r="A118" s="2">
        <v>44560</v>
      </c>
      <c r="B118">
        <v>240495</v>
      </c>
      <c r="C118" s="2">
        <f t="shared" si="1"/>
        <v>44560</v>
      </c>
      <c r="D118">
        <f>'Capital main'!C408</f>
        <v>14.47</v>
      </c>
      <c r="E118">
        <f>Data!C136</f>
        <v>18212</v>
      </c>
    </row>
    <row r="119" spans="1:5" x14ac:dyDescent="0.25">
      <c r="A119" s="2">
        <v>44564</v>
      </c>
      <c r="B119">
        <v>241295</v>
      </c>
      <c r="C119" s="2">
        <f t="shared" si="1"/>
        <v>44564</v>
      </c>
      <c r="D119">
        <f>'Capital main'!C409</f>
        <v>15.17</v>
      </c>
      <c r="E119">
        <f>Data!C137</f>
        <v>18273</v>
      </c>
    </row>
    <row r="120" spans="1:5" x14ac:dyDescent="0.25">
      <c r="A120" s="2">
        <v>44565</v>
      </c>
      <c r="B120">
        <v>242226</v>
      </c>
      <c r="C120" s="2">
        <f t="shared" si="1"/>
        <v>44565</v>
      </c>
      <c r="D120">
        <f>'Capital main'!C410</f>
        <v>15.32</v>
      </c>
      <c r="E120">
        <f>Data!C138</f>
        <v>18516</v>
      </c>
    </row>
    <row r="121" spans="1:5" x14ac:dyDescent="0.25">
      <c r="A121" s="2">
        <v>44566</v>
      </c>
      <c r="B121">
        <v>242478</v>
      </c>
      <c r="C121" s="2">
        <f t="shared" si="1"/>
        <v>44566</v>
      </c>
      <c r="D121">
        <f>'Capital main'!C411</f>
        <v>15.4</v>
      </c>
      <c r="E121">
        <f>Data!C139</f>
        <v>18480</v>
      </c>
    </row>
    <row r="122" spans="1:5" x14ac:dyDescent="0.25">
      <c r="A122" s="2">
        <v>44567</v>
      </c>
      <c r="B122">
        <v>242057</v>
      </c>
      <c r="C122" s="2">
        <f t="shared" si="1"/>
        <v>44567</v>
      </c>
      <c r="D122">
        <f>'Capital main'!C412</f>
        <v>16.27</v>
      </c>
      <c r="E122">
        <f>Data!C140</f>
        <v>18335</v>
      </c>
    </row>
    <row r="123" spans="1:5" x14ac:dyDescent="0.25">
      <c r="A123" s="2">
        <v>44568</v>
      </c>
      <c r="B123">
        <v>240482</v>
      </c>
      <c r="C123" s="2">
        <f t="shared" si="1"/>
        <v>44568</v>
      </c>
      <c r="D123">
        <f>'Capital main'!C413</f>
        <v>17.690000000000001</v>
      </c>
      <c r="E123">
        <f>Data!C141</f>
        <v>18143</v>
      </c>
    </row>
    <row r="124" spans="1:5" x14ac:dyDescent="0.25">
      <c r="A124" s="2">
        <v>44571</v>
      </c>
      <c r="B124">
        <v>241932</v>
      </c>
      <c r="C124" s="2">
        <f t="shared" si="1"/>
        <v>44571</v>
      </c>
      <c r="D124">
        <f>'Capital main'!C414</f>
        <v>16.5</v>
      </c>
      <c r="E124">
        <f>Data!C142</f>
        <v>18258</v>
      </c>
    </row>
    <row r="125" spans="1:5" x14ac:dyDescent="0.25">
      <c r="A125" s="2">
        <v>44572</v>
      </c>
      <c r="B125">
        <v>242007</v>
      </c>
      <c r="C125" s="2">
        <f t="shared" si="1"/>
        <v>44572</v>
      </c>
      <c r="D125">
        <f>'Capital main'!C415</f>
        <v>16.899999999999999</v>
      </c>
      <c r="E125">
        <f>Data!C143</f>
        <v>18280</v>
      </c>
    </row>
    <row r="126" spans="1:5" x14ac:dyDescent="0.25">
      <c r="A126" s="2">
        <v>44573</v>
      </c>
      <c r="B126">
        <v>243457</v>
      </c>
      <c r="C126" s="2">
        <f t="shared" si="1"/>
        <v>44573</v>
      </c>
      <c r="D126">
        <f>'Capital main'!C416</f>
        <v>16.170000000000002</v>
      </c>
      <c r="E126">
        <f>Data!C144</f>
        <v>18375</v>
      </c>
    </row>
    <row r="127" spans="1:5" x14ac:dyDescent="0.25">
      <c r="A127" s="2">
        <v>44574</v>
      </c>
      <c r="B127">
        <v>243399</v>
      </c>
      <c r="C127" s="2">
        <f t="shared" si="1"/>
        <v>44574</v>
      </c>
      <c r="D127">
        <f>'Capital main'!C417</f>
        <v>15.94</v>
      </c>
      <c r="E127">
        <f>Data!C145</f>
        <v>18425</v>
      </c>
    </row>
    <row r="128" spans="1:5" x14ac:dyDescent="0.25">
      <c r="A128" s="2">
        <v>44575</v>
      </c>
      <c r="B128">
        <v>242899</v>
      </c>
      <c r="C128" s="2">
        <f t="shared" si="1"/>
        <v>44575</v>
      </c>
      <c r="D128">
        <f>'Capital main'!C418</f>
        <v>16.96</v>
      </c>
      <c r="E128">
        <f>Data!C146</f>
        <v>18357</v>
      </c>
    </row>
    <row r="129" spans="1:5" x14ac:dyDescent="0.25">
      <c r="A129" s="2">
        <v>44578</v>
      </c>
      <c r="B129">
        <v>243499</v>
      </c>
      <c r="C129" s="2">
        <f t="shared" si="1"/>
        <v>44578</v>
      </c>
      <c r="D129">
        <f>'Capital main'!C419</f>
        <v>16.91</v>
      </c>
      <c r="E129">
        <f>Data!C147</f>
        <v>18509</v>
      </c>
    </row>
    <row r="130" spans="1:5" x14ac:dyDescent="0.25">
      <c r="A130" s="2">
        <v>44579</v>
      </c>
      <c r="B130">
        <v>243254</v>
      </c>
      <c r="C130" s="2">
        <f t="shared" ref="C130:C193" si="2">A130</f>
        <v>44579</v>
      </c>
      <c r="D130">
        <f>'Capital main'!C420</f>
        <v>17.97</v>
      </c>
      <c r="E130">
        <f>Data!C148</f>
        <v>18349</v>
      </c>
    </row>
    <row r="131" spans="1:5" x14ac:dyDescent="0.25">
      <c r="A131" s="2">
        <v>44580</v>
      </c>
      <c r="B131">
        <v>242300</v>
      </c>
      <c r="C131" s="2">
        <f t="shared" si="2"/>
        <v>44580</v>
      </c>
      <c r="D131">
        <f>'Capital main'!C421</f>
        <v>19.260000000000002</v>
      </c>
      <c r="E131">
        <f>Data!C149</f>
        <v>18218</v>
      </c>
    </row>
    <row r="132" spans="1:5" x14ac:dyDescent="0.25">
      <c r="A132" s="2">
        <v>44581</v>
      </c>
      <c r="B132">
        <v>243050</v>
      </c>
      <c r="C132" s="2">
        <f t="shared" si="2"/>
        <v>44581</v>
      </c>
      <c r="D132">
        <f>'Capital main'!C422</f>
        <v>17.98</v>
      </c>
      <c r="E132">
        <f>Data!C150</f>
        <v>18226</v>
      </c>
    </row>
    <row r="133" spans="1:5" x14ac:dyDescent="0.25">
      <c r="A133" s="2">
        <v>44582</v>
      </c>
      <c r="B133">
        <v>240352</v>
      </c>
      <c r="C133" s="2">
        <f t="shared" si="2"/>
        <v>44582</v>
      </c>
      <c r="D133">
        <f>'Capital main'!C423</f>
        <v>19.73</v>
      </c>
      <c r="E133">
        <f>Data!C151</f>
        <v>17896</v>
      </c>
    </row>
    <row r="134" spans="1:5" x14ac:dyDescent="0.25">
      <c r="A134" s="2">
        <v>44585</v>
      </c>
      <c r="B134">
        <v>241552</v>
      </c>
      <c r="C134" s="2">
        <f t="shared" si="2"/>
        <v>44585</v>
      </c>
      <c r="D134">
        <f>'Capital main'!C424</f>
        <v>19.97</v>
      </c>
      <c r="E134">
        <f>Data!C152</f>
        <v>17957</v>
      </c>
    </row>
    <row r="135" spans="1:5" x14ac:dyDescent="0.25">
      <c r="A135" s="2">
        <v>44586</v>
      </c>
      <c r="B135">
        <v>237902</v>
      </c>
      <c r="C135" s="2">
        <f t="shared" si="2"/>
        <v>44586</v>
      </c>
      <c r="D135">
        <f>'Capital main'!C425</f>
        <v>23.82</v>
      </c>
      <c r="E135">
        <f>Data!C153</f>
        <v>17678</v>
      </c>
    </row>
    <row r="136" spans="1:5" x14ac:dyDescent="0.25">
      <c r="A136" s="2">
        <v>44587</v>
      </c>
      <c r="B136">
        <v>237143</v>
      </c>
      <c r="C136" s="2">
        <f t="shared" si="2"/>
        <v>44587</v>
      </c>
      <c r="D136">
        <f>'Capital main'!C426</f>
        <v>24.01</v>
      </c>
      <c r="E136">
        <f>Data!C154</f>
        <v>17625</v>
      </c>
    </row>
    <row r="137" spans="1:5" x14ac:dyDescent="0.25">
      <c r="A137" s="2">
        <v>44599</v>
      </c>
      <c r="B137">
        <v>243406</v>
      </c>
      <c r="C137" s="2">
        <f t="shared" si="2"/>
        <v>44599</v>
      </c>
      <c r="D137">
        <f>'Capital main'!C427</f>
        <v>20.309999999999999</v>
      </c>
      <c r="E137">
        <f>Data!C155</f>
        <v>17899</v>
      </c>
    </row>
    <row r="138" spans="1:5" x14ac:dyDescent="0.25">
      <c r="A138" s="2">
        <v>44600</v>
      </c>
      <c r="B138">
        <v>244513</v>
      </c>
      <c r="C138" s="2">
        <f t="shared" si="2"/>
        <v>44600</v>
      </c>
      <c r="D138">
        <f>'Capital main'!C428</f>
        <v>19.309999999999999</v>
      </c>
      <c r="E138">
        <f>Data!C156</f>
        <v>17942</v>
      </c>
    </row>
    <row r="139" spans="1:5" x14ac:dyDescent="0.25">
      <c r="A139" s="2">
        <v>44601</v>
      </c>
      <c r="B139">
        <v>245521</v>
      </c>
      <c r="C139" s="2">
        <f t="shared" si="2"/>
        <v>44601</v>
      </c>
      <c r="D139">
        <f>'Capital main'!C429</f>
        <v>17.149999999999999</v>
      </c>
      <c r="E139">
        <f>Data!C157</f>
        <v>18167</v>
      </c>
    </row>
    <row r="140" spans="1:5" x14ac:dyDescent="0.25">
      <c r="A140" s="2">
        <v>44602</v>
      </c>
      <c r="B140">
        <v>245521</v>
      </c>
      <c r="C140" s="2">
        <f t="shared" si="2"/>
        <v>44602</v>
      </c>
      <c r="D140">
        <f>'Capital main'!C430</f>
        <v>16.09</v>
      </c>
      <c r="E140">
        <f>Data!C158</f>
        <v>18337</v>
      </c>
    </row>
    <row r="141" spans="1:5" x14ac:dyDescent="0.25">
      <c r="A141" s="2">
        <v>44603</v>
      </c>
      <c r="B141">
        <v>245521</v>
      </c>
      <c r="C141" s="2">
        <f t="shared" si="2"/>
        <v>44603</v>
      </c>
      <c r="D141">
        <f>'Capital main'!C431</f>
        <v>17.489999999999998</v>
      </c>
      <c r="E141">
        <f>Data!C159</f>
        <v>18275</v>
      </c>
    </row>
    <row r="142" spans="1:5" x14ac:dyDescent="0.25">
      <c r="A142" s="2">
        <v>44606</v>
      </c>
      <c r="B142">
        <v>245023</v>
      </c>
      <c r="C142" s="2">
        <f t="shared" si="2"/>
        <v>44606</v>
      </c>
      <c r="D142">
        <f>'Capital main'!C432</f>
        <v>20.77</v>
      </c>
      <c r="E142">
        <f>Data!C160</f>
        <v>17977</v>
      </c>
    </row>
    <row r="143" spans="1:5" x14ac:dyDescent="0.25">
      <c r="A143" s="2">
        <v>44607</v>
      </c>
      <c r="B143">
        <v>245023</v>
      </c>
      <c r="C143" s="2">
        <f t="shared" si="2"/>
        <v>44607</v>
      </c>
      <c r="D143">
        <f>'Capital main'!C433</f>
        <v>21.32</v>
      </c>
      <c r="E143">
        <f>Data!C161</f>
        <v>17953</v>
      </c>
    </row>
    <row r="144" spans="1:5" x14ac:dyDescent="0.25">
      <c r="A144" s="2">
        <v>44608</v>
      </c>
      <c r="B144">
        <v>246073</v>
      </c>
      <c r="C144" s="2">
        <f t="shared" si="2"/>
        <v>44608</v>
      </c>
      <c r="D144">
        <f>'Capital main'!C434</f>
        <v>18.399999999999999</v>
      </c>
      <c r="E144">
        <f>Data!C162</f>
        <v>18207</v>
      </c>
    </row>
    <row r="145" spans="1:5" x14ac:dyDescent="0.25">
      <c r="A145" s="2">
        <v>44609</v>
      </c>
      <c r="B145">
        <v>245382</v>
      </c>
      <c r="C145" s="2">
        <f t="shared" si="2"/>
        <v>44609</v>
      </c>
      <c r="D145">
        <f>'Capital main'!C435</f>
        <v>19.11</v>
      </c>
      <c r="E145">
        <f>Data!C163</f>
        <v>18243</v>
      </c>
    </row>
    <row r="146" spans="1:5" x14ac:dyDescent="0.25">
      <c r="A146" s="2">
        <v>44610</v>
      </c>
      <c r="B146">
        <v>245482</v>
      </c>
      <c r="C146" s="2">
        <f t="shared" si="2"/>
        <v>44610</v>
      </c>
      <c r="D146">
        <f>'Capital main'!C436</f>
        <v>19.309999999999999</v>
      </c>
      <c r="E146">
        <f>Data!C164</f>
        <v>18226</v>
      </c>
    </row>
    <row r="147" spans="1:5" x14ac:dyDescent="0.25">
      <c r="A147" s="2">
        <v>44613</v>
      </c>
      <c r="B147">
        <v>245712</v>
      </c>
      <c r="C147" s="2">
        <f t="shared" si="2"/>
        <v>44613</v>
      </c>
      <c r="D147">
        <f>'Capital main'!C437</f>
        <v>20.03</v>
      </c>
      <c r="E147">
        <f>Data!C165</f>
        <v>18177</v>
      </c>
    </row>
    <row r="148" spans="1:5" x14ac:dyDescent="0.25">
      <c r="A148" s="2">
        <v>44614</v>
      </c>
      <c r="B148">
        <v>244312</v>
      </c>
      <c r="C148" s="2">
        <f t="shared" si="2"/>
        <v>44614</v>
      </c>
      <c r="D148">
        <f>'Capital main'!C438</f>
        <v>22.25</v>
      </c>
      <c r="E148">
        <f>Data!C166</f>
        <v>17878</v>
      </c>
    </row>
    <row r="149" spans="1:5" x14ac:dyDescent="0.25">
      <c r="A149" s="2">
        <v>44615</v>
      </c>
      <c r="B149">
        <v>245587</v>
      </c>
      <c r="C149" s="2">
        <f t="shared" si="2"/>
        <v>44615</v>
      </c>
      <c r="D149">
        <f>'Capital main'!C439</f>
        <v>20.07</v>
      </c>
      <c r="E149">
        <f>Data!C167</f>
        <v>18042</v>
      </c>
    </row>
    <row r="150" spans="1:5" x14ac:dyDescent="0.25">
      <c r="A150" s="2">
        <v>44616</v>
      </c>
      <c r="B150">
        <v>241462</v>
      </c>
      <c r="C150" s="2">
        <f t="shared" si="2"/>
        <v>44616</v>
      </c>
      <c r="D150">
        <f>'Capital main'!C440</f>
        <v>24.58</v>
      </c>
      <c r="E150">
        <f>Data!C168</f>
        <v>17516</v>
      </c>
    </row>
    <row r="151" spans="1:5" x14ac:dyDescent="0.25">
      <c r="A151" s="2">
        <v>44617</v>
      </c>
      <c r="B151">
        <v>242437</v>
      </c>
      <c r="C151" s="2">
        <f t="shared" si="2"/>
        <v>44617</v>
      </c>
      <c r="D151">
        <f>'Capital main'!C441</f>
        <v>22.66</v>
      </c>
      <c r="E151">
        <f>Data!C169</f>
        <v>17606</v>
      </c>
    </row>
    <row r="152" spans="1:5" x14ac:dyDescent="0.25">
      <c r="A152" s="2">
        <v>44621</v>
      </c>
      <c r="B152">
        <v>245232</v>
      </c>
      <c r="C152" s="2">
        <f t="shared" si="2"/>
        <v>44621</v>
      </c>
      <c r="D152">
        <f>'Capital main'!C442</f>
        <v>21.52</v>
      </c>
      <c r="E152">
        <f>Data!C170</f>
        <v>17911</v>
      </c>
    </row>
    <row r="153" spans="1:5" x14ac:dyDescent="0.25">
      <c r="A153" s="2">
        <v>44622</v>
      </c>
      <c r="B153">
        <v>244342</v>
      </c>
      <c r="C153" s="2">
        <f t="shared" si="2"/>
        <v>44622</v>
      </c>
      <c r="D153">
        <f>'Capital main'!C443</f>
        <v>21.79</v>
      </c>
      <c r="E153">
        <f>Data!C171</f>
        <v>17844</v>
      </c>
    </row>
    <row r="154" spans="1:5" x14ac:dyDescent="0.25">
      <c r="A154" s="2">
        <v>44623</v>
      </c>
      <c r="B154">
        <v>245227</v>
      </c>
      <c r="C154" s="2">
        <f t="shared" si="2"/>
        <v>44623</v>
      </c>
      <c r="D154">
        <f>'Capital main'!C444</f>
        <v>20.72</v>
      </c>
      <c r="E154">
        <f>Data!C172</f>
        <v>17929</v>
      </c>
    </row>
    <row r="155" spans="1:5" x14ac:dyDescent="0.25">
      <c r="A155" s="2">
        <v>44624</v>
      </c>
      <c r="B155">
        <v>242607</v>
      </c>
      <c r="C155" s="2">
        <f t="shared" si="2"/>
        <v>44624</v>
      </c>
      <c r="D155">
        <f>'Capital main'!C445</f>
        <v>23.04</v>
      </c>
      <c r="E155">
        <f>Data!C173</f>
        <v>17666</v>
      </c>
    </row>
    <row r="156" spans="1:5" x14ac:dyDescent="0.25">
      <c r="A156" s="2">
        <v>44627</v>
      </c>
      <c r="B156">
        <v>232637</v>
      </c>
      <c r="C156" s="2">
        <f t="shared" si="2"/>
        <v>44627</v>
      </c>
      <c r="D156">
        <f>'Capital main'!C446</f>
        <v>26.54</v>
      </c>
      <c r="E156">
        <f>Data!C174</f>
        <v>17058</v>
      </c>
    </row>
    <row r="157" spans="1:5" x14ac:dyDescent="0.25">
      <c r="A157" s="2">
        <v>44628</v>
      </c>
      <c r="B157">
        <v>224662</v>
      </c>
      <c r="C157" s="2">
        <f t="shared" si="2"/>
        <v>44628</v>
      </c>
      <c r="D157">
        <f>'Capital main'!C447</f>
        <v>27.48</v>
      </c>
      <c r="E157">
        <f>Data!C175</f>
        <v>16702</v>
      </c>
    </row>
    <row r="158" spans="1:5" x14ac:dyDescent="0.25">
      <c r="A158" s="2">
        <v>44629</v>
      </c>
      <c r="B158">
        <v>229825</v>
      </c>
      <c r="C158" s="2">
        <f t="shared" si="2"/>
        <v>44629</v>
      </c>
      <c r="D158">
        <f>'Capital main'!C448</f>
        <v>24.31</v>
      </c>
      <c r="E158">
        <f>Data!C176</f>
        <v>16946</v>
      </c>
    </row>
    <row r="159" spans="1:5" x14ac:dyDescent="0.25">
      <c r="A159" s="2">
        <v>44630</v>
      </c>
      <c r="B159">
        <v>231087</v>
      </c>
      <c r="C159" s="2">
        <f t="shared" si="2"/>
        <v>44630</v>
      </c>
      <c r="D159">
        <f>'Capital main'!C449</f>
        <v>22.75</v>
      </c>
      <c r="E159">
        <f>Data!C177</f>
        <v>17437</v>
      </c>
    </row>
    <row r="160" spans="1:5" x14ac:dyDescent="0.25">
      <c r="A160" s="2">
        <v>44631</v>
      </c>
      <c r="B160">
        <v>231603</v>
      </c>
      <c r="C160" s="2">
        <f t="shared" si="2"/>
        <v>44631</v>
      </c>
      <c r="D160">
        <f>'Capital main'!C450</f>
        <v>23.64</v>
      </c>
      <c r="E160">
        <f>Data!C178</f>
        <v>17363</v>
      </c>
    </row>
    <row r="161" spans="1:5" x14ac:dyDescent="0.25">
      <c r="A161" s="2">
        <v>44634</v>
      </c>
      <c r="B161">
        <v>231126</v>
      </c>
      <c r="C161" s="2">
        <f t="shared" si="2"/>
        <v>44634</v>
      </c>
      <c r="D161">
        <f>'Capital main'!C451</f>
        <v>23.82</v>
      </c>
      <c r="E161">
        <f>Data!C179</f>
        <v>17239</v>
      </c>
    </row>
    <row r="162" spans="1:5" x14ac:dyDescent="0.25">
      <c r="A162" s="2">
        <v>44635</v>
      </c>
      <c r="B162">
        <v>222893</v>
      </c>
      <c r="C162" s="2">
        <f t="shared" si="2"/>
        <v>44635</v>
      </c>
      <c r="D162">
        <f>'Capital main'!C452</f>
        <v>25.17</v>
      </c>
      <c r="E162">
        <f>Data!C180</f>
        <v>16882</v>
      </c>
    </row>
    <row r="163" spans="1:5" x14ac:dyDescent="0.25">
      <c r="A163" s="2">
        <v>44636</v>
      </c>
      <c r="B163">
        <v>234668</v>
      </c>
      <c r="C163" s="2">
        <f t="shared" si="2"/>
        <v>44636</v>
      </c>
      <c r="D163">
        <f>'Capital main'!C453</f>
        <v>24.06</v>
      </c>
      <c r="E163">
        <f>Data!C181</f>
        <v>16937</v>
      </c>
    </row>
    <row r="164" spans="1:5" x14ac:dyDescent="0.25">
      <c r="A164" s="2">
        <v>44637</v>
      </c>
      <c r="B164">
        <v>244218</v>
      </c>
      <c r="C164" s="2">
        <f t="shared" si="2"/>
        <v>44637</v>
      </c>
      <c r="D164">
        <f>'Capital main'!C454</f>
        <v>20.58</v>
      </c>
      <c r="E164">
        <f>Data!C182</f>
        <v>17446</v>
      </c>
    </row>
    <row r="165" spans="1:5" x14ac:dyDescent="0.25">
      <c r="A165" s="2">
        <v>44638</v>
      </c>
      <c r="B165">
        <v>244318</v>
      </c>
      <c r="C165" s="2">
        <f t="shared" si="2"/>
        <v>44638</v>
      </c>
      <c r="D165">
        <f>'Capital main'!C455</f>
        <v>20.38</v>
      </c>
      <c r="E165">
        <f>Data!C183</f>
        <v>17391</v>
      </c>
    </row>
    <row r="166" spans="1:5" x14ac:dyDescent="0.25">
      <c r="A166" s="2">
        <v>44641</v>
      </c>
      <c r="B166">
        <v>248186</v>
      </c>
      <c r="C166" s="2">
        <f t="shared" si="2"/>
        <v>44641</v>
      </c>
      <c r="D166">
        <f>'Capital main'!C456</f>
        <v>19.53</v>
      </c>
      <c r="E166">
        <f>Data!C184</f>
        <v>17489</v>
      </c>
    </row>
    <row r="167" spans="1:5" x14ac:dyDescent="0.25">
      <c r="A167" s="2">
        <v>44642</v>
      </c>
      <c r="B167">
        <v>251891</v>
      </c>
      <c r="C167" s="2">
        <f t="shared" si="2"/>
        <v>44642</v>
      </c>
      <c r="D167">
        <f>'Capital main'!C457</f>
        <v>18.34</v>
      </c>
      <c r="E167">
        <f>Data!C185</f>
        <v>17520</v>
      </c>
    </row>
    <row r="168" spans="1:5" x14ac:dyDescent="0.25">
      <c r="A168" s="2">
        <v>44643</v>
      </c>
      <c r="B168">
        <v>252745</v>
      </c>
      <c r="C168" s="2">
        <f t="shared" si="2"/>
        <v>44643</v>
      </c>
      <c r="D168">
        <f>'Capital main'!C458</f>
        <v>16.690000000000001</v>
      </c>
      <c r="E168">
        <f>Data!C186</f>
        <v>17702</v>
      </c>
    </row>
    <row r="169" spans="1:5" x14ac:dyDescent="0.25">
      <c r="A169" s="2">
        <v>44644</v>
      </c>
      <c r="B169">
        <v>252820</v>
      </c>
      <c r="C169" s="2">
        <f t="shared" si="2"/>
        <v>44644</v>
      </c>
      <c r="D169">
        <f>'Capital main'!C459</f>
        <v>17.09</v>
      </c>
      <c r="E169">
        <f>Data!C187</f>
        <v>17671</v>
      </c>
    </row>
    <row r="170" spans="1:5" x14ac:dyDescent="0.25">
      <c r="A170" s="2">
        <v>44645</v>
      </c>
      <c r="B170">
        <v>252870</v>
      </c>
      <c r="C170" s="2">
        <f t="shared" si="2"/>
        <v>44645</v>
      </c>
      <c r="D170">
        <f>'Capital main'!C460</f>
        <v>17.29</v>
      </c>
      <c r="E170">
        <f>Data!C188</f>
        <v>17621</v>
      </c>
    </row>
    <row r="171" spans="1:5" x14ac:dyDescent="0.25">
      <c r="A171" s="2">
        <v>44648</v>
      </c>
      <c r="B171">
        <v>251095</v>
      </c>
      <c r="C171" s="2">
        <f t="shared" si="2"/>
        <v>44648</v>
      </c>
      <c r="D171">
        <f>'Capital main'!C461</f>
        <v>18.46</v>
      </c>
      <c r="E171">
        <f>Data!C189</f>
        <v>17438</v>
      </c>
    </row>
    <row r="172" spans="1:5" x14ac:dyDescent="0.25">
      <c r="A172" s="2">
        <v>44649</v>
      </c>
      <c r="B172">
        <v>254390</v>
      </c>
      <c r="C172" s="2">
        <f t="shared" si="2"/>
        <v>44649</v>
      </c>
      <c r="D172">
        <f>'Capital main'!C462</f>
        <v>17.25</v>
      </c>
      <c r="E172">
        <f>Data!C190</f>
        <v>17545</v>
      </c>
    </row>
    <row r="173" spans="1:5" x14ac:dyDescent="0.25">
      <c r="A173" s="2">
        <v>44650</v>
      </c>
      <c r="B173">
        <v>254950</v>
      </c>
      <c r="C173" s="2">
        <f t="shared" si="2"/>
        <v>44650</v>
      </c>
      <c r="D173">
        <f>'Capital main'!C463</f>
        <v>16.73</v>
      </c>
      <c r="E173">
        <f>Data!C191</f>
        <v>17741</v>
      </c>
    </row>
    <row r="174" spans="1:5" x14ac:dyDescent="0.25">
      <c r="A174" s="2">
        <v>44651</v>
      </c>
      <c r="B174">
        <v>254339</v>
      </c>
      <c r="C174" s="2">
        <f t="shared" si="2"/>
        <v>44651</v>
      </c>
      <c r="D174">
        <f>'Capital main'!C464</f>
        <v>17.3</v>
      </c>
      <c r="E174">
        <f>Data!C192</f>
        <v>17639</v>
      </c>
    </row>
    <row r="175" spans="1:5" x14ac:dyDescent="0.25">
      <c r="A175" s="2">
        <v>44652</v>
      </c>
      <c r="B175">
        <v>253898</v>
      </c>
      <c r="C175" s="2">
        <f t="shared" si="2"/>
        <v>44652</v>
      </c>
      <c r="D175">
        <f>'Capital main'!C465</f>
        <v>17.690000000000001</v>
      </c>
      <c r="E175">
        <f>Data!C193</f>
        <v>17554</v>
      </c>
    </row>
    <row r="176" spans="1:5" x14ac:dyDescent="0.25">
      <c r="A176" s="2">
        <v>44657</v>
      </c>
      <c r="B176">
        <v>254383</v>
      </c>
      <c r="C176" s="2">
        <f t="shared" si="2"/>
        <v>44657</v>
      </c>
      <c r="D176">
        <f>'Capital main'!C466</f>
        <v>17.77</v>
      </c>
      <c r="E176">
        <f>Data!C194</f>
        <v>17506</v>
      </c>
    </row>
    <row r="177" spans="1:5" x14ac:dyDescent="0.25">
      <c r="A177" s="2">
        <v>44658</v>
      </c>
      <c r="B177">
        <v>250823</v>
      </c>
      <c r="C177" s="2">
        <f t="shared" si="2"/>
        <v>44658</v>
      </c>
      <c r="D177">
        <f>'Capital main'!C467</f>
        <v>20.54</v>
      </c>
      <c r="E177">
        <f>Data!C195</f>
        <v>17143</v>
      </c>
    </row>
    <row r="178" spans="1:5" x14ac:dyDescent="0.25">
      <c r="A178" s="2">
        <v>44659</v>
      </c>
      <c r="B178">
        <v>253258</v>
      </c>
      <c r="C178" s="2">
        <f t="shared" si="2"/>
        <v>44659</v>
      </c>
      <c r="D178">
        <f>'Capital main'!C468</f>
        <v>19.02</v>
      </c>
      <c r="E178">
        <f>Data!C196</f>
        <v>17316</v>
      </c>
    </row>
    <row r="179" spans="1:5" x14ac:dyDescent="0.25">
      <c r="A179" s="2">
        <v>44662</v>
      </c>
      <c r="B179">
        <v>249698</v>
      </c>
      <c r="C179" s="2">
        <f t="shared" si="2"/>
        <v>44662</v>
      </c>
      <c r="D179">
        <f>'Capital main'!C469</f>
        <v>20.47</v>
      </c>
      <c r="E179">
        <f>Data!C197</f>
        <v>17048</v>
      </c>
    </row>
    <row r="180" spans="1:5" x14ac:dyDescent="0.25">
      <c r="A180" s="2">
        <v>44663</v>
      </c>
      <c r="B180">
        <v>250958</v>
      </c>
      <c r="C180" s="2">
        <f t="shared" si="2"/>
        <v>44663</v>
      </c>
      <c r="D180">
        <f>'Capital main'!C470</f>
        <v>20.9</v>
      </c>
      <c r="E180">
        <f>Data!C198</f>
        <v>17062</v>
      </c>
    </row>
    <row r="181" spans="1:5" x14ac:dyDescent="0.25">
      <c r="A181" s="2">
        <v>44664</v>
      </c>
      <c r="B181">
        <v>254883</v>
      </c>
      <c r="C181" s="2">
        <f t="shared" si="2"/>
        <v>44664</v>
      </c>
      <c r="D181">
        <f>'Capital main'!C471</f>
        <v>19.11</v>
      </c>
      <c r="E181">
        <f>Data!C199</f>
        <v>17316</v>
      </c>
    </row>
    <row r="182" spans="1:5" x14ac:dyDescent="0.25">
      <c r="A182" s="2">
        <v>44665</v>
      </c>
      <c r="B182">
        <v>255188</v>
      </c>
      <c r="C182" s="2">
        <f t="shared" si="2"/>
        <v>44665</v>
      </c>
      <c r="D182">
        <f>'Capital main'!C472</f>
        <v>18.350000000000001</v>
      </c>
      <c r="E182">
        <f>Data!C200</f>
        <v>17298</v>
      </c>
    </row>
    <row r="183" spans="1:5" x14ac:dyDescent="0.25">
      <c r="A183" s="2">
        <v>44666</v>
      </c>
      <c r="B183">
        <v>251614</v>
      </c>
      <c r="C183" s="2">
        <f t="shared" si="2"/>
        <v>44666</v>
      </c>
      <c r="D183">
        <f>'Capital main'!C473</f>
        <v>20</v>
      </c>
      <c r="E183">
        <f>Data!C201</f>
        <v>16947</v>
      </c>
    </row>
    <row r="184" spans="1:5" x14ac:dyDescent="0.25">
      <c r="A184" s="2">
        <v>44669</v>
      </c>
      <c r="B184">
        <v>252264</v>
      </c>
      <c r="C184" s="2">
        <f t="shared" si="2"/>
        <v>44669</v>
      </c>
      <c r="D184">
        <f>'Capital main'!C474</f>
        <v>20.89</v>
      </c>
      <c r="E184">
        <f>Data!C202</f>
        <v>16881</v>
      </c>
    </row>
    <row r="185" spans="1:5" x14ac:dyDescent="0.25">
      <c r="A185" s="2">
        <v>44670</v>
      </c>
      <c r="B185">
        <v>253335</v>
      </c>
      <c r="C185" s="2">
        <f t="shared" si="2"/>
        <v>44670</v>
      </c>
      <c r="D185">
        <f>'Capital main'!C475</f>
        <v>19.16</v>
      </c>
      <c r="E185">
        <f>Data!C203</f>
        <v>17000</v>
      </c>
    </row>
    <row r="186" spans="1:5" x14ac:dyDescent="0.25">
      <c r="A186" s="2">
        <v>44671</v>
      </c>
      <c r="B186">
        <v>255735</v>
      </c>
      <c r="C186" s="2">
        <f t="shared" si="2"/>
        <v>44671</v>
      </c>
      <c r="D186">
        <f>'Capital main'!C476</f>
        <v>18.59</v>
      </c>
      <c r="E186">
        <f>Data!C204</f>
        <v>17125</v>
      </c>
    </row>
    <row r="187" spans="1:5" x14ac:dyDescent="0.25">
      <c r="A187" s="2">
        <v>44672</v>
      </c>
      <c r="B187">
        <v>257675</v>
      </c>
      <c r="C187" s="2">
        <f t="shared" si="2"/>
        <v>44672</v>
      </c>
      <c r="D187">
        <f>'Capital main'!C477</f>
        <v>17.350000000000001</v>
      </c>
      <c r="E187">
        <f>Data!C205</f>
        <v>17126</v>
      </c>
    </row>
    <row r="188" spans="1:5" x14ac:dyDescent="0.25">
      <c r="A188" s="2">
        <v>44673</v>
      </c>
      <c r="B188">
        <v>253080</v>
      </c>
      <c r="C188" s="2">
        <f t="shared" si="2"/>
        <v>44673</v>
      </c>
      <c r="D188">
        <f>'Capital main'!C478</f>
        <v>17.71</v>
      </c>
      <c r="E188">
        <f>Data!C206</f>
        <v>16992</v>
      </c>
    </row>
    <row r="189" spans="1:5" x14ac:dyDescent="0.25">
      <c r="A189" s="2">
        <v>44674</v>
      </c>
      <c r="B189">
        <v>246764</v>
      </c>
      <c r="C189" s="2">
        <f t="shared" si="2"/>
        <v>44674</v>
      </c>
      <c r="D189">
        <f>'Capital main'!C479</f>
        <v>21.45</v>
      </c>
      <c r="E189">
        <f>Data!C207</f>
        <v>16572</v>
      </c>
    </row>
    <row r="190" spans="1:5" x14ac:dyDescent="0.25">
      <c r="A190" s="2">
        <v>44675</v>
      </c>
      <c r="B190">
        <v>247964</v>
      </c>
      <c r="C190" s="2">
        <f t="shared" si="2"/>
        <v>44675</v>
      </c>
      <c r="D190">
        <f>'Capital main'!C480</f>
        <v>20.36</v>
      </c>
      <c r="E190">
        <f>Data!C208</f>
        <v>16586</v>
      </c>
    </row>
    <row r="191" spans="1:5" x14ac:dyDescent="0.25">
      <c r="A191" s="2">
        <v>44676</v>
      </c>
      <c r="B191">
        <v>236039</v>
      </c>
      <c r="C191" s="2">
        <f t="shared" si="2"/>
        <v>44676</v>
      </c>
      <c r="D191">
        <f>'Capital main'!C481</f>
        <v>21.74</v>
      </c>
      <c r="E191">
        <f>Data!C209</f>
        <v>16293</v>
      </c>
    </row>
    <row r="192" spans="1:5" x14ac:dyDescent="0.25">
      <c r="A192" s="2">
        <v>44677</v>
      </c>
      <c r="B192">
        <v>243814</v>
      </c>
      <c r="C192" s="2">
        <f t="shared" si="2"/>
        <v>44677</v>
      </c>
      <c r="D192">
        <f>'Capital main'!C482</f>
        <v>21.55</v>
      </c>
      <c r="E192">
        <f>Data!C210</f>
        <v>16387</v>
      </c>
    </row>
    <row r="193" spans="1:5" x14ac:dyDescent="0.25">
      <c r="A193" s="2">
        <v>44678</v>
      </c>
      <c r="B193">
        <v>249539</v>
      </c>
      <c r="C193" s="2">
        <f t="shared" si="2"/>
        <v>44678</v>
      </c>
      <c r="D193">
        <f>'Capital main'!C483</f>
        <v>20.68</v>
      </c>
      <c r="E193">
        <f>Data!C211</f>
        <v>16583</v>
      </c>
    </row>
    <row r="194" spans="1:5" x14ac:dyDescent="0.25">
      <c r="A194" s="2">
        <v>44684</v>
      </c>
      <c r="B194">
        <v>246964</v>
      </c>
      <c r="C194" s="2">
        <f t="shared" ref="C194:C257" si="3">A194</f>
        <v>44684</v>
      </c>
      <c r="D194">
        <f>'Capital main'!C484</f>
        <v>21.95</v>
      </c>
      <c r="E194">
        <f>Data!C212</f>
        <v>16470</v>
      </c>
    </row>
    <row r="195" spans="1:5" x14ac:dyDescent="0.25">
      <c r="A195" s="2">
        <v>44685</v>
      </c>
      <c r="B195">
        <v>251064</v>
      </c>
      <c r="C195" s="2">
        <f t="shared" si="3"/>
        <v>44685</v>
      </c>
      <c r="D195">
        <f>'Capital main'!C485</f>
        <v>21.5</v>
      </c>
      <c r="E195">
        <f>Data!C213</f>
        <v>16519</v>
      </c>
    </row>
    <row r="196" spans="1:5" x14ac:dyDescent="0.25">
      <c r="A196" s="2">
        <v>44686</v>
      </c>
      <c r="B196">
        <v>243764</v>
      </c>
      <c r="C196" s="2">
        <f t="shared" si="3"/>
        <v>44686</v>
      </c>
      <c r="D196">
        <f>'Capital main'!C486</f>
        <v>19.510000000000002</v>
      </c>
      <c r="E196">
        <f>Data!C214</f>
        <v>16684</v>
      </c>
    </row>
    <row r="197" spans="1:5" x14ac:dyDescent="0.25">
      <c r="A197" s="2">
        <v>44687</v>
      </c>
      <c r="B197">
        <v>238504</v>
      </c>
      <c r="C197" s="2">
        <f t="shared" si="3"/>
        <v>44687</v>
      </c>
      <c r="D197">
        <f>'Capital main'!C487</f>
        <v>21.97</v>
      </c>
      <c r="E197">
        <f>Data!C215</f>
        <v>16355</v>
      </c>
    </row>
    <row r="198" spans="1:5" x14ac:dyDescent="0.25">
      <c r="A198" s="2">
        <v>44690</v>
      </c>
      <c r="B198">
        <v>227208</v>
      </c>
      <c r="C198" s="2">
        <f t="shared" si="3"/>
        <v>44690</v>
      </c>
      <c r="D198">
        <f>'Capital main'!C488</f>
        <v>24.01</v>
      </c>
      <c r="E198">
        <f>Data!C216</f>
        <v>16027</v>
      </c>
    </row>
    <row r="199" spans="1:5" x14ac:dyDescent="0.25">
      <c r="A199" s="2">
        <v>44691</v>
      </c>
      <c r="B199">
        <v>234333</v>
      </c>
      <c r="C199" s="2">
        <f t="shared" si="3"/>
        <v>44691</v>
      </c>
      <c r="D199">
        <f>'Capital main'!C489</f>
        <v>23.48</v>
      </c>
      <c r="E199">
        <f>Data!C217</f>
        <v>16039</v>
      </c>
    </row>
    <row r="200" spans="1:5" x14ac:dyDescent="0.25">
      <c r="A200" s="2">
        <v>44692</v>
      </c>
      <c r="B200">
        <v>228488</v>
      </c>
      <c r="C200" s="2">
        <f t="shared" si="3"/>
        <v>44692</v>
      </c>
      <c r="D200">
        <f>'Capital main'!C490</f>
        <v>23.19</v>
      </c>
      <c r="E200">
        <f>Data!C218</f>
        <v>16010</v>
      </c>
    </row>
    <row r="201" spans="1:5" x14ac:dyDescent="0.25">
      <c r="A201" s="2">
        <v>44693</v>
      </c>
      <c r="B201">
        <v>198052</v>
      </c>
      <c r="C201" s="2">
        <f t="shared" si="3"/>
        <v>44693</v>
      </c>
      <c r="D201">
        <f>'Capital main'!C491</f>
        <v>24.55</v>
      </c>
      <c r="E201">
        <f>Data!C219</f>
        <v>15632</v>
      </c>
    </row>
    <row r="202" spans="1:5" x14ac:dyDescent="0.25">
      <c r="A202" s="2">
        <v>44694</v>
      </c>
      <c r="B202">
        <v>214309</v>
      </c>
      <c r="C202" s="2">
        <f t="shared" si="3"/>
        <v>44694</v>
      </c>
      <c r="D202">
        <f>'Capital main'!C492</f>
        <v>21.64</v>
      </c>
      <c r="E202">
        <f>Data!C220</f>
        <v>15851</v>
      </c>
    </row>
    <row r="203" spans="1:5" x14ac:dyDescent="0.25">
      <c r="A203" s="2">
        <v>44697</v>
      </c>
      <c r="B203">
        <v>213635</v>
      </c>
      <c r="C203" s="2">
        <f t="shared" si="3"/>
        <v>44697</v>
      </c>
      <c r="D203">
        <f>'Capital main'!C493</f>
        <v>22.21</v>
      </c>
      <c r="E203">
        <f>Data!C221</f>
        <v>15921</v>
      </c>
    </row>
    <row r="204" spans="1:5" x14ac:dyDescent="0.25">
      <c r="A204" s="2">
        <v>44698</v>
      </c>
      <c r="B204">
        <v>217371</v>
      </c>
      <c r="C204" s="2">
        <f t="shared" si="3"/>
        <v>44698</v>
      </c>
      <c r="D204">
        <f>'Capital main'!C494</f>
        <v>20.010000000000002</v>
      </c>
      <c r="E204">
        <f>Data!C222</f>
        <v>16075</v>
      </c>
    </row>
    <row r="205" spans="1:5" x14ac:dyDescent="0.25">
      <c r="A205" s="2">
        <v>44699</v>
      </c>
      <c r="B205">
        <v>240233</v>
      </c>
      <c r="C205" s="2">
        <f t="shared" si="3"/>
        <v>44699</v>
      </c>
      <c r="D205">
        <f>'Capital main'!C495</f>
        <v>19.62</v>
      </c>
      <c r="E205">
        <f>Data!C223</f>
        <v>16302</v>
      </c>
    </row>
    <row r="206" spans="1:5" x14ac:dyDescent="0.25">
      <c r="A206" s="2">
        <v>44700</v>
      </c>
      <c r="B206">
        <v>237142</v>
      </c>
      <c r="C206" s="2">
        <f t="shared" si="3"/>
        <v>44700</v>
      </c>
      <c r="D206">
        <f>'Capital main'!C496</f>
        <v>21.24</v>
      </c>
      <c r="E206">
        <f>Data!C224</f>
        <v>15911</v>
      </c>
    </row>
    <row r="207" spans="1:5" x14ac:dyDescent="0.25">
      <c r="A207" s="2">
        <v>44701</v>
      </c>
      <c r="B207">
        <v>243112</v>
      </c>
      <c r="C207" s="2">
        <f t="shared" si="3"/>
        <v>44701</v>
      </c>
      <c r="D207">
        <f>'Capital main'!C497</f>
        <v>20.239999999999998</v>
      </c>
      <c r="E207">
        <f>Data!C225</f>
        <v>16135</v>
      </c>
    </row>
    <row r="208" spans="1:5" x14ac:dyDescent="0.25">
      <c r="A208" s="2">
        <v>44704</v>
      </c>
      <c r="B208">
        <v>242682</v>
      </c>
      <c r="C208" s="2">
        <f t="shared" si="3"/>
        <v>44704</v>
      </c>
      <c r="D208">
        <f>'Capital main'!C498</f>
        <v>21.42</v>
      </c>
      <c r="E208">
        <f>Data!C226</f>
        <v>16147</v>
      </c>
    </row>
    <row r="209" spans="1:5" x14ac:dyDescent="0.25">
      <c r="A209" s="2">
        <v>44705</v>
      </c>
      <c r="B209">
        <v>238452</v>
      </c>
      <c r="C209" s="2">
        <f t="shared" si="3"/>
        <v>44705</v>
      </c>
      <c r="D209">
        <f>'Capital main'!C499</f>
        <v>21.62</v>
      </c>
      <c r="E209">
        <f>Data!C227</f>
        <v>15926</v>
      </c>
    </row>
    <row r="210" spans="1:5" x14ac:dyDescent="0.25">
      <c r="A210" s="2">
        <v>44706</v>
      </c>
      <c r="B210">
        <v>242312</v>
      </c>
      <c r="C210" s="2">
        <f t="shared" si="3"/>
        <v>44706</v>
      </c>
      <c r="D210">
        <f>'Capital main'!C500</f>
        <v>20.46</v>
      </c>
      <c r="E210">
        <f>Data!C228</f>
        <v>16060</v>
      </c>
    </row>
    <row r="211" spans="1:5" x14ac:dyDescent="0.25">
      <c r="A211" s="2">
        <v>44707</v>
      </c>
      <c r="B211">
        <v>240732</v>
      </c>
      <c r="C211" s="2">
        <f t="shared" si="3"/>
        <v>44707</v>
      </c>
      <c r="D211">
        <f>'Capital main'!C501</f>
        <v>20.93</v>
      </c>
      <c r="E211">
        <f>Data!C229</f>
        <v>15950</v>
      </c>
    </row>
    <row r="212" spans="1:5" x14ac:dyDescent="0.25">
      <c r="A212" s="2">
        <v>44708</v>
      </c>
      <c r="B212">
        <v>248532</v>
      </c>
      <c r="C212" s="2">
        <f t="shared" si="3"/>
        <v>44708</v>
      </c>
      <c r="D212">
        <f>'Capital main'!C502</f>
        <v>19.72</v>
      </c>
      <c r="E212">
        <f>Data!C230</f>
        <v>16230</v>
      </c>
    </row>
    <row r="213" spans="1:5" x14ac:dyDescent="0.25">
      <c r="A213" s="2">
        <v>44711</v>
      </c>
      <c r="B213">
        <v>250755</v>
      </c>
      <c r="C213" s="2">
        <f t="shared" si="3"/>
        <v>44711</v>
      </c>
      <c r="D213">
        <f>'Capital main'!C503</f>
        <v>18.7</v>
      </c>
      <c r="E213">
        <f>Data!C231</f>
        <v>16560</v>
      </c>
    </row>
    <row r="214" spans="1:5" x14ac:dyDescent="0.25">
      <c r="A214" s="2">
        <v>44712</v>
      </c>
      <c r="B214">
        <v>252630</v>
      </c>
      <c r="C214" s="2">
        <f t="shared" si="3"/>
        <v>44712</v>
      </c>
      <c r="D214">
        <f>'Capital main'!C504</f>
        <v>18.32</v>
      </c>
      <c r="E214">
        <f>Data!C232</f>
        <v>16682</v>
      </c>
    </row>
    <row r="215" spans="1:5" x14ac:dyDescent="0.25">
      <c r="A215" s="2">
        <v>44713</v>
      </c>
      <c r="B215">
        <v>252505</v>
      </c>
      <c r="C215" s="2">
        <f t="shared" si="3"/>
        <v>44713</v>
      </c>
      <c r="D215">
        <f>'Capital main'!C505</f>
        <v>18.850000000000001</v>
      </c>
      <c r="E215">
        <f>Data!C233</f>
        <v>16610</v>
      </c>
    </row>
    <row r="216" spans="1:5" x14ac:dyDescent="0.25">
      <c r="A216" s="2">
        <v>44714</v>
      </c>
      <c r="B216">
        <v>253634</v>
      </c>
      <c r="C216" s="2">
        <f t="shared" si="3"/>
        <v>44714</v>
      </c>
      <c r="D216">
        <f>'Capital main'!C506</f>
        <v>18.690000000000001</v>
      </c>
      <c r="E216">
        <f>Data!C234</f>
        <v>16532</v>
      </c>
    </row>
    <row r="217" spans="1:5" x14ac:dyDescent="0.25">
      <c r="A217" s="2">
        <v>44718</v>
      </c>
      <c r="B217">
        <v>256354</v>
      </c>
      <c r="C217" s="2">
        <f t="shared" si="3"/>
        <v>44718</v>
      </c>
      <c r="D217">
        <f>'Capital main'!C507</f>
        <v>18.27</v>
      </c>
      <c r="E217">
        <f>Data!C235</f>
        <v>16600</v>
      </c>
    </row>
    <row r="218" spans="1:5" x14ac:dyDescent="0.25">
      <c r="A218" s="2">
        <v>44719</v>
      </c>
      <c r="B218">
        <v>254289</v>
      </c>
      <c r="C218" s="2">
        <f t="shared" si="3"/>
        <v>44719</v>
      </c>
      <c r="D218">
        <f>'Capital main'!C508</f>
        <v>18.57</v>
      </c>
      <c r="E218">
        <f>Data!C236</f>
        <v>16462</v>
      </c>
    </row>
    <row r="219" spans="1:5" x14ac:dyDescent="0.25">
      <c r="A219" s="2">
        <v>44720</v>
      </c>
      <c r="B219">
        <v>259186</v>
      </c>
      <c r="C219" s="2">
        <f t="shared" si="3"/>
        <v>44720</v>
      </c>
      <c r="D219">
        <f>'Capital main'!C509</f>
        <v>17.88</v>
      </c>
      <c r="E219">
        <f>Data!C237</f>
        <v>16644</v>
      </c>
    </row>
    <row r="220" spans="1:5" x14ac:dyDescent="0.25">
      <c r="A220" s="2">
        <v>44721</v>
      </c>
      <c r="B220">
        <v>259476</v>
      </c>
      <c r="C220" s="2">
        <f t="shared" si="3"/>
        <v>44721</v>
      </c>
      <c r="D220">
        <f>'Capital main'!C510</f>
        <v>17.55</v>
      </c>
      <c r="E220">
        <f>Data!C238</f>
        <v>16582</v>
      </c>
    </row>
    <row r="221" spans="1:5" x14ac:dyDescent="0.25">
      <c r="A221" s="2">
        <v>44722</v>
      </c>
      <c r="B221">
        <v>259978</v>
      </c>
      <c r="C221" s="2">
        <f t="shared" si="3"/>
        <v>44722</v>
      </c>
      <c r="D221">
        <f>'Capital main'!C511</f>
        <v>17.87</v>
      </c>
      <c r="E221">
        <f>Data!C239</f>
        <v>16471</v>
      </c>
    </row>
    <row r="222" spans="1:5" x14ac:dyDescent="0.25">
      <c r="A222" s="2">
        <v>44725</v>
      </c>
      <c r="B222">
        <v>243584</v>
      </c>
      <c r="C222" s="2">
        <f t="shared" si="3"/>
        <v>44725</v>
      </c>
      <c r="D222">
        <f>'Capital main'!C512</f>
        <v>21.05</v>
      </c>
      <c r="E222">
        <f>Data!C240</f>
        <v>16053</v>
      </c>
    </row>
    <row r="223" spans="1:5" x14ac:dyDescent="0.25">
      <c r="A223" s="2">
        <v>44726</v>
      </c>
      <c r="B223">
        <v>246614</v>
      </c>
      <c r="C223" s="2">
        <f t="shared" si="3"/>
        <v>44726</v>
      </c>
      <c r="D223">
        <f>'Capital main'!C513</f>
        <v>21.39</v>
      </c>
      <c r="E223">
        <f>Data!C241</f>
        <v>16055</v>
      </c>
    </row>
    <row r="224" spans="1:5" x14ac:dyDescent="0.25">
      <c r="A224" s="2">
        <v>44727</v>
      </c>
      <c r="B224">
        <v>244094</v>
      </c>
      <c r="C224" s="2">
        <f t="shared" si="3"/>
        <v>44727</v>
      </c>
      <c r="D224">
        <f>'Capital main'!C514</f>
        <v>21.67</v>
      </c>
      <c r="E224">
        <f>Data!C242</f>
        <v>16062</v>
      </c>
    </row>
    <row r="225" spans="1:5" x14ac:dyDescent="0.25">
      <c r="A225" s="2">
        <v>44728</v>
      </c>
      <c r="B225">
        <v>232338</v>
      </c>
      <c r="C225" s="2">
        <f t="shared" si="3"/>
        <v>44728</v>
      </c>
      <c r="D225">
        <f>'Capital main'!C515</f>
        <v>21.01</v>
      </c>
      <c r="E225">
        <f>Data!C243</f>
        <v>15410</v>
      </c>
    </row>
    <row r="226" spans="1:5" x14ac:dyDescent="0.25">
      <c r="A226" s="2">
        <v>44729</v>
      </c>
      <c r="B226">
        <v>231788</v>
      </c>
      <c r="C226" s="2">
        <f t="shared" si="3"/>
        <v>44729</v>
      </c>
      <c r="D226">
        <f>'Capital main'!C516</f>
        <v>22.69</v>
      </c>
      <c r="E226">
        <f>Data!C244</f>
        <v>15200</v>
      </c>
    </row>
    <row r="227" spans="1:5" x14ac:dyDescent="0.25">
      <c r="A227" s="2">
        <v>44732</v>
      </c>
      <c r="B227">
        <v>232563</v>
      </c>
      <c r="C227" s="2">
        <f t="shared" si="3"/>
        <v>44732</v>
      </c>
      <c r="D227">
        <f>'Capital main'!C517</f>
        <v>22.73</v>
      </c>
      <c r="E227">
        <f>Data!C245</f>
        <v>15038</v>
      </c>
    </row>
    <row r="228" spans="1:5" x14ac:dyDescent="0.25">
      <c r="A228" s="2">
        <v>44733</v>
      </c>
      <c r="B228">
        <v>236498</v>
      </c>
      <c r="C228" s="2">
        <f t="shared" si="3"/>
        <v>44733</v>
      </c>
      <c r="D228">
        <f>'Capital main'!C518</f>
        <v>20.82</v>
      </c>
      <c r="E228">
        <f>Data!C246</f>
        <v>15334</v>
      </c>
    </row>
    <row r="229" spans="1:5" x14ac:dyDescent="0.25">
      <c r="A229" s="2">
        <v>44734</v>
      </c>
      <c r="B229">
        <v>233725</v>
      </c>
      <c r="C229" s="2">
        <f t="shared" si="3"/>
        <v>44734</v>
      </c>
      <c r="D229">
        <f>'Capital main'!C519</f>
        <v>22.28</v>
      </c>
      <c r="E229">
        <f>Data!C247</f>
        <v>15012</v>
      </c>
    </row>
    <row r="230" spans="1:5" x14ac:dyDescent="0.25">
      <c r="A230" s="2">
        <v>44735</v>
      </c>
      <c r="B230">
        <v>236761</v>
      </c>
      <c r="C230" s="2">
        <f t="shared" si="3"/>
        <v>44735</v>
      </c>
      <c r="D230">
        <f>'Capital main'!C520</f>
        <v>23.03</v>
      </c>
      <c r="E230">
        <f>Data!C248</f>
        <v>14938</v>
      </c>
    </row>
    <row r="231" spans="1:5" x14ac:dyDescent="0.25">
      <c r="A231" s="2">
        <v>44736</v>
      </c>
      <c r="B231">
        <v>236962</v>
      </c>
      <c r="C231" s="2">
        <f t="shared" si="3"/>
        <v>44736</v>
      </c>
      <c r="D231">
        <f>'Capital main'!C521</f>
        <v>22.44</v>
      </c>
      <c r="E231">
        <f>Data!C249</f>
        <v>15058</v>
      </c>
    </row>
    <row r="232" spans="1:5" x14ac:dyDescent="0.25">
      <c r="A232" s="2">
        <v>44739</v>
      </c>
      <c r="B232">
        <v>227453</v>
      </c>
      <c r="C232" s="2">
        <f t="shared" si="3"/>
        <v>44739</v>
      </c>
      <c r="D232">
        <f>'Capital main'!C522</f>
        <v>22.08</v>
      </c>
      <c r="E232">
        <f>Data!C250</f>
        <v>15267</v>
      </c>
    </row>
    <row r="233" spans="1:5" x14ac:dyDescent="0.25">
      <c r="A233" s="2">
        <v>44740</v>
      </c>
      <c r="B233">
        <v>227276</v>
      </c>
      <c r="C233" s="2">
        <f t="shared" si="3"/>
        <v>44740</v>
      </c>
      <c r="D233">
        <f>'Capital main'!C523</f>
        <v>21.82</v>
      </c>
      <c r="E233">
        <f>Data!C251</f>
        <v>15192</v>
      </c>
    </row>
    <row r="234" spans="1:5" x14ac:dyDescent="0.25">
      <c r="A234" s="2">
        <v>44741</v>
      </c>
      <c r="B234">
        <v>227691</v>
      </c>
      <c r="C234" s="2">
        <f t="shared" si="3"/>
        <v>44741</v>
      </c>
      <c r="D234">
        <f>'Capital main'!C524</f>
        <v>22.18</v>
      </c>
      <c r="E234">
        <f>Data!C252</f>
        <v>15019</v>
      </c>
    </row>
    <row r="235" spans="1:5" x14ac:dyDescent="0.25">
      <c r="A235" s="2">
        <v>44742</v>
      </c>
      <c r="B235">
        <v>211490</v>
      </c>
      <c r="C235" s="2">
        <f t="shared" si="3"/>
        <v>44742</v>
      </c>
      <c r="D235">
        <f>'Capital main'!C525</f>
        <v>24.37</v>
      </c>
      <c r="E235">
        <f>Data!C253</f>
        <v>14622</v>
      </c>
    </row>
    <row r="236" spans="1:5" x14ac:dyDescent="0.25">
      <c r="A236" s="2">
        <v>44743</v>
      </c>
      <c r="B236">
        <v>195340</v>
      </c>
      <c r="C236" s="2">
        <f t="shared" si="3"/>
        <v>44743</v>
      </c>
      <c r="D236">
        <f>'Capital main'!C526</f>
        <v>27.01</v>
      </c>
      <c r="E236">
        <f>Data!C254</f>
        <v>14219</v>
      </c>
    </row>
    <row r="237" spans="1:5" x14ac:dyDescent="0.25">
      <c r="A237" s="2">
        <v>44746</v>
      </c>
      <c r="B237">
        <v>186890</v>
      </c>
      <c r="C237" s="2">
        <f t="shared" si="3"/>
        <v>44746</v>
      </c>
      <c r="D237">
        <f>'Capital main'!C527</f>
        <v>27.56</v>
      </c>
      <c r="E237">
        <f>Data!C255</f>
        <v>14152</v>
      </c>
    </row>
    <row r="238" spans="1:5" x14ac:dyDescent="0.25">
      <c r="A238" s="2">
        <v>44747</v>
      </c>
      <c r="B238">
        <v>183740</v>
      </c>
      <c r="C238" s="2">
        <f t="shared" si="3"/>
        <v>44747</v>
      </c>
      <c r="D238">
        <f>'Capital main'!C528</f>
        <v>27.18</v>
      </c>
      <c r="E238">
        <f>Data!C256</f>
        <v>14231</v>
      </c>
    </row>
    <row r="239" spans="1:5" x14ac:dyDescent="0.25">
      <c r="A239" s="2">
        <v>44748</v>
      </c>
      <c r="B239">
        <v>180069</v>
      </c>
      <c r="C239" s="2">
        <f t="shared" si="3"/>
        <v>44748</v>
      </c>
      <c r="D239">
        <f>'Capital main'!C529</f>
        <v>29.4</v>
      </c>
      <c r="E239">
        <f>Data!C257</f>
        <v>13871</v>
      </c>
    </row>
    <row r="240" spans="1:5" x14ac:dyDescent="0.25">
      <c r="A240" s="2">
        <v>44749</v>
      </c>
      <c r="B240">
        <v>181329</v>
      </c>
      <c r="C240" s="2">
        <f t="shared" si="3"/>
        <v>44749</v>
      </c>
      <c r="D240">
        <f>'Capital main'!C530</f>
        <v>28.26</v>
      </c>
      <c r="E240">
        <f>Data!C258</f>
        <v>14265</v>
      </c>
    </row>
    <row r="241" spans="1:5" x14ac:dyDescent="0.25">
      <c r="A241" s="2">
        <v>44750</v>
      </c>
      <c r="B241">
        <v>187727</v>
      </c>
      <c r="C241" s="2">
        <f t="shared" si="3"/>
        <v>44750</v>
      </c>
      <c r="D241">
        <f>'Capital main'!C531</f>
        <v>27.33</v>
      </c>
      <c r="E241">
        <f>Data!C259</f>
        <v>14329</v>
      </c>
    </row>
    <row r="242" spans="1:5" x14ac:dyDescent="0.25">
      <c r="A242" s="2">
        <v>44753</v>
      </c>
      <c r="B242">
        <v>188867</v>
      </c>
      <c r="C242" s="2">
        <f t="shared" si="3"/>
        <v>44753</v>
      </c>
      <c r="D242">
        <f>'Capital main'!C532</f>
        <v>26.95</v>
      </c>
      <c r="E242">
        <f>Data!C260</f>
        <v>14276</v>
      </c>
    </row>
    <row r="243" spans="1:5" x14ac:dyDescent="0.25">
      <c r="A243" s="2">
        <v>44754</v>
      </c>
      <c r="B243">
        <v>176062</v>
      </c>
      <c r="C243" s="2">
        <f t="shared" si="3"/>
        <v>44754</v>
      </c>
      <c r="D243">
        <f>'Capital main'!C533</f>
        <v>28.14</v>
      </c>
      <c r="E243">
        <f>Data!C261</f>
        <v>13914</v>
      </c>
    </row>
    <row r="244" spans="1:5" x14ac:dyDescent="0.25">
      <c r="A244" s="2">
        <v>44755</v>
      </c>
      <c r="B244">
        <v>190498</v>
      </c>
      <c r="C244" s="2">
        <f t="shared" si="3"/>
        <v>44755</v>
      </c>
      <c r="D244">
        <f>'Capital main'!C534</f>
        <v>27.6</v>
      </c>
      <c r="E244">
        <f>Data!C262</f>
        <v>14277</v>
      </c>
    </row>
    <row r="245" spans="1:5" x14ac:dyDescent="0.25">
      <c r="A245" s="2">
        <v>44756</v>
      </c>
      <c r="B245">
        <v>195181</v>
      </c>
      <c r="C245" s="2">
        <f t="shared" si="3"/>
        <v>44756</v>
      </c>
      <c r="D245">
        <f>'Capital main'!C535</f>
        <v>25.9</v>
      </c>
      <c r="E245">
        <f>Data!C263</f>
        <v>14389</v>
      </c>
    </row>
    <row r="246" spans="1:5" x14ac:dyDescent="0.25">
      <c r="A246" s="2">
        <v>44757</v>
      </c>
      <c r="B246">
        <v>201060</v>
      </c>
      <c r="C246" s="2">
        <f t="shared" si="3"/>
        <v>44757</v>
      </c>
      <c r="D246">
        <f>'Capital main'!C536</f>
        <v>25.02</v>
      </c>
      <c r="E246">
        <f>Data!C264</f>
        <v>14475</v>
      </c>
    </row>
    <row r="247" spans="1:5" x14ac:dyDescent="0.25">
      <c r="A247" s="2">
        <v>44760</v>
      </c>
      <c r="B247">
        <v>206505</v>
      </c>
      <c r="C247" s="2">
        <f t="shared" si="3"/>
        <v>44760</v>
      </c>
      <c r="D247">
        <f>'Capital main'!C537</f>
        <v>24.07</v>
      </c>
      <c r="E247">
        <f>Data!C265</f>
        <v>14650</v>
      </c>
    </row>
    <row r="248" spans="1:5" x14ac:dyDescent="0.25">
      <c r="A248" s="2">
        <v>44761</v>
      </c>
      <c r="B248">
        <v>207083</v>
      </c>
      <c r="C248" s="2">
        <f t="shared" si="3"/>
        <v>44761</v>
      </c>
      <c r="D248">
        <f>'Capital main'!C538</f>
        <v>23.54</v>
      </c>
      <c r="E248">
        <f>Data!C266</f>
        <v>14678</v>
      </c>
    </row>
    <row r="249" spans="1:5" x14ac:dyDescent="0.25">
      <c r="A249" s="2">
        <v>44762</v>
      </c>
      <c r="B249">
        <v>207024</v>
      </c>
      <c r="C249" s="2">
        <f t="shared" si="3"/>
        <v>44762</v>
      </c>
      <c r="D249">
        <f>'Capital main'!C539</f>
        <v>22.99</v>
      </c>
      <c r="E249">
        <f>Data!C267</f>
        <v>14712</v>
      </c>
    </row>
    <row r="250" spans="1:5" x14ac:dyDescent="0.25">
      <c r="A250" s="2">
        <v>44763</v>
      </c>
      <c r="B250">
        <v>210181</v>
      </c>
      <c r="C250" s="2">
        <f t="shared" si="3"/>
        <v>44763</v>
      </c>
      <c r="D250">
        <f>'Capital main'!C540</f>
        <v>21.11</v>
      </c>
      <c r="E250">
        <f>Data!C268</f>
        <v>14748</v>
      </c>
    </row>
    <row r="251" spans="1:5" x14ac:dyDescent="0.25">
      <c r="A251" s="2">
        <v>44764</v>
      </c>
      <c r="B251">
        <v>210166</v>
      </c>
      <c r="C251" s="2">
        <f t="shared" si="3"/>
        <v>44764</v>
      </c>
      <c r="D251">
        <f>'Capital main'!C541</f>
        <v>21.26</v>
      </c>
      <c r="E251">
        <f>Data!C269</f>
        <v>14751</v>
      </c>
    </row>
    <row r="252" spans="1:5" x14ac:dyDescent="0.25">
      <c r="A252" s="2">
        <v>44767</v>
      </c>
      <c r="B252">
        <v>210151</v>
      </c>
      <c r="C252" s="2">
        <f t="shared" si="3"/>
        <v>44767</v>
      </c>
      <c r="D252">
        <f>'Capital main'!C542</f>
        <v>21.59</v>
      </c>
      <c r="E252">
        <f>Data!C270</f>
        <v>14794</v>
      </c>
    </row>
    <row r="253" spans="1:5" x14ac:dyDescent="0.25">
      <c r="A253" s="2">
        <v>44768</v>
      </c>
      <c r="B253">
        <v>209812</v>
      </c>
      <c r="C253" s="2">
        <f t="shared" si="3"/>
        <v>44768</v>
      </c>
      <c r="D253">
        <f>'Capital main'!C543</f>
        <v>21.6</v>
      </c>
      <c r="E253">
        <f>Data!C271</f>
        <v>14705</v>
      </c>
    </row>
    <row r="254" spans="1:5" x14ac:dyDescent="0.25">
      <c r="A254" s="2">
        <v>44769</v>
      </c>
      <c r="B254">
        <v>212970</v>
      </c>
      <c r="C254" s="2">
        <f t="shared" si="3"/>
        <v>44769</v>
      </c>
      <c r="D254">
        <f>'Capital main'!C544</f>
        <v>21.56</v>
      </c>
      <c r="E254">
        <f>Data!C272</f>
        <v>14794</v>
      </c>
    </row>
    <row r="255" spans="1:5" x14ac:dyDescent="0.25">
      <c r="A255" s="2">
        <v>44770</v>
      </c>
      <c r="B255">
        <v>215235</v>
      </c>
      <c r="C255" s="2">
        <f t="shared" si="3"/>
        <v>44770</v>
      </c>
      <c r="D255">
        <f>'Capital main'!C545</f>
        <v>20.87</v>
      </c>
      <c r="E255">
        <f>Data!C273</f>
        <v>14831</v>
      </c>
    </row>
    <row r="256" spans="1:5" x14ac:dyDescent="0.25">
      <c r="A256" s="2">
        <v>44771</v>
      </c>
      <c r="B256">
        <v>217363</v>
      </c>
      <c r="C256" s="2">
        <f t="shared" si="3"/>
        <v>44771</v>
      </c>
      <c r="D256">
        <f>'Capital main'!C546</f>
        <v>19.899999999999999</v>
      </c>
      <c r="E256">
        <f>Data!C274</f>
        <v>14938</v>
      </c>
    </row>
    <row r="257" spans="1:5" x14ac:dyDescent="0.25">
      <c r="A257" s="2">
        <v>44774</v>
      </c>
      <c r="B257">
        <v>215453</v>
      </c>
      <c r="C257" s="2">
        <f t="shared" si="3"/>
        <v>44774</v>
      </c>
      <c r="D257">
        <f>'Capital main'!C547</f>
        <v>21.53</v>
      </c>
      <c r="E257">
        <f>Data!C275</f>
        <v>14870</v>
      </c>
    </row>
    <row r="258" spans="1:5" x14ac:dyDescent="0.25">
      <c r="A258" s="2">
        <v>44775</v>
      </c>
      <c r="B258">
        <v>209045</v>
      </c>
      <c r="C258" s="2">
        <f t="shared" ref="C258:C321" si="4">A258</f>
        <v>44775</v>
      </c>
      <c r="D258">
        <f>'Capital main'!C548</f>
        <v>26.1</v>
      </c>
      <c r="E258">
        <f>Data!C276</f>
        <v>14643</v>
      </c>
    </row>
    <row r="259" spans="1:5" x14ac:dyDescent="0.25">
      <c r="A259" s="2">
        <v>44776</v>
      </c>
      <c r="B259">
        <v>211397</v>
      </c>
      <c r="C259" s="2">
        <f t="shared" si="4"/>
        <v>44776</v>
      </c>
      <c r="D259">
        <f>'Capital main'!C549</f>
        <v>24.45</v>
      </c>
      <c r="E259">
        <f>Data!C277</f>
        <v>14669</v>
      </c>
    </row>
    <row r="260" spans="1:5" x14ac:dyDescent="0.25">
      <c r="A260" s="2">
        <v>44777</v>
      </c>
      <c r="B260">
        <v>213292</v>
      </c>
      <c r="C260" s="2">
        <f t="shared" si="4"/>
        <v>44777</v>
      </c>
      <c r="D260">
        <f>'Capital main'!C550</f>
        <v>24.05</v>
      </c>
      <c r="E260">
        <f>Data!C278</f>
        <v>14658</v>
      </c>
    </row>
    <row r="261" spans="1:5" x14ac:dyDescent="0.25">
      <c r="A261" s="2">
        <v>44778</v>
      </c>
      <c r="B261">
        <v>210507</v>
      </c>
      <c r="C261" s="2">
        <f t="shared" si="4"/>
        <v>44778</v>
      </c>
      <c r="D261">
        <f>'Capital main'!C551</f>
        <v>21.85</v>
      </c>
      <c r="E261">
        <f>Data!C279</f>
        <v>15009</v>
      </c>
    </row>
    <row r="262" spans="1:5" x14ac:dyDescent="0.25">
      <c r="A262" s="2">
        <v>44781</v>
      </c>
      <c r="B262">
        <v>211597</v>
      </c>
      <c r="C262" s="2">
        <f t="shared" si="4"/>
        <v>44781</v>
      </c>
      <c r="D262">
        <f>'Capital main'!C552</f>
        <v>21.37</v>
      </c>
      <c r="E262">
        <f>Data!C280</f>
        <v>14961</v>
      </c>
    </row>
    <row r="263" spans="1:5" x14ac:dyDescent="0.25">
      <c r="A263" s="2">
        <v>44782</v>
      </c>
      <c r="B263">
        <v>214342</v>
      </c>
      <c r="C263" s="2">
        <f t="shared" si="4"/>
        <v>44782</v>
      </c>
      <c r="D263">
        <f>'Capital main'!C553</f>
        <v>19.88</v>
      </c>
      <c r="E263">
        <f>Data!C281</f>
        <v>15016</v>
      </c>
    </row>
    <row r="264" spans="1:5" x14ac:dyDescent="0.25">
      <c r="A264" s="2">
        <v>44783</v>
      </c>
      <c r="B264">
        <v>214117</v>
      </c>
      <c r="C264" s="2">
        <f t="shared" si="4"/>
        <v>44783</v>
      </c>
      <c r="D264">
        <f>'Capital main'!C554</f>
        <v>20.07</v>
      </c>
      <c r="E264">
        <f>Data!C282</f>
        <v>14876</v>
      </c>
    </row>
    <row r="265" spans="1:5" x14ac:dyDescent="0.25">
      <c r="A265" s="2">
        <v>44784</v>
      </c>
      <c r="B265">
        <v>218132</v>
      </c>
      <c r="C265" s="2">
        <f t="shared" si="4"/>
        <v>44784</v>
      </c>
      <c r="D265">
        <f>'Capital main'!C555</f>
        <v>17.72</v>
      </c>
      <c r="E265">
        <f>Data!C283</f>
        <v>15183</v>
      </c>
    </row>
    <row r="266" spans="1:5" x14ac:dyDescent="0.25">
      <c r="A266" s="2">
        <v>44785</v>
      </c>
      <c r="B266">
        <v>218358</v>
      </c>
      <c r="C266" s="2">
        <f t="shared" si="4"/>
        <v>44785</v>
      </c>
      <c r="D266">
        <f>'Capital main'!C556</f>
        <v>16.86</v>
      </c>
      <c r="E266">
        <f>Data!C284</f>
        <v>15272</v>
      </c>
    </row>
    <row r="267" spans="1:5" x14ac:dyDescent="0.25">
      <c r="A267" s="2">
        <v>44788</v>
      </c>
      <c r="B267">
        <v>218576</v>
      </c>
      <c r="C267" s="2">
        <f t="shared" si="4"/>
        <v>44788</v>
      </c>
      <c r="D267">
        <f>'Capital main'!C557</f>
        <v>16.29</v>
      </c>
      <c r="E267">
        <f>Data!C285</f>
        <v>15368</v>
      </c>
    </row>
    <row r="268" spans="1:5" x14ac:dyDescent="0.25">
      <c r="A268" s="2">
        <v>44789</v>
      </c>
      <c r="B268">
        <v>218421</v>
      </c>
      <c r="C268" s="2">
        <f t="shared" si="4"/>
        <v>44789</v>
      </c>
      <c r="D268">
        <f>'Capital main'!C558</f>
        <v>16.420000000000002</v>
      </c>
      <c r="E268">
        <f>Data!C286</f>
        <v>15422</v>
      </c>
    </row>
    <row r="269" spans="1:5" x14ac:dyDescent="0.25">
      <c r="A269" s="2">
        <v>44790</v>
      </c>
      <c r="B269">
        <v>218820</v>
      </c>
      <c r="C269" s="2">
        <f t="shared" si="4"/>
        <v>44790</v>
      </c>
      <c r="D269">
        <f>'Capital main'!C559</f>
        <v>16.579999999999998</v>
      </c>
      <c r="E269">
        <f>Data!C287</f>
        <v>15452</v>
      </c>
    </row>
    <row r="270" spans="1:5" x14ac:dyDescent="0.25">
      <c r="A270" s="2">
        <v>44791</v>
      </c>
      <c r="B270">
        <v>219098</v>
      </c>
      <c r="C270" s="2">
        <f t="shared" si="4"/>
        <v>44791</v>
      </c>
      <c r="D270">
        <f>'Capital main'!C560</f>
        <v>16.579999999999998</v>
      </c>
      <c r="E270">
        <f>Data!C288</f>
        <v>15315</v>
      </c>
    </row>
    <row r="271" spans="1:5" x14ac:dyDescent="0.25">
      <c r="A271" s="2">
        <v>44792</v>
      </c>
      <c r="B271">
        <v>219374</v>
      </c>
      <c r="C271" s="2">
        <f t="shared" si="4"/>
        <v>44792</v>
      </c>
      <c r="D271">
        <f>'Capital main'!C561</f>
        <v>16.329999999999998</v>
      </c>
      <c r="E271">
        <f>Data!C289</f>
        <v>15353</v>
      </c>
    </row>
    <row r="272" spans="1:5" x14ac:dyDescent="0.25">
      <c r="A272" s="2">
        <v>44795</v>
      </c>
      <c r="B272">
        <v>217800</v>
      </c>
      <c r="C272" s="2">
        <f t="shared" si="4"/>
        <v>44795</v>
      </c>
      <c r="D272">
        <f>'Capital main'!C562</f>
        <v>17.87</v>
      </c>
      <c r="E272">
        <f>Data!C290</f>
        <v>15175</v>
      </c>
    </row>
    <row r="273" spans="1:5" x14ac:dyDescent="0.25">
      <c r="A273" s="2">
        <v>44796</v>
      </c>
      <c r="B273">
        <v>217489</v>
      </c>
      <c r="C273" s="2">
        <f t="shared" si="4"/>
        <v>44796</v>
      </c>
      <c r="D273">
        <f>'Capital main'!C563</f>
        <v>18.420000000000002</v>
      </c>
      <c r="E273">
        <f>Data!C291</f>
        <v>15028</v>
      </c>
    </row>
    <row r="274" spans="1:5" x14ac:dyDescent="0.25">
      <c r="A274" s="2">
        <v>44797</v>
      </c>
      <c r="B274">
        <v>218579</v>
      </c>
      <c r="C274" s="2">
        <f t="shared" si="4"/>
        <v>44797</v>
      </c>
      <c r="D274">
        <f>'Capital main'!C564</f>
        <v>18.399999999999999</v>
      </c>
      <c r="E274">
        <f>Data!C292</f>
        <v>15035</v>
      </c>
    </row>
    <row r="275" spans="1:5" x14ac:dyDescent="0.25">
      <c r="A275" s="2">
        <v>44798</v>
      </c>
      <c r="B275">
        <v>221509</v>
      </c>
      <c r="C275" s="2">
        <f t="shared" si="4"/>
        <v>44798</v>
      </c>
      <c r="D275">
        <f>'Capital main'!C565</f>
        <v>17.510000000000002</v>
      </c>
      <c r="E275">
        <f>Data!C293</f>
        <v>15172</v>
      </c>
    </row>
    <row r="276" spans="1:5" x14ac:dyDescent="0.25">
      <c r="A276" s="2">
        <v>44799</v>
      </c>
      <c r="B276">
        <v>221984</v>
      </c>
      <c r="C276" s="2">
        <f t="shared" si="4"/>
        <v>44799</v>
      </c>
      <c r="D276">
        <f>'Capital main'!C566</f>
        <v>17.52</v>
      </c>
      <c r="E276">
        <f>Data!C294</f>
        <v>15241</v>
      </c>
    </row>
    <row r="277" spans="1:5" x14ac:dyDescent="0.25">
      <c r="A277" s="2">
        <v>44802</v>
      </c>
      <c r="B277">
        <v>211404</v>
      </c>
      <c r="C277" s="2">
        <f t="shared" si="4"/>
        <v>44802</v>
      </c>
      <c r="D277">
        <f>'Capital main'!C567</f>
        <v>20.91</v>
      </c>
      <c r="E277">
        <f>Data!C295</f>
        <v>14818</v>
      </c>
    </row>
    <row r="278" spans="1:5" x14ac:dyDescent="0.25">
      <c r="A278" s="2">
        <v>44803</v>
      </c>
      <c r="B278">
        <v>218889</v>
      </c>
      <c r="C278" s="2">
        <f t="shared" si="4"/>
        <v>44803</v>
      </c>
      <c r="D278">
        <f>'Capital main'!C568</f>
        <v>19.670000000000002</v>
      </c>
      <c r="E278">
        <f>Data!C296</f>
        <v>14948</v>
      </c>
    </row>
    <row r="279" spans="1:5" x14ac:dyDescent="0.25">
      <c r="A279" s="2">
        <v>44804</v>
      </c>
      <c r="B279">
        <v>208129</v>
      </c>
      <c r="C279" s="2">
        <f t="shared" si="4"/>
        <v>44804</v>
      </c>
      <c r="D279">
        <f>'Capital main'!C569</f>
        <v>19.84</v>
      </c>
      <c r="E279">
        <f>Data!C297</f>
        <v>15039</v>
      </c>
    </row>
    <row r="280" spans="1:5" x14ac:dyDescent="0.25">
      <c r="A280" s="2">
        <v>44805</v>
      </c>
      <c r="B280">
        <v>206139</v>
      </c>
      <c r="C280" s="2">
        <f t="shared" si="4"/>
        <v>44805</v>
      </c>
      <c r="D280">
        <f>'Capital main'!C570</f>
        <v>21.85</v>
      </c>
      <c r="E280">
        <f>Data!C298</f>
        <v>14736</v>
      </c>
    </row>
    <row r="281" spans="1:5" x14ac:dyDescent="0.25">
      <c r="A281" s="2">
        <v>44806</v>
      </c>
      <c r="B281">
        <v>207702</v>
      </c>
      <c r="C281" s="2">
        <f t="shared" si="4"/>
        <v>44806</v>
      </c>
      <c r="D281">
        <f>'Capital main'!C571</f>
        <v>21.77</v>
      </c>
      <c r="E281">
        <f>Data!C299</f>
        <v>14597</v>
      </c>
    </row>
    <row r="282" spans="1:5" x14ac:dyDescent="0.25">
      <c r="A282" s="2">
        <v>44809</v>
      </c>
      <c r="B282">
        <v>206467</v>
      </c>
      <c r="C282" s="2">
        <f t="shared" si="4"/>
        <v>44809</v>
      </c>
      <c r="D282">
        <f>'Capital main'!C572</f>
        <v>21.92</v>
      </c>
      <c r="E282">
        <f>Data!C300</f>
        <v>14611</v>
      </c>
    </row>
    <row r="283" spans="1:5" x14ac:dyDescent="0.25">
      <c r="A283" s="2">
        <v>44810</v>
      </c>
      <c r="B283">
        <v>207787</v>
      </c>
      <c r="C283" s="2">
        <f t="shared" si="4"/>
        <v>44810</v>
      </c>
      <c r="D283">
        <f>'Capital main'!C573</f>
        <v>21.69</v>
      </c>
      <c r="E283">
        <f>Data!C301</f>
        <v>14634</v>
      </c>
    </row>
    <row r="284" spans="1:5" x14ac:dyDescent="0.25">
      <c r="A284" s="2">
        <v>44811</v>
      </c>
      <c r="B284">
        <v>199662</v>
      </c>
      <c r="C284" s="2">
        <f t="shared" si="4"/>
        <v>44811</v>
      </c>
      <c r="D284">
        <f>'Capital main'!C574</f>
        <v>22.49</v>
      </c>
      <c r="E284">
        <f>Data!C302</f>
        <v>14359</v>
      </c>
    </row>
    <row r="285" spans="1:5" x14ac:dyDescent="0.25">
      <c r="A285" s="2">
        <v>44812</v>
      </c>
      <c r="B285">
        <v>206327</v>
      </c>
      <c r="C285" s="2">
        <f t="shared" si="4"/>
        <v>44812</v>
      </c>
      <c r="D285">
        <f>'Capital main'!C575</f>
        <v>20.39</v>
      </c>
      <c r="E285">
        <f>Data!C303</f>
        <v>14548</v>
      </c>
    </row>
    <row r="286" spans="1:5" x14ac:dyDescent="0.25">
      <c r="A286" s="2">
        <v>44816</v>
      </c>
      <c r="B286">
        <v>215627</v>
      </c>
      <c r="C286" s="2">
        <f t="shared" si="4"/>
        <v>44816</v>
      </c>
      <c r="D286">
        <f>'Capital main'!C576</f>
        <v>20.84</v>
      </c>
      <c r="E286">
        <f>Data!C304</f>
        <v>14794</v>
      </c>
    </row>
    <row r="287" spans="1:5" x14ac:dyDescent="0.25">
      <c r="A287" s="2">
        <v>44817</v>
      </c>
      <c r="B287">
        <v>217022</v>
      </c>
      <c r="C287" s="2">
        <f t="shared" si="4"/>
        <v>44817</v>
      </c>
      <c r="D287">
        <f>'Capital main'!C577</f>
        <v>21.01</v>
      </c>
      <c r="E287">
        <f>Data!C305</f>
        <v>14875</v>
      </c>
    </row>
    <row r="288" spans="1:5" x14ac:dyDescent="0.25">
      <c r="A288" s="2">
        <v>44818</v>
      </c>
      <c r="B288">
        <v>212317</v>
      </c>
      <c r="C288" s="2">
        <f t="shared" si="4"/>
        <v>44818</v>
      </c>
      <c r="D288">
        <f>'Capital main'!C578</f>
        <v>21.82</v>
      </c>
      <c r="E288">
        <f>Data!C306</f>
        <v>14577</v>
      </c>
    </row>
    <row r="289" spans="1:5" x14ac:dyDescent="0.25">
      <c r="A289" s="2">
        <v>44819</v>
      </c>
      <c r="B289">
        <v>216927</v>
      </c>
      <c r="C289" s="2">
        <f t="shared" si="4"/>
        <v>44819</v>
      </c>
      <c r="D289">
        <f>'Capital main'!C579</f>
        <v>21.03</v>
      </c>
      <c r="E289">
        <f>Data!C307</f>
        <v>14642</v>
      </c>
    </row>
    <row r="290" spans="1:5" x14ac:dyDescent="0.25">
      <c r="A290" s="2">
        <v>44820</v>
      </c>
      <c r="B290">
        <v>219817</v>
      </c>
      <c r="C290" s="2">
        <f t="shared" si="4"/>
        <v>44820</v>
      </c>
      <c r="D290">
        <f>'Capital main'!C580</f>
        <v>21.11</v>
      </c>
      <c r="E290">
        <f>Data!C308</f>
        <v>14483</v>
      </c>
    </row>
    <row r="291" spans="1:5" x14ac:dyDescent="0.25">
      <c r="A291" s="2">
        <v>44823</v>
      </c>
      <c r="B291">
        <v>220142</v>
      </c>
      <c r="C291" s="2">
        <f t="shared" si="4"/>
        <v>44823</v>
      </c>
      <c r="D291">
        <f>'Capital main'!C581</f>
        <v>21.33</v>
      </c>
      <c r="E291">
        <f>Data!C309</f>
        <v>14420</v>
      </c>
    </row>
    <row r="292" spans="1:5" x14ac:dyDescent="0.25">
      <c r="A292" s="2">
        <v>44824</v>
      </c>
      <c r="B292">
        <v>220680</v>
      </c>
      <c r="C292" s="2">
        <f t="shared" si="4"/>
        <v>44824</v>
      </c>
      <c r="D292">
        <f>'Capital main'!C582</f>
        <v>20.58</v>
      </c>
      <c r="E292">
        <f>Data!C310</f>
        <v>14528</v>
      </c>
    </row>
    <row r="293" spans="1:5" x14ac:dyDescent="0.25">
      <c r="A293" s="2">
        <v>44825</v>
      </c>
      <c r="B293">
        <v>220175</v>
      </c>
      <c r="C293" s="2">
        <f t="shared" si="4"/>
        <v>44825</v>
      </c>
      <c r="D293">
        <f>'Capital main'!C583</f>
        <v>21.42</v>
      </c>
      <c r="E293">
        <f>Data!C311</f>
        <v>14402</v>
      </c>
    </row>
    <row r="294" spans="1:5" x14ac:dyDescent="0.25">
      <c r="A294" s="2">
        <v>44826</v>
      </c>
      <c r="B294">
        <v>221902</v>
      </c>
      <c r="C294" s="2">
        <f t="shared" si="4"/>
        <v>44826</v>
      </c>
      <c r="D294">
        <f>'Capital main'!C584</f>
        <v>20.99</v>
      </c>
      <c r="E294">
        <f>Data!C312</f>
        <v>14242</v>
      </c>
    </row>
    <row r="295" spans="1:5" x14ac:dyDescent="0.25">
      <c r="A295" s="2">
        <v>44827</v>
      </c>
      <c r="B295">
        <v>222686</v>
      </c>
      <c r="C295" s="2">
        <f t="shared" si="4"/>
        <v>44827</v>
      </c>
      <c r="D295">
        <f>'Capital main'!C585</f>
        <v>20.37</v>
      </c>
      <c r="E295">
        <f>Data!C313</f>
        <v>14119</v>
      </c>
    </row>
    <row r="296" spans="1:5" x14ac:dyDescent="0.25">
      <c r="A296" s="2">
        <v>44830</v>
      </c>
      <c r="B296">
        <v>215411</v>
      </c>
      <c r="C296" s="2">
        <f t="shared" si="4"/>
        <v>44830</v>
      </c>
      <c r="D296">
        <f>'Capital main'!C586</f>
        <v>23.33</v>
      </c>
      <c r="E296">
        <f>Data!C314</f>
        <v>13758</v>
      </c>
    </row>
    <row r="297" spans="1:5" x14ac:dyDescent="0.25">
      <c r="A297" s="2">
        <v>44831</v>
      </c>
      <c r="B297">
        <v>216140</v>
      </c>
      <c r="C297" s="2">
        <f t="shared" si="4"/>
        <v>44831</v>
      </c>
      <c r="D297">
        <f>'Capital main'!C587</f>
        <v>23.02</v>
      </c>
      <c r="E297">
        <f>Data!C315</f>
        <v>13818</v>
      </c>
    </row>
    <row r="298" spans="1:5" x14ac:dyDescent="0.25">
      <c r="A298" s="2">
        <v>44832</v>
      </c>
      <c r="B298">
        <v>220571</v>
      </c>
      <c r="C298" s="2">
        <f t="shared" si="4"/>
        <v>44832</v>
      </c>
      <c r="D298">
        <f>'Capital main'!C588</f>
        <v>24.74</v>
      </c>
      <c r="E298">
        <f>Data!C316</f>
        <v>13515</v>
      </c>
    </row>
    <row r="299" spans="1:5" x14ac:dyDescent="0.25">
      <c r="A299" s="2">
        <v>44833</v>
      </c>
      <c r="B299">
        <v>221921</v>
      </c>
      <c r="C299" s="2">
        <f t="shared" si="4"/>
        <v>44833</v>
      </c>
      <c r="D299">
        <f>'Capital main'!C589</f>
        <v>24.57</v>
      </c>
      <c r="E299">
        <f>Data!C317</f>
        <v>13524</v>
      </c>
    </row>
    <row r="300" spans="1:5" x14ac:dyDescent="0.25">
      <c r="A300" s="2">
        <v>44834</v>
      </c>
      <c r="B300">
        <v>225871</v>
      </c>
      <c r="C300" s="2">
        <f t="shared" si="4"/>
        <v>44834</v>
      </c>
      <c r="D300">
        <f>'Capital main'!C590</f>
        <v>25.08</v>
      </c>
      <c r="E300">
        <f>Data!C318</f>
        <v>13395</v>
      </c>
    </row>
    <row r="301" spans="1:5" x14ac:dyDescent="0.25">
      <c r="A301" s="2">
        <v>44837</v>
      </c>
      <c r="B301">
        <v>228371</v>
      </c>
      <c r="C301" s="2">
        <f t="shared" si="4"/>
        <v>44837</v>
      </c>
      <c r="D301">
        <f>'Capital main'!C591</f>
        <v>25.76</v>
      </c>
      <c r="E301">
        <f>Data!C319</f>
        <v>13304</v>
      </c>
    </row>
    <row r="302" spans="1:5" x14ac:dyDescent="0.25">
      <c r="A302" s="2">
        <v>44838</v>
      </c>
      <c r="B302">
        <v>223299</v>
      </c>
      <c r="C302" s="2">
        <f t="shared" si="4"/>
        <v>44838</v>
      </c>
      <c r="D302">
        <f>'Capital main'!C592</f>
        <v>24.41</v>
      </c>
      <c r="E302">
        <f>Data!C320</f>
        <v>13597</v>
      </c>
    </row>
    <row r="303" spans="1:5" x14ac:dyDescent="0.25">
      <c r="A303" s="2">
        <v>44839</v>
      </c>
      <c r="B303">
        <v>222755</v>
      </c>
      <c r="C303" s="2">
        <f t="shared" si="4"/>
        <v>44839</v>
      </c>
      <c r="D303">
        <f>'Capital main'!C593</f>
        <v>23.99</v>
      </c>
      <c r="E303">
        <f>Data!C321</f>
        <v>13820</v>
      </c>
    </row>
    <row r="304" spans="1:5" x14ac:dyDescent="0.25">
      <c r="A304" s="2">
        <v>44840</v>
      </c>
      <c r="B304">
        <v>224262</v>
      </c>
      <c r="C304" s="2">
        <f t="shared" si="4"/>
        <v>44840</v>
      </c>
      <c r="D304">
        <f>'Capital main'!C594</f>
        <v>23.69</v>
      </c>
      <c r="E304">
        <f>Data!C322</f>
        <v>13869</v>
      </c>
    </row>
    <row r="305" spans="1:5" x14ac:dyDescent="0.25">
      <c r="A305" s="2">
        <v>44841</v>
      </c>
      <c r="B305">
        <v>222357</v>
      </c>
      <c r="C305" s="2">
        <f t="shared" si="4"/>
        <v>44841</v>
      </c>
      <c r="D305">
        <f>'Capital main'!C595</f>
        <v>24.74</v>
      </c>
      <c r="E305">
        <f>Data!C323</f>
        <v>13689</v>
      </c>
    </row>
    <row r="306" spans="1:5" x14ac:dyDescent="0.25">
      <c r="A306" s="2">
        <v>44845</v>
      </c>
      <c r="B306">
        <v>225072</v>
      </c>
      <c r="C306" s="2">
        <f t="shared" si="4"/>
        <v>44845</v>
      </c>
      <c r="D306">
        <f>'Capital main'!C596</f>
        <v>27.38</v>
      </c>
      <c r="E306">
        <f>Data!C324</f>
        <v>13091</v>
      </c>
    </row>
    <row r="307" spans="1:5" x14ac:dyDescent="0.25">
      <c r="A307" s="2">
        <v>44846</v>
      </c>
      <c r="B307">
        <v>225892</v>
      </c>
      <c r="C307" s="2">
        <f t="shared" si="4"/>
        <v>44846</v>
      </c>
      <c r="D307">
        <f>'Capital main'!C597</f>
        <v>27.18</v>
      </c>
      <c r="E307">
        <f>Data!C325</f>
        <v>13076</v>
      </c>
    </row>
    <row r="308" spans="1:5" x14ac:dyDescent="0.25">
      <c r="A308" s="2">
        <v>44847</v>
      </c>
      <c r="B308">
        <v>223742</v>
      </c>
      <c r="C308" s="2">
        <f t="shared" si="4"/>
        <v>44847</v>
      </c>
      <c r="D308">
        <f>'Capital main'!C598</f>
        <v>27.83</v>
      </c>
      <c r="E308">
        <f>Data!C326</f>
        <v>12869</v>
      </c>
    </row>
    <row r="309" spans="1:5" x14ac:dyDescent="0.25">
      <c r="A309" s="2">
        <v>44848</v>
      </c>
      <c r="B309">
        <v>235242</v>
      </c>
      <c r="C309" s="2">
        <f t="shared" si="4"/>
        <v>44848</v>
      </c>
      <c r="D309">
        <f>'Capital main'!C599</f>
        <v>26.07</v>
      </c>
      <c r="E309">
        <f>Data!C327</f>
        <v>13166</v>
      </c>
    </row>
    <row r="310" spans="1:5" x14ac:dyDescent="0.25">
      <c r="A310" s="2">
        <v>44851</v>
      </c>
      <c r="B310">
        <v>219642</v>
      </c>
      <c r="C310" s="2">
        <f t="shared" si="4"/>
        <v>44851</v>
      </c>
      <c r="D310">
        <f>'Capital main'!C600</f>
        <v>27.07</v>
      </c>
      <c r="E310">
        <f>Data!C328</f>
        <v>12981</v>
      </c>
    </row>
    <row r="311" spans="1:5" x14ac:dyDescent="0.25">
      <c r="A311" s="2">
        <v>44852</v>
      </c>
      <c r="B311">
        <v>220792</v>
      </c>
      <c r="C311" s="2">
        <f t="shared" si="4"/>
        <v>44852</v>
      </c>
      <c r="D311">
        <f>'Capital main'!C601</f>
        <v>25.9</v>
      </c>
      <c r="E311">
        <f>Data!C329</f>
        <v>13103</v>
      </c>
    </row>
    <row r="312" spans="1:5" x14ac:dyDescent="0.25">
      <c r="A312" s="2">
        <v>44853</v>
      </c>
      <c r="B312">
        <v>225500</v>
      </c>
      <c r="C312" s="2">
        <f t="shared" si="4"/>
        <v>44853</v>
      </c>
      <c r="D312">
        <f>'Capital main'!C602</f>
        <v>25.71</v>
      </c>
      <c r="E312">
        <f>Data!C330</f>
        <v>12998</v>
      </c>
    </row>
    <row r="313" spans="1:5" x14ac:dyDescent="0.25">
      <c r="A313" s="2">
        <v>44854</v>
      </c>
      <c r="B313">
        <v>223794</v>
      </c>
      <c r="C313" s="2">
        <f t="shared" si="4"/>
        <v>44854</v>
      </c>
      <c r="D313">
        <f>'Capital main'!C603</f>
        <v>25.5</v>
      </c>
      <c r="E313">
        <f>Data!C331</f>
        <v>12900</v>
      </c>
    </row>
    <row r="314" spans="1:5" x14ac:dyDescent="0.25">
      <c r="A314" s="2">
        <v>44855</v>
      </c>
      <c r="B314">
        <v>224544</v>
      </c>
      <c r="C314" s="2">
        <f t="shared" si="4"/>
        <v>44855</v>
      </c>
      <c r="D314">
        <f>'Capital main'!C604</f>
        <v>25.83</v>
      </c>
      <c r="E314">
        <f>Data!C332</f>
        <v>12805</v>
      </c>
    </row>
    <row r="315" spans="1:5" x14ac:dyDescent="0.25">
      <c r="A315" s="2">
        <v>44858</v>
      </c>
      <c r="B315">
        <v>224111</v>
      </c>
      <c r="C315" s="2">
        <f t="shared" si="4"/>
        <v>44858</v>
      </c>
      <c r="D315">
        <f>'Capital main'!C605</f>
        <v>27.19</v>
      </c>
      <c r="E315">
        <f>Data!C333</f>
        <v>12882</v>
      </c>
    </row>
    <row r="316" spans="1:5" x14ac:dyDescent="0.25">
      <c r="A316" s="2">
        <v>44859</v>
      </c>
      <c r="B316">
        <v>226163</v>
      </c>
      <c r="C316" s="2">
        <f t="shared" si="4"/>
        <v>44859</v>
      </c>
      <c r="D316">
        <f>'Capital main'!C606</f>
        <v>27.62</v>
      </c>
      <c r="E316">
        <f>Data!C334</f>
        <v>12682</v>
      </c>
    </row>
    <row r="317" spans="1:5" x14ac:dyDescent="0.25">
      <c r="A317" s="2">
        <v>44860</v>
      </c>
      <c r="B317">
        <v>225113</v>
      </c>
      <c r="C317" s="2">
        <f t="shared" si="4"/>
        <v>44860</v>
      </c>
      <c r="D317">
        <f>'Capital main'!C607</f>
        <v>26.35</v>
      </c>
      <c r="E317">
        <f>Data!C335</f>
        <v>12739</v>
      </c>
    </row>
    <row r="318" spans="1:5" x14ac:dyDescent="0.25">
      <c r="A318" s="2">
        <v>44861</v>
      </c>
      <c r="B318">
        <v>223163</v>
      </c>
      <c r="C318" s="2">
        <f t="shared" si="4"/>
        <v>44861</v>
      </c>
      <c r="D318">
        <f>'Capital main'!C608</f>
        <v>24.78</v>
      </c>
      <c r="E318">
        <f>Data!C336</f>
        <v>12956</v>
      </c>
    </row>
    <row r="319" spans="1:5" x14ac:dyDescent="0.25">
      <c r="A319" s="2">
        <v>44862</v>
      </c>
      <c r="B319">
        <v>225666</v>
      </c>
      <c r="C319" s="2">
        <f t="shared" si="4"/>
        <v>44862</v>
      </c>
      <c r="D319">
        <f>'Capital main'!C609</f>
        <v>25.41</v>
      </c>
      <c r="E319">
        <f>Data!C337</f>
        <v>12764</v>
      </c>
    </row>
    <row r="320" spans="1:5" x14ac:dyDescent="0.25">
      <c r="A320" s="2">
        <v>44865</v>
      </c>
      <c r="B320">
        <v>223693</v>
      </c>
      <c r="C320" s="2">
        <f t="shared" si="4"/>
        <v>44865</v>
      </c>
      <c r="D320">
        <f>'Capital main'!C610</f>
        <v>24.88</v>
      </c>
      <c r="E320">
        <f>Data!C338</f>
        <v>12943</v>
      </c>
    </row>
    <row r="321" spans="1:5" x14ac:dyDescent="0.25">
      <c r="A321" s="2">
        <v>44866</v>
      </c>
      <c r="B321">
        <v>223516</v>
      </c>
      <c r="C321" s="2">
        <f t="shared" si="4"/>
        <v>44866</v>
      </c>
      <c r="D321">
        <f>'Capital main'!C611</f>
        <v>24.06</v>
      </c>
      <c r="E321">
        <f>Data!C339</f>
        <v>13031</v>
      </c>
    </row>
    <row r="322" spans="1:5" x14ac:dyDescent="0.25">
      <c r="A322" s="2">
        <v>44867</v>
      </c>
      <c r="B322">
        <v>223856</v>
      </c>
      <c r="C322" s="2">
        <f t="shared" ref="C322:C385" si="5">A322</f>
        <v>44867</v>
      </c>
      <c r="D322">
        <f>'Capital main'!C612</f>
        <v>23.96</v>
      </c>
      <c r="E322">
        <f>Data!C340</f>
        <v>13083</v>
      </c>
    </row>
    <row r="323" spans="1:5" x14ac:dyDescent="0.25">
      <c r="A323" s="2">
        <v>44868</v>
      </c>
      <c r="B323">
        <v>225701</v>
      </c>
      <c r="C323" s="2">
        <f t="shared" si="5"/>
        <v>44868</v>
      </c>
      <c r="D323">
        <f>'Capital main'!C613</f>
        <v>22.65</v>
      </c>
      <c r="E323">
        <f>Data!C341</f>
        <v>12958</v>
      </c>
    </row>
    <row r="324" spans="1:5" x14ac:dyDescent="0.25">
      <c r="A324" s="2">
        <v>44869</v>
      </c>
      <c r="B324">
        <v>226397</v>
      </c>
      <c r="C324" s="2">
        <f t="shared" si="5"/>
        <v>44869</v>
      </c>
      <c r="D324">
        <f>'Capital main'!C614</f>
        <v>21.93</v>
      </c>
      <c r="E324">
        <f>Data!C342</f>
        <v>13030</v>
      </c>
    </row>
    <row r="325" spans="1:5" x14ac:dyDescent="0.25">
      <c r="A325" s="2">
        <v>44872</v>
      </c>
      <c r="B325">
        <v>227583</v>
      </c>
      <c r="C325" s="2">
        <f t="shared" si="5"/>
        <v>44872</v>
      </c>
      <c r="D325">
        <f>'Capital main'!C615</f>
        <v>21.32</v>
      </c>
      <c r="E325">
        <f>Data!C343</f>
        <v>13224</v>
      </c>
    </row>
    <row r="326" spans="1:5" x14ac:dyDescent="0.25">
      <c r="A326" s="2">
        <v>44873</v>
      </c>
      <c r="B326">
        <v>227077</v>
      </c>
      <c r="C326" s="2">
        <f t="shared" si="5"/>
        <v>44873</v>
      </c>
      <c r="D326">
        <f>'Capital main'!C616</f>
        <v>20.079999999999998</v>
      </c>
      <c r="E326">
        <f>Data!C344</f>
        <v>13334</v>
      </c>
    </row>
    <row r="327" spans="1:5" x14ac:dyDescent="0.25">
      <c r="A327" s="2">
        <v>44874</v>
      </c>
      <c r="B327">
        <v>224797</v>
      </c>
      <c r="C327" s="2">
        <f t="shared" si="5"/>
        <v>44874</v>
      </c>
      <c r="D327">
        <f>'Capital main'!C617</f>
        <v>20.309999999999999</v>
      </c>
      <c r="E327">
        <f>Data!C345</f>
        <v>13595</v>
      </c>
    </row>
    <row r="328" spans="1:5" x14ac:dyDescent="0.25">
      <c r="A328" s="2">
        <v>44875</v>
      </c>
      <c r="B328">
        <v>226281</v>
      </c>
      <c r="C328" s="2">
        <f t="shared" si="5"/>
        <v>44875</v>
      </c>
      <c r="D328">
        <f>'Capital main'!C618</f>
        <v>20.7</v>
      </c>
      <c r="E328">
        <f>Data!C346</f>
        <v>13477</v>
      </c>
    </row>
    <row r="329" spans="1:5" x14ac:dyDescent="0.25">
      <c r="A329" s="2">
        <v>44876</v>
      </c>
      <c r="B329">
        <v>220364</v>
      </c>
      <c r="C329" s="2">
        <f t="shared" si="5"/>
        <v>44876</v>
      </c>
      <c r="D329">
        <f>'Capital main'!C619</f>
        <v>20.61</v>
      </c>
      <c r="E329">
        <f>Data!C347</f>
        <v>14058</v>
      </c>
    </row>
    <row r="330" spans="1:5" x14ac:dyDescent="0.25">
      <c r="A330" s="2">
        <v>44879</v>
      </c>
      <c r="B330">
        <v>221466</v>
      </c>
      <c r="C330" s="2">
        <f t="shared" si="5"/>
        <v>44879</v>
      </c>
      <c r="D330">
        <f>'Capital main'!C620</f>
        <v>21.82</v>
      </c>
      <c r="E330">
        <f>Data!C348</f>
        <v>14127</v>
      </c>
    </row>
    <row r="331" spans="1:5" x14ac:dyDescent="0.25">
      <c r="A331" s="2">
        <v>44880</v>
      </c>
      <c r="B331">
        <v>224566</v>
      </c>
      <c r="C331" s="2">
        <f t="shared" si="5"/>
        <v>44880</v>
      </c>
      <c r="D331">
        <f>'Capital main'!C621</f>
        <v>24.53</v>
      </c>
      <c r="E331">
        <f>Data!C349</f>
        <v>14530</v>
      </c>
    </row>
    <row r="332" spans="1:5" x14ac:dyDescent="0.25">
      <c r="A332" s="2">
        <v>44881</v>
      </c>
      <c r="B332">
        <v>224542</v>
      </c>
      <c r="C332" s="2">
        <f t="shared" si="5"/>
        <v>44881</v>
      </c>
      <c r="D332">
        <f>'Capital main'!C622</f>
        <v>24.23</v>
      </c>
      <c r="E332">
        <f>Data!C350</f>
        <v>14499</v>
      </c>
    </row>
    <row r="333" spans="1:5" x14ac:dyDescent="0.25">
      <c r="A333" s="2">
        <v>44882</v>
      </c>
      <c r="B333">
        <v>223571</v>
      </c>
      <c r="C333" s="2">
        <f t="shared" si="5"/>
        <v>44882</v>
      </c>
      <c r="D333">
        <f>'Capital main'!C623</f>
        <v>21.87</v>
      </c>
      <c r="E333">
        <f>Data!C351</f>
        <v>14513</v>
      </c>
    </row>
    <row r="334" spans="1:5" x14ac:dyDescent="0.25">
      <c r="A334" s="2">
        <v>44883</v>
      </c>
      <c r="B334">
        <v>222798</v>
      </c>
      <c r="C334" s="2">
        <f t="shared" si="5"/>
        <v>44883</v>
      </c>
      <c r="D334">
        <f>'Capital main'!C624</f>
        <v>21.61</v>
      </c>
      <c r="E334">
        <f>Data!C352</f>
        <v>14460</v>
      </c>
    </row>
    <row r="335" spans="1:5" x14ac:dyDescent="0.25">
      <c r="A335" s="2">
        <v>44886</v>
      </c>
      <c r="B335">
        <v>224248</v>
      </c>
      <c r="C335" s="2">
        <f t="shared" si="5"/>
        <v>44886</v>
      </c>
      <c r="D335">
        <f>'Capital main'!C625</f>
        <v>21.03</v>
      </c>
      <c r="E335">
        <f>Data!C353</f>
        <v>14428</v>
      </c>
    </row>
    <row r="336" spans="1:5" x14ac:dyDescent="0.25">
      <c r="A336" s="2">
        <v>44887</v>
      </c>
      <c r="B336">
        <v>225898</v>
      </c>
      <c r="C336" s="2">
        <f t="shared" si="5"/>
        <v>44887</v>
      </c>
      <c r="D336">
        <f>'Capital main'!C626</f>
        <v>19.75</v>
      </c>
      <c r="E336">
        <f>Data!C354</f>
        <v>14505</v>
      </c>
    </row>
    <row r="337" spans="1:5" x14ac:dyDescent="0.25">
      <c r="A337" s="2">
        <v>44888</v>
      </c>
      <c r="B337">
        <v>227448</v>
      </c>
      <c r="C337" s="2">
        <f t="shared" si="5"/>
        <v>44888</v>
      </c>
      <c r="D337">
        <f>'Capital main'!C627</f>
        <v>19.899999999999999</v>
      </c>
      <c r="E337">
        <f>Data!C355</f>
        <v>14600</v>
      </c>
    </row>
    <row r="338" spans="1:5" x14ac:dyDescent="0.25">
      <c r="A338" s="2">
        <v>44889</v>
      </c>
      <c r="B338">
        <v>229448</v>
      </c>
      <c r="C338" s="2">
        <f t="shared" si="5"/>
        <v>44889</v>
      </c>
      <c r="D338">
        <f>'Capital main'!C628</f>
        <v>18.899999999999999</v>
      </c>
      <c r="E338">
        <f>Data!C356</f>
        <v>14775</v>
      </c>
    </row>
    <row r="339" spans="1:5" x14ac:dyDescent="0.25">
      <c r="A339" s="2">
        <v>44890</v>
      </c>
      <c r="B339">
        <v>228848</v>
      </c>
      <c r="C339" s="2">
        <f t="shared" si="5"/>
        <v>44890</v>
      </c>
      <c r="D339">
        <f>'Capital main'!C629</f>
        <v>19.43</v>
      </c>
      <c r="E339">
        <f>Data!C357</f>
        <v>14703</v>
      </c>
    </row>
    <row r="340" spans="1:5" x14ac:dyDescent="0.25">
      <c r="A340" s="2">
        <v>44893</v>
      </c>
      <c r="B340">
        <v>226248</v>
      </c>
      <c r="C340" s="2">
        <f t="shared" si="5"/>
        <v>44893</v>
      </c>
      <c r="D340">
        <f>'Capital main'!C630</f>
        <v>20.92</v>
      </c>
      <c r="E340">
        <f>Data!C358</f>
        <v>14475</v>
      </c>
    </row>
    <row r="341" spans="1:5" x14ac:dyDescent="0.25">
      <c r="A341" s="2">
        <v>44894</v>
      </c>
      <c r="B341">
        <v>228798</v>
      </c>
      <c r="C341" s="2">
        <f t="shared" si="5"/>
        <v>44894</v>
      </c>
      <c r="D341">
        <f>'Capital main'!C631</f>
        <v>20.87</v>
      </c>
      <c r="E341">
        <f>Data!C359</f>
        <v>14658</v>
      </c>
    </row>
    <row r="342" spans="1:5" x14ac:dyDescent="0.25">
      <c r="A342" s="2">
        <v>44895</v>
      </c>
      <c r="B342">
        <v>229448</v>
      </c>
      <c r="C342" s="2">
        <f t="shared" si="5"/>
        <v>44895</v>
      </c>
      <c r="D342">
        <f>'Capital main'!C632</f>
        <v>20.260000000000002</v>
      </c>
      <c r="E342">
        <f>Data!C360</f>
        <v>14800</v>
      </c>
    </row>
    <row r="343" spans="1:5" x14ac:dyDescent="0.25">
      <c r="A343" s="2">
        <v>44896</v>
      </c>
      <c r="B343">
        <v>230598</v>
      </c>
      <c r="C343" s="2">
        <f t="shared" si="5"/>
        <v>44896</v>
      </c>
      <c r="D343">
        <f>'Capital main'!C633</f>
        <v>20.75</v>
      </c>
      <c r="E343">
        <f>Data!C361</f>
        <v>14977</v>
      </c>
    </row>
    <row r="344" spans="1:5" x14ac:dyDescent="0.25">
      <c r="A344" s="2">
        <v>44897</v>
      </c>
      <c r="B344">
        <v>230298</v>
      </c>
      <c r="C344" s="2">
        <f t="shared" si="5"/>
        <v>44897</v>
      </c>
      <c r="D344">
        <f>'Capital main'!C634</f>
        <v>20.329999999999998</v>
      </c>
      <c r="E344">
        <f>Data!C362</f>
        <v>14886</v>
      </c>
    </row>
    <row r="345" spans="1:5" x14ac:dyDescent="0.25">
      <c r="A345" s="2">
        <v>44900</v>
      </c>
      <c r="B345">
        <v>230298</v>
      </c>
      <c r="C345" s="2">
        <f t="shared" si="5"/>
        <v>44900</v>
      </c>
      <c r="D345">
        <f>'Capital main'!C635</f>
        <v>21.16</v>
      </c>
      <c r="E345">
        <f>Data!C363</f>
        <v>14935</v>
      </c>
    </row>
    <row r="346" spans="1:5" x14ac:dyDescent="0.25">
      <c r="A346" s="2">
        <v>44901</v>
      </c>
      <c r="B346">
        <v>229248</v>
      </c>
      <c r="C346" s="2">
        <f t="shared" si="5"/>
        <v>44901</v>
      </c>
      <c r="D346">
        <f>'Capital main'!C636</f>
        <v>22.18</v>
      </c>
      <c r="E346">
        <f>Data!C364</f>
        <v>14675</v>
      </c>
    </row>
    <row r="347" spans="1:5" x14ac:dyDescent="0.25">
      <c r="A347" s="2">
        <v>44902</v>
      </c>
      <c r="B347">
        <v>229448</v>
      </c>
      <c r="C347" s="2">
        <f t="shared" si="5"/>
        <v>44902</v>
      </c>
      <c r="D347">
        <f>'Capital main'!C637</f>
        <v>22.58</v>
      </c>
      <c r="E347">
        <f>Data!C365</f>
        <v>14623</v>
      </c>
    </row>
    <row r="348" spans="1:5" x14ac:dyDescent="0.25">
      <c r="A348" s="2">
        <v>44903</v>
      </c>
      <c r="B348">
        <v>228024</v>
      </c>
      <c r="C348" s="2">
        <f t="shared" si="5"/>
        <v>44903</v>
      </c>
      <c r="D348">
        <f>'Capital main'!C638</f>
        <v>21.72</v>
      </c>
      <c r="E348">
        <f>Data!C366</f>
        <v>14496</v>
      </c>
    </row>
    <row r="349" spans="1:5" x14ac:dyDescent="0.25">
      <c r="A349" s="2">
        <v>44904</v>
      </c>
      <c r="B349">
        <v>234124</v>
      </c>
      <c r="C349" s="2">
        <f t="shared" si="5"/>
        <v>44904</v>
      </c>
      <c r="D349">
        <f>'Capital main'!C639</f>
        <v>20.190000000000001</v>
      </c>
      <c r="E349">
        <f>Data!C367</f>
        <v>14707</v>
      </c>
    </row>
    <row r="350" spans="1:5" x14ac:dyDescent="0.25">
      <c r="A350" s="2">
        <v>44907</v>
      </c>
      <c r="B350">
        <v>231624</v>
      </c>
      <c r="C350" s="2">
        <f t="shared" si="5"/>
        <v>44907</v>
      </c>
      <c r="D350">
        <f>'Capital main'!C640</f>
        <v>21.07</v>
      </c>
      <c r="E350">
        <f>Data!C368</f>
        <v>14581</v>
      </c>
    </row>
    <row r="351" spans="1:5" x14ac:dyDescent="0.25">
      <c r="A351" s="2">
        <v>44908</v>
      </c>
      <c r="B351">
        <v>228874</v>
      </c>
      <c r="C351" s="2">
        <f t="shared" si="5"/>
        <v>44908</v>
      </c>
      <c r="D351">
        <f>'Capital main'!C641</f>
        <v>23.03</v>
      </c>
      <c r="E351">
        <f>Data!C369</f>
        <v>14519</v>
      </c>
    </row>
    <row r="352" spans="1:5" x14ac:dyDescent="0.25">
      <c r="A352" s="2">
        <v>44909</v>
      </c>
      <c r="B352">
        <v>234724</v>
      </c>
      <c r="C352" s="2">
        <f t="shared" si="5"/>
        <v>44909</v>
      </c>
      <c r="D352">
        <f>'Capital main'!C642</f>
        <v>20.07</v>
      </c>
      <c r="E352">
        <f>Data!C370</f>
        <v>14710</v>
      </c>
    </row>
    <row r="353" spans="1:5" x14ac:dyDescent="0.25">
      <c r="A353" s="2">
        <v>44910</v>
      </c>
      <c r="B353">
        <v>236439</v>
      </c>
      <c r="C353" s="2">
        <f t="shared" si="5"/>
        <v>44910</v>
      </c>
      <c r="D353">
        <f>'Capital main'!C643</f>
        <v>17.940000000000001</v>
      </c>
      <c r="E353">
        <f>Data!C371</f>
        <v>14708</v>
      </c>
    </row>
    <row r="354" spans="1:5" x14ac:dyDescent="0.25">
      <c r="A354" s="2">
        <v>44911</v>
      </c>
      <c r="B354">
        <v>236219</v>
      </c>
      <c r="C354" s="2">
        <f t="shared" si="5"/>
        <v>44911</v>
      </c>
      <c r="D354">
        <f>'Capital main'!C644</f>
        <v>18.46</v>
      </c>
      <c r="E354">
        <f>Data!C372</f>
        <v>14461</v>
      </c>
    </row>
    <row r="355" spans="1:5" x14ac:dyDescent="0.25">
      <c r="A355" s="2">
        <v>44914</v>
      </c>
      <c r="B355">
        <v>236134</v>
      </c>
      <c r="C355" s="2">
        <f t="shared" si="5"/>
        <v>44914</v>
      </c>
      <c r="D355">
        <f>'Capital main'!C645</f>
        <v>17.11</v>
      </c>
      <c r="E355">
        <f>Data!C373</f>
        <v>14404</v>
      </c>
    </row>
    <row r="356" spans="1:5" x14ac:dyDescent="0.25">
      <c r="A356" s="2">
        <v>44915</v>
      </c>
      <c r="B356">
        <v>235023</v>
      </c>
      <c r="C356" s="2">
        <f t="shared" si="5"/>
        <v>44915</v>
      </c>
      <c r="D356">
        <f>'Capital main'!C646</f>
        <v>19.190000000000001</v>
      </c>
      <c r="E356">
        <f>Data!C374</f>
        <v>14154</v>
      </c>
    </row>
    <row r="357" spans="1:5" x14ac:dyDescent="0.25">
      <c r="A357" s="2">
        <v>44916</v>
      </c>
      <c r="B357">
        <v>234400</v>
      </c>
      <c r="C357" s="2">
        <f t="shared" si="5"/>
        <v>44916</v>
      </c>
      <c r="D357">
        <f>'Capital main'!C647</f>
        <v>16.91</v>
      </c>
      <c r="E357">
        <f>Data!C375</f>
        <v>14219</v>
      </c>
    </row>
    <row r="358" spans="1:5" x14ac:dyDescent="0.25">
      <c r="A358" s="2">
        <v>44917</v>
      </c>
      <c r="B358">
        <v>234400</v>
      </c>
      <c r="C358" s="2">
        <f t="shared" si="5"/>
        <v>44917</v>
      </c>
      <c r="D358">
        <f>'Capital main'!C648</f>
        <v>15.88</v>
      </c>
      <c r="E358">
        <f>Data!C376</f>
        <v>14377</v>
      </c>
    </row>
    <row r="359" spans="1:5" x14ac:dyDescent="0.25">
      <c r="A359" s="2">
        <v>44918</v>
      </c>
      <c r="B359">
        <v>234743</v>
      </c>
      <c r="C359" s="2">
        <f t="shared" si="5"/>
        <v>44918</v>
      </c>
      <c r="D359">
        <f>'Capital main'!C649</f>
        <v>16.059999999999999</v>
      </c>
      <c r="E359">
        <f>Data!C377</f>
        <v>14190</v>
      </c>
    </row>
    <row r="360" spans="1:5" x14ac:dyDescent="0.25">
      <c r="A360" s="2">
        <v>44921</v>
      </c>
      <c r="B360">
        <v>235593</v>
      </c>
      <c r="C360" s="2">
        <f t="shared" si="5"/>
        <v>44921</v>
      </c>
      <c r="D360">
        <f>'Capital main'!C650</f>
        <v>15.65</v>
      </c>
      <c r="E360">
        <f>Data!C378</f>
        <v>14245</v>
      </c>
    </row>
    <row r="361" spans="1:5" x14ac:dyDescent="0.25">
      <c r="A361" s="2">
        <v>44922</v>
      </c>
      <c r="B361">
        <v>236243</v>
      </c>
      <c r="C361" s="2">
        <f t="shared" si="5"/>
        <v>44922</v>
      </c>
      <c r="D361">
        <f>'Capital main'!C651</f>
        <v>15.77</v>
      </c>
      <c r="E361">
        <f>Data!C379</f>
        <v>14303</v>
      </c>
    </row>
    <row r="362" spans="1:5" x14ac:dyDescent="0.25">
      <c r="A362" s="2">
        <v>44923</v>
      </c>
      <c r="B362">
        <v>234593</v>
      </c>
      <c r="C362" s="2">
        <f t="shared" si="5"/>
        <v>44923</v>
      </c>
      <c r="D362">
        <f>'Capital main'!C652</f>
        <v>17.02</v>
      </c>
      <c r="E362">
        <f>Data!C380</f>
        <v>14110</v>
      </c>
    </row>
    <row r="363" spans="1:5" x14ac:dyDescent="0.25">
      <c r="A363" s="2">
        <v>44924</v>
      </c>
      <c r="B363">
        <v>233843</v>
      </c>
      <c r="C363" s="2">
        <f t="shared" si="5"/>
        <v>44924</v>
      </c>
      <c r="D363">
        <f>'Capital main'!C653</f>
        <v>17.13</v>
      </c>
      <c r="E363">
        <f>Data!C381</f>
        <v>14032</v>
      </c>
    </row>
    <row r="364" spans="1:5" x14ac:dyDescent="0.25">
      <c r="A364" s="2">
        <v>44925</v>
      </c>
      <c r="B364">
        <v>234693</v>
      </c>
      <c r="C364" s="2">
        <f t="shared" si="5"/>
        <v>44925</v>
      </c>
      <c r="D364">
        <f>'Capital main'!C654</f>
        <v>16.420000000000002</v>
      </c>
      <c r="E364">
        <f>Data!C382</f>
        <v>14134</v>
      </c>
    </row>
    <row r="365" spans="1:5" x14ac:dyDescent="0.25">
      <c r="A365" s="2">
        <v>44929</v>
      </c>
      <c r="B365">
        <v>235643</v>
      </c>
      <c r="C365" s="2">
        <f t="shared" si="5"/>
        <v>44929</v>
      </c>
      <c r="D365">
        <f>'Capital main'!C655</f>
        <v>17.399999999999999</v>
      </c>
      <c r="E365">
        <f>Data!C383</f>
        <v>14230</v>
      </c>
    </row>
    <row r="366" spans="1:5" x14ac:dyDescent="0.25">
      <c r="A366" s="2">
        <v>44930</v>
      </c>
      <c r="B366">
        <v>235413</v>
      </c>
      <c r="C366" s="2">
        <f t="shared" si="5"/>
        <v>44930</v>
      </c>
      <c r="D366">
        <f>'Capital main'!C656</f>
        <v>17.45</v>
      </c>
      <c r="E366">
        <f>Data!C384</f>
        <v>14208</v>
      </c>
    </row>
    <row r="367" spans="1:5" x14ac:dyDescent="0.25">
      <c r="A367" s="2">
        <v>44931</v>
      </c>
      <c r="B367">
        <v>237013</v>
      </c>
      <c r="C367" s="2">
        <f t="shared" si="5"/>
        <v>44931</v>
      </c>
      <c r="D367">
        <f>'Capital main'!C657</f>
        <v>16.8</v>
      </c>
      <c r="E367">
        <f>Data!C385</f>
        <v>14289</v>
      </c>
    </row>
    <row r="368" spans="1:5" x14ac:dyDescent="0.25">
      <c r="A368" s="2">
        <v>44932</v>
      </c>
      <c r="B368">
        <v>236463</v>
      </c>
      <c r="C368" s="2">
        <f t="shared" si="5"/>
        <v>44932</v>
      </c>
      <c r="D368">
        <f>'Capital main'!C658</f>
        <v>16.66</v>
      </c>
      <c r="E368">
        <f>Data!C386</f>
        <v>14364</v>
      </c>
    </row>
    <row r="369" spans="1:5" x14ac:dyDescent="0.25">
      <c r="A369" s="2">
        <v>44935</v>
      </c>
      <c r="B369">
        <v>239892</v>
      </c>
      <c r="C369" s="2">
        <f t="shared" si="5"/>
        <v>44935</v>
      </c>
      <c r="D369">
        <f>'Capital main'!C659</f>
        <v>18.100000000000001</v>
      </c>
      <c r="E369">
        <f>Data!C387</f>
        <v>14769</v>
      </c>
    </row>
    <row r="370" spans="1:5" x14ac:dyDescent="0.25">
      <c r="A370" s="2">
        <v>44936</v>
      </c>
      <c r="B370">
        <v>240842</v>
      </c>
      <c r="C370" s="2">
        <f t="shared" si="5"/>
        <v>44936</v>
      </c>
      <c r="D370">
        <f>'Capital main'!C660</f>
        <v>17.71</v>
      </c>
      <c r="E370">
        <f>Data!C388</f>
        <v>14808</v>
      </c>
    </row>
    <row r="371" spans="1:5" x14ac:dyDescent="0.25">
      <c r="A371" s="2">
        <v>44937</v>
      </c>
      <c r="B371">
        <v>237192</v>
      </c>
      <c r="C371" s="2">
        <f t="shared" si="5"/>
        <v>44937</v>
      </c>
      <c r="D371">
        <f>'Capital main'!C661</f>
        <v>17.23</v>
      </c>
      <c r="E371">
        <f>Data!C389</f>
        <v>14792</v>
      </c>
    </row>
    <row r="372" spans="1:5" x14ac:dyDescent="0.25">
      <c r="A372" s="2">
        <v>44938</v>
      </c>
      <c r="B372">
        <v>239042</v>
      </c>
      <c r="C372" s="2">
        <f t="shared" si="5"/>
        <v>44938</v>
      </c>
      <c r="D372">
        <f>'Capital main'!C662</f>
        <v>17.809999999999999</v>
      </c>
      <c r="E372">
        <f>Data!C390</f>
        <v>14768</v>
      </c>
    </row>
    <row r="373" spans="1:5" x14ac:dyDescent="0.25">
      <c r="A373" s="2">
        <v>44939</v>
      </c>
      <c r="B373">
        <v>239492</v>
      </c>
      <c r="C373" s="2">
        <f t="shared" si="5"/>
        <v>44939</v>
      </c>
      <c r="D373">
        <f>'Capital main'!C663</f>
        <v>16.79</v>
      </c>
      <c r="E373">
        <f>Data!C391</f>
        <v>14833</v>
      </c>
    </row>
    <row r="374" spans="1:5" x14ac:dyDescent="0.25">
      <c r="A374" s="2">
        <v>44942</v>
      </c>
      <c r="B374">
        <v>244292</v>
      </c>
      <c r="C374" s="2">
        <f t="shared" si="5"/>
        <v>44942</v>
      </c>
      <c r="D374">
        <f>'Capital main'!C664</f>
        <v>17.100000000000001</v>
      </c>
      <c r="E374">
        <f>Data!C392</f>
        <v>14936</v>
      </c>
    </row>
    <row r="375" spans="1:5" x14ac:dyDescent="0.25">
      <c r="A375" s="2">
        <v>44943</v>
      </c>
      <c r="B375">
        <v>238892</v>
      </c>
      <c r="C375" s="2">
        <f t="shared" si="5"/>
        <v>44943</v>
      </c>
      <c r="D375">
        <f>'Capital main'!C665</f>
        <v>17.149999999999999</v>
      </c>
      <c r="E375">
        <f>Data!C393</f>
        <v>14925</v>
      </c>
    </row>
    <row r="376" spans="1:5" x14ac:dyDescent="0.25">
      <c r="A376" s="2">
        <v>44956</v>
      </c>
      <c r="B376">
        <v>240492</v>
      </c>
      <c r="C376" s="2">
        <f t="shared" si="5"/>
        <v>44956</v>
      </c>
      <c r="D376">
        <f>'Capital main'!C666</f>
        <v>18.920000000000002</v>
      </c>
      <c r="E376">
        <f>Data!C394</f>
        <v>15451</v>
      </c>
    </row>
    <row r="377" spans="1:5" x14ac:dyDescent="0.25">
      <c r="A377" s="2">
        <v>44957</v>
      </c>
      <c r="B377">
        <v>239417</v>
      </c>
      <c r="C377" s="2">
        <f t="shared" si="5"/>
        <v>44957</v>
      </c>
      <c r="D377">
        <f>'Capital main'!C667</f>
        <v>18.46</v>
      </c>
      <c r="E377">
        <f>Data!C395</f>
        <v>15268</v>
      </c>
    </row>
    <row r="378" spans="1:5" x14ac:dyDescent="0.25">
      <c r="A378" s="2">
        <v>44958</v>
      </c>
      <c r="B378">
        <v>239417</v>
      </c>
      <c r="C378" s="2">
        <f t="shared" si="5"/>
        <v>44958</v>
      </c>
      <c r="D378">
        <f>'Capital main'!C668</f>
        <v>18.37</v>
      </c>
      <c r="E378">
        <f>Data!C396</f>
        <v>15383</v>
      </c>
    </row>
    <row r="379" spans="1:5" x14ac:dyDescent="0.25">
      <c r="A379" s="2">
        <v>44959</v>
      </c>
      <c r="B379">
        <v>239417</v>
      </c>
      <c r="C379" s="2">
        <f t="shared" si="5"/>
        <v>44959</v>
      </c>
      <c r="D379">
        <f>'Capital main'!C669</f>
        <v>17.850000000000001</v>
      </c>
      <c r="E379">
        <f>Data!C397</f>
        <v>15580</v>
      </c>
    </row>
    <row r="380" spans="1:5" x14ac:dyDescent="0.25">
      <c r="A380" s="2">
        <v>44960</v>
      </c>
      <c r="B380">
        <v>239417</v>
      </c>
      <c r="C380" s="2">
        <f t="shared" si="5"/>
        <v>44960</v>
      </c>
      <c r="D380">
        <f>'Capital main'!C670</f>
        <v>18.2</v>
      </c>
      <c r="E380">
        <f>Data!C398</f>
        <v>15579</v>
      </c>
    </row>
    <row r="381" spans="1:5" x14ac:dyDescent="0.25">
      <c r="A381" s="2">
        <v>44963</v>
      </c>
      <c r="B381">
        <v>239541</v>
      </c>
      <c r="C381" s="2">
        <f t="shared" si="5"/>
        <v>44963</v>
      </c>
      <c r="D381">
        <f>'Capital main'!C671</f>
        <v>18.03</v>
      </c>
      <c r="E381">
        <f>Data!C399</f>
        <v>15405</v>
      </c>
    </row>
    <row r="382" spans="1:5" x14ac:dyDescent="0.25">
      <c r="A382" s="2">
        <v>44964</v>
      </c>
      <c r="B382">
        <v>238966</v>
      </c>
      <c r="C382" s="2">
        <f t="shared" si="5"/>
        <v>44964</v>
      </c>
      <c r="D382">
        <f>'Capital main'!C672</f>
        <v>17.59</v>
      </c>
      <c r="E382">
        <f>Data!C400</f>
        <v>15396</v>
      </c>
    </row>
    <row r="383" spans="1:5" x14ac:dyDescent="0.25">
      <c r="A383" s="2">
        <v>44965</v>
      </c>
      <c r="B383">
        <v>240986</v>
      </c>
      <c r="C383" s="2">
        <f t="shared" si="5"/>
        <v>44965</v>
      </c>
      <c r="D383">
        <f>'Capital main'!C673</f>
        <v>17.23</v>
      </c>
      <c r="E383">
        <f>Data!C401</f>
        <v>15604</v>
      </c>
    </row>
    <row r="384" spans="1:5" x14ac:dyDescent="0.25">
      <c r="A384" s="2">
        <v>44966</v>
      </c>
      <c r="B384">
        <v>240766</v>
      </c>
      <c r="C384" s="2">
        <f t="shared" si="5"/>
        <v>44966</v>
      </c>
      <c r="D384">
        <f>'Capital main'!C674</f>
        <v>16.760000000000002</v>
      </c>
      <c r="E384">
        <f>Data!C402</f>
        <v>15601</v>
      </c>
    </row>
    <row r="385" spans="1:5" x14ac:dyDescent="0.25">
      <c r="A385" s="2">
        <v>44967</v>
      </c>
      <c r="B385">
        <v>240755</v>
      </c>
      <c r="C385" s="2">
        <f t="shared" si="5"/>
        <v>44967</v>
      </c>
      <c r="D385">
        <f>'Capital main'!C675</f>
        <v>17.55</v>
      </c>
      <c r="E385">
        <f>Data!C403</f>
        <v>15575</v>
      </c>
    </row>
    <row r="386" spans="1:5" x14ac:dyDescent="0.25">
      <c r="A386" s="2">
        <v>44970</v>
      </c>
      <c r="B386">
        <v>241749</v>
      </c>
      <c r="C386" s="2">
        <f t="shared" ref="C386:C395" si="6">A386</f>
        <v>44970</v>
      </c>
      <c r="D386">
        <f>'Capital main'!C676</f>
        <v>18.690000000000001</v>
      </c>
      <c r="E386">
        <f>Data!C404</f>
        <v>15533</v>
      </c>
    </row>
    <row r="387" spans="1:5" x14ac:dyDescent="0.25">
      <c r="A387" s="2">
        <v>44971</v>
      </c>
      <c r="B387">
        <v>242049</v>
      </c>
      <c r="C387" s="2">
        <f t="shared" si="6"/>
        <v>44971</v>
      </c>
      <c r="D387">
        <f>'Capital main'!C677</f>
        <v>18.399999999999999</v>
      </c>
      <c r="E387">
        <f>Data!C405</f>
        <v>15661</v>
      </c>
    </row>
    <row r="388" spans="1:5" x14ac:dyDescent="0.25">
      <c r="A388" s="2">
        <v>44972</v>
      </c>
      <c r="B388">
        <v>240499</v>
      </c>
      <c r="C388" s="2">
        <f t="shared" si="6"/>
        <v>44972</v>
      </c>
      <c r="D388">
        <f>'Capital main'!C678</f>
        <v>17.649999999999999</v>
      </c>
      <c r="E388">
        <f>Data!C406</f>
        <v>15398</v>
      </c>
    </row>
    <row r="389" spans="1:5" x14ac:dyDescent="0.25">
      <c r="A389" s="2">
        <v>44973</v>
      </c>
      <c r="B389">
        <v>242199</v>
      </c>
      <c r="C389" s="2">
        <f t="shared" si="6"/>
        <v>44973</v>
      </c>
      <c r="D389">
        <f>'Capital main'!C679</f>
        <v>16.34</v>
      </c>
      <c r="E389">
        <f>Data!C407</f>
        <v>15546</v>
      </c>
    </row>
    <row r="390" spans="1:5" x14ac:dyDescent="0.25">
      <c r="A390" s="2">
        <v>44974</v>
      </c>
      <c r="B390">
        <v>241749</v>
      </c>
      <c r="C390" s="2">
        <f t="shared" si="6"/>
        <v>44974</v>
      </c>
      <c r="D390">
        <f>'Capital main'!C680</f>
        <v>16.489999999999998</v>
      </c>
      <c r="E390">
        <f>Data!C408</f>
        <v>15433</v>
      </c>
    </row>
    <row r="391" spans="1:5" x14ac:dyDescent="0.25">
      <c r="A391" s="2">
        <v>44977</v>
      </c>
      <c r="B391">
        <v>242849</v>
      </c>
      <c r="C391" s="2">
        <f t="shared" si="6"/>
        <v>44977</v>
      </c>
      <c r="D391">
        <f>'Capital main'!C681</f>
        <v>16.09</v>
      </c>
      <c r="E391">
        <f>Data!C409</f>
        <v>15522</v>
      </c>
    </row>
    <row r="392" spans="1:5" x14ac:dyDescent="0.25">
      <c r="A392" s="2">
        <v>44978</v>
      </c>
      <c r="B392">
        <v>242799</v>
      </c>
      <c r="C392" s="2">
        <f t="shared" si="6"/>
        <v>44978</v>
      </c>
      <c r="D392">
        <f>'Capital main'!C682</f>
        <v>15.61</v>
      </c>
      <c r="E392">
        <f>Data!C410</f>
        <v>15528</v>
      </c>
    </row>
    <row r="393" spans="1:5" x14ac:dyDescent="0.25">
      <c r="A393" s="2">
        <v>44979</v>
      </c>
      <c r="B393">
        <v>241199</v>
      </c>
      <c r="C393" s="2">
        <f t="shared" si="6"/>
        <v>44979</v>
      </c>
      <c r="D393">
        <f>'Capital main'!C683</f>
        <v>16.79</v>
      </c>
      <c r="E393">
        <f>Data!C411</f>
        <v>15376</v>
      </c>
    </row>
    <row r="394" spans="1:5" x14ac:dyDescent="0.25">
      <c r="A394" s="2">
        <v>44980</v>
      </c>
      <c r="B394">
        <v>243374</v>
      </c>
      <c r="C394" s="2">
        <f t="shared" si="6"/>
        <v>44980</v>
      </c>
      <c r="D394">
        <f>'Capital main'!C684</f>
        <v>16.55</v>
      </c>
      <c r="E394">
        <f>Data!C412</f>
        <v>15597</v>
      </c>
    </row>
    <row r="395" spans="1:5" x14ac:dyDescent="0.25">
      <c r="A395" s="2">
        <v>44981</v>
      </c>
      <c r="B395">
        <v>242849</v>
      </c>
      <c r="C395" s="2">
        <f t="shared" si="6"/>
        <v>44981</v>
      </c>
      <c r="D395">
        <f>'Capital main'!C685</f>
        <v>17.399999999999999</v>
      </c>
      <c r="E395">
        <f>Data!C413</f>
        <v>15542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FEDC-3EF7-46B2-95BD-3E0E7F4891D0}">
  <sheetPr codeName="Sheet8"/>
  <dimension ref="A1:X394"/>
  <sheetViews>
    <sheetView workbookViewId="0">
      <selection activeCell="L8" sqref="L8"/>
    </sheetView>
  </sheetViews>
  <sheetFormatPr defaultRowHeight="16.5" x14ac:dyDescent="0.25"/>
  <cols>
    <col min="1" max="1" width="15.125" customWidth="1"/>
    <col min="7" max="7" width="12.625" customWidth="1"/>
    <col min="8" max="8" width="13.875" customWidth="1"/>
    <col min="15" max="15" width="29.375" customWidth="1"/>
  </cols>
  <sheetData>
    <row r="1" spans="1:13" x14ac:dyDescent="0.25">
      <c r="A1" t="str">
        <f>KGI!A1</f>
        <v>Date</v>
      </c>
      <c r="B1" t="str">
        <f>KGI!D1</f>
        <v>Combined</v>
      </c>
      <c r="C1" t="s">
        <v>55</v>
      </c>
      <c r="D1" t="s">
        <v>56</v>
      </c>
      <c r="E1" t="s">
        <v>58</v>
      </c>
      <c r="G1" t="s">
        <v>57</v>
      </c>
      <c r="H1" t="str">
        <f>E1</f>
        <v>PnL Index</v>
      </c>
      <c r="I1" t="s">
        <v>15</v>
      </c>
    </row>
    <row r="2" spans="1:13" x14ac:dyDescent="0.25">
      <c r="A2" s="2">
        <f>KGI!A2</f>
        <v>44395</v>
      </c>
      <c r="B2">
        <f>KGI!D2</f>
        <v>120000</v>
      </c>
      <c r="E2">
        <v>100</v>
      </c>
      <c r="G2" s="2">
        <f>A2</f>
        <v>44395</v>
      </c>
      <c r="H2">
        <f>E2</f>
        <v>100</v>
      </c>
      <c r="I2">
        <v>17895.25</v>
      </c>
    </row>
    <row r="3" spans="1:13" x14ac:dyDescent="0.25">
      <c r="A3" s="2">
        <f>KGI!A3</f>
        <v>44396</v>
      </c>
      <c r="B3">
        <f>KGI!D3</f>
        <v>120000</v>
      </c>
      <c r="C3">
        <f>B3-B2</f>
        <v>0</v>
      </c>
      <c r="D3">
        <f>(B3-B2)/B2</f>
        <v>0</v>
      </c>
      <c r="E3">
        <f>E2*(1+D3)</f>
        <v>100</v>
      </c>
      <c r="G3" s="2">
        <f t="shared" ref="G3:G66" si="0">A3</f>
        <v>44396</v>
      </c>
      <c r="H3">
        <f t="shared" ref="H3:H66" si="1">E3</f>
        <v>100</v>
      </c>
      <c r="I3">
        <v>17789.25</v>
      </c>
    </row>
    <row r="4" spans="1:13" x14ac:dyDescent="0.25">
      <c r="A4" s="2">
        <f>KGI!A4</f>
        <v>44397</v>
      </c>
      <c r="B4">
        <f>KGI!D4</f>
        <v>120000</v>
      </c>
      <c r="C4">
        <f t="shared" ref="C4:C67" si="2">B4-B3</f>
        <v>0</v>
      </c>
      <c r="D4">
        <f t="shared" ref="D4:D67" si="3">(B4-B3)/B3</f>
        <v>0</v>
      </c>
      <c r="E4">
        <f t="shared" ref="E4:E67" si="4">E3*(1+D4)</f>
        <v>100</v>
      </c>
      <c r="G4" s="2">
        <f t="shared" si="0"/>
        <v>44397</v>
      </c>
      <c r="H4">
        <f t="shared" si="1"/>
        <v>100</v>
      </c>
      <c r="I4">
        <v>17528.740000000002</v>
      </c>
    </row>
    <row r="5" spans="1:13" x14ac:dyDescent="0.25">
      <c r="A5" s="2">
        <f>KGI!A5</f>
        <v>44398</v>
      </c>
      <c r="B5">
        <f>KGI!D5</f>
        <v>120000</v>
      </c>
      <c r="C5">
        <f t="shared" si="2"/>
        <v>0</v>
      </c>
      <c r="D5">
        <f t="shared" si="3"/>
        <v>0</v>
      </c>
      <c r="E5">
        <f t="shared" si="4"/>
        <v>100</v>
      </c>
      <c r="G5" s="2">
        <f t="shared" si="0"/>
        <v>44398</v>
      </c>
      <c r="H5">
        <f t="shared" si="1"/>
        <v>100</v>
      </c>
      <c r="I5">
        <v>17468.79</v>
      </c>
      <c r="K5">
        <f>H236</f>
        <v>168.61583333333346</v>
      </c>
      <c r="M5" s="2"/>
    </row>
    <row r="6" spans="1:13" x14ac:dyDescent="0.25">
      <c r="A6" s="2">
        <f>KGI!A6</f>
        <v>44399</v>
      </c>
      <c r="B6">
        <f>KGI!D6</f>
        <v>120000</v>
      </c>
      <c r="C6">
        <f t="shared" si="2"/>
        <v>0</v>
      </c>
      <c r="D6">
        <f t="shared" si="3"/>
        <v>0</v>
      </c>
      <c r="E6">
        <f t="shared" si="4"/>
        <v>100</v>
      </c>
      <c r="G6" s="2">
        <f t="shared" si="0"/>
        <v>44399</v>
      </c>
      <c r="H6">
        <f t="shared" si="1"/>
        <v>100</v>
      </c>
      <c r="I6">
        <v>17572.330000000002</v>
      </c>
      <c r="K6">
        <f t="shared" ref="K6:K69" si="5">H237</f>
        <v>161.57416666666677</v>
      </c>
      <c r="L6" s="10">
        <f>(K6-K5)/K5</f>
        <v>-4.1761598110102438E-2</v>
      </c>
      <c r="M6" s="2"/>
    </row>
    <row r="7" spans="1:13" x14ac:dyDescent="0.25">
      <c r="A7" s="2">
        <f>KGI!A7</f>
        <v>44400</v>
      </c>
      <c r="B7">
        <f>KGI!D7</f>
        <v>120000</v>
      </c>
      <c r="C7">
        <f t="shared" si="2"/>
        <v>0</v>
      </c>
      <c r="D7">
        <f t="shared" si="3"/>
        <v>0</v>
      </c>
      <c r="E7">
        <f t="shared" si="4"/>
        <v>100</v>
      </c>
      <c r="G7" s="2">
        <f t="shared" si="0"/>
        <v>44400</v>
      </c>
      <c r="H7">
        <f t="shared" si="1"/>
        <v>100</v>
      </c>
      <c r="I7">
        <v>17572.919999999998</v>
      </c>
      <c r="K7">
        <f t="shared" si="5"/>
        <v>158.94916666666677</v>
      </c>
      <c r="L7" s="10">
        <f t="shared" ref="L7:L70" si="6">(K7-K6)/K6</f>
        <v>-1.6246409027845819E-2</v>
      </c>
      <c r="M7" s="2"/>
    </row>
    <row r="8" spans="1:13" x14ac:dyDescent="0.25">
      <c r="A8" s="2">
        <f>KGI!A8</f>
        <v>44403</v>
      </c>
      <c r="B8">
        <f>KGI!D8</f>
        <v>120000</v>
      </c>
      <c r="C8">
        <f t="shared" si="2"/>
        <v>0</v>
      </c>
      <c r="D8">
        <f t="shared" si="3"/>
        <v>0</v>
      </c>
      <c r="E8">
        <f t="shared" si="4"/>
        <v>100</v>
      </c>
      <c r="G8" s="2">
        <f t="shared" si="0"/>
        <v>44403</v>
      </c>
      <c r="H8">
        <f t="shared" si="1"/>
        <v>100</v>
      </c>
      <c r="I8">
        <v>17403.560000000001</v>
      </c>
      <c r="K8">
        <f t="shared" si="5"/>
        <v>155.8900000000001</v>
      </c>
      <c r="L8" s="10">
        <f t="shared" si="6"/>
        <v>-1.9246195062362713E-2</v>
      </c>
      <c r="M8" s="2"/>
    </row>
    <row r="9" spans="1:13" x14ac:dyDescent="0.25">
      <c r="A9" s="2">
        <f>KGI!A9</f>
        <v>44404</v>
      </c>
      <c r="B9">
        <f>KGI!D9</f>
        <v>120000</v>
      </c>
      <c r="C9">
        <f t="shared" si="2"/>
        <v>0</v>
      </c>
      <c r="D9">
        <f t="shared" si="3"/>
        <v>0</v>
      </c>
      <c r="E9">
        <f t="shared" si="4"/>
        <v>100</v>
      </c>
      <c r="G9" s="2">
        <f t="shared" si="0"/>
        <v>44404</v>
      </c>
      <c r="H9">
        <f t="shared" si="1"/>
        <v>100</v>
      </c>
      <c r="I9">
        <v>17269.87</v>
      </c>
      <c r="K9">
        <f t="shared" si="5"/>
        <v>156.94000000000011</v>
      </c>
      <c r="L9" s="10">
        <f t="shared" si="6"/>
        <v>6.735518634934959E-3</v>
      </c>
      <c r="M9" s="2"/>
    </row>
    <row r="10" spans="1:13" x14ac:dyDescent="0.25">
      <c r="A10" s="2">
        <f>KGI!A10</f>
        <v>44405</v>
      </c>
      <c r="B10">
        <f>KGI!D10</f>
        <v>120000</v>
      </c>
      <c r="C10">
        <f t="shared" si="2"/>
        <v>0</v>
      </c>
      <c r="D10">
        <f t="shared" si="3"/>
        <v>0</v>
      </c>
      <c r="E10">
        <f t="shared" si="4"/>
        <v>100</v>
      </c>
      <c r="G10" s="2">
        <f t="shared" si="0"/>
        <v>44405</v>
      </c>
      <c r="H10">
        <f t="shared" si="1"/>
        <v>100</v>
      </c>
      <c r="I10">
        <v>17135.22</v>
      </c>
      <c r="K10">
        <f t="shared" si="5"/>
        <v>162.27166666666679</v>
      </c>
      <c r="L10" s="10">
        <f t="shared" si="6"/>
        <v>3.397264347308955E-2</v>
      </c>
      <c r="M10" s="2"/>
    </row>
    <row r="11" spans="1:13" x14ac:dyDescent="0.25">
      <c r="A11" s="2">
        <f>KGI!A11</f>
        <v>44406</v>
      </c>
      <c r="B11">
        <f>KGI!D11</f>
        <v>119909</v>
      </c>
      <c r="C11">
        <f t="shared" si="2"/>
        <v>-91</v>
      </c>
      <c r="D11">
        <f t="shared" si="3"/>
        <v>-7.583333333333333E-4</v>
      </c>
      <c r="E11">
        <f t="shared" si="4"/>
        <v>99.924166666666665</v>
      </c>
      <c r="G11" s="2">
        <f t="shared" si="0"/>
        <v>44406</v>
      </c>
      <c r="H11">
        <f t="shared" si="1"/>
        <v>99.924166666666665</v>
      </c>
      <c r="I11">
        <v>17402.810000000001</v>
      </c>
      <c r="K11">
        <f t="shared" si="5"/>
        <v>163.22166666666681</v>
      </c>
      <c r="L11" s="10">
        <f t="shared" si="6"/>
        <v>5.8543800006163509E-3</v>
      </c>
      <c r="M11" s="2"/>
    </row>
    <row r="12" spans="1:13" x14ac:dyDescent="0.25">
      <c r="A12" s="2">
        <f>KGI!A12</f>
        <v>44407</v>
      </c>
      <c r="B12">
        <f>KGI!D12</f>
        <v>120049</v>
      </c>
      <c r="C12">
        <f t="shared" si="2"/>
        <v>140</v>
      </c>
      <c r="D12">
        <f t="shared" si="3"/>
        <v>1.1675520603124036E-3</v>
      </c>
      <c r="E12">
        <f t="shared" si="4"/>
        <v>100.04083333333334</v>
      </c>
      <c r="G12" s="2">
        <f t="shared" si="0"/>
        <v>44407</v>
      </c>
      <c r="H12">
        <f t="shared" si="1"/>
        <v>100.04083333333334</v>
      </c>
      <c r="I12">
        <v>17247.41</v>
      </c>
      <c r="K12">
        <f t="shared" si="5"/>
        <v>152.55083333333346</v>
      </c>
      <c r="L12" s="10">
        <f t="shared" si="6"/>
        <v>-6.5376328714529364E-2</v>
      </c>
      <c r="M12" s="2"/>
    </row>
    <row r="13" spans="1:13" x14ac:dyDescent="0.25">
      <c r="A13" s="2">
        <f>KGI!A13</f>
        <v>44410</v>
      </c>
      <c r="B13">
        <f>KGI!D13</f>
        <v>119729</v>
      </c>
      <c r="C13">
        <f t="shared" si="2"/>
        <v>-320</v>
      </c>
      <c r="D13">
        <f t="shared" si="3"/>
        <v>-2.6655782222259243E-3</v>
      </c>
      <c r="E13">
        <f t="shared" si="4"/>
        <v>99.774166666666673</v>
      </c>
      <c r="G13" s="2">
        <f t="shared" si="0"/>
        <v>44410</v>
      </c>
      <c r="H13">
        <f t="shared" si="1"/>
        <v>99.774166666666673</v>
      </c>
      <c r="I13">
        <v>17503.28</v>
      </c>
      <c r="K13">
        <f t="shared" si="5"/>
        <v>164.58083333333349</v>
      </c>
      <c r="L13" s="10">
        <f t="shared" si="6"/>
        <v>7.8858959581778881E-2</v>
      </c>
      <c r="M13" s="2"/>
    </row>
    <row r="14" spans="1:13" ht="17.25" thickBot="1" x14ac:dyDescent="0.3">
      <c r="A14" s="2">
        <f>KGI!A14</f>
        <v>44411</v>
      </c>
      <c r="B14">
        <f>KGI!D14</f>
        <v>119698</v>
      </c>
      <c r="C14">
        <f t="shared" si="2"/>
        <v>-31</v>
      </c>
      <c r="D14">
        <f t="shared" si="3"/>
        <v>-2.5891805661118022E-4</v>
      </c>
      <c r="E14">
        <f t="shared" si="4"/>
        <v>99.748333333333349</v>
      </c>
      <c r="G14" s="2">
        <f t="shared" si="0"/>
        <v>44411</v>
      </c>
      <c r="H14">
        <f t="shared" si="1"/>
        <v>99.748333333333349</v>
      </c>
      <c r="I14">
        <v>17553.759999999998</v>
      </c>
      <c r="K14">
        <f t="shared" si="5"/>
        <v>168.48333333333349</v>
      </c>
      <c r="L14" s="10">
        <f t="shared" si="6"/>
        <v>2.3711752583583545E-2</v>
      </c>
      <c r="M14" s="2"/>
    </row>
    <row r="15" spans="1:13" ht="17.25" thickBot="1" x14ac:dyDescent="0.3">
      <c r="A15" s="2">
        <f>KGI!A15</f>
        <v>44412</v>
      </c>
      <c r="B15">
        <f>KGI!D15</f>
        <v>119539</v>
      </c>
      <c r="C15">
        <f t="shared" si="2"/>
        <v>-159</v>
      </c>
      <c r="D15">
        <f t="shared" si="3"/>
        <v>-1.3283429965412956E-3</v>
      </c>
      <c r="E15">
        <f t="shared" si="4"/>
        <v>99.615833333333356</v>
      </c>
      <c r="G15" s="2">
        <f t="shared" si="0"/>
        <v>44412</v>
      </c>
      <c r="H15">
        <f t="shared" si="1"/>
        <v>99.615833333333356</v>
      </c>
      <c r="I15" s="6">
        <v>17623.89</v>
      </c>
      <c r="K15">
        <f t="shared" si="5"/>
        <v>173.38250000000016</v>
      </c>
      <c r="L15" s="10">
        <f t="shared" si="6"/>
        <v>2.9078049263032951E-2</v>
      </c>
      <c r="M15" s="2"/>
    </row>
    <row r="16" spans="1:13" x14ac:dyDescent="0.25">
      <c r="A16" s="2">
        <f>KGI!A16</f>
        <v>44413</v>
      </c>
      <c r="B16">
        <f>KGI!D16</f>
        <v>119549</v>
      </c>
      <c r="C16">
        <f t="shared" si="2"/>
        <v>10</v>
      </c>
      <c r="D16">
        <f t="shared" si="3"/>
        <v>8.3654706832079909E-5</v>
      </c>
      <c r="E16">
        <f t="shared" si="4"/>
        <v>99.624166666666696</v>
      </c>
      <c r="G16" s="2">
        <f t="shared" si="0"/>
        <v>44413</v>
      </c>
      <c r="H16">
        <f t="shared" si="1"/>
        <v>99.624166666666696</v>
      </c>
      <c r="I16">
        <v>17603.12</v>
      </c>
      <c r="K16">
        <f t="shared" si="5"/>
        <v>177.92000000000019</v>
      </c>
      <c r="L16" s="10">
        <f t="shared" si="6"/>
        <v>2.6170461263391741E-2</v>
      </c>
      <c r="M16" s="2"/>
    </row>
    <row r="17" spans="1:24" x14ac:dyDescent="0.25">
      <c r="A17" s="2">
        <f>KGI!A17</f>
        <v>44414</v>
      </c>
      <c r="B17">
        <f>KGI!D17</f>
        <v>119609</v>
      </c>
      <c r="C17">
        <f t="shared" si="2"/>
        <v>60</v>
      </c>
      <c r="D17">
        <f t="shared" si="3"/>
        <v>5.0188625584488369E-4</v>
      </c>
      <c r="E17">
        <f t="shared" si="4"/>
        <v>99.674166666666693</v>
      </c>
      <c r="G17" s="2">
        <f t="shared" si="0"/>
        <v>44414</v>
      </c>
      <c r="H17">
        <f t="shared" si="1"/>
        <v>99.674166666666693</v>
      </c>
      <c r="I17">
        <v>17526.28</v>
      </c>
      <c r="K17">
        <f t="shared" si="5"/>
        <v>178.40166666666684</v>
      </c>
      <c r="L17" s="10">
        <f t="shared" si="6"/>
        <v>2.70720923261384E-3</v>
      </c>
      <c r="M17" s="2"/>
    </row>
    <row r="18" spans="1:24" x14ac:dyDescent="0.25">
      <c r="A18" s="2">
        <f>KGI!A18</f>
        <v>44417</v>
      </c>
      <c r="B18">
        <f>KGI!D18</f>
        <v>119718</v>
      </c>
      <c r="C18">
        <f t="shared" si="2"/>
        <v>109</v>
      </c>
      <c r="D18">
        <f t="shared" si="3"/>
        <v>9.1130266117098212E-4</v>
      </c>
      <c r="E18">
        <f t="shared" si="4"/>
        <v>99.765000000000015</v>
      </c>
      <c r="G18" s="2">
        <f t="shared" si="0"/>
        <v>44417</v>
      </c>
      <c r="H18">
        <f t="shared" si="1"/>
        <v>99.765000000000015</v>
      </c>
      <c r="I18">
        <v>17485.150000000001</v>
      </c>
      <c r="K18">
        <f t="shared" si="5"/>
        <v>178.35250000000016</v>
      </c>
      <c r="L18" s="10">
        <f t="shared" si="6"/>
        <v>-2.7559533262962085E-4</v>
      </c>
      <c r="M18" s="2"/>
    </row>
    <row r="19" spans="1:24" x14ac:dyDescent="0.25">
      <c r="A19" s="2">
        <f>KGI!A19</f>
        <v>44418</v>
      </c>
      <c r="B19">
        <f>KGI!D19</f>
        <v>119808</v>
      </c>
      <c r="C19">
        <f t="shared" si="2"/>
        <v>90</v>
      </c>
      <c r="D19">
        <f t="shared" si="3"/>
        <v>7.5176665163133359E-4</v>
      </c>
      <c r="E19">
        <f t="shared" si="4"/>
        <v>99.84</v>
      </c>
      <c r="G19" s="2">
        <f t="shared" si="0"/>
        <v>44418</v>
      </c>
      <c r="H19">
        <f t="shared" si="1"/>
        <v>99.84</v>
      </c>
      <c r="I19">
        <v>17323.64</v>
      </c>
      <c r="K19">
        <f t="shared" si="5"/>
        <v>180.98333333333352</v>
      </c>
      <c r="L19" s="10">
        <f t="shared" si="6"/>
        <v>1.4750751087500057E-2</v>
      </c>
      <c r="M19" s="2"/>
    </row>
    <row r="20" spans="1:24" x14ac:dyDescent="0.25">
      <c r="A20" s="2">
        <f>KGI!A20</f>
        <v>44419</v>
      </c>
      <c r="B20">
        <f>KGI!D20</f>
        <v>119917</v>
      </c>
      <c r="C20">
        <f t="shared" si="2"/>
        <v>109</v>
      </c>
      <c r="D20">
        <f t="shared" si="3"/>
        <v>9.0978899572649575E-4</v>
      </c>
      <c r="E20">
        <f t="shared" si="4"/>
        <v>99.930833333333339</v>
      </c>
      <c r="G20" s="2">
        <f t="shared" si="0"/>
        <v>44419</v>
      </c>
      <c r="H20">
        <f t="shared" si="1"/>
        <v>99.930833333333339</v>
      </c>
      <c r="I20">
        <v>17227.18</v>
      </c>
      <c r="K20">
        <f t="shared" si="5"/>
        <v>180.97083333333353</v>
      </c>
      <c r="L20" s="10">
        <f t="shared" si="6"/>
        <v>-6.9067133253459531E-5</v>
      </c>
      <c r="M20" s="2"/>
    </row>
    <row r="21" spans="1:24" x14ac:dyDescent="0.25">
      <c r="A21" s="2">
        <f>KGI!A21</f>
        <v>44420</v>
      </c>
      <c r="B21">
        <f>KGI!D21</f>
        <v>119858</v>
      </c>
      <c r="C21">
        <f t="shared" si="2"/>
        <v>-59</v>
      </c>
      <c r="D21">
        <f t="shared" si="3"/>
        <v>-4.9200697148861299E-4</v>
      </c>
      <c r="E21">
        <f t="shared" si="4"/>
        <v>99.881666666666675</v>
      </c>
      <c r="G21" s="2">
        <f t="shared" si="0"/>
        <v>44420</v>
      </c>
      <c r="H21">
        <f t="shared" si="1"/>
        <v>99.881666666666675</v>
      </c>
      <c r="I21">
        <v>17219.939999999999</v>
      </c>
      <c r="K21">
        <f t="shared" si="5"/>
        <v>180.95833333333354</v>
      </c>
      <c r="L21" s="10">
        <f t="shared" si="6"/>
        <v>-6.907190385184694E-5</v>
      </c>
      <c r="M21" s="2"/>
    </row>
    <row r="22" spans="1:24" x14ac:dyDescent="0.25">
      <c r="A22" s="2">
        <f>KGI!A22</f>
        <v>44421</v>
      </c>
      <c r="B22">
        <f>KGI!D22</f>
        <v>120117</v>
      </c>
      <c r="C22">
        <f t="shared" si="2"/>
        <v>259</v>
      </c>
      <c r="D22">
        <f t="shared" si="3"/>
        <v>2.1608903869579001E-3</v>
      </c>
      <c r="E22">
        <f t="shared" si="4"/>
        <v>100.09750000000001</v>
      </c>
      <c r="G22" s="2">
        <f t="shared" si="0"/>
        <v>44421</v>
      </c>
      <c r="H22">
        <f t="shared" si="1"/>
        <v>100.09750000000001</v>
      </c>
      <c r="I22">
        <v>16982.11</v>
      </c>
      <c r="K22">
        <f t="shared" si="5"/>
        <v>180.67583333333354</v>
      </c>
      <c r="L22" s="10">
        <f t="shared" si="6"/>
        <v>-1.5611328574717856E-3</v>
      </c>
      <c r="M22" s="2"/>
    </row>
    <row r="23" spans="1:24" x14ac:dyDescent="0.25">
      <c r="A23" s="2">
        <f>KGI!A23</f>
        <v>44424</v>
      </c>
      <c r="B23">
        <f>KGI!D23</f>
        <v>120377</v>
      </c>
      <c r="C23">
        <f t="shared" si="2"/>
        <v>260</v>
      </c>
      <c r="D23">
        <f t="shared" si="3"/>
        <v>2.1645562243479276E-3</v>
      </c>
      <c r="E23">
        <f t="shared" si="4"/>
        <v>100.31416666666668</v>
      </c>
      <c r="G23" s="2">
        <f t="shared" si="0"/>
        <v>44424</v>
      </c>
      <c r="H23">
        <f t="shared" si="1"/>
        <v>100.31416666666668</v>
      </c>
      <c r="I23">
        <v>16858.77</v>
      </c>
      <c r="K23">
        <f t="shared" si="5"/>
        <v>183.30750000000023</v>
      </c>
      <c r="L23" s="10">
        <f t="shared" si="6"/>
        <v>1.4565681630544683E-2</v>
      </c>
      <c r="M23" s="2"/>
    </row>
    <row r="24" spans="1:24" x14ac:dyDescent="0.25">
      <c r="A24" s="2">
        <f>KGI!A24</f>
        <v>44425</v>
      </c>
      <c r="B24">
        <f>KGI!D24</f>
        <v>120377</v>
      </c>
      <c r="C24">
        <f t="shared" si="2"/>
        <v>0</v>
      </c>
      <c r="D24">
        <f t="shared" si="3"/>
        <v>0</v>
      </c>
      <c r="E24">
        <f t="shared" si="4"/>
        <v>100.31416666666668</v>
      </c>
      <c r="G24" s="2">
        <f t="shared" si="0"/>
        <v>44425</v>
      </c>
      <c r="H24">
        <f t="shared" si="1"/>
        <v>100.31416666666668</v>
      </c>
      <c r="I24">
        <v>16661.36</v>
      </c>
      <c r="K24">
        <f t="shared" si="5"/>
        <v>185.19500000000025</v>
      </c>
      <c r="L24" s="10">
        <f t="shared" si="6"/>
        <v>1.0296905473044009E-2</v>
      </c>
      <c r="M24" s="2"/>
    </row>
    <row r="25" spans="1:24" x14ac:dyDescent="0.25">
      <c r="A25" s="2">
        <f>KGI!A25</f>
        <v>44426</v>
      </c>
      <c r="B25">
        <f>KGI!D25</f>
        <v>245356</v>
      </c>
      <c r="C25">
        <f t="shared" si="2"/>
        <v>124979</v>
      </c>
      <c r="D25">
        <f t="shared" si="3"/>
        <v>1.0382298944150461</v>
      </c>
      <c r="E25">
        <f t="shared" si="4"/>
        <v>204.4633333333334</v>
      </c>
      <c r="G25" s="2">
        <f t="shared" si="0"/>
        <v>44426</v>
      </c>
      <c r="H25">
        <f t="shared" si="1"/>
        <v>204.4633333333334</v>
      </c>
      <c r="I25">
        <v>16826.27</v>
      </c>
      <c r="K25">
        <f t="shared" si="5"/>
        <v>186.96833333333359</v>
      </c>
      <c r="L25" s="10">
        <f t="shared" si="6"/>
        <v>9.5754924988975844E-3</v>
      </c>
      <c r="M25" s="2"/>
    </row>
    <row r="26" spans="1:24" x14ac:dyDescent="0.25">
      <c r="A26" s="2">
        <f>KGI!A26</f>
        <v>44427</v>
      </c>
      <c r="B26">
        <f>KGI!D26</f>
        <v>234395</v>
      </c>
      <c r="C26">
        <f t="shared" si="2"/>
        <v>-10961</v>
      </c>
      <c r="D26">
        <f t="shared" si="3"/>
        <v>-4.4673861654086308E-2</v>
      </c>
      <c r="E26">
        <f t="shared" si="4"/>
        <v>195.32916666666674</v>
      </c>
      <c r="G26" s="2">
        <f t="shared" si="0"/>
        <v>44427</v>
      </c>
      <c r="H26">
        <f t="shared" si="1"/>
        <v>195.32916666666674</v>
      </c>
      <c r="I26">
        <v>16375.4</v>
      </c>
      <c r="K26">
        <f t="shared" si="5"/>
        <v>185.37666666666692</v>
      </c>
      <c r="L26" s="10">
        <f t="shared" si="6"/>
        <v>-8.5130280528788287E-3</v>
      </c>
      <c r="M26" s="2"/>
    </row>
    <row r="27" spans="1:24" x14ac:dyDescent="0.25">
      <c r="A27" s="2">
        <f>KGI!A27</f>
        <v>44428</v>
      </c>
      <c r="B27">
        <f>KGI!D27</f>
        <v>235798</v>
      </c>
      <c r="C27">
        <f t="shared" si="2"/>
        <v>1403</v>
      </c>
      <c r="D27">
        <f t="shared" si="3"/>
        <v>5.9856225602081953E-3</v>
      </c>
      <c r="E27">
        <f t="shared" si="4"/>
        <v>196.49833333333339</v>
      </c>
      <c r="G27" s="2">
        <f t="shared" si="0"/>
        <v>44428</v>
      </c>
      <c r="H27">
        <f t="shared" si="1"/>
        <v>196.49833333333339</v>
      </c>
      <c r="I27">
        <v>16341.94</v>
      </c>
      <c r="K27">
        <f t="shared" si="5"/>
        <v>180.03666666666692</v>
      </c>
      <c r="L27" s="10">
        <f t="shared" si="6"/>
        <v>-2.8806214374336916E-2</v>
      </c>
      <c r="M27" s="2"/>
    </row>
    <row r="28" spans="1:24" x14ac:dyDescent="0.25">
      <c r="A28" s="2">
        <f>KGI!A28</f>
        <v>44431</v>
      </c>
      <c r="B28">
        <f>KGI!D28</f>
        <v>246976</v>
      </c>
      <c r="C28">
        <f t="shared" si="2"/>
        <v>11178</v>
      </c>
      <c r="D28">
        <f t="shared" si="3"/>
        <v>4.7404982230553269E-2</v>
      </c>
      <c r="E28">
        <f t="shared" si="4"/>
        <v>205.81333333333342</v>
      </c>
      <c r="G28" s="2">
        <f t="shared" si="0"/>
        <v>44431</v>
      </c>
      <c r="H28">
        <f t="shared" si="1"/>
        <v>205.81333333333342</v>
      </c>
      <c r="I28">
        <v>16741.84</v>
      </c>
      <c r="K28">
        <f t="shared" si="5"/>
        <v>181.9966666666669</v>
      </c>
      <c r="L28" s="10">
        <f t="shared" si="6"/>
        <v>1.0886671233637464E-2</v>
      </c>
      <c r="M28" s="2"/>
      <c r="V28">
        <v>14894</v>
      </c>
      <c r="X28">
        <v>110</v>
      </c>
    </row>
    <row r="29" spans="1:24" x14ac:dyDescent="0.25">
      <c r="A29" s="2">
        <f>KGI!A29</f>
        <v>44432</v>
      </c>
      <c r="B29">
        <f>KGI!D29</f>
        <v>248481</v>
      </c>
      <c r="C29">
        <f t="shared" si="2"/>
        <v>1505</v>
      </c>
      <c r="D29">
        <f t="shared" si="3"/>
        <v>6.093709510235812E-3</v>
      </c>
      <c r="E29">
        <f t="shared" si="4"/>
        <v>207.06750000000008</v>
      </c>
      <c r="G29" s="2">
        <f t="shared" si="0"/>
        <v>44432</v>
      </c>
      <c r="H29">
        <f t="shared" si="1"/>
        <v>207.06750000000008</v>
      </c>
      <c r="I29">
        <v>16818.73</v>
      </c>
      <c r="K29">
        <f t="shared" si="5"/>
        <v>183.57583333333355</v>
      </c>
      <c r="L29" s="10">
        <f t="shared" si="6"/>
        <v>8.6768988443010828E-3</v>
      </c>
      <c r="M29" s="2"/>
      <c r="S29">
        <f>(113-102)/102</f>
        <v>0.10784313725490197</v>
      </c>
      <c r="V29">
        <v>12666</v>
      </c>
    </row>
    <row r="30" spans="1:24" x14ac:dyDescent="0.25">
      <c r="A30" s="2">
        <f>KGI!A30</f>
        <v>44433</v>
      </c>
      <c r="B30">
        <f>KGI!D30</f>
        <v>251308</v>
      </c>
      <c r="C30">
        <f t="shared" si="2"/>
        <v>2827</v>
      </c>
      <c r="D30">
        <f t="shared" si="3"/>
        <v>1.1377127426241845E-2</v>
      </c>
      <c r="E30">
        <f t="shared" si="4"/>
        <v>209.4233333333334</v>
      </c>
      <c r="G30" s="2">
        <f t="shared" si="0"/>
        <v>44433</v>
      </c>
      <c r="H30">
        <f t="shared" si="1"/>
        <v>209.4233333333334</v>
      </c>
      <c r="I30">
        <v>17045.86</v>
      </c>
      <c r="K30">
        <f t="shared" si="5"/>
        <v>181.25500000000022</v>
      </c>
      <c r="L30" s="10">
        <f t="shared" si="6"/>
        <v>-1.2642368503479433E-2</v>
      </c>
      <c r="M30" s="2"/>
    </row>
    <row r="31" spans="1:24" x14ac:dyDescent="0.25">
      <c r="A31" s="2">
        <f>KGI!A31</f>
        <v>44434</v>
      </c>
      <c r="B31">
        <f>KGI!D31</f>
        <v>251009</v>
      </c>
      <c r="C31">
        <f t="shared" si="2"/>
        <v>-299</v>
      </c>
      <c r="D31">
        <f t="shared" si="3"/>
        <v>-1.1897750966940964E-3</v>
      </c>
      <c r="E31">
        <f t="shared" si="4"/>
        <v>209.17416666666674</v>
      </c>
      <c r="G31" s="2">
        <f t="shared" si="0"/>
        <v>44434</v>
      </c>
      <c r="H31">
        <f t="shared" si="1"/>
        <v>209.17416666666674</v>
      </c>
      <c r="I31">
        <v>17066.96</v>
      </c>
      <c r="K31">
        <f t="shared" si="5"/>
        <v>182.16333333333355</v>
      </c>
      <c r="L31" s="10">
        <f t="shared" si="6"/>
        <v>5.0113560085698616E-3</v>
      </c>
      <c r="M31" s="2"/>
      <c r="V31">
        <f>(V28-V29)/V29</f>
        <v>0.17590399494710249</v>
      </c>
    </row>
    <row r="32" spans="1:24" x14ac:dyDescent="0.25">
      <c r="A32" s="2">
        <f>KGI!A32</f>
        <v>44435</v>
      </c>
      <c r="B32">
        <f>KGI!D32</f>
        <v>252779</v>
      </c>
      <c r="C32">
        <f t="shared" si="2"/>
        <v>1770</v>
      </c>
      <c r="D32">
        <f t="shared" si="3"/>
        <v>7.0515399846220652E-3</v>
      </c>
      <c r="E32">
        <f t="shared" si="4"/>
        <v>210.64916666666673</v>
      </c>
      <c r="G32" s="2">
        <f t="shared" si="0"/>
        <v>44435</v>
      </c>
      <c r="H32">
        <f t="shared" si="1"/>
        <v>210.64916666666673</v>
      </c>
      <c r="I32">
        <v>17209.93</v>
      </c>
      <c r="K32">
        <f t="shared" si="5"/>
        <v>184.45083333333355</v>
      </c>
      <c r="L32" s="10">
        <f t="shared" si="6"/>
        <v>1.2557411846511326E-2</v>
      </c>
      <c r="M32" s="2"/>
    </row>
    <row r="33" spans="1:24" x14ac:dyDescent="0.25">
      <c r="A33" s="2">
        <f>KGI!A33</f>
        <v>44438</v>
      </c>
      <c r="B33">
        <f>KGI!D33</f>
        <v>254152</v>
      </c>
      <c r="C33">
        <f t="shared" si="2"/>
        <v>1373</v>
      </c>
      <c r="D33">
        <f t="shared" si="3"/>
        <v>5.4316220888602296E-3</v>
      </c>
      <c r="E33">
        <f t="shared" si="4"/>
        <v>211.79333333333338</v>
      </c>
      <c r="G33" s="2">
        <f t="shared" si="0"/>
        <v>44438</v>
      </c>
      <c r="H33">
        <f t="shared" si="1"/>
        <v>211.79333333333338</v>
      </c>
      <c r="I33">
        <v>17396.52</v>
      </c>
      <c r="K33">
        <f t="shared" si="5"/>
        <v>184.26333333333355</v>
      </c>
      <c r="L33" s="10">
        <f t="shared" si="6"/>
        <v>-1.0165310538942163E-3</v>
      </c>
      <c r="M33" s="2"/>
    </row>
    <row r="34" spans="1:24" x14ac:dyDescent="0.25">
      <c r="A34" s="2">
        <f>KGI!A34</f>
        <v>44439</v>
      </c>
      <c r="B34">
        <f>KGI!D34</f>
        <v>255432</v>
      </c>
      <c r="C34">
        <f t="shared" si="2"/>
        <v>1280</v>
      </c>
      <c r="D34">
        <f t="shared" si="3"/>
        <v>5.0363561962919832E-3</v>
      </c>
      <c r="E34">
        <f t="shared" si="4"/>
        <v>212.86000000000007</v>
      </c>
      <c r="G34" s="2">
        <f t="shared" si="0"/>
        <v>44439</v>
      </c>
      <c r="H34">
        <f t="shared" si="1"/>
        <v>212.86000000000007</v>
      </c>
      <c r="I34">
        <v>17490</v>
      </c>
      <c r="K34">
        <f t="shared" si="5"/>
        <v>187.60916666666688</v>
      </c>
      <c r="L34" s="10">
        <f t="shared" si="6"/>
        <v>1.8157889976302001E-2</v>
      </c>
      <c r="M34" s="2"/>
    </row>
    <row r="35" spans="1:24" x14ac:dyDescent="0.25">
      <c r="A35" s="2">
        <f>KGI!A35</f>
        <v>44440</v>
      </c>
      <c r="B35">
        <f>KGI!D35</f>
        <v>255196</v>
      </c>
      <c r="C35">
        <f t="shared" si="2"/>
        <v>-236</v>
      </c>
      <c r="D35">
        <f t="shared" si="3"/>
        <v>-9.2392495850167561E-4</v>
      </c>
      <c r="E35">
        <f t="shared" si="4"/>
        <v>212.66333333333341</v>
      </c>
      <c r="G35" s="2">
        <f t="shared" si="0"/>
        <v>44440</v>
      </c>
      <c r="H35">
        <f t="shared" si="1"/>
        <v>212.66333333333341</v>
      </c>
      <c r="I35">
        <v>17473.990000000002</v>
      </c>
      <c r="K35">
        <f t="shared" si="5"/>
        <v>187.79750000000024</v>
      </c>
      <c r="L35" s="10">
        <f t="shared" si="6"/>
        <v>1.0038599748592285E-3</v>
      </c>
      <c r="M35" s="2"/>
    </row>
    <row r="36" spans="1:24" x14ac:dyDescent="0.25">
      <c r="A36" s="2">
        <f>KGI!A36</f>
        <v>44441</v>
      </c>
      <c r="B36">
        <f>KGI!D36</f>
        <v>255076</v>
      </c>
      <c r="C36">
        <f t="shared" si="2"/>
        <v>-120</v>
      </c>
      <c r="D36">
        <f t="shared" si="3"/>
        <v>-4.7022680606279097E-4</v>
      </c>
      <c r="E36">
        <f t="shared" si="4"/>
        <v>212.56333333333342</v>
      </c>
      <c r="G36" s="2">
        <f t="shared" si="0"/>
        <v>44441</v>
      </c>
      <c r="H36">
        <f t="shared" si="1"/>
        <v>212.56333333333342</v>
      </c>
      <c r="I36">
        <v>17319.759999999998</v>
      </c>
      <c r="K36">
        <f t="shared" si="5"/>
        <v>187.97916666666691</v>
      </c>
      <c r="L36" s="10">
        <f t="shared" si="6"/>
        <v>9.6735402050970724E-4</v>
      </c>
      <c r="M36" s="2"/>
    </row>
    <row r="37" spans="1:24" x14ac:dyDescent="0.25">
      <c r="A37" s="2">
        <f>KGI!A37</f>
        <v>44442</v>
      </c>
      <c r="B37">
        <f>KGI!D37</f>
        <v>257212</v>
      </c>
      <c r="C37">
        <f t="shared" si="2"/>
        <v>2136</v>
      </c>
      <c r="D37">
        <f t="shared" si="3"/>
        <v>8.3739748153491503E-3</v>
      </c>
      <c r="E37">
        <f t="shared" si="4"/>
        <v>214.34333333333339</v>
      </c>
      <c r="G37" s="2">
        <f t="shared" si="0"/>
        <v>44442</v>
      </c>
      <c r="H37">
        <f t="shared" si="1"/>
        <v>214.34333333333339</v>
      </c>
      <c r="I37">
        <v>17516.919999999998</v>
      </c>
      <c r="K37">
        <f t="shared" si="5"/>
        <v>187.85000000000025</v>
      </c>
      <c r="L37" s="10">
        <f t="shared" si="6"/>
        <v>-6.8713288263324949E-4</v>
      </c>
      <c r="M37" s="2"/>
      <c r="V37">
        <v>15278</v>
      </c>
      <c r="X37">
        <v>113</v>
      </c>
    </row>
    <row r="38" spans="1:24" x14ac:dyDescent="0.25">
      <c r="A38" s="2">
        <f>KGI!A38</f>
        <v>44445</v>
      </c>
      <c r="B38">
        <f>KGI!D38</f>
        <v>257807</v>
      </c>
      <c r="C38">
        <f t="shared" si="2"/>
        <v>595</v>
      </c>
      <c r="D38">
        <f t="shared" si="3"/>
        <v>2.3132668771285942E-3</v>
      </c>
      <c r="E38">
        <f t="shared" si="4"/>
        <v>214.83916666666673</v>
      </c>
      <c r="G38" s="2">
        <f t="shared" si="0"/>
        <v>44445</v>
      </c>
      <c r="H38">
        <f t="shared" si="1"/>
        <v>214.83916666666673</v>
      </c>
      <c r="I38">
        <v>17496.3</v>
      </c>
      <c r="K38">
        <f t="shared" si="5"/>
        <v>188.18250000000023</v>
      </c>
      <c r="L38" s="10">
        <f t="shared" si="6"/>
        <v>1.7700292786796985E-3</v>
      </c>
      <c r="M38" s="2"/>
      <c r="V38">
        <v>14410</v>
      </c>
      <c r="X38">
        <v>102</v>
      </c>
    </row>
    <row r="39" spans="1:24" x14ac:dyDescent="0.25">
      <c r="A39" s="2">
        <f>KGI!A39</f>
        <v>44446</v>
      </c>
      <c r="B39">
        <f>KGI!D39</f>
        <v>256332</v>
      </c>
      <c r="C39">
        <f t="shared" si="2"/>
        <v>-1475</v>
      </c>
      <c r="D39">
        <f t="shared" si="3"/>
        <v>-5.7213341763412166E-3</v>
      </c>
      <c r="E39">
        <f t="shared" si="4"/>
        <v>213.61000000000004</v>
      </c>
      <c r="G39" s="2">
        <f t="shared" si="0"/>
        <v>44446</v>
      </c>
      <c r="H39">
        <f t="shared" si="1"/>
        <v>213.61000000000004</v>
      </c>
      <c r="I39">
        <v>17428.87</v>
      </c>
      <c r="K39">
        <f t="shared" si="5"/>
        <v>188.41416666666692</v>
      </c>
      <c r="L39" s="10">
        <f t="shared" si="6"/>
        <v>1.2310744445773814E-3</v>
      </c>
      <c r="M39" s="2"/>
    </row>
    <row r="40" spans="1:24" x14ac:dyDescent="0.25">
      <c r="A40" s="2">
        <f>KGI!A40</f>
        <v>44447</v>
      </c>
      <c r="B40">
        <f>KGI!D40</f>
        <v>254132</v>
      </c>
      <c r="C40">
        <f t="shared" si="2"/>
        <v>-2200</v>
      </c>
      <c r="D40">
        <f t="shared" si="3"/>
        <v>-8.5826194154455943E-3</v>
      </c>
      <c r="E40">
        <f t="shared" si="4"/>
        <v>211.7766666666667</v>
      </c>
      <c r="G40" s="2">
        <f t="shared" si="0"/>
        <v>44447</v>
      </c>
      <c r="H40">
        <f t="shared" si="1"/>
        <v>211.7766666666667</v>
      </c>
      <c r="I40">
        <v>17270.490000000002</v>
      </c>
      <c r="K40">
        <f t="shared" si="5"/>
        <v>188.64416666666691</v>
      </c>
      <c r="L40" s="10">
        <f t="shared" si="6"/>
        <v>1.2207150028527021E-3</v>
      </c>
      <c r="M40" s="2"/>
      <c r="V40">
        <f>(V37-V38)/V38</f>
        <v>6.0235947258848024E-2</v>
      </c>
      <c r="X40">
        <f>(X37-X38)/X38</f>
        <v>0.10784313725490197</v>
      </c>
    </row>
    <row r="41" spans="1:24" x14ac:dyDescent="0.25">
      <c r="A41" s="2">
        <f>KGI!A41</f>
        <v>44448</v>
      </c>
      <c r="B41">
        <f>KGI!D41</f>
        <v>255397</v>
      </c>
      <c r="C41">
        <f t="shared" si="2"/>
        <v>1265</v>
      </c>
      <c r="D41">
        <f t="shared" si="3"/>
        <v>4.9777281098012053E-3</v>
      </c>
      <c r="E41">
        <f t="shared" si="4"/>
        <v>212.83083333333335</v>
      </c>
      <c r="G41" s="2">
        <f t="shared" si="0"/>
        <v>44448</v>
      </c>
      <c r="H41">
        <f t="shared" si="1"/>
        <v>212.83083333333335</v>
      </c>
      <c r="I41">
        <v>17304.330000000002</v>
      </c>
      <c r="K41">
        <f t="shared" si="5"/>
        <v>187.33250000000024</v>
      </c>
      <c r="L41" s="10">
        <f t="shared" si="6"/>
        <v>-6.9531260353487339E-3</v>
      </c>
      <c r="M41" s="2"/>
    </row>
    <row r="42" spans="1:24" x14ac:dyDescent="0.25">
      <c r="A42" s="2">
        <f>KGI!A42</f>
        <v>44449</v>
      </c>
      <c r="B42">
        <f>KGI!D42</f>
        <v>259832</v>
      </c>
      <c r="C42">
        <f t="shared" si="2"/>
        <v>4435</v>
      </c>
      <c r="D42">
        <f t="shared" si="3"/>
        <v>1.7365121751625901E-2</v>
      </c>
      <c r="E42">
        <f t="shared" si="4"/>
        <v>216.5266666666667</v>
      </c>
      <c r="G42" s="2">
        <f t="shared" si="0"/>
        <v>44449</v>
      </c>
      <c r="H42">
        <f t="shared" si="1"/>
        <v>216.5266666666667</v>
      </c>
      <c r="I42">
        <v>17474.57</v>
      </c>
      <c r="K42">
        <f t="shared" si="5"/>
        <v>187.07333333333358</v>
      </c>
      <c r="L42" s="10">
        <f t="shared" si="6"/>
        <v>-1.383458111468421E-3</v>
      </c>
      <c r="M42" s="2"/>
    </row>
    <row r="43" spans="1:24" x14ac:dyDescent="0.25">
      <c r="A43" s="2">
        <f>KGI!A43</f>
        <v>44452</v>
      </c>
      <c r="B43">
        <f>KGI!D43</f>
        <v>259397</v>
      </c>
      <c r="C43">
        <f t="shared" si="2"/>
        <v>-435</v>
      </c>
      <c r="D43">
        <f t="shared" si="3"/>
        <v>-1.674158687151698E-3</v>
      </c>
      <c r="E43">
        <f t="shared" si="4"/>
        <v>216.16416666666669</v>
      </c>
      <c r="G43" s="2">
        <f t="shared" si="0"/>
        <v>44452</v>
      </c>
      <c r="H43">
        <f t="shared" si="1"/>
        <v>216.16416666666669</v>
      </c>
      <c r="I43">
        <v>17446.310000000001</v>
      </c>
      <c r="K43">
        <f t="shared" si="5"/>
        <v>187.98166666666691</v>
      </c>
      <c r="L43" s="10">
        <f t="shared" si="6"/>
        <v>4.8554933894016444E-3</v>
      </c>
      <c r="M43" s="2"/>
    </row>
    <row r="44" spans="1:24" x14ac:dyDescent="0.25">
      <c r="A44" s="2">
        <f>KGI!A44</f>
        <v>44453</v>
      </c>
      <c r="B44">
        <f>KGI!D44</f>
        <v>259287</v>
      </c>
      <c r="C44">
        <f t="shared" si="2"/>
        <v>-110</v>
      </c>
      <c r="D44">
        <f t="shared" si="3"/>
        <v>-4.2406041704414469E-4</v>
      </c>
      <c r="E44">
        <f t="shared" si="4"/>
        <v>216.07250000000002</v>
      </c>
      <c r="G44" s="2">
        <f t="shared" si="0"/>
        <v>44453</v>
      </c>
      <c r="H44">
        <f t="shared" si="1"/>
        <v>216.07250000000002</v>
      </c>
      <c r="I44">
        <v>17434</v>
      </c>
      <c r="K44">
        <f t="shared" si="5"/>
        <v>190.4233333333336</v>
      </c>
      <c r="L44" s="10">
        <f t="shared" si="6"/>
        <v>1.2988855296172613E-2</v>
      </c>
      <c r="M44" s="2"/>
    </row>
    <row r="45" spans="1:24" x14ac:dyDescent="0.25">
      <c r="A45" s="2">
        <f>KGI!A45</f>
        <v>44454</v>
      </c>
      <c r="B45">
        <f>KGI!D45</f>
        <v>259447</v>
      </c>
      <c r="C45">
        <f t="shared" si="2"/>
        <v>160</v>
      </c>
      <c r="D45">
        <f t="shared" si="3"/>
        <v>6.1707682992205549E-4</v>
      </c>
      <c r="E45">
        <f t="shared" si="4"/>
        <v>216.20583333333335</v>
      </c>
      <c r="G45" s="2">
        <f t="shared" si="0"/>
        <v>44454</v>
      </c>
      <c r="H45">
        <f t="shared" si="1"/>
        <v>216.20583333333335</v>
      </c>
      <c r="I45">
        <v>17354</v>
      </c>
      <c r="K45">
        <f t="shared" si="5"/>
        <v>190.81916666666694</v>
      </c>
      <c r="L45" s="10">
        <f t="shared" si="6"/>
        <v>2.0787018397605802E-3</v>
      </c>
      <c r="M45" s="2"/>
    </row>
    <row r="46" spans="1:24" x14ac:dyDescent="0.25">
      <c r="A46" s="2">
        <f>KGI!A46</f>
        <v>44455</v>
      </c>
      <c r="B46">
        <f>KGI!D46</f>
        <v>258717</v>
      </c>
      <c r="C46">
        <f t="shared" si="2"/>
        <v>-730</v>
      </c>
      <c r="D46">
        <f t="shared" si="3"/>
        <v>-2.813676781770458E-3</v>
      </c>
      <c r="E46">
        <f t="shared" si="4"/>
        <v>215.5975</v>
      </c>
      <c r="G46" s="2">
        <f t="shared" si="0"/>
        <v>44455</v>
      </c>
      <c r="H46">
        <f t="shared" si="1"/>
        <v>215.5975</v>
      </c>
      <c r="I46">
        <v>17278.7</v>
      </c>
      <c r="K46">
        <f t="shared" si="5"/>
        <v>182.00250000000025</v>
      </c>
      <c r="L46" s="10">
        <f t="shared" si="6"/>
        <v>-4.6204303376233234E-2</v>
      </c>
      <c r="M46" s="2"/>
    </row>
    <row r="47" spans="1:24" x14ac:dyDescent="0.25">
      <c r="A47" s="2">
        <f>KGI!A47</f>
        <v>44456</v>
      </c>
      <c r="B47">
        <f>KGI!D47</f>
        <v>258954</v>
      </c>
      <c r="C47">
        <f t="shared" si="2"/>
        <v>237</v>
      </c>
      <c r="D47">
        <f t="shared" si="3"/>
        <v>9.1605885968065487E-4</v>
      </c>
      <c r="E47">
        <f t="shared" si="4"/>
        <v>215.79499999999999</v>
      </c>
      <c r="G47" s="2">
        <f t="shared" si="0"/>
        <v>44456</v>
      </c>
      <c r="H47">
        <f t="shared" si="1"/>
        <v>215.79499999999999</v>
      </c>
      <c r="I47">
        <v>17276.79</v>
      </c>
      <c r="K47">
        <f t="shared" si="5"/>
        <v>188.24000000000026</v>
      </c>
      <c r="L47" s="10">
        <f t="shared" si="6"/>
        <v>3.4271507259515679E-2</v>
      </c>
      <c r="M47" s="2"/>
    </row>
    <row r="48" spans="1:24" x14ac:dyDescent="0.25">
      <c r="A48" s="2">
        <f>KGI!A48</f>
        <v>44461</v>
      </c>
      <c r="B48">
        <f>KGI!D48</f>
        <v>248127</v>
      </c>
      <c r="C48">
        <f t="shared" si="2"/>
        <v>-10827</v>
      </c>
      <c r="D48">
        <f t="shared" si="3"/>
        <v>-4.1810514608772213E-2</v>
      </c>
      <c r="E48">
        <f t="shared" si="4"/>
        <v>206.77250000000001</v>
      </c>
      <c r="G48" s="2">
        <f t="shared" si="0"/>
        <v>44461</v>
      </c>
      <c r="H48">
        <f t="shared" si="1"/>
        <v>206.77250000000001</v>
      </c>
      <c r="I48">
        <v>16925.82</v>
      </c>
      <c r="K48">
        <f t="shared" si="5"/>
        <v>179.2733333333336</v>
      </c>
      <c r="L48" s="10">
        <f t="shared" si="6"/>
        <v>-4.7634225811021336E-2</v>
      </c>
      <c r="M48" s="2"/>
    </row>
    <row r="49" spans="1:13" x14ac:dyDescent="0.25">
      <c r="A49" s="2">
        <f>KGI!A49</f>
        <v>44462</v>
      </c>
      <c r="B49">
        <f>KGI!D49</f>
        <v>255641</v>
      </c>
      <c r="C49">
        <f t="shared" si="2"/>
        <v>7514</v>
      </c>
      <c r="D49">
        <f t="shared" si="3"/>
        <v>3.0282879331955007E-2</v>
      </c>
      <c r="E49">
        <f t="shared" si="4"/>
        <v>213.03416666666666</v>
      </c>
      <c r="G49" s="2">
        <f t="shared" si="0"/>
        <v>44462</v>
      </c>
      <c r="H49">
        <f t="shared" si="1"/>
        <v>213.03416666666666</v>
      </c>
      <c r="I49">
        <v>17078.22</v>
      </c>
      <c r="K49">
        <f t="shared" si="5"/>
        <v>177.61500000000026</v>
      </c>
      <c r="L49" s="10">
        <f t="shared" si="6"/>
        <v>-9.2503067940946544E-3</v>
      </c>
      <c r="M49" s="2"/>
    </row>
    <row r="50" spans="1:13" x14ac:dyDescent="0.25">
      <c r="A50" s="2">
        <f>KGI!A50</f>
        <v>44463</v>
      </c>
      <c r="B50">
        <f>KGI!D50</f>
        <v>257387</v>
      </c>
      <c r="C50">
        <f t="shared" si="2"/>
        <v>1746</v>
      </c>
      <c r="D50">
        <f t="shared" si="3"/>
        <v>6.8298903540511893E-3</v>
      </c>
      <c r="E50">
        <f t="shared" si="4"/>
        <v>214.48916666666665</v>
      </c>
      <c r="G50" s="2">
        <f t="shared" si="0"/>
        <v>44463</v>
      </c>
      <c r="H50">
        <f t="shared" si="1"/>
        <v>214.48916666666665</v>
      </c>
      <c r="I50">
        <v>17260.189999999999</v>
      </c>
      <c r="K50">
        <f t="shared" si="5"/>
        <v>178.91750000000027</v>
      </c>
      <c r="L50" s="10">
        <f t="shared" si="6"/>
        <v>7.3332770317822661E-3</v>
      </c>
      <c r="M50" s="2"/>
    </row>
    <row r="51" spans="1:13" x14ac:dyDescent="0.25">
      <c r="A51" s="2">
        <f>KGI!A51</f>
        <v>44466</v>
      </c>
      <c r="B51">
        <f>KGI!D51</f>
        <v>257739</v>
      </c>
      <c r="C51">
        <f t="shared" si="2"/>
        <v>352</v>
      </c>
      <c r="D51">
        <f t="shared" si="3"/>
        <v>1.367590437745496E-3</v>
      </c>
      <c r="E51">
        <f t="shared" si="4"/>
        <v>214.78249999999997</v>
      </c>
      <c r="G51" s="2">
        <f t="shared" si="0"/>
        <v>44466</v>
      </c>
      <c r="H51">
        <f t="shared" si="1"/>
        <v>214.78249999999997</v>
      </c>
      <c r="I51">
        <v>17313.77</v>
      </c>
      <c r="K51">
        <f t="shared" si="5"/>
        <v>177.88833333333361</v>
      </c>
      <c r="L51" s="10">
        <f t="shared" si="6"/>
        <v>-5.7521855976450991E-3</v>
      </c>
      <c r="M51" s="2"/>
    </row>
    <row r="52" spans="1:13" x14ac:dyDescent="0.25">
      <c r="A52" s="2">
        <f>KGI!A52</f>
        <v>44467</v>
      </c>
      <c r="B52">
        <f>KGI!D52</f>
        <v>253264</v>
      </c>
      <c r="C52">
        <f t="shared" si="2"/>
        <v>-4475</v>
      </c>
      <c r="D52">
        <f t="shared" si="3"/>
        <v>-1.7362525655799082E-2</v>
      </c>
      <c r="E52">
        <f t="shared" si="4"/>
        <v>211.05333333333331</v>
      </c>
      <c r="G52" s="2">
        <f t="shared" si="0"/>
        <v>44467</v>
      </c>
      <c r="H52">
        <f t="shared" si="1"/>
        <v>211.05333333333331</v>
      </c>
      <c r="I52">
        <v>17181.439999999999</v>
      </c>
      <c r="K52">
        <f t="shared" si="5"/>
        <v>178.9883333333336</v>
      </c>
      <c r="L52" s="10">
        <f t="shared" si="6"/>
        <v>6.1836545398329997E-3</v>
      </c>
      <c r="M52" s="2"/>
    </row>
    <row r="53" spans="1:13" x14ac:dyDescent="0.25">
      <c r="A53" s="2">
        <f>KGI!A53</f>
        <v>44468</v>
      </c>
      <c r="B53">
        <f>KGI!D53</f>
        <v>247330</v>
      </c>
      <c r="C53">
        <f t="shared" si="2"/>
        <v>-5934</v>
      </c>
      <c r="D53">
        <f t="shared" si="3"/>
        <v>-2.3430096658032723E-2</v>
      </c>
      <c r="E53">
        <f t="shared" si="4"/>
        <v>206.10833333333332</v>
      </c>
      <c r="G53" s="2">
        <f t="shared" si="0"/>
        <v>44468</v>
      </c>
      <c r="H53">
        <f t="shared" si="1"/>
        <v>206.10833333333332</v>
      </c>
      <c r="I53">
        <v>16855.46</v>
      </c>
      <c r="K53">
        <f t="shared" si="5"/>
        <v>172.21750000000026</v>
      </c>
      <c r="L53" s="10">
        <f t="shared" si="6"/>
        <v>-3.7828350078682967E-2</v>
      </c>
      <c r="M53" s="2"/>
    </row>
    <row r="54" spans="1:13" x14ac:dyDescent="0.25">
      <c r="A54" s="2">
        <f>KGI!A54</f>
        <v>44469</v>
      </c>
      <c r="B54">
        <f>KGI!D54</f>
        <v>248335</v>
      </c>
      <c r="C54">
        <f t="shared" si="2"/>
        <v>1005</v>
      </c>
      <c r="D54">
        <f t="shared" si="3"/>
        <v>4.0633970808231917E-3</v>
      </c>
      <c r="E54">
        <f t="shared" si="4"/>
        <v>206.94583333333333</v>
      </c>
      <c r="G54" s="2">
        <f t="shared" si="0"/>
        <v>44469</v>
      </c>
      <c r="H54">
        <f t="shared" si="1"/>
        <v>206.94583333333333</v>
      </c>
      <c r="I54">
        <v>16934.77</v>
      </c>
      <c r="K54">
        <f t="shared" si="5"/>
        <v>177.77166666666693</v>
      </c>
      <c r="L54" s="10">
        <f t="shared" si="6"/>
        <v>3.225088429844044E-2</v>
      </c>
      <c r="M54" s="2"/>
    </row>
    <row r="55" spans="1:13" x14ac:dyDescent="0.25">
      <c r="A55" s="2">
        <f>KGI!A55</f>
        <v>44470</v>
      </c>
      <c r="B55">
        <f>KGI!D55</f>
        <v>234883</v>
      </c>
      <c r="C55">
        <f t="shared" si="2"/>
        <v>-13452</v>
      </c>
      <c r="D55">
        <f t="shared" si="3"/>
        <v>-5.4168763968027063E-2</v>
      </c>
      <c r="E55">
        <f t="shared" si="4"/>
        <v>195.73583333333332</v>
      </c>
      <c r="G55" s="2">
        <f t="shared" si="0"/>
        <v>44470</v>
      </c>
      <c r="H55">
        <f t="shared" si="1"/>
        <v>195.73583333333332</v>
      </c>
      <c r="I55">
        <v>16570.89</v>
      </c>
      <c r="K55">
        <f t="shared" si="5"/>
        <v>185.52166666666696</v>
      </c>
      <c r="L55" s="10">
        <f t="shared" si="6"/>
        <v>4.3595248586670264E-2</v>
      </c>
      <c r="M55" s="2"/>
    </row>
    <row r="56" spans="1:13" x14ac:dyDescent="0.25">
      <c r="A56" s="2">
        <f>KGI!A56</f>
        <v>44473</v>
      </c>
      <c r="B56">
        <f>KGI!D56</f>
        <v>229778</v>
      </c>
      <c r="C56">
        <f t="shared" si="2"/>
        <v>-5105</v>
      </c>
      <c r="D56">
        <f t="shared" si="3"/>
        <v>-2.1734225124849394E-2</v>
      </c>
      <c r="E56">
        <f t="shared" si="4"/>
        <v>191.48166666666665</v>
      </c>
      <c r="G56" s="2">
        <f t="shared" si="0"/>
        <v>44473</v>
      </c>
      <c r="H56">
        <f t="shared" si="1"/>
        <v>191.48166666666665</v>
      </c>
      <c r="I56">
        <v>16408.349999999999</v>
      </c>
      <c r="K56">
        <f t="shared" si="5"/>
        <v>186.68416666666695</v>
      </c>
      <c r="L56" s="10">
        <f t="shared" si="6"/>
        <v>6.266114470007955E-3</v>
      </c>
      <c r="M56" s="2"/>
    </row>
    <row r="57" spans="1:13" x14ac:dyDescent="0.25">
      <c r="A57" s="2">
        <f>KGI!A57</f>
        <v>44474</v>
      </c>
      <c r="B57">
        <f>KGI!D57</f>
        <v>219783</v>
      </c>
      <c r="C57">
        <f t="shared" si="2"/>
        <v>-9995</v>
      </c>
      <c r="D57">
        <f t="shared" si="3"/>
        <v>-4.3498507254828574E-2</v>
      </c>
      <c r="E57">
        <f t="shared" si="4"/>
        <v>183.15249999999997</v>
      </c>
      <c r="G57" s="2">
        <f t="shared" si="0"/>
        <v>44474</v>
      </c>
      <c r="H57">
        <f t="shared" si="1"/>
        <v>183.15249999999997</v>
      </c>
      <c r="I57">
        <v>16460.75</v>
      </c>
      <c r="K57">
        <f t="shared" si="5"/>
        <v>182.76333333333361</v>
      </c>
      <c r="L57" s="10">
        <f t="shared" si="6"/>
        <v>-2.1002495301779792E-2</v>
      </c>
      <c r="M57" s="2"/>
    </row>
    <row r="58" spans="1:13" x14ac:dyDescent="0.25">
      <c r="A58" s="2">
        <f>KGI!A58</f>
        <v>44475</v>
      </c>
      <c r="B58">
        <f>KGI!D58</f>
        <v>214123</v>
      </c>
      <c r="C58">
        <f t="shared" si="2"/>
        <v>-5660</v>
      </c>
      <c r="D58">
        <f t="shared" si="3"/>
        <v>-2.5752674228671009E-2</v>
      </c>
      <c r="E58">
        <f t="shared" si="4"/>
        <v>178.43583333333331</v>
      </c>
      <c r="G58" s="2">
        <f t="shared" si="0"/>
        <v>44475</v>
      </c>
      <c r="H58">
        <f t="shared" si="1"/>
        <v>178.43583333333331</v>
      </c>
      <c r="I58">
        <v>16393.16</v>
      </c>
      <c r="K58">
        <f t="shared" si="5"/>
        <v>186.60500000000025</v>
      </c>
      <c r="L58" s="10">
        <f t="shared" si="6"/>
        <v>2.1019898229039199E-2</v>
      </c>
      <c r="M58" s="2"/>
    </row>
    <row r="59" spans="1:13" x14ac:dyDescent="0.25">
      <c r="A59" s="2">
        <f>KGI!A59</f>
        <v>44476</v>
      </c>
      <c r="B59">
        <f>KGI!D59</f>
        <v>225974</v>
      </c>
      <c r="C59">
        <f t="shared" si="2"/>
        <v>11851</v>
      </c>
      <c r="D59">
        <f t="shared" si="3"/>
        <v>5.5346693255745531E-2</v>
      </c>
      <c r="E59">
        <f t="shared" si="4"/>
        <v>188.31166666666664</v>
      </c>
      <c r="G59" s="2">
        <f t="shared" si="0"/>
        <v>44476</v>
      </c>
      <c r="H59">
        <f t="shared" si="1"/>
        <v>188.31166666666664</v>
      </c>
      <c r="I59">
        <v>16713.86</v>
      </c>
      <c r="K59">
        <f t="shared" si="5"/>
        <v>189.01333333333358</v>
      </c>
      <c r="L59" s="10">
        <f t="shared" si="6"/>
        <v>1.2906049319864572E-2</v>
      </c>
      <c r="M59" s="2"/>
    </row>
    <row r="60" spans="1:13" x14ac:dyDescent="0.25">
      <c r="A60" s="2">
        <f>KGI!A60</f>
        <v>44477</v>
      </c>
      <c r="B60">
        <f>KGI!D60</f>
        <v>228251</v>
      </c>
      <c r="C60">
        <f t="shared" si="2"/>
        <v>2277</v>
      </c>
      <c r="D60">
        <f t="shared" si="3"/>
        <v>1.007638046854948E-2</v>
      </c>
      <c r="E60">
        <f t="shared" si="4"/>
        <v>190.20916666666665</v>
      </c>
      <c r="G60" s="2">
        <f t="shared" si="0"/>
        <v>44477</v>
      </c>
      <c r="H60">
        <f t="shared" si="1"/>
        <v>190.20916666666665</v>
      </c>
      <c r="I60">
        <v>16640.43</v>
      </c>
      <c r="K60">
        <f t="shared" si="5"/>
        <v>189.28416666666692</v>
      </c>
      <c r="L60" s="10">
        <f t="shared" si="6"/>
        <v>1.4328795146727345E-3</v>
      </c>
      <c r="M60" s="2"/>
    </row>
    <row r="61" spans="1:13" x14ac:dyDescent="0.25">
      <c r="A61" s="2">
        <f>KGI!A61</f>
        <v>44481</v>
      </c>
      <c r="B61">
        <f>KGI!D61</f>
        <v>230276</v>
      </c>
      <c r="C61">
        <f t="shared" si="2"/>
        <v>2025</v>
      </c>
      <c r="D61">
        <f t="shared" si="3"/>
        <v>8.871812171688186E-3</v>
      </c>
      <c r="E61">
        <f t="shared" si="4"/>
        <v>191.89666666666665</v>
      </c>
      <c r="G61" s="2">
        <f t="shared" si="0"/>
        <v>44481</v>
      </c>
      <c r="H61">
        <f t="shared" si="1"/>
        <v>191.89666666666665</v>
      </c>
      <c r="I61">
        <v>16462.84</v>
      </c>
      <c r="K61">
        <f t="shared" si="5"/>
        <v>189.73250000000027</v>
      </c>
      <c r="L61" s="10">
        <f t="shared" si="6"/>
        <v>2.3685728248093543E-3</v>
      </c>
      <c r="M61" s="2"/>
    </row>
    <row r="62" spans="1:13" x14ac:dyDescent="0.25">
      <c r="A62" s="2">
        <f>KGI!A62</f>
        <v>44482</v>
      </c>
      <c r="B62">
        <f>KGI!D62</f>
        <v>232151</v>
      </c>
      <c r="C62">
        <f t="shared" si="2"/>
        <v>1875</v>
      </c>
      <c r="D62">
        <f t="shared" si="3"/>
        <v>8.1424030294081889E-3</v>
      </c>
      <c r="E62">
        <f t="shared" si="4"/>
        <v>193.45916666666665</v>
      </c>
      <c r="G62" s="2">
        <f t="shared" si="0"/>
        <v>44482</v>
      </c>
      <c r="H62">
        <f t="shared" si="1"/>
        <v>193.45916666666665</v>
      </c>
      <c r="I62">
        <v>16347.99</v>
      </c>
      <c r="K62">
        <f t="shared" si="5"/>
        <v>189.31166666666692</v>
      </c>
      <c r="L62" s="10">
        <f t="shared" si="6"/>
        <v>-2.218035040561569E-3</v>
      </c>
      <c r="M62" s="2"/>
    </row>
    <row r="63" spans="1:13" x14ac:dyDescent="0.25">
      <c r="A63" s="2">
        <f>KGI!A63</f>
        <v>44483</v>
      </c>
      <c r="B63">
        <f>KGI!D63</f>
        <v>234626</v>
      </c>
      <c r="C63">
        <f t="shared" si="2"/>
        <v>2475</v>
      </c>
      <c r="D63">
        <f t="shared" si="3"/>
        <v>1.0661164500691361E-2</v>
      </c>
      <c r="E63">
        <f t="shared" si="4"/>
        <v>195.52166666666665</v>
      </c>
      <c r="G63" s="2">
        <f t="shared" si="0"/>
        <v>44483</v>
      </c>
      <c r="H63">
        <f t="shared" si="1"/>
        <v>195.52166666666665</v>
      </c>
      <c r="I63">
        <v>16387.28</v>
      </c>
      <c r="K63">
        <f t="shared" si="5"/>
        <v>190.75083333333359</v>
      </c>
      <c r="L63" s="10">
        <f t="shared" si="6"/>
        <v>7.6021023532622392E-3</v>
      </c>
      <c r="M63" s="2"/>
    </row>
    <row r="64" spans="1:13" x14ac:dyDescent="0.25">
      <c r="A64" s="2">
        <f>KGI!A64</f>
        <v>44484</v>
      </c>
      <c r="B64">
        <f>KGI!D64</f>
        <v>234795</v>
      </c>
      <c r="C64">
        <f t="shared" si="2"/>
        <v>169</v>
      </c>
      <c r="D64">
        <f t="shared" si="3"/>
        <v>7.2029527844313934E-4</v>
      </c>
      <c r="E64">
        <f t="shared" si="4"/>
        <v>195.66249999999997</v>
      </c>
      <c r="G64" s="2">
        <f t="shared" si="0"/>
        <v>44484</v>
      </c>
      <c r="H64">
        <f t="shared" si="1"/>
        <v>195.66249999999997</v>
      </c>
      <c r="I64">
        <v>16781.189999999999</v>
      </c>
      <c r="K64">
        <f t="shared" si="5"/>
        <v>191.40416666666692</v>
      </c>
      <c r="L64" s="10">
        <f t="shared" si="6"/>
        <v>3.4250614894648871E-3</v>
      </c>
      <c r="M64" s="2"/>
    </row>
    <row r="65" spans="1:13" x14ac:dyDescent="0.25">
      <c r="A65" s="2">
        <f>KGI!A65</f>
        <v>44487</v>
      </c>
      <c r="B65">
        <f>KGI!D65</f>
        <v>237704</v>
      </c>
      <c r="C65">
        <f t="shared" si="2"/>
        <v>2909</v>
      </c>
      <c r="D65">
        <f t="shared" si="3"/>
        <v>1.2389531293255819E-2</v>
      </c>
      <c r="E65">
        <f t="shared" si="4"/>
        <v>198.08666666666664</v>
      </c>
      <c r="G65" s="2">
        <f t="shared" si="0"/>
        <v>44487</v>
      </c>
      <c r="H65">
        <f t="shared" si="1"/>
        <v>198.08666666666664</v>
      </c>
      <c r="I65">
        <v>16705.46</v>
      </c>
      <c r="K65">
        <f t="shared" si="5"/>
        <v>185.34166666666692</v>
      </c>
      <c r="L65" s="10">
        <f t="shared" si="6"/>
        <v>-3.1673814136752465E-2</v>
      </c>
      <c r="M65" s="2"/>
    </row>
    <row r="66" spans="1:13" x14ac:dyDescent="0.25">
      <c r="A66" s="2">
        <f>KGI!A66</f>
        <v>44488</v>
      </c>
      <c r="B66">
        <f>KGI!D66</f>
        <v>239238</v>
      </c>
      <c r="C66">
        <f t="shared" si="2"/>
        <v>1534</v>
      </c>
      <c r="D66">
        <f t="shared" si="3"/>
        <v>6.4534042338370411E-3</v>
      </c>
      <c r="E66">
        <f t="shared" si="4"/>
        <v>199.36499999999998</v>
      </c>
      <c r="G66" s="2">
        <f t="shared" si="0"/>
        <v>44488</v>
      </c>
      <c r="H66">
        <f t="shared" si="1"/>
        <v>199.36499999999998</v>
      </c>
      <c r="I66">
        <v>16900.669999999998</v>
      </c>
      <c r="K66">
        <f t="shared" si="5"/>
        <v>185.94916666666694</v>
      </c>
      <c r="L66" s="10">
        <f t="shared" si="6"/>
        <v>3.2777303178814715E-3</v>
      </c>
      <c r="M66" s="2"/>
    </row>
    <row r="67" spans="1:13" x14ac:dyDescent="0.25">
      <c r="A67" s="2">
        <f>KGI!A67</f>
        <v>44489</v>
      </c>
      <c r="B67">
        <f>KGI!D67</f>
        <v>239770</v>
      </c>
      <c r="C67">
        <f t="shared" si="2"/>
        <v>532</v>
      </c>
      <c r="D67">
        <f t="shared" si="3"/>
        <v>2.2237269998913217E-3</v>
      </c>
      <c r="E67">
        <f t="shared" si="4"/>
        <v>199.80833333333331</v>
      </c>
      <c r="G67" s="2">
        <f t="shared" ref="G67:G130" si="7">A67</f>
        <v>44489</v>
      </c>
      <c r="H67">
        <f t="shared" ref="H67:H130" si="8">E67</f>
        <v>199.80833333333331</v>
      </c>
      <c r="I67">
        <v>16887.82</v>
      </c>
      <c r="K67">
        <f t="shared" si="5"/>
        <v>189.64166666666694</v>
      </c>
      <c r="L67" s="10">
        <f t="shared" si="6"/>
        <v>1.9857577563760651E-2</v>
      </c>
      <c r="M67" s="2"/>
    </row>
    <row r="68" spans="1:13" x14ac:dyDescent="0.25">
      <c r="A68" s="2">
        <f>KGI!A68</f>
        <v>44490</v>
      </c>
      <c r="B68">
        <f>KGI!D68</f>
        <v>238897</v>
      </c>
      <c r="C68">
        <f t="shared" ref="C68:C131" si="9">B68-B67</f>
        <v>-873</v>
      </c>
      <c r="D68">
        <f t="shared" ref="D68:D131" si="10">(B68-B67)/B67</f>
        <v>-3.64098928139467E-3</v>
      </c>
      <c r="E68">
        <f t="shared" ref="E68:E131" si="11">E67*(1+D68)</f>
        <v>199.08083333333332</v>
      </c>
      <c r="G68" s="2">
        <f t="shared" si="7"/>
        <v>44490</v>
      </c>
      <c r="H68">
        <f t="shared" si="8"/>
        <v>199.08083333333332</v>
      </c>
      <c r="I68">
        <v>16889.509999999998</v>
      </c>
      <c r="K68">
        <f t="shared" si="5"/>
        <v>190.76666666666696</v>
      </c>
      <c r="L68" s="10">
        <f t="shared" si="6"/>
        <v>5.9322406292570736E-3</v>
      </c>
      <c r="M68" s="2"/>
    </row>
    <row r="69" spans="1:13" x14ac:dyDescent="0.25">
      <c r="A69" s="2">
        <f>KGI!A69</f>
        <v>44491</v>
      </c>
      <c r="B69">
        <f>KGI!D69</f>
        <v>239597</v>
      </c>
      <c r="C69">
        <f t="shared" si="9"/>
        <v>700</v>
      </c>
      <c r="D69">
        <f t="shared" si="10"/>
        <v>2.9301330699004172E-3</v>
      </c>
      <c r="E69">
        <f t="shared" si="11"/>
        <v>199.66416666666663</v>
      </c>
      <c r="G69" s="2">
        <f t="shared" si="7"/>
        <v>44491</v>
      </c>
      <c r="H69">
        <f t="shared" si="8"/>
        <v>199.66416666666663</v>
      </c>
      <c r="I69">
        <v>16888.740000000002</v>
      </c>
      <c r="K69">
        <f t="shared" si="5"/>
        <v>194.05833333333365</v>
      </c>
      <c r="L69" s="10">
        <f t="shared" si="6"/>
        <v>1.7254936222261125E-2</v>
      </c>
      <c r="M69" s="2"/>
    </row>
    <row r="70" spans="1:13" x14ac:dyDescent="0.25">
      <c r="A70" s="2">
        <f>KGI!A70</f>
        <v>44494</v>
      </c>
      <c r="B70">
        <f>KGI!D70</f>
        <v>240447</v>
      </c>
      <c r="C70">
        <f t="shared" si="9"/>
        <v>850</v>
      </c>
      <c r="D70">
        <f t="shared" si="10"/>
        <v>3.5476237181600772E-3</v>
      </c>
      <c r="E70">
        <f t="shared" si="11"/>
        <v>200.37249999999995</v>
      </c>
      <c r="G70" s="2">
        <f t="shared" si="7"/>
        <v>44494</v>
      </c>
      <c r="H70">
        <f t="shared" si="8"/>
        <v>200.37249999999995</v>
      </c>
      <c r="I70">
        <v>16894.240000000002</v>
      </c>
      <c r="K70">
        <f t="shared" ref="K70:K133" si="12">H301</f>
        <v>196.14166666666699</v>
      </c>
      <c r="L70" s="10">
        <f t="shared" si="6"/>
        <v>1.0735603555631929E-2</v>
      </c>
      <c r="M70" s="2"/>
    </row>
    <row r="71" spans="1:13" x14ac:dyDescent="0.25">
      <c r="A71" s="2">
        <f>KGI!A71</f>
        <v>44495</v>
      </c>
      <c r="B71">
        <f>KGI!D71</f>
        <v>245772</v>
      </c>
      <c r="C71">
        <f t="shared" si="9"/>
        <v>5325</v>
      </c>
      <c r="D71">
        <f t="shared" si="10"/>
        <v>2.2146252604524075E-2</v>
      </c>
      <c r="E71">
        <f t="shared" si="11"/>
        <v>204.80999999999997</v>
      </c>
      <c r="G71" s="2">
        <f t="shared" si="7"/>
        <v>44495</v>
      </c>
      <c r="H71">
        <f t="shared" si="8"/>
        <v>204.80999999999997</v>
      </c>
      <c r="I71">
        <v>17034.34</v>
      </c>
      <c r="K71">
        <f t="shared" si="12"/>
        <v>191.91500000000033</v>
      </c>
      <c r="L71" s="10">
        <f t="shared" ref="L71:L134" si="13">(K71-K70)/K70</f>
        <v>-2.1549050431235853E-2</v>
      </c>
      <c r="M71" s="2"/>
    </row>
    <row r="72" spans="1:13" x14ac:dyDescent="0.25">
      <c r="A72" s="2">
        <f>KGI!A72</f>
        <v>44496</v>
      </c>
      <c r="B72">
        <f>KGI!D72</f>
        <v>243575</v>
      </c>
      <c r="C72">
        <f t="shared" si="9"/>
        <v>-2197</v>
      </c>
      <c r="D72">
        <f t="shared" si="10"/>
        <v>-8.9391794020474268E-3</v>
      </c>
      <c r="E72">
        <f t="shared" si="11"/>
        <v>202.97916666666663</v>
      </c>
      <c r="G72" s="2">
        <f t="shared" si="7"/>
        <v>44496</v>
      </c>
      <c r="H72">
        <f t="shared" si="8"/>
        <v>202.97916666666663</v>
      </c>
      <c r="I72">
        <v>17074.55</v>
      </c>
      <c r="K72">
        <f t="shared" si="12"/>
        <v>191.46166666666699</v>
      </c>
      <c r="L72" s="10">
        <f t="shared" si="13"/>
        <v>-2.3621568576366963E-3</v>
      </c>
      <c r="M72" s="2"/>
    </row>
    <row r="73" spans="1:13" x14ac:dyDescent="0.25">
      <c r="A73" s="2">
        <f>KGI!A73</f>
        <v>44497</v>
      </c>
      <c r="B73">
        <f>KGI!D73</f>
        <v>243350</v>
      </c>
      <c r="C73">
        <f t="shared" si="9"/>
        <v>-225</v>
      </c>
      <c r="D73">
        <f t="shared" si="10"/>
        <v>-9.2374012111259363E-4</v>
      </c>
      <c r="E73">
        <f t="shared" si="11"/>
        <v>202.79166666666663</v>
      </c>
      <c r="G73" s="2">
        <f t="shared" si="7"/>
        <v>44497</v>
      </c>
      <c r="H73">
        <f t="shared" si="8"/>
        <v>202.79166666666663</v>
      </c>
      <c r="I73">
        <v>17041.63</v>
      </c>
      <c r="K73">
        <f t="shared" si="12"/>
        <v>192.71750000000031</v>
      </c>
      <c r="L73" s="10">
        <f t="shared" si="13"/>
        <v>6.5591893938734087E-3</v>
      </c>
      <c r="M73" s="2"/>
    </row>
    <row r="74" spans="1:13" x14ac:dyDescent="0.25">
      <c r="A74" s="2">
        <f>KGI!A74</f>
        <v>44498</v>
      </c>
      <c r="B74">
        <f>KGI!D74</f>
        <v>242100</v>
      </c>
      <c r="C74">
        <f t="shared" si="9"/>
        <v>-1250</v>
      </c>
      <c r="D74">
        <f t="shared" si="10"/>
        <v>-5.1366344770906102E-3</v>
      </c>
      <c r="E74">
        <f t="shared" si="11"/>
        <v>201.74999999999997</v>
      </c>
      <c r="G74" s="2">
        <f t="shared" si="7"/>
        <v>44498</v>
      </c>
      <c r="H74">
        <f t="shared" si="8"/>
        <v>201.74999999999997</v>
      </c>
      <c r="I74">
        <v>16987.41</v>
      </c>
      <c r="K74">
        <f t="shared" si="12"/>
        <v>191.13000000000031</v>
      </c>
      <c r="L74" s="10">
        <f t="shared" si="13"/>
        <v>-8.2374460025685433E-3</v>
      </c>
      <c r="M74" s="2"/>
    </row>
    <row r="75" spans="1:13" x14ac:dyDescent="0.25">
      <c r="A75" s="2">
        <f>KGI!A75</f>
        <v>44501</v>
      </c>
      <c r="B75">
        <f>KGI!D75</f>
        <v>244450</v>
      </c>
      <c r="C75">
        <f t="shared" si="9"/>
        <v>2350</v>
      </c>
      <c r="D75">
        <f t="shared" si="10"/>
        <v>9.7067327550598922E-3</v>
      </c>
      <c r="E75">
        <f t="shared" si="11"/>
        <v>203.70833333333331</v>
      </c>
      <c r="G75" s="2">
        <f t="shared" si="7"/>
        <v>44501</v>
      </c>
      <c r="H75">
        <f t="shared" si="8"/>
        <v>203.70833333333331</v>
      </c>
      <c r="I75">
        <v>17068.240000000002</v>
      </c>
      <c r="K75">
        <f t="shared" si="12"/>
        <v>193.39250000000033</v>
      </c>
      <c r="L75" s="10">
        <f t="shared" si="13"/>
        <v>1.1837492805943669E-2</v>
      </c>
      <c r="M75" s="2"/>
    </row>
    <row r="76" spans="1:13" x14ac:dyDescent="0.25">
      <c r="A76" s="2">
        <f>KGI!A76</f>
        <v>44502</v>
      </c>
      <c r="B76">
        <f>KGI!D76</f>
        <v>244481</v>
      </c>
      <c r="C76">
        <f t="shared" si="9"/>
        <v>31</v>
      </c>
      <c r="D76">
        <f t="shared" si="10"/>
        <v>1.2681529965228062E-4</v>
      </c>
      <c r="E76">
        <f t="shared" si="11"/>
        <v>203.73416666666665</v>
      </c>
      <c r="G76" s="2">
        <f t="shared" si="7"/>
        <v>44502</v>
      </c>
      <c r="H76">
        <f t="shared" si="8"/>
        <v>203.73416666666665</v>
      </c>
      <c r="I76">
        <v>17065.97</v>
      </c>
      <c r="K76">
        <f t="shared" si="12"/>
        <v>194.07583333333366</v>
      </c>
      <c r="L76" s="10">
        <f t="shared" si="13"/>
        <v>3.5334014159459958E-3</v>
      </c>
      <c r="M76" s="2"/>
    </row>
    <row r="77" spans="1:13" x14ac:dyDescent="0.25">
      <c r="A77" s="2">
        <f>KGI!A77</f>
        <v>44503</v>
      </c>
      <c r="B77">
        <f>KGI!D77</f>
        <v>244821</v>
      </c>
      <c r="C77">
        <f t="shared" si="9"/>
        <v>340</v>
      </c>
      <c r="D77">
        <f t="shared" si="10"/>
        <v>1.390701117878281E-3</v>
      </c>
      <c r="E77">
        <f t="shared" si="11"/>
        <v>204.01749999999996</v>
      </c>
      <c r="G77" s="2">
        <f t="shared" si="7"/>
        <v>44503</v>
      </c>
      <c r="H77">
        <f t="shared" si="8"/>
        <v>204.01749999999996</v>
      </c>
      <c r="I77">
        <v>17122.16</v>
      </c>
      <c r="K77">
        <f t="shared" si="12"/>
        <v>192.28416666666701</v>
      </c>
      <c r="L77" s="10">
        <f t="shared" si="13"/>
        <v>-9.2317865439196234E-3</v>
      </c>
      <c r="M77" s="2"/>
    </row>
    <row r="78" spans="1:13" x14ac:dyDescent="0.25">
      <c r="A78" s="2">
        <f>KGI!A78</f>
        <v>44504</v>
      </c>
      <c r="B78">
        <f>KGI!D78</f>
        <v>244901</v>
      </c>
      <c r="C78">
        <f t="shared" si="9"/>
        <v>80</v>
      </c>
      <c r="D78">
        <f t="shared" si="10"/>
        <v>3.2676935393614111E-4</v>
      </c>
      <c r="E78">
        <f t="shared" si="11"/>
        <v>204.08416666666662</v>
      </c>
      <c r="G78" s="2">
        <f t="shared" si="7"/>
        <v>44504</v>
      </c>
      <c r="H78">
        <f t="shared" si="8"/>
        <v>204.08416666666662</v>
      </c>
      <c r="I78">
        <v>17078.86</v>
      </c>
      <c r="K78">
        <f t="shared" si="12"/>
        <v>201.86750000000035</v>
      </c>
      <c r="L78" s="10">
        <f t="shared" si="13"/>
        <v>4.9839430356980297E-2</v>
      </c>
      <c r="M78" s="2"/>
    </row>
    <row r="79" spans="1:13" x14ac:dyDescent="0.25">
      <c r="A79" s="2">
        <f>KGI!A79</f>
        <v>44505</v>
      </c>
      <c r="B79">
        <f>KGI!D79</f>
        <v>245567</v>
      </c>
      <c r="C79">
        <f t="shared" si="9"/>
        <v>666</v>
      </c>
      <c r="D79">
        <f t="shared" si="10"/>
        <v>2.71946623329427E-3</v>
      </c>
      <c r="E79">
        <f t="shared" si="11"/>
        <v>204.63916666666663</v>
      </c>
      <c r="G79" s="2">
        <f t="shared" si="7"/>
        <v>44505</v>
      </c>
      <c r="H79">
        <f t="shared" si="8"/>
        <v>204.63916666666663</v>
      </c>
      <c r="I79">
        <v>17296.900000000001</v>
      </c>
      <c r="K79">
        <f t="shared" si="12"/>
        <v>188.86750000000035</v>
      </c>
      <c r="L79" s="10">
        <f t="shared" si="13"/>
        <v>-6.4398677350242003E-2</v>
      </c>
      <c r="M79" s="2"/>
    </row>
    <row r="80" spans="1:13" x14ac:dyDescent="0.25">
      <c r="A80" s="2">
        <f>KGI!A80</f>
        <v>44508</v>
      </c>
      <c r="B80">
        <f>KGI!D80</f>
        <v>246096</v>
      </c>
      <c r="C80">
        <f t="shared" si="9"/>
        <v>529</v>
      </c>
      <c r="D80">
        <f t="shared" si="10"/>
        <v>2.1541982432492965E-3</v>
      </c>
      <c r="E80">
        <f t="shared" si="11"/>
        <v>205.07999999999998</v>
      </c>
      <c r="G80" s="2">
        <f t="shared" si="7"/>
        <v>44508</v>
      </c>
      <c r="H80">
        <f t="shared" si="8"/>
        <v>205.07999999999998</v>
      </c>
      <c r="I80">
        <v>17415.3</v>
      </c>
      <c r="K80">
        <f t="shared" si="12"/>
        <v>189.82583333333366</v>
      </c>
      <c r="L80" s="10">
        <f t="shared" si="13"/>
        <v>5.0741039794210893E-3</v>
      </c>
      <c r="M80" s="2"/>
    </row>
    <row r="81" spans="1:13" x14ac:dyDescent="0.25">
      <c r="A81" s="2">
        <f>KGI!A81</f>
        <v>44509</v>
      </c>
      <c r="B81">
        <f>KGI!D81</f>
        <v>246081</v>
      </c>
      <c r="C81">
        <f t="shared" si="9"/>
        <v>-15</v>
      </c>
      <c r="D81">
        <f t="shared" si="10"/>
        <v>-6.0951823678564461E-5</v>
      </c>
      <c r="E81">
        <f t="shared" si="11"/>
        <v>205.06749999999997</v>
      </c>
      <c r="G81" s="2">
        <f t="shared" si="7"/>
        <v>44509</v>
      </c>
      <c r="H81">
        <f t="shared" si="8"/>
        <v>205.06749999999997</v>
      </c>
      <c r="I81">
        <v>17541.36</v>
      </c>
      <c r="K81">
        <f t="shared" si="12"/>
        <v>193.74916666666698</v>
      </c>
      <c r="L81" s="10">
        <f t="shared" si="13"/>
        <v>2.0668068536509227E-2</v>
      </c>
      <c r="M81" s="2"/>
    </row>
    <row r="82" spans="1:13" x14ac:dyDescent="0.25">
      <c r="A82" s="2">
        <f>KGI!A82</f>
        <v>44510</v>
      </c>
      <c r="B82">
        <f>KGI!D82</f>
        <v>245941</v>
      </c>
      <c r="C82">
        <f t="shared" si="9"/>
        <v>-140</v>
      </c>
      <c r="D82">
        <f t="shared" si="10"/>
        <v>-5.6891836427842867E-4</v>
      </c>
      <c r="E82">
        <f t="shared" si="11"/>
        <v>204.95083333333329</v>
      </c>
      <c r="G82" s="2">
        <f t="shared" si="7"/>
        <v>44510</v>
      </c>
      <c r="H82">
        <f t="shared" si="8"/>
        <v>204.95083333333329</v>
      </c>
      <c r="I82">
        <v>17559.64</v>
      </c>
      <c r="K82">
        <f t="shared" si="12"/>
        <v>192.32750000000033</v>
      </c>
      <c r="L82" s="10">
        <f t="shared" si="13"/>
        <v>-7.3376659684556943E-3</v>
      </c>
      <c r="M82" s="2"/>
    </row>
    <row r="83" spans="1:13" x14ac:dyDescent="0.25">
      <c r="A83" s="2">
        <f>KGI!A83</f>
        <v>44511</v>
      </c>
      <c r="B83">
        <f>KGI!D83</f>
        <v>245791</v>
      </c>
      <c r="C83">
        <f t="shared" si="9"/>
        <v>-150</v>
      </c>
      <c r="D83">
        <f t="shared" si="10"/>
        <v>-6.0990237495984806E-4</v>
      </c>
      <c r="E83">
        <f t="shared" si="11"/>
        <v>204.82583333333329</v>
      </c>
      <c r="G83" s="2">
        <f t="shared" si="7"/>
        <v>44511</v>
      </c>
      <c r="H83">
        <f t="shared" si="8"/>
        <v>204.82583333333329</v>
      </c>
      <c r="I83">
        <v>17452.52</v>
      </c>
      <c r="K83">
        <f t="shared" si="12"/>
        <v>192.95250000000036</v>
      </c>
      <c r="L83" s="10">
        <f t="shared" si="13"/>
        <v>3.2496652844758414E-3</v>
      </c>
      <c r="M83" s="2"/>
    </row>
    <row r="84" spans="1:13" x14ac:dyDescent="0.25">
      <c r="A84" s="2">
        <f>KGI!A84</f>
        <v>44512</v>
      </c>
      <c r="B84">
        <f>KGI!D84</f>
        <v>246066</v>
      </c>
      <c r="C84">
        <f t="shared" si="9"/>
        <v>275</v>
      </c>
      <c r="D84">
        <f t="shared" si="10"/>
        <v>1.1188367352750915E-3</v>
      </c>
      <c r="E84">
        <f t="shared" si="11"/>
        <v>205.05499999999995</v>
      </c>
      <c r="G84" s="2">
        <f t="shared" si="7"/>
        <v>44512</v>
      </c>
      <c r="H84">
        <f t="shared" si="8"/>
        <v>205.05499999999995</v>
      </c>
      <c r="I84">
        <v>17518.13</v>
      </c>
      <c r="K84">
        <f t="shared" si="12"/>
        <v>192.59166666666701</v>
      </c>
      <c r="L84" s="10">
        <f t="shared" si="13"/>
        <v>-1.8700630120539799E-3</v>
      </c>
      <c r="M84" s="2"/>
    </row>
    <row r="85" spans="1:13" x14ac:dyDescent="0.25">
      <c r="A85" s="2">
        <f>KGI!A85</f>
        <v>44515</v>
      </c>
      <c r="B85">
        <f>KGI!D85</f>
        <v>246681</v>
      </c>
      <c r="C85">
        <f t="shared" si="9"/>
        <v>615</v>
      </c>
      <c r="D85">
        <f t="shared" si="10"/>
        <v>2.4993294481968254E-3</v>
      </c>
      <c r="E85">
        <f t="shared" si="11"/>
        <v>205.56749999999994</v>
      </c>
      <c r="G85" s="2">
        <f t="shared" si="7"/>
        <v>44515</v>
      </c>
      <c r="H85">
        <f t="shared" si="8"/>
        <v>205.56749999999994</v>
      </c>
      <c r="I85">
        <v>17634.47</v>
      </c>
      <c r="K85">
        <f t="shared" si="12"/>
        <v>194.30166666666702</v>
      </c>
      <c r="L85" s="10">
        <f t="shared" si="13"/>
        <v>8.8788888408117602E-3</v>
      </c>
      <c r="M85" s="2"/>
    </row>
    <row r="86" spans="1:13" x14ac:dyDescent="0.25">
      <c r="A86" s="2">
        <f>KGI!A86</f>
        <v>44516</v>
      </c>
      <c r="B86">
        <f>KGI!D86</f>
        <v>246663</v>
      </c>
      <c r="C86">
        <f t="shared" si="9"/>
        <v>-18</v>
      </c>
      <c r="D86">
        <f t="shared" si="10"/>
        <v>-7.2968732897953233E-5</v>
      </c>
      <c r="E86">
        <f t="shared" si="11"/>
        <v>205.55249999999992</v>
      </c>
      <c r="G86" s="2">
        <f t="shared" si="7"/>
        <v>44516</v>
      </c>
      <c r="H86">
        <f t="shared" si="8"/>
        <v>205.55249999999992</v>
      </c>
      <c r="I86">
        <v>17693.13</v>
      </c>
      <c r="K86">
        <f t="shared" si="12"/>
        <v>193.42666666666702</v>
      </c>
      <c r="L86" s="10">
        <f t="shared" si="13"/>
        <v>-4.5033067137869726E-3</v>
      </c>
      <c r="M86" s="2"/>
    </row>
    <row r="87" spans="1:13" x14ac:dyDescent="0.25">
      <c r="A87" s="2">
        <f>KGI!A87</f>
        <v>44517</v>
      </c>
      <c r="B87">
        <f>KGI!D87</f>
        <v>247046</v>
      </c>
      <c r="C87">
        <f t="shared" si="9"/>
        <v>383</v>
      </c>
      <c r="D87">
        <f t="shared" si="10"/>
        <v>1.5527257837616504E-3</v>
      </c>
      <c r="E87">
        <f t="shared" si="11"/>
        <v>205.87166666666661</v>
      </c>
      <c r="G87" s="2">
        <f t="shared" si="7"/>
        <v>44517</v>
      </c>
      <c r="H87">
        <f t="shared" si="8"/>
        <v>205.87166666666661</v>
      </c>
      <c r="I87">
        <v>17764.04</v>
      </c>
      <c r="K87">
        <f t="shared" si="12"/>
        <v>191.80166666666702</v>
      </c>
      <c r="L87" s="10">
        <f t="shared" si="13"/>
        <v>-8.4011167022816427E-3</v>
      </c>
      <c r="M87" s="2"/>
    </row>
    <row r="88" spans="1:13" x14ac:dyDescent="0.25">
      <c r="A88" s="2">
        <f>KGI!A88</f>
        <v>44518</v>
      </c>
      <c r="B88">
        <f>KGI!D88</f>
        <v>247496</v>
      </c>
      <c r="C88">
        <f t="shared" si="9"/>
        <v>450</v>
      </c>
      <c r="D88">
        <f t="shared" si="10"/>
        <v>1.8215231171522712E-3</v>
      </c>
      <c r="E88">
        <f t="shared" si="11"/>
        <v>206.24666666666661</v>
      </c>
      <c r="G88" s="2">
        <f t="shared" si="7"/>
        <v>44518</v>
      </c>
      <c r="H88">
        <f t="shared" si="8"/>
        <v>206.24666666666661</v>
      </c>
      <c r="I88">
        <v>17841.37</v>
      </c>
      <c r="K88">
        <f t="shared" si="12"/>
        <v>193.88750000000036</v>
      </c>
      <c r="L88" s="10">
        <f t="shared" si="13"/>
        <v>1.0874948949001156E-2</v>
      </c>
      <c r="M88" s="2"/>
    </row>
    <row r="89" spans="1:13" x14ac:dyDescent="0.25">
      <c r="A89" s="2">
        <f>KGI!A89</f>
        <v>44519</v>
      </c>
      <c r="B89">
        <f>KGI!D89</f>
        <v>247458</v>
      </c>
      <c r="C89">
        <f t="shared" si="9"/>
        <v>-38</v>
      </c>
      <c r="D89">
        <f t="shared" si="10"/>
        <v>-1.5353783495490836E-4</v>
      </c>
      <c r="E89">
        <f t="shared" si="11"/>
        <v>206.21499999999995</v>
      </c>
      <c r="G89" s="2">
        <f t="shared" si="7"/>
        <v>44519</v>
      </c>
      <c r="H89">
        <f t="shared" si="8"/>
        <v>206.21499999999995</v>
      </c>
      <c r="I89">
        <v>17818.310000000001</v>
      </c>
      <c r="K89">
        <f t="shared" si="12"/>
        <v>192.24333333333368</v>
      </c>
      <c r="L89" s="10">
        <f t="shared" si="13"/>
        <v>-8.4800034384200865E-3</v>
      </c>
      <c r="M89" s="2"/>
    </row>
    <row r="90" spans="1:13" x14ac:dyDescent="0.25">
      <c r="A90" s="2">
        <f>KGI!A90</f>
        <v>44522</v>
      </c>
      <c r="B90">
        <f>KGI!D90</f>
        <v>247483</v>
      </c>
      <c r="C90">
        <f t="shared" si="9"/>
        <v>25</v>
      </c>
      <c r="D90">
        <f t="shared" si="10"/>
        <v>1.0102724502743901E-4</v>
      </c>
      <c r="E90">
        <f t="shared" si="11"/>
        <v>206.23583333333329</v>
      </c>
      <c r="G90" s="2">
        <f t="shared" si="7"/>
        <v>44522</v>
      </c>
      <c r="H90">
        <f t="shared" si="8"/>
        <v>206.23583333333329</v>
      </c>
      <c r="I90">
        <v>17803.54</v>
      </c>
      <c r="K90">
        <f t="shared" si="12"/>
        <v>192.09583333333367</v>
      </c>
      <c r="L90" s="10">
        <f t="shared" si="13"/>
        <v>-7.6725677526749616E-4</v>
      </c>
      <c r="M90" s="2"/>
    </row>
    <row r="91" spans="1:13" x14ac:dyDescent="0.25">
      <c r="A91" s="2">
        <f>KGI!A91</f>
        <v>44523</v>
      </c>
      <c r="B91">
        <f>KGI!D91</f>
        <v>245661</v>
      </c>
      <c r="C91">
        <f t="shared" si="9"/>
        <v>-1822</v>
      </c>
      <c r="D91">
        <f t="shared" si="10"/>
        <v>-7.3621218427124286E-3</v>
      </c>
      <c r="E91">
        <f t="shared" si="11"/>
        <v>204.71749999999994</v>
      </c>
      <c r="G91" s="2">
        <f t="shared" si="7"/>
        <v>44523</v>
      </c>
      <c r="H91">
        <f t="shared" si="8"/>
        <v>204.71749999999994</v>
      </c>
      <c r="I91">
        <v>17666.12</v>
      </c>
      <c r="K91">
        <f t="shared" si="12"/>
        <v>192.379166666667</v>
      </c>
      <c r="L91" s="10">
        <f t="shared" si="13"/>
        <v>1.4749582456672977E-3</v>
      </c>
      <c r="M91" s="2"/>
    </row>
    <row r="92" spans="1:13" x14ac:dyDescent="0.25">
      <c r="A92" s="2">
        <f>KGI!A92</f>
        <v>44524</v>
      </c>
      <c r="B92">
        <f>KGI!D92</f>
        <v>246348</v>
      </c>
      <c r="C92">
        <f t="shared" si="9"/>
        <v>687</v>
      </c>
      <c r="D92">
        <f t="shared" si="10"/>
        <v>2.7965366908056224E-3</v>
      </c>
      <c r="E92">
        <f t="shared" si="11"/>
        <v>205.28999999999994</v>
      </c>
      <c r="G92" s="2">
        <f t="shared" si="7"/>
        <v>44524</v>
      </c>
      <c r="H92">
        <f t="shared" si="8"/>
        <v>205.28999999999994</v>
      </c>
      <c r="I92">
        <v>17642.52</v>
      </c>
      <c r="K92">
        <f t="shared" si="12"/>
        <v>193.91666666666703</v>
      </c>
      <c r="L92" s="10">
        <f t="shared" si="13"/>
        <v>7.9920296289879966E-3</v>
      </c>
      <c r="M92" s="2"/>
    </row>
    <row r="93" spans="1:13" x14ac:dyDescent="0.25">
      <c r="A93" s="2">
        <f>KGI!A93</f>
        <v>44525</v>
      </c>
      <c r="B93">
        <f>KGI!D93</f>
        <v>246401</v>
      </c>
      <c r="C93">
        <f t="shared" si="9"/>
        <v>53</v>
      </c>
      <c r="D93">
        <f t="shared" si="10"/>
        <v>2.1514280611167942E-4</v>
      </c>
      <c r="E93">
        <f t="shared" si="11"/>
        <v>205.33416666666659</v>
      </c>
      <c r="G93" s="2">
        <f t="shared" si="7"/>
        <v>44525</v>
      </c>
      <c r="H93">
        <f t="shared" si="8"/>
        <v>205.33416666666659</v>
      </c>
      <c r="I93">
        <v>17654.189999999999</v>
      </c>
      <c r="K93">
        <f t="shared" si="12"/>
        <v>194.49666666666704</v>
      </c>
      <c r="L93" s="10">
        <f t="shared" si="13"/>
        <v>2.9909755049420442E-3</v>
      </c>
      <c r="M93" s="2"/>
    </row>
    <row r="94" spans="1:13" x14ac:dyDescent="0.25">
      <c r="A94" s="2">
        <f>KGI!A94</f>
        <v>44526</v>
      </c>
      <c r="B94">
        <f>KGI!D94</f>
        <v>240176</v>
      </c>
      <c r="C94">
        <f t="shared" si="9"/>
        <v>-6225</v>
      </c>
      <c r="D94">
        <f t="shared" si="10"/>
        <v>-2.5263696170064246E-2</v>
      </c>
      <c r="E94">
        <f t="shared" si="11"/>
        <v>200.14666666666659</v>
      </c>
      <c r="G94" s="2">
        <f t="shared" si="7"/>
        <v>44526</v>
      </c>
      <c r="H94">
        <f t="shared" si="8"/>
        <v>200.14666666666659</v>
      </c>
      <c r="I94">
        <v>17369.39</v>
      </c>
      <c r="K94">
        <f t="shared" si="12"/>
        <v>195.48500000000038</v>
      </c>
      <c r="L94" s="10">
        <f t="shared" si="13"/>
        <v>5.0814923991842637E-3</v>
      </c>
      <c r="M94" s="2"/>
    </row>
    <row r="95" spans="1:13" x14ac:dyDescent="0.25">
      <c r="A95" s="2">
        <f>KGI!A95</f>
        <v>44529</v>
      </c>
      <c r="B95">
        <f>KGI!D95</f>
        <v>240024</v>
      </c>
      <c r="C95">
        <f t="shared" si="9"/>
        <v>-152</v>
      </c>
      <c r="D95">
        <f t="shared" si="10"/>
        <v>-6.3286922923189658E-4</v>
      </c>
      <c r="E95">
        <f t="shared" si="11"/>
        <v>200.01999999999992</v>
      </c>
      <c r="G95" s="2">
        <f t="shared" si="7"/>
        <v>44529</v>
      </c>
      <c r="H95">
        <f t="shared" si="8"/>
        <v>200.01999999999992</v>
      </c>
      <c r="I95">
        <v>17328.09</v>
      </c>
      <c r="K95">
        <f t="shared" si="12"/>
        <v>195.0633333333337</v>
      </c>
      <c r="L95" s="10">
        <f t="shared" si="13"/>
        <v>-2.1570282459865476E-3</v>
      </c>
      <c r="M95" s="2"/>
    </row>
    <row r="96" spans="1:13" x14ac:dyDescent="0.25">
      <c r="A96" s="2">
        <f>KGI!A96</f>
        <v>44530</v>
      </c>
      <c r="B96">
        <f>KGI!D96</f>
        <v>245161</v>
      </c>
      <c r="C96">
        <f t="shared" si="9"/>
        <v>5137</v>
      </c>
      <c r="D96">
        <f t="shared" si="10"/>
        <v>2.1402026464020264E-2</v>
      </c>
      <c r="E96">
        <f t="shared" si="11"/>
        <v>204.30083333333326</v>
      </c>
      <c r="G96" s="2">
        <f t="shared" si="7"/>
        <v>44530</v>
      </c>
      <c r="H96">
        <f t="shared" si="8"/>
        <v>204.30083333333326</v>
      </c>
      <c r="I96">
        <v>17427.759999999998</v>
      </c>
      <c r="K96">
        <f t="shared" si="12"/>
        <v>193.1633333333337</v>
      </c>
      <c r="L96" s="10">
        <f t="shared" si="13"/>
        <v>-9.7404261863668316E-3</v>
      </c>
      <c r="M96" s="2"/>
    </row>
    <row r="97" spans="1:13" x14ac:dyDescent="0.25">
      <c r="A97" s="2">
        <f>KGI!A97</f>
        <v>44531</v>
      </c>
      <c r="B97">
        <f>KGI!D97</f>
        <v>240605</v>
      </c>
      <c r="C97">
        <f t="shared" si="9"/>
        <v>-4556</v>
      </c>
      <c r="D97">
        <f t="shared" si="10"/>
        <v>-1.8583706217546837E-2</v>
      </c>
      <c r="E97">
        <f t="shared" si="11"/>
        <v>200.50416666666661</v>
      </c>
      <c r="G97" s="2">
        <f t="shared" si="7"/>
        <v>44531</v>
      </c>
      <c r="H97">
        <f t="shared" si="8"/>
        <v>200.50416666666661</v>
      </c>
      <c r="I97">
        <v>17585.990000000002</v>
      </c>
      <c r="K97">
        <f t="shared" si="12"/>
        <v>194.40000000000038</v>
      </c>
      <c r="L97" s="10">
        <f t="shared" si="13"/>
        <v>6.4021812283215056E-3</v>
      </c>
      <c r="M97" s="2"/>
    </row>
    <row r="98" spans="1:13" x14ac:dyDescent="0.25">
      <c r="A98" s="2">
        <f>KGI!A98</f>
        <v>44532</v>
      </c>
      <c r="B98">
        <f>KGI!D98</f>
        <v>238299</v>
      </c>
      <c r="C98">
        <f t="shared" si="9"/>
        <v>-2306</v>
      </c>
      <c r="D98">
        <f t="shared" si="10"/>
        <v>-9.5841732299827512E-3</v>
      </c>
      <c r="E98">
        <f t="shared" si="11"/>
        <v>198.58249999999995</v>
      </c>
      <c r="G98" s="2">
        <f t="shared" si="7"/>
        <v>44532</v>
      </c>
      <c r="H98">
        <f t="shared" si="8"/>
        <v>198.58249999999995</v>
      </c>
      <c r="I98">
        <v>17724.88</v>
      </c>
      <c r="K98">
        <f t="shared" si="12"/>
        <v>189.46916666666704</v>
      </c>
      <c r="L98" s="10">
        <f t="shared" si="13"/>
        <v>-2.5364368998628241E-2</v>
      </c>
      <c r="M98" s="2"/>
    </row>
    <row r="99" spans="1:13" x14ac:dyDescent="0.25">
      <c r="A99" s="2">
        <f>KGI!A99</f>
        <v>44533</v>
      </c>
      <c r="B99">
        <f>KGI!D99</f>
        <v>239186</v>
      </c>
      <c r="C99">
        <f t="shared" si="9"/>
        <v>887</v>
      </c>
      <c r="D99">
        <f t="shared" si="10"/>
        <v>3.7222145288062477E-3</v>
      </c>
      <c r="E99">
        <f t="shared" si="11"/>
        <v>199.32166666666663</v>
      </c>
      <c r="G99" s="2">
        <f t="shared" si="7"/>
        <v>44533</v>
      </c>
      <c r="H99">
        <f t="shared" si="8"/>
        <v>199.32166666666663</v>
      </c>
      <c r="I99">
        <v>17697.14</v>
      </c>
      <c r="K99">
        <f t="shared" si="12"/>
        <v>190.38750000000039</v>
      </c>
      <c r="L99" s="10">
        <f t="shared" si="13"/>
        <v>4.8468748213210539E-3</v>
      </c>
      <c r="M99" s="2"/>
    </row>
    <row r="100" spans="1:13" x14ac:dyDescent="0.25">
      <c r="A100" s="2">
        <f>KGI!A100</f>
        <v>44536</v>
      </c>
      <c r="B100">
        <f>KGI!D100</f>
        <v>239846</v>
      </c>
      <c r="C100">
        <f t="shared" si="9"/>
        <v>660</v>
      </c>
      <c r="D100">
        <f t="shared" si="10"/>
        <v>2.7593588253493097E-3</v>
      </c>
      <c r="E100">
        <f t="shared" si="11"/>
        <v>199.87166666666664</v>
      </c>
      <c r="G100" s="2">
        <f t="shared" si="7"/>
        <v>44536</v>
      </c>
      <c r="H100">
        <f t="shared" si="8"/>
        <v>199.87166666666664</v>
      </c>
      <c r="I100">
        <v>17688.21</v>
      </c>
      <c r="K100">
        <f t="shared" si="12"/>
        <v>192.97083333333373</v>
      </c>
      <c r="L100" s="10">
        <f t="shared" si="13"/>
        <v>1.3568817980872366E-2</v>
      </c>
      <c r="M100" s="2"/>
    </row>
    <row r="101" spans="1:13" x14ac:dyDescent="0.25">
      <c r="A101" s="2">
        <f>KGI!A101</f>
        <v>44537</v>
      </c>
      <c r="B101">
        <f>KGI!D101</f>
        <v>238746</v>
      </c>
      <c r="C101">
        <f t="shared" si="9"/>
        <v>-1100</v>
      </c>
      <c r="D101">
        <f t="shared" si="10"/>
        <v>-4.5862761938910805E-3</v>
      </c>
      <c r="E101">
        <f t="shared" si="11"/>
        <v>198.95499999999998</v>
      </c>
      <c r="G101" s="2">
        <f t="shared" si="7"/>
        <v>44537</v>
      </c>
      <c r="H101">
        <f t="shared" si="8"/>
        <v>198.95499999999998</v>
      </c>
      <c r="I101">
        <v>17796.919999999998</v>
      </c>
      <c r="K101">
        <f t="shared" si="12"/>
        <v>192.95083333333375</v>
      </c>
      <c r="L101" s="10">
        <f t="shared" si="13"/>
        <v>-1.036426057477517E-4</v>
      </c>
      <c r="M101" s="2"/>
    </row>
    <row r="102" spans="1:13" x14ac:dyDescent="0.25">
      <c r="A102" s="2">
        <f>KGI!A102</f>
        <v>44538</v>
      </c>
      <c r="B102">
        <f>KGI!D102</f>
        <v>238515</v>
      </c>
      <c r="C102">
        <f t="shared" si="9"/>
        <v>-231</v>
      </c>
      <c r="D102">
        <f t="shared" si="10"/>
        <v>-9.675554773692543E-4</v>
      </c>
      <c r="E102">
        <f t="shared" si="11"/>
        <v>198.76249999999999</v>
      </c>
      <c r="G102" s="2">
        <f t="shared" si="7"/>
        <v>44538</v>
      </c>
      <c r="H102">
        <f t="shared" si="8"/>
        <v>198.76249999999999</v>
      </c>
      <c r="I102">
        <v>17832.419999999998</v>
      </c>
      <c r="K102">
        <f t="shared" si="12"/>
        <v>192.14166666666708</v>
      </c>
      <c r="L102" s="10">
        <f t="shared" si="13"/>
        <v>-4.1936417308381735E-3</v>
      </c>
      <c r="M102" s="2"/>
    </row>
    <row r="103" spans="1:13" x14ac:dyDescent="0.25">
      <c r="A103" s="2">
        <f>KGI!A103</f>
        <v>44539</v>
      </c>
      <c r="B103">
        <f>KGI!D103</f>
        <v>237150</v>
      </c>
      <c r="C103">
        <f t="shared" si="9"/>
        <v>-1365</v>
      </c>
      <c r="D103">
        <f t="shared" si="10"/>
        <v>-5.7229105087730336E-3</v>
      </c>
      <c r="E103">
        <f t="shared" si="11"/>
        <v>197.62499999999997</v>
      </c>
      <c r="G103" s="2">
        <f t="shared" si="7"/>
        <v>44539</v>
      </c>
      <c r="H103">
        <f t="shared" si="8"/>
        <v>197.62499999999997</v>
      </c>
      <c r="I103">
        <v>17914.12</v>
      </c>
      <c r="K103">
        <f t="shared" si="12"/>
        <v>191.4975000000004</v>
      </c>
      <c r="L103" s="10">
        <f t="shared" si="13"/>
        <v>-3.3525610443683545E-3</v>
      </c>
      <c r="M103" s="2"/>
    </row>
    <row r="104" spans="1:13" x14ac:dyDescent="0.25">
      <c r="A104" s="2">
        <f>KGI!A104</f>
        <v>44540</v>
      </c>
      <c r="B104">
        <f>KGI!D104</f>
        <v>238926</v>
      </c>
      <c r="C104">
        <f t="shared" si="9"/>
        <v>1776</v>
      </c>
      <c r="D104">
        <f t="shared" si="10"/>
        <v>7.4889310562934854E-3</v>
      </c>
      <c r="E104">
        <f t="shared" si="11"/>
        <v>199.10499999999999</v>
      </c>
      <c r="G104" s="2">
        <f t="shared" si="7"/>
        <v>44540</v>
      </c>
      <c r="H104">
        <f t="shared" si="8"/>
        <v>199.10499999999999</v>
      </c>
      <c r="I104">
        <v>17826.259999999998</v>
      </c>
      <c r="K104">
        <f t="shared" si="12"/>
        <v>192.70583333333374</v>
      </c>
      <c r="L104" s="10">
        <f t="shared" si="13"/>
        <v>6.309917013712139E-3</v>
      </c>
      <c r="M104" s="2"/>
    </row>
    <row r="105" spans="1:13" x14ac:dyDescent="0.25">
      <c r="A105" s="2">
        <f>KGI!A105</f>
        <v>44543</v>
      </c>
      <c r="B105">
        <f>KGI!D105</f>
        <v>239826</v>
      </c>
      <c r="C105">
        <f t="shared" si="9"/>
        <v>900</v>
      </c>
      <c r="D105">
        <f t="shared" si="10"/>
        <v>3.7668566836593759E-3</v>
      </c>
      <c r="E105">
        <f t="shared" si="11"/>
        <v>199.85499999999996</v>
      </c>
      <c r="G105" s="2">
        <f t="shared" si="7"/>
        <v>44543</v>
      </c>
      <c r="H105">
        <f t="shared" si="8"/>
        <v>199.85499999999996</v>
      </c>
      <c r="I105">
        <v>17767.599999999999</v>
      </c>
      <c r="K105">
        <f t="shared" si="12"/>
        <v>194.08083333333374</v>
      </c>
      <c r="L105" s="10">
        <f t="shared" si="13"/>
        <v>7.1352277002512312E-3</v>
      </c>
      <c r="M105" s="2"/>
    </row>
    <row r="106" spans="1:13" x14ac:dyDescent="0.25">
      <c r="A106" s="2">
        <f>KGI!A106</f>
        <v>44544</v>
      </c>
      <c r="B106">
        <f>KGI!D106</f>
        <v>241579</v>
      </c>
      <c r="C106">
        <f t="shared" si="9"/>
        <v>1753</v>
      </c>
      <c r="D106">
        <f t="shared" si="10"/>
        <v>7.3094660295380818E-3</v>
      </c>
      <c r="E106">
        <f t="shared" si="11"/>
        <v>201.3158333333333</v>
      </c>
      <c r="G106" s="2">
        <f t="shared" si="7"/>
        <v>44544</v>
      </c>
      <c r="H106">
        <f t="shared" si="8"/>
        <v>201.3158333333333</v>
      </c>
      <c r="I106">
        <v>17559.37</v>
      </c>
      <c r="K106">
        <f t="shared" si="12"/>
        <v>195.3725000000004</v>
      </c>
      <c r="L106" s="10">
        <f t="shared" si="13"/>
        <v>6.6553025586417406E-3</v>
      </c>
      <c r="M106" s="2"/>
    </row>
    <row r="107" spans="1:13" x14ac:dyDescent="0.25">
      <c r="A107" s="2">
        <f>KGI!A107</f>
        <v>44545</v>
      </c>
      <c r="B107">
        <f>KGI!D107</f>
        <v>242279</v>
      </c>
      <c r="C107">
        <f t="shared" si="9"/>
        <v>700</v>
      </c>
      <c r="D107">
        <f t="shared" si="10"/>
        <v>2.8976028545527549E-3</v>
      </c>
      <c r="E107">
        <f t="shared" si="11"/>
        <v>201.89916666666662</v>
      </c>
      <c r="G107" s="2">
        <f t="shared" si="7"/>
        <v>44545</v>
      </c>
      <c r="H107">
        <f t="shared" si="8"/>
        <v>201.89916666666662</v>
      </c>
      <c r="I107">
        <v>17660.099999999999</v>
      </c>
      <c r="K107">
        <f t="shared" si="12"/>
        <v>197.03916666666709</v>
      </c>
      <c r="L107" s="10">
        <f t="shared" si="13"/>
        <v>8.5307126983924664E-3</v>
      </c>
      <c r="M107" s="2"/>
    </row>
    <row r="108" spans="1:13" x14ac:dyDescent="0.25">
      <c r="A108" s="2">
        <f>KGI!A108</f>
        <v>44546</v>
      </c>
      <c r="B108">
        <f>KGI!D108</f>
        <v>243929</v>
      </c>
      <c r="C108">
        <f t="shared" si="9"/>
        <v>1650</v>
      </c>
      <c r="D108">
        <f t="shared" si="10"/>
        <v>6.8103302391045034E-3</v>
      </c>
      <c r="E108">
        <f t="shared" si="11"/>
        <v>203.27416666666662</v>
      </c>
      <c r="G108" s="2">
        <f t="shared" si="7"/>
        <v>44546</v>
      </c>
      <c r="H108">
        <f t="shared" si="8"/>
        <v>203.27416666666662</v>
      </c>
      <c r="I108">
        <v>17785.740000000002</v>
      </c>
      <c r="K108">
        <f t="shared" si="12"/>
        <v>196.53916666666709</v>
      </c>
      <c r="L108" s="10">
        <f t="shared" si="13"/>
        <v>-2.5375665582561789E-3</v>
      </c>
      <c r="M108" s="2"/>
    </row>
    <row r="109" spans="1:13" x14ac:dyDescent="0.25">
      <c r="A109" s="2">
        <f>KGI!A109</f>
        <v>44547</v>
      </c>
      <c r="B109">
        <f>KGI!D109</f>
        <v>243929</v>
      </c>
      <c r="C109">
        <f t="shared" si="9"/>
        <v>0</v>
      </c>
      <c r="D109">
        <f t="shared" si="10"/>
        <v>0</v>
      </c>
      <c r="E109">
        <f t="shared" si="11"/>
        <v>203.27416666666662</v>
      </c>
      <c r="G109" s="2">
        <f t="shared" si="7"/>
        <v>44547</v>
      </c>
      <c r="H109">
        <f t="shared" si="8"/>
        <v>203.27416666666662</v>
      </c>
      <c r="I109">
        <v>17812.59</v>
      </c>
      <c r="K109">
        <f t="shared" si="12"/>
        <v>194.37250000000043</v>
      </c>
      <c r="L109" s="10">
        <f t="shared" si="13"/>
        <v>-1.1024096130118182E-2</v>
      </c>
      <c r="M109" s="2"/>
    </row>
    <row r="110" spans="1:13" x14ac:dyDescent="0.25">
      <c r="A110" s="2">
        <f>KGI!A110</f>
        <v>44550</v>
      </c>
      <c r="B110">
        <f>KGI!D110</f>
        <v>241879</v>
      </c>
      <c r="C110">
        <f t="shared" si="9"/>
        <v>-2050</v>
      </c>
      <c r="D110">
        <f t="shared" si="10"/>
        <v>-8.4040847951658056E-3</v>
      </c>
      <c r="E110">
        <f t="shared" si="11"/>
        <v>201.56583333333327</v>
      </c>
      <c r="G110" s="2">
        <f t="shared" si="7"/>
        <v>44550</v>
      </c>
      <c r="H110">
        <f t="shared" si="8"/>
        <v>201.56583333333327</v>
      </c>
      <c r="I110">
        <v>17669.11</v>
      </c>
      <c r="K110">
        <f t="shared" si="12"/>
        <v>196.49750000000043</v>
      </c>
      <c r="L110" s="10">
        <f t="shared" si="13"/>
        <v>1.0932616496675174E-2</v>
      </c>
      <c r="M110" s="2"/>
    </row>
    <row r="111" spans="1:13" x14ac:dyDescent="0.25">
      <c r="A111" s="2">
        <f>KGI!A111</f>
        <v>44551</v>
      </c>
      <c r="B111">
        <f>KGI!D111</f>
        <v>245091</v>
      </c>
      <c r="C111">
        <f t="shared" si="9"/>
        <v>3212</v>
      </c>
      <c r="D111">
        <f t="shared" si="10"/>
        <v>1.3279366956205376E-2</v>
      </c>
      <c r="E111">
        <f t="shared" si="11"/>
        <v>204.24249999999995</v>
      </c>
      <c r="G111" s="2">
        <f t="shared" si="7"/>
        <v>44551</v>
      </c>
      <c r="H111">
        <f t="shared" si="8"/>
        <v>204.24249999999995</v>
      </c>
      <c r="I111">
        <v>17789.27</v>
      </c>
      <c r="K111">
        <f t="shared" si="12"/>
        <v>197.03916666666709</v>
      </c>
      <c r="L111" s="10">
        <f t="shared" si="13"/>
        <v>2.7566084386145169E-3</v>
      </c>
      <c r="M111" s="2"/>
    </row>
    <row r="112" spans="1:13" x14ac:dyDescent="0.25">
      <c r="A112" s="2">
        <f>KGI!A112</f>
        <v>44552</v>
      </c>
      <c r="B112">
        <f>KGI!D112</f>
        <v>245341</v>
      </c>
      <c r="C112">
        <f t="shared" si="9"/>
        <v>250</v>
      </c>
      <c r="D112">
        <f t="shared" si="10"/>
        <v>1.0200292952413593E-3</v>
      </c>
      <c r="E112">
        <f t="shared" si="11"/>
        <v>204.45083333333329</v>
      </c>
      <c r="G112" s="2">
        <f t="shared" si="7"/>
        <v>44552</v>
      </c>
      <c r="H112">
        <f t="shared" si="8"/>
        <v>204.45083333333329</v>
      </c>
      <c r="I112">
        <v>17826.830000000002</v>
      </c>
      <c r="K112">
        <f t="shared" si="12"/>
        <v>197.99750000000043</v>
      </c>
      <c r="L112" s="10">
        <f t="shared" si="13"/>
        <v>4.863669236657724E-3</v>
      </c>
      <c r="M112" s="2"/>
    </row>
    <row r="113" spans="1:13" x14ac:dyDescent="0.25">
      <c r="A113" s="2">
        <f>KGI!A113</f>
        <v>44553</v>
      </c>
      <c r="B113">
        <f>KGI!D113</f>
        <v>246042</v>
      </c>
      <c r="C113">
        <f t="shared" si="9"/>
        <v>701</v>
      </c>
      <c r="D113">
        <f t="shared" si="10"/>
        <v>2.8572476675321288E-3</v>
      </c>
      <c r="E113">
        <f t="shared" si="11"/>
        <v>205.03499999999997</v>
      </c>
      <c r="G113" s="2">
        <f t="shared" si="7"/>
        <v>44553</v>
      </c>
      <c r="H113">
        <f t="shared" si="8"/>
        <v>205.03499999999997</v>
      </c>
      <c r="I113">
        <v>17946.66</v>
      </c>
      <c r="K113">
        <f t="shared" si="12"/>
        <v>197.74750000000043</v>
      </c>
      <c r="L113" s="10">
        <f t="shared" si="13"/>
        <v>-1.2626422050783443E-3</v>
      </c>
      <c r="M113" s="2"/>
    </row>
    <row r="114" spans="1:13" x14ac:dyDescent="0.25">
      <c r="A114" s="2">
        <f>KGI!A114</f>
        <v>44554</v>
      </c>
      <c r="B114">
        <f>KGI!D114</f>
        <v>246342</v>
      </c>
      <c r="C114">
        <f t="shared" si="9"/>
        <v>300</v>
      </c>
      <c r="D114">
        <f t="shared" si="10"/>
        <v>1.2193040212646622E-3</v>
      </c>
      <c r="E114">
        <f t="shared" si="11"/>
        <v>205.28499999999997</v>
      </c>
      <c r="G114" s="2">
        <f t="shared" si="7"/>
        <v>44554</v>
      </c>
      <c r="H114">
        <f t="shared" si="8"/>
        <v>205.28499999999997</v>
      </c>
      <c r="I114">
        <v>17961.64</v>
      </c>
      <c r="K114">
        <f t="shared" si="12"/>
        <v>197.74750000000043</v>
      </c>
      <c r="L114" s="10">
        <f t="shared" si="13"/>
        <v>0</v>
      </c>
      <c r="M114" s="2"/>
    </row>
    <row r="115" spans="1:13" x14ac:dyDescent="0.25">
      <c r="A115" s="2">
        <f>KGI!A115</f>
        <v>44557</v>
      </c>
      <c r="B115">
        <f>KGI!D115</f>
        <v>246593</v>
      </c>
      <c r="C115">
        <f t="shared" si="9"/>
        <v>251</v>
      </c>
      <c r="D115">
        <f t="shared" si="10"/>
        <v>1.0189086716840814E-3</v>
      </c>
      <c r="E115">
        <f t="shared" si="11"/>
        <v>205.49416666666664</v>
      </c>
      <c r="G115" s="2">
        <f t="shared" si="7"/>
        <v>44557</v>
      </c>
      <c r="H115">
        <f t="shared" si="8"/>
        <v>205.49416666666664</v>
      </c>
      <c r="I115">
        <v>18048.939999999999</v>
      </c>
      <c r="K115">
        <f t="shared" si="12"/>
        <v>196.87250000000043</v>
      </c>
      <c r="L115" s="10">
        <f t="shared" si="13"/>
        <v>-4.424834700817953E-3</v>
      </c>
      <c r="M115" s="2"/>
    </row>
    <row r="116" spans="1:13" x14ac:dyDescent="0.25">
      <c r="A116" s="2">
        <f>KGI!A116</f>
        <v>44558</v>
      </c>
      <c r="B116">
        <f>KGI!D116</f>
        <v>247643</v>
      </c>
      <c r="C116">
        <f t="shared" si="9"/>
        <v>1050</v>
      </c>
      <c r="D116">
        <f t="shared" si="10"/>
        <v>4.2580284111876652E-3</v>
      </c>
      <c r="E116">
        <f t="shared" si="11"/>
        <v>206.36916666666664</v>
      </c>
      <c r="G116" s="2">
        <f t="shared" si="7"/>
        <v>44558</v>
      </c>
      <c r="H116">
        <f t="shared" si="8"/>
        <v>206.36916666666664</v>
      </c>
      <c r="I116">
        <v>18196.810000000001</v>
      </c>
      <c r="K116">
        <f t="shared" si="12"/>
        <v>197.03916666666709</v>
      </c>
      <c r="L116" s="10">
        <f t="shared" si="13"/>
        <v>8.4657159667630999E-4</v>
      </c>
      <c r="M116" s="2"/>
    </row>
    <row r="117" spans="1:13" x14ac:dyDescent="0.25">
      <c r="A117" s="2">
        <f>KGI!A117</f>
        <v>44559</v>
      </c>
      <c r="B117">
        <f>KGI!D117</f>
        <v>247844</v>
      </c>
      <c r="C117">
        <f t="shared" si="9"/>
        <v>201</v>
      </c>
      <c r="D117">
        <f t="shared" si="10"/>
        <v>8.1165225748355493E-4</v>
      </c>
      <c r="E117">
        <f t="shared" si="11"/>
        <v>206.53666666666663</v>
      </c>
      <c r="G117" s="2">
        <f t="shared" si="7"/>
        <v>44559</v>
      </c>
      <c r="H117">
        <f t="shared" si="8"/>
        <v>206.53666666666663</v>
      </c>
      <c r="I117">
        <v>18248.28</v>
      </c>
      <c r="K117">
        <f t="shared" si="12"/>
        <v>195.85250000000042</v>
      </c>
      <c r="L117" s="10">
        <f t="shared" si="13"/>
        <v>-6.0224912982613354E-3</v>
      </c>
      <c r="M117" s="2"/>
    </row>
    <row r="118" spans="1:13" x14ac:dyDescent="0.25">
      <c r="A118" s="2">
        <f>KGI!A118</f>
        <v>44560</v>
      </c>
      <c r="B118">
        <f>KGI!D118</f>
        <v>247494</v>
      </c>
      <c r="C118">
        <f t="shared" si="9"/>
        <v>-350</v>
      </c>
      <c r="D118">
        <f t="shared" si="10"/>
        <v>-1.412178628492116E-3</v>
      </c>
      <c r="E118">
        <f t="shared" si="11"/>
        <v>206.24499999999998</v>
      </c>
      <c r="G118" s="2">
        <f t="shared" si="7"/>
        <v>44560</v>
      </c>
      <c r="H118">
        <f t="shared" si="8"/>
        <v>206.24499999999998</v>
      </c>
      <c r="I118">
        <v>18218.84</v>
      </c>
      <c r="K118">
        <f t="shared" si="12"/>
        <v>200.93583333333379</v>
      </c>
      <c r="L118" s="10">
        <f t="shared" si="13"/>
        <v>2.5954906541062077E-2</v>
      </c>
      <c r="M118" s="2"/>
    </row>
    <row r="119" spans="1:13" x14ac:dyDescent="0.25">
      <c r="A119" s="2">
        <f>KGI!A119</f>
        <v>44564</v>
      </c>
      <c r="B119">
        <f>KGI!D119</f>
        <v>248294</v>
      </c>
      <c r="C119">
        <f t="shared" si="9"/>
        <v>800</v>
      </c>
      <c r="D119">
        <f t="shared" si="10"/>
        <v>3.2324015935739857E-3</v>
      </c>
      <c r="E119">
        <f t="shared" si="11"/>
        <v>206.91166666666666</v>
      </c>
      <c r="G119" s="2">
        <f t="shared" si="7"/>
        <v>44564</v>
      </c>
      <c r="H119">
        <f t="shared" si="8"/>
        <v>206.91166666666666</v>
      </c>
      <c r="I119">
        <v>18270.509999999998</v>
      </c>
      <c r="K119">
        <f t="shared" si="12"/>
        <v>198.85250000000045</v>
      </c>
      <c r="L119" s="10">
        <f t="shared" si="13"/>
        <v>-1.0368152353777971E-2</v>
      </c>
      <c r="M119" s="2"/>
    </row>
    <row r="120" spans="1:13" x14ac:dyDescent="0.25">
      <c r="A120" s="2">
        <f>KGI!A120</f>
        <v>44565</v>
      </c>
      <c r="B120">
        <f>KGI!D120</f>
        <v>249225</v>
      </c>
      <c r="C120">
        <f t="shared" si="9"/>
        <v>931</v>
      </c>
      <c r="D120">
        <f t="shared" si="10"/>
        <v>3.7495871829363579E-3</v>
      </c>
      <c r="E120">
        <f t="shared" si="11"/>
        <v>207.68749999999997</v>
      </c>
      <c r="G120" s="2">
        <f t="shared" si="7"/>
        <v>44565</v>
      </c>
      <c r="H120">
        <f t="shared" si="8"/>
        <v>207.68749999999997</v>
      </c>
      <c r="I120">
        <v>18526.349999999999</v>
      </c>
      <c r="K120">
        <f t="shared" si="12"/>
        <v>196.56083333333376</v>
      </c>
      <c r="L120" s="10">
        <f t="shared" si="13"/>
        <v>-1.1524454893283617E-2</v>
      </c>
      <c r="M120" s="2"/>
    </row>
    <row r="121" spans="1:13" x14ac:dyDescent="0.25">
      <c r="A121" s="2">
        <f>KGI!A121</f>
        <v>44566</v>
      </c>
      <c r="B121">
        <f>KGI!D121</f>
        <v>249477</v>
      </c>
      <c r="C121">
        <f t="shared" si="9"/>
        <v>252</v>
      </c>
      <c r="D121">
        <f t="shared" si="10"/>
        <v>1.0111345170027083E-3</v>
      </c>
      <c r="E121">
        <f t="shared" si="11"/>
        <v>207.89749999999998</v>
      </c>
      <c r="G121" s="2">
        <f t="shared" si="7"/>
        <v>44566</v>
      </c>
      <c r="H121">
        <f t="shared" si="8"/>
        <v>207.89749999999998</v>
      </c>
      <c r="I121">
        <v>18499.96</v>
      </c>
      <c r="K121">
        <f t="shared" si="12"/>
        <v>201.43583333333379</v>
      </c>
      <c r="L121" s="10">
        <f t="shared" si="13"/>
        <v>2.4801482153531864E-2</v>
      </c>
      <c r="M121" s="2"/>
    </row>
    <row r="122" spans="1:13" x14ac:dyDescent="0.25">
      <c r="A122" s="2">
        <f>KGI!A122</f>
        <v>44567</v>
      </c>
      <c r="B122">
        <f>KGI!D122</f>
        <v>249056</v>
      </c>
      <c r="C122">
        <f t="shared" si="9"/>
        <v>-421</v>
      </c>
      <c r="D122">
        <f t="shared" si="10"/>
        <v>-1.6875303134156656E-3</v>
      </c>
      <c r="E122">
        <f t="shared" si="11"/>
        <v>207.54666666666665</v>
      </c>
      <c r="G122" s="2">
        <f t="shared" si="7"/>
        <v>44567</v>
      </c>
      <c r="H122">
        <f t="shared" si="8"/>
        <v>207.54666666666665</v>
      </c>
      <c r="I122">
        <v>18367.919999999998</v>
      </c>
      <c r="K122">
        <f t="shared" si="12"/>
        <v>202.86500000000044</v>
      </c>
      <c r="L122" s="10">
        <f t="shared" si="13"/>
        <v>7.0948978789770571E-3</v>
      </c>
      <c r="M122" s="2"/>
    </row>
    <row r="123" spans="1:13" x14ac:dyDescent="0.25">
      <c r="A123" s="2">
        <f>KGI!A123</f>
        <v>44568</v>
      </c>
      <c r="B123">
        <f>KGI!D123</f>
        <v>247481</v>
      </c>
      <c r="C123">
        <f t="shared" si="9"/>
        <v>-1575</v>
      </c>
      <c r="D123">
        <f t="shared" si="10"/>
        <v>-6.3238789669793141E-3</v>
      </c>
      <c r="E123">
        <f t="shared" si="11"/>
        <v>206.23416666666665</v>
      </c>
      <c r="G123" s="2">
        <f t="shared" si="7"/>
        <v>44568</v>
      </c>
      <c r="H123">
        <f t="shared" si="8"/>
        <v>206.23416666666665</v>
      </c>
      <c r="I123">
        <v>18169.759999999998</v>
      </c>
      <c r="K123">
        <f t="shared" si="12"/>
        <v>202.6816666666671</v>
      </c>
      <c r="L123" s="10">
        <f t="shared" si="13"/>
        <v>-9.0372086527166703E-4</v>
      </c>
      <c r="M123" s="2"/>
    </row>
    <row r="124" spans="1:13" x14ac:dyDescent="0.25">
      <c r="A124" s="2">
        <f>KGI!A124</f>
        <v>44571</v>
      </c>
      <c r="B124">
        <f>KGI!D124</f>
        <v>248931</v>
      </c>
      <c r="C124">
        <f t="shared" si="9"/>
        <v>1450</v>
      </c>
      <c r="D124">
        <f t="shared" si="10"/>
        <v>5.8590356431402818E-3</v>
      </c>
      <c r="E124">
        <f t="shared" si="11"/>
        <v>207.4425</v>
      </c>
      <c r="G124" s="2">
        <f t="shared" si="7"/>
        <v>44571</v>
      </c>
      <c r="H124">
        <f t="shared" si="8"/>
        <v>207.4425</v>
      </c>
      <c r="I124">
        <v>18239.38</v>
      </c>
      <c r="K124">
        <f t="shared" si="12"/>
        <v>202.61083333333377</v>
      </c>
      <c r="L124" s="10">
        <f t="shared" si="13"/>
        <v>-3.4948071277615439E-4</v>
      </c>
      <c r="M124" s="2"/>
    </row>
    <row r="125" spans="1:13" x14ac:dyDescent="0.25">
      <c r="A125" s="2">
        <f>KGI!A125</f>
        <v>44572</v>
      </c>
      <c r="B125">
        <f>KGI!D125</f>
        <v>249006</v>
      </c>
      <c r="C125">
        <f t="shared" si="9"/>
        <v>75</v>
      </c>
      <c r="D125">
        <f t="shared" si="10"/>
        <v>3.01288308808465E-4</v>
      </c>
      <c r="E125">
        <f t="shared" si="11"/>
        <v>207.505</v>
      </c>
      <c r="G125" s="2">
        <f t="shared" si="7"/>
        <v>44572</v>
      </c>
      <c r="H125">
        <f t="shared" si="8"/>
        <v>207.505</v>
      </c>
      <c r="I125">
        <v>18288.21</v>
      </c>
      <c r="K125">
        <f t="shared" si="12"/>
        <v>201.68500000000046</v>
      </c>
      <c r="L125" s="10">
        <f t="shared" si="13"/>
        <v>-4.5695154503912518E-3</v>
      </c>
      <c r="M125" s="2"/>
    </row>
    <row r="126" spans="1:13" x14ac:dyDescent="0.25">
      <c r="A126" s="2">
        <f>KGI!A126</f>
        <v>44573</v>
      </c>
      <c r="B126">
        <f>KGI!D126</f>
        <v>250456</v>
      </c>
      <c r="C126">
        <f t="shared" si="9"/>
        <v>1450</v>
      </c>
      <c r="D126">
        <f t="shared" si="10"/>
        <v>5.8231528557544801E-3</v>
      </c>
      <c r="E126">
        <f t="shared" si="11"/>
        <v>208.71333333333331</v>
      </c>
      <c r="G126" s="2">
        <f t="shared" si="7"/>
        <v>44573</v>
      </c>
      <c r="H126">
        <f t="shared" si="8"/>
        <v>208.71333333333331</v>
      </c>
      <c r="I126">
        <v>18375.400000000001</v>
      </c>
      <c r="K126">
        <f t="shared" si="12"/>
        <v>201.16583333333381</v>
      </c>
      <c r="L126" s="10">
        <f t="shared" si="13"/>
        <v>-2.5741461520026182E-3</v>
      </c>
      <c r="M126" s="2"/>
    </row>
    <row r="127" spans="1:13" x14ac:dyDescent="0.25">
      <c r="A127" s="2">
        <f>KGI!A127</f>
        <v>44574</v>
      </c>
      <c r="B127">
        <f>KGI!D127</f>
        <v>250398</v>
      </c>
      <c r="C127">
        <f t="shared" si="9"/>
        <v>-58</v>
      </c>
      <c r="D127">
        <f t="shared" si="10"/>
        <v>-2.3157760245312551E-4</v>
      </c>
      <c r="E127">
        <f t="shared" si="11"/>
        <v>208.66499999999999</v>
      </c>
      <c r="G127" s="2">
        <f t="shared" si="7"/>
        <v>44574</v>
      </c>
      <c r="H127">
        <f t="shared" si="8"/>
        <v>208.66499999999999</v>
      </c>
      <c r="I127">
        <v>18436.93</v>
      </c>
      <c r="K127">
        <f t="shared" si="12"/>
        <v>201.16583333333381</v>
      </c>
      <c r="L127" s="10">
        <f t="shared" si="13"/>
        <v>0</v>
      </c>
      <c r="M127" s="2"/>
    </row>
    <row r="128" spans="1:13" x14ac:dyDescent="0.25">
      <c r="A128" s="2">
        <f>KGI!A128</f>
        <v>44575</v>
      </c>
      <c r="B128">
        <f>KGI!D128</f>
        <v>249898</v>
      </c>
      <c r="C128">
        <f t="shared" si="9"/>
        <v>-500</v>
      </c>
      <c r="D128">
        <f t="shared" si="10"/>
        <v>-1.9968210608710931E-3</v>
      </c>
      <c r="E128">
        <f t="shared" si="11"/>
        <v>208.24833333333333</v>
      </c>
      <c r="G128" s="2">
        <f t="shared" si="7"/>
        <v>44575</v>
      </c>
      <c r="H128">
        <f t="shared" si="8"/>
        <v>208.24833333333333</v>
      </c>
      <c r="I128">
        <v>18403.330000000002</v>
      </c>
      <c r="K128">
        <f t="shared" si="12"/>
        <v>201.45166666666717</v>
      </c>
      <c r="L128" s="10">
        <f t="shared" si="13"/>
        <v>1.420884096454535E-3</v>
      </c>
      <c r="M128" s="2"/>
    </row>
    <row r="129" spans="1:13" x14ac:dyDescent="0.25">
      <c r="A129" s="2">
        <f>KGI!A129</f>
        <v>44578</v>
      </c>
      <c r="B129">
        <f>KGI!D129</f>
        <v>250498</v>
      </c>
      <c r="C129">
        <f t="shared" si="9"/>
        <v>600</v>
      </c>
      <c r="D129">
        <f t="shared" si="10"/>
        <v>2.4009795996766683E-3</v>
      </c>
      <c r="E129">
        <f t="shared" si="11"/>
        <v>208.74833333333333</v>
      </c>
      <c r="G129" s="2">
        <f t="shared" si="7"/>
        <v>44578</v>
      </c>
      <c r="H129">
        <f t="shared" si="8"/>
        <v>208.74833333333333</v>
      </c>
      <c r="I129">
        <v>18525.439999999999</v>
      </c>
      <c r="K129">
        <f t="shared" si="12"/>
        <v>202.16000000000051</v>
      </c>
      <c r="L129" s="10">
        <f t="shared" si="13"/>
        <v>3.5161453119441771E-3</v>
      </c>
      <c r="M129" s="2"/>
    </row>
    <row r="130" spans="1:13" x14ac:dyDescent="0.25">
      <c r="A130" s="2">
        <f>KGI!A130</f>
        <v>44579</v>
      </c>
      <c r="B130">
        <f>KGI!D130</f>
        <v>250253</v>
      </c>
      <c r="C130">
        <f t="shared" si="9"/>
        <v>-245</v>
      </c>
      <c r="D130">
        <f t="shared" si="10"/>
        <v>-9.7805172097182409E-4</v>
      </c>
      <c r="E130">
        <f t="shared" si="11"/>
        <v>208.54416666666665</v>
      </c>
      <c r="G130" s="2">
        <f t="shared" si="7"/>
        <v>44579</v>
      </c>
      <c r="H130">
        <f t="shared" si="8"/>
        <v>208.54416666666665</v>
      </c>
      <c r="I130">
        <v>18378.64</v>
      </c>
      <c r="K130">
        <f t="shared" si="12"/>
        <v>202.70166666666717</v>
      </c>
      <c r="L130" s="10">
        <f t="shared" si="13"/>
        <v>2.6793958580661648E-3</v>
      </c>
      <c r="M130" s="2"/>
    </row>
    <row r="131" spans="1:13" x14ac:dyDescent="0.25">
      <c r="A131" s="2">
        <f>KGI!A131</f>
        <v>44580</v>
      </c>
      <c r="B131">
        <f>KGI!D131</f>
        <v>249299</v>
      </c>
      <c r="C131">
        <f t="shared" si="9"/>
        <v>-954</v>
      </c>
      <c r="D131">
        <f t="shared" si="10"/>
        <v>-3.8121421121824713E-3</v>
      </c>
      <c r="E131">
        <f t="shared" si="11"/>
        <v>207.74916666666664</v>
      </c>
      <c r="G131" s="2">
        <f t="shared" ref="G131:G151" si="14">A131</f>
        <v>44580</v>
      </c>
      <c r="H131">
        <f t="shared" ref="H131:H151" si="15">E131</f>
        <v>207.74916666666664</v>
      </c>
      <c r="I131">
        <v>18227.46</v>
      </c>
      <c r="K131">
        <f t="shared" si="12"/>
        <v>201.32666666666717</v>
      </c>
      <c r="L131" s="10">
        <f t="shared" si="13"/>
        <v>-6.7833680038808918E-3</v>
      </c>
      <c r="M131" s="2"/>
    </row>
    <row r="132" spans="1:13" x14ac:dyDescent="0.25">
      <c r="A132" s="2">
        <f>KGI!A132</f>
        <v>44581</v>
      </c>
      <c r="B132">
        <f>KGI!D132</f>
        <v>250049</v>
      </c>
      <c r="C132">
        <f t="shared" ref="C132:C141" si="16">B132-B131</f>
        <v>750</v>
      </c>
      <c r="D132">
        <f t="shared" ref="D132:D188" si="17">(B132-B131)/B131</f>
        <v>3.0084356535726177E-3</v>
      </c>
      <c r="E132">
        <f t="shared" ref="E132:E188" si="18">E131*(1+D132)</f>
        <v>208.37416666666664</v>
      </c>
      <c r="G132" s="2">
        <f t="shared" si="14"/>
        <v>44581</v>
      </c>
      <c r="H132">
        <f t="shared" si="15"/>
        <v>208.37416666666664</v>
      </c>
      <c r="I132">
        <v>18218.28</v>
      </c>
      <c r="K132">
        <f t="shared" si="12"/>
        <v>200.70166666666717</v>
      </c>
      <c r="L132" s="10">
        <f t="shared" si="13"/>
        <v>-3.1044074307096186E-3</v>
      </c>
      <c r="M132" s="2"/>
    </row>
    <row r="133" spans="1:13" x14ac:dyDescent="0.25">
      <c r="A133" s="2">
        <f>KGI!A133</f>
        <v>44582</v>
      </c>
      <c r="B133">
        <f>KGI!D133</f>
        <v>247351</v>
      </c>
      <c r="C133">
        <f t="shared" si="16"/>
        <v>-2698</v>
      </c>
      <c r="D133">
        <f t="shared" si="17"/>
        <v>-1.078988518250423E-2</v>
      </c>
      <c r="E133">
        <f t="shared" si="18"/>
        <v>206.1258333333333</v>
      </c>
      <c r="G133" s="2">
        <f t="shared" si="14"/>
        <v>44582</v>
      </c>
      <c r="H133">
        <f t="shared" si="15"/>
        <v>206.1258333333333</v>
      </c>
      <c r="I133">
        <f>I134-89.74</f>
        <v>17899.3</v>
      </c>
      <c r="K133">
        <f t="shared" si="12"/>
        <v>201.41000000000048</v>
      </c>
      <c r="L133" s="10">
        <f t="shared" si="13"/>
        <v>3.5292847593026764E-3</v>
      </c>
      <c r="M133" s="2"/>
    </row>
    <row r="134" spans="1:13" x14ac:dyDescent="0.25">
      <c r="A134" s="2">
        <f>KGI!A134</f>
        <v>44585</v>
      </c>
      <c r="B134">
        <f>KGI!D134</f>
        <v>248551</v>
      </c>
      <c r="C134">
        <f t="shared" si="16"/>
        <v>1200</v>
      </c>
      <c r="D134">
        <f t="shared" si="17"/>
        <v>4.8514054925995849E-3</v>
      </c>
      <c r="E134">
        <f t="shared" si="18"/>
        <v>207.12583333333333</v>
      </c>
      <c r="G134" s="2">
        <f t="shared" si="14"/>
        <v>44585</v>
      </c>
      <c r="H134">
        <f t="shared" si="15"/>
        <v>207.12583333333333</v>
      </c>
      <c r="I134">
        <v>17989.04</v>
      </c>
      <c r="K134">
        <f t="shared" ref="K134:K163" si="19">H365</f>
        <v>202.20166666666717</v>
      </c>
      <c r="L134" s="10">
        <f t="shared" si="13"/>
        <v>3.9306224450954951E-3</v>
      </c>
      <c r="M134" s="2"/>
    </row>
    <row r="135" spans="1:13" x14ac:dyDescent="0.25">
      <c r="A135" s="2">
        <f>KGI!A135</f>
        <v>44586</v>
      </c>
      <c r="B135">
        <f>KGI!D135</f>
        <v>244901</v>
      </c>
      <c r="C135">
        <f t="shared" si="16"/>
        <v>-3650</v>
      </c>
      <c r="D135">
        <f t="shared" si="17"/>
        <v>-1.4685114926111744E-2</v>
      </c>
      <c r="E135">
        <f t="shared" si="18"/>
        <v>204.08416666666665</v>
      </c>
      <c r="G135" s="2">
        <f t="shared" si="14"/>
        <v>44586</v>
      </c>
      <c r="H135">
        <f t="shared" si="15"/>
        <v>204.08416666666665</v>
      </c>
      <c r="I135">
        <v>17701.12</v>
      </c>
      <c r="K135">
        <f t="shared" si="19"/>
        <v>202.0100000000005</v>
      </c>
      <c r="L135" s="10">
        <f t="shared" ref="L135:L147" si="20">(K135-K134)/K134</f>
        <v>-9.4789855012732702E-4</v>
      </c>
      <c r="M135" s="2"/>
    </row>
    <row r="136" spans="1:13" x14ac:dyDescent="0.25">
      <c r="A136" s="2">
        <f>KGI!A136</f>
        <v>44587</v>
      </c>
      <c r="B136">
        <f>KGI!D136</f>
        <v>244142</v>
      </c>
      <c r="C136">
        <f t="shared" si="16"/>
        <v>-759</v>
      </c>
      <c r="D136">
        <f t="shared" si="17"/>
        <v>-3.09921151812365E-3</v>
      </c>
      <c r="E136">
        <f t="shared" si="18"/>
        <v>203.45166666666665</v>
      </c>
      <c r="G136" s="2">
        <f t="shared" si="14"/>
        <v>44587</v>
      </c>
      <c r="H136">
        <f t="shared" si="15"/>
        <v>203.45166666666665</v>
      </c>
      <c r="I136">
        <v>17674.400000000001</v>
      </c>
      <c r="K136">
        <f t="shared" si="19"/>
        <v>203.34333333333385</v>
      </c>
      <c r="L136" s="10">
        <f t="shared" si="20"/>
        <v>6.6003333168325306E-3</v>
      </c>
      <c r="M136" s="2"/>
    </row>
    <row r="137" spans="1:13" x14ac:dyDescent="0.25">
      <c r="A137" s="2">
        <f>KGI!A137</f>
        <v>44599</v>
      </c>
      <c r="B137">
        <f>KGI!D137</f>
        <v>250405</v>
      </c>
      <c r="C137">
        <f t="shared" si="16"/>
        <v>6263</v>
      </c>
      <c r="D137">
        <f t="shared" si="17"/>
        <v>2.5653103521720965E-2</v>
      </c>
      <c r="E137">
        <f t="shared" si="18"/>
        <v>208.67083333333332</v>
      </c>
      <c r="G137" s="2">
        <f t="shared" si="14"/>
        <v>44599</v>
      </c>
      <c r="H137">
        <f t="shared" si="15"/>
        <v>208.67083333333332</v>
      </c>
      <c r="I137">
        <v>17900</v>
      </c>
      <c r="K137">
        <f t="shared" si="19"/>
        <v>202.88500000000053</v>
      </c>
      <c r="L137" s="10">
        <f t="shared" si="20"/>
        <v>-2.2539875088109433E-3</v>
      </c>
      <c r="M137" s="2"/>
    </row>
    <row r="138" spans="1:13" x14ac:dyDescent="0.25">
      <c r="A138" s="2">
        <f>KGI!A138</f>
        <v>44600</v>
      </c>
      <c r="B138">
        <f>KGI!D138</f>
        <v>251512</v>
      </c>
      <c r="C138">
        <f t="shared" si="16"/>
        <v>1107</v>
      </c>
      <c r="D138">
        <f t="shared" si="17"/>
        <v>4.4208382420478825E-3</v>
      </c>
      <c r="E138">
        <f t="shared" si="18"/>
        <v>209.59333333333331</v>
      </c>
      <c r="G138" s="2">
        <f t="shared" si="14"/>
        <v>44600</v>
      </c>
      <c r="H138">
        <f t="shared" si="15"/>
        <v>209.59333333333331</v>
      </c>
      <c r="I138">
        <v>17966.560000000001</v>
      </c>
      <c r="K138">
        <f t="shared" si="19"/>
        <v>205.74250000000055</v>
      </c>
      <c r="L138" s="10">
        <f t="shared" si="20"/>
        <v>1.4084333489415228E-2</v>
      </c>
      <c r="M138" s="2"/>
    </row>
    <row r="139" spans="1:13" x14ac:dyDescent="0.25">
      <c r="A139" s="2">
        <f>KGI!A139</f>
        <v>44601</v>
      </c>
      <c r="B139">
        <f>KGI!D139</f>
        <v>252520</v>
      </c>
      <c r="C139">
        <f t="shared" si="16"/>
        <v>1008</v>
      </c>
      <c r="D139">
        <f t="shared" si="17"/>
        <v>4.0077610611024524E-3</v>
      </c>
      <c r="E139">
        <f t="shared" si="18"/>
        <v>210.43333333333331</v>
      </c>
      <c r="G139" s="2">
        <f t="shared" si="14"/>
        <v>44601</v>
      </c>
      <c r="H139">
        <f t="shared" si="15"/>
        <v>210.43333333333331</v>
      </c>
      <c r="I139">
        <v>18151.759999999998</v>
      </c>
      <c r="K139">
        <f t="shared" si="19"/>
        <v>206.5341666666672</v>
      </c>
      <c r="L139" s="10">
        <f t="shared" si="20"/>
        <v>3.8478518860549237E-3</v>
      </c>
      <c r="M139" s="2"/>
    </row>
    <row r="140" spans="1:13" x14ac:dyDescent="0.25">
      <c r="A140" s="2">
        <f>KGI!A140</f>
        <v>44602</v>
      </c>
      <c r="B140">
        <f>KGI!D140</f>
        <v>252520</v>
      </c>
      <c r="C140">
        <f t="shared" si="16"/>
        <v>0</v>
      </c>
      <c r="D140">
        <f t="shared" si="17"/>
        <v>0</v>
      </c>
      <c r="E140">
        <f t="shared" si="18"/>
        <v>210.43333333333331</v>
      </c>
      <c r="G140" s="2">
        <f t="shared" si="14"/>
        <v>44602</v>
      </c>
      <c r="H140">
        <f t="shared" si="15"/>
        <v>210.43333333333331</v>
      </c>
      <c r="I140">
        <v>18338.05</v>
      </c>
      <c r="K140">
        <f t="shared" si="19"/>
        <v>203.49250000000052</v>
      </c>
      <c r="L140" s="10">
        <f t="shared" si="20"/>
        <v>-1.4727183960684525E-2</v>
      </c>
      <c r="M140" s="2"/>
    </row>
    <row r="141" spans="1:13" x14ac:dyDescent="0.25">
      <c r="A141" s="2">
        <f>KGI!A141</f>
        <v>44603</v>
      </c>
      <c r="B141">
        <f>KGI!D141</f>
        <v>252520</v>
      </c>
      <c r="C141">
        <f t="shared" si="16"/>
        <v>0</v>
      </c>
      <c r="D141">
        <f t="shared" si="17"/>
        <v>0</v>
      </c>
      <c r="E141">
        <f t="shared" si="18"/>
        <v>210.43333333333331</v>
      </c>
      <c r="G141" s="2">
        <f t="shared" si="14"/>
        <v>44603</v>
      </c>
      <c r="H141">
        <f t="shared" si="15"/>
        <v>210.43333333333331</v>
      </c>
      <c r="I141">
        <v>18310.939999999999</v>
      </c>
      <c r="K141">
        <f t="shared" si="19"/>
        <v>205.0341666666672</v>
      </c>
      <c r="L141" s="10">
        <f t="shared" si="20"/>
        <v>7.5760367908727921E-3</v>
      </c>
      <c r="M141" s="2"/>
    </row>
    <row r="142" spans="1:13" x14ac:dyDescent="0.25">
      <c r="A142" s="2">
        <f>KGI!A142</f>
        <v>44606</v>
      </c>
      <c r="B142">
        <f>KGI!D142</f>
        <v>252022</v>
      </c>
      <c r="C142">
        <f t="shared" ref="C142:C147" si="21">B142-B141</f>
        <v>-498</v>
      </c>
      <c r="D142">
        <f t="shared" si="17"/>
        <v>-1.9721210201172185E-3</v>
      </c>
      <c r="E142">
        <f t="shared" si="18"/>
        <v>210.01833333333332</v>
      </c>
      <c r="G142" s="2">
        <f t="shared" si="14"/>
        <v>44606</v>
      </c>
      <c r="H142">
        <f t="shared" si="15"/>
        <v>210.01833333333332</v>
      </c>
      <c r="I142">
        <v>17997.669999999998</v>
      </c>
      <c r="K142">
        <f t="shared" si="19"/>
        <v>205.4091666666672</v>
      </c>
      <c r="L142" s="10">
        <f t="shared" si="20"/>
        <v>1.8289634654386822E-3</v>
      </c>
      <c r="M142" s="2"/>
    </row>
    <row r="143" spans="1:13" x14ac:dyDescent="0.25">
      <c r="A143" s="2">
        <f>KGI!A143</f>
        <v>44607</v>
      </c>
      <c r="B143">
        <f>KGI!D143</f>
        <v>252022</v>
      </c>
      <c r="C143">
        <f t="shared" si="21"/>
        <v>0</v>
      </c>
      <c r="D143">
        <f t="shared" si="17"/>
        <v>0</v>
      </c>
      <c r="E143">
        <f t="shared" si="18"/>
        <v>210.01833333333332</v>
      </c>
      <c r="G143" s="2">
        <f t="shared" si="14"/>
        <v>44607</v>
      </c>
      <c r="H143">
        <f t="shared" si="15"/>
        <v>210.01833333333332</v>
      </c>
      <c r="I143">
        <v>17951.810000000001</v>
      </c>
      <c r="K143">
        <f t="shared" si="19"/>
        <v>209.4091666666672</v>
      </c>
      <c r="L143" s="10">
        <f t="shared" si="20"/>
        <v>1.9473327626566436E-2</v>
      </c>
      <c r="M143" s="2"/>
    </row>
    <row r="144" spans="1:13" x14ac:dyDescent="0.25">
      <c r="A144" s="2">
        <f>KGI!A144</f>
        <v>44608</v>
      </c>
      <c r="B144">
        <f>KGI!D144</f>
        <v>253072</v>
      </c>
      <c r="C144">
        <f t="shared" si="21"/>
        <v>1050</v>
      </c>
      <c r="D144">
        <f t="shared" si="17"/>
        <v>4.1663029418066676E-3</v>
      </c>
      <c r="E144">
        <f t="shared" si="18"/>
        <v>210.89333333333332</v>
      </c>
      <c r="G144" s="2">
        <f t="shared" si="14"/>
        <v>44608</v>
      </c>
      <c r="H144">
        <f t="shared" si="15"/>
        <v>210.89333333333332</v>
      </c>
      <c r="I144">
        <v>18231.47</v>
      </c>
      <c r="K144">
        <f t="shared" si="19"/>
        <v>204.9091666666672</v>
      </c>
      <c r="L144" s="10">
        <f t="shared" si="20"/>
        <v>-2.1489030645745314E-2</v>
      </c>
      <c r="M144" s="2"/>
    </row>
    <row r="145" spans="1:18" x14ac:dyDescent="0.25">
      <c r="A145" s="2">
        <f>KGI!A145</f>
        <v>44609</v>
      </c>
      <c r="B145">
        <f>KGI!D145</f>
        <v>252381</v>
      </c>
      <c r="C145">
        <f t="shared" si="21"/>
        <v>-691</v>
      </c>
      <c r="D145">
        <f t="shared" si="17"/>
        <v>-2.7304482518808876E-3</v>
      </c>
      <c r="E145">
        <f t="shared" si="18"/>
        <v>210.3175</v>
      </c>
      <c r="G145" s="2">
        <f t="shared" si="14"/>
        <v>44609</v>
      </c>
      <c r="H145">
        <f t="shared" si="15"/>
        <v>210.3175</v>
      </c>
      <c r="I145">
        <v>18268.57</v>
      </c>
      <c r="K145">
        <f t="shared" si="19"/>
        <v>206.24250000000055</v>
      </c>
      <c r="L145" s="10">
        <f t="shared" si="20"/>
        <v>6.5069482006255095E-3</v>
      </c>
      <c r="M145" s="2"/>
      <c r="Q145" t="e">
        <f>(N147-N2)/N5-1</f>
        <v>#DIV/0!</v>
      </c>
      <c r="R145" t="e">
        <f>(O147-O2)/O5-1</f>
        <v>#DIV/0!</v>
      </c>
    </row>
    <row r="146" spans="1:18" x14ac:dyDescent="0.25">
      <c r="A146" s="2">
        <f>KGI!A146</f>
        <v>44610</v>
      </c>
      <c r="B146">
        <f>KGI!D146</f>
        <v>252481</v>
      </c>
      <c r="C146">
        <f t="shared" si="21"/>
        <v>100</v>
      </c>
      <c r="D146">
        <f t="shared" si="17"/>
        <v>3.9622634033465278E-4</v>
      </c>
      <c r="E146">
        <f t="shared" si="18"/>
        <v>210.40083333333334</v>
      </c>
      <c r="G146" s="2">
        <f t="shared" si="14"/>
        <v>44610</v>
      </c>
      <c r="H146">
        <f t="shared" si="15"/>
        <v>210.40083333333334</v>
      </c>
      <c r="I146">
        <v>18232.349999999999</v>
      </c>
      <c r="K146">
        <f t="shared" si="19"/>
        <v>205.3466666666672</v>
      </c>
      <c r="L146" s="10">
        <f t="shared" si="20"/>
        <v>-4.3435922922450045E-3</v>
      </c>
      <c r="M146" s="2"/>
    </row>
    <row r="147" spans="1:18" x14ac:dyDescent="0.25">
      <c r="A147" s="2">
        <f>KGI!A147</f>
        <v>44613</v>
      </c>
      <c r="B147">
        <f>KGI!D147</f>
        <v>252711</v>
      </c>
      <c r="C147">
        <f t="shared" si="21"/>
        <v>230</v>
      </c>
      <c r="D147">
        <f t="shared" si="17"/>
        <v>9.1095963656671192E-4</v>
      </c>
      <c r="E147">
        <f t="shared" si="18"/>
        <v>210.59249999999997</v>
      </c>
      <c r="G147" s="2">
        <f t="shared" si="14"/>
        <v>44613</v>
      </c>
      <c r="H147">
        <f t="shared" si="15"/>
        <v>210.59249999999997</v>
      </c>
      <c r="I147">
        <v>18221.490000000002</v>
      </c>
      <c r="K147">
        <f t="shared" si="19"/>
        <v>205.3466666666672</v>
      </c>
      <c r="L147" s="10">
        <f t="shared" si="20"/>
        <v>0</v>
      </c>
      <c r="M147" s="2"/>
    </row>
    <row r="148" spans="1:18" x14ac:dyDescent="0.25">
      <c r="A148" s="2">
        <f>KGI!A148</f>
        <v>44614</v>
      </c>
      <c r="B148">
        <f>KGI!D148</f>
        <v>251311</v>
      </c>
      <c r="C148">
        <f t="shared" ref="C148:C151" si="22">B148-B147</f>
        <v>-1400</v>
      </c>
      <c r="D148">
        <f t="shared" si="17"/>
        <v>-5.5399250527282153E-3</v>
      </c>
      <c r="E148">
        <f t="shared" si="18"/>
        <v>209.42583333333329</v>
      </c>
      <c r="G148" s="2">
        <f t="shared" si="14"/>
        <v>44614</v>
      </c>
      <c r="H148">
        <f t="shared" si="15"/>
        <v>209.42583333333329</v>
      </c>
      <c r="I148">
        <v>17969.29</v>
      </c>
      <c r="K148">
        <f t="shared" si="19"/>
        <v>205.3466666666672</v>
      </c>
      <c r="L148" s="10">
        <f t="shared" ref="L148:L158" si="23">(K148-K147)/K147</f>
        <v>0</v>
      </c>
      <c r="M148" s="2"/>
    </row>
    <row r="149" spans="1:18" x14ac:dyDescent="0.25">
      <c r="A149" s="2">
        <f>KGI!A149</f>
        <v>44615</v>
      </c>
      <c r="B149">
        <f>KGI!D149</f>
        <v>252586</v>
      </c>
      <c r="C149">
        <f t="shared" si="22"/>
        <v>1275</v>
      </c>
      <c r="D149">
        <f t="shared" si="17"/>
        <v>5.0733951160116348E-3</v>
      </c>
      <c r="E149">
        <f t="shared" si="18"/>
        <v>210.48833333333329</v>
      </c>
      <c r="G149" s="2">
        <f t="shared" si="14"/>
        <v>44615</v>
      </c>
      <c r="H149">
        <f t="shared" si="15"/>
        <v>210.48833333333329</v>
      </c>
      <c r="I149">
        <v>18055.73</v>
      </c>
      <c r="K149">
        <f t="shared" si="19"/>
        <v>205.3466666666672</v>
      </c>
      <c r="L149" s="10">
        <f t="shared" si="23"/>
        <v>0</v>
      </c>
      <c r="M149" s="2"/>
    </row>
    <row r="150" spans="1:18" x14ac:dyDescent="0.25">
      <c r="A150" s="2">
        <f>KGI!A150</f>
        <v>44616</v>
      </c>
      <c r="B150">
        <f>KGI!D150</f>
        <v>248461</v>
      </c>
      <c r="C150">
        <f t="shared" si="22"/>
        <v>-4125</v>
      </c>
      <c r="D150">
        <f t="shared" si="17"/>
        <v>-1.6331071397464626E-2</v>
      </c>
      <c r="E150">
        <f t="shared" si="18"/>
        <v>207.05083333333329</v>
      </c>
      <c r="G150" s="2">
        <f t="shared" si="14"/>
        <v>44616</v>
      </c>
      <c r="H150">
        <f t="shared" si="15"/>
        <v>207.05083333333329</v>
      </c>
      <c r="I150">
        <v>17594.55</v>
      </c>
      <c r="K150">
        <f t="shared" si="19"/>
        <v>205.45000000000056</v>
      </c>
      <c r="L150" s="10">
        <f t="shared" si="23"/>
        <v>5.032140770080811E-4</v>
      </c>
      <c r="M150" s="2"/>
    </row>
    <row r="151" spans="1:18" x14ac:dyDescent="0.25">
      <c r="A151" s="2">
        <f>KGI!A151</f>
        <v>44617</v>
      </c>
      <c r="B151">
        <f>KGI!D151</f>
        <v>249436</v>
      </c>
      <c r="C151">
        <f t="shared" si="22"/>
        <v>975</v>
      </c>
      <c r="D151">
        <f t="shared" si="17"/>
        <v>3.9241571111764016E-3</v>
      </c>
      <c r="E151">
        <f t="shared" si="18"/>
        <v>207.86333333333326</v>
      </c>
      <c r="G151" s="2">
        <f t="shared" si="14"/>
        <v>44617</v>
      </c>
      <c r="H151">
        <f t="shared" si="15"/>
        <v>207.86333333333326</v>
      </c>
      <c r="I151">
        <v>17652.18</v>
      </c>
      <c r="K151">
        <f t="shared" si="19"/>
        <v>204.97083333333387</v>
      </c>
      <c r="L151" s="10">
        <f t="shared" si="23"/>
        <v>-2.3322787377302715E-3</v>
      </c>
      <c r="M151" s="2"/>
    </row>
    <row r="152" spans="1:18" x14ac:dyDescent="0.25">
      <c r="A152" s="2">
        <f>KGI!A152</f>
        <v>44621</v>
      </c>
      <c r="B152">
        <f>KGI!D152</f>
        <v>252231</v>
      </c>
      <c r="C152">
        <f t="shared" ref="C152:C159" si="24">B152-B151</f>
        <v>2795</v>
      </c>
      <c r="D152">
        <f t="shared" si="17"/>
        <v>1.1205279109671418E-2</v>
      </c>
      <c r="E152">
        <f t="shared" si="18"/>
        <v>210.19249999999994</v>
      </c>
      <c r="G152" s="2">
        <f t="shared" ref="G152:G159" si="25">A152</f>
        <v>44621</v>
      </c>
      <c r="H152">
        <f t="shared" ref="H152:H159" si="26">E152</f>
        <v>210.19249999999994</v>
      </c>
      <c r="I152">
        <v>17898.25</v>
      </c>
      <c r="K152">
        <f t="shared" si="19"/>
        <v>206.65416666666721</v>
      </c>
      <c r="L152" s="10">
        <f t="shared" si="23"/>
        <v>8.2125505661374554E-3</v>
      </c>
      <c r="M152" s="2"/>
    </row>
    <row r="153" spans="1:18" x14ac:dyDescent="0.25">
      <c r="A153" s="2">
        <f>KGI!A153</f>
        <v>44622</v>
      </c>
      <c r="B153">
        <f>KGI!D153</f>
        <v>251341</v>
      </c>
      <c r="C153">
        <f t="shared" si="24"/>
        <v>-890</v>
      </c>
      <c r="D153">
        <f t="shared" si="17"/>
        <v>-3.5285115628134528E-3</v>
      </c>
      <c r="E153">
        <f t="shared" si="18"/>
        <v>209.45083333333329</v>
      </c>
      <c r="G153" s="2">
        <f t="shared" si="25"/>
        <v>44622</v>
      </c>
      <c r="H153">
        <f t="shared" si="26"/>
        <v>209.45083333333329</v>
      </c>
      <c r="I153">
        <v>17867.599999999999</v>
      </c>
      <c r="K153">
        <f t="shared" si="19"/>
        <v>206.47083333333387</v>
      </c>
      <c r="L153" s="10">
        <f t="shared" si="23"/>
        <v>-8.8715043248585189E-4</v>
      </c>
      <c r="M153" s="2"/>
    </row>
    <row r="154" spans="1:18" x14ac:dyDescent="0.25">
      <c r="A154" s="2">
        <f>KGI!A154</f>
        <v>44623</v>
      </c>
      <c r="B154">
        <f>KGI!D154</f>
        <v>252226</v>
      </c>
      <c r="C154">
        <f t="shared" si="24"/>
        <v>885</v>
      </c>
      <c r="D154">
        <f t="shared" si="17"/>
        <v>3.5211127512025497E-3</v>
      </c>
      <c r="E154">
        <f t="shared" si="18"/>
        <v>210.18833333333328</v>
      </c>
      <c r="G154" s="2">
        <f t="shared" si="25"/>
        <v>44623</v>
      </c>
      <c r="H154">
        <f t="shared" si="26"/>
        <v>210.18833333333328</v>
      </c>
      <c r="I154">
        <v>17934.400000000001</v>
      </c>
      <c r="K154">
        <f t="shared" si="19"/>
        <v>206.46166666666718</v>
      </c>
      <c r="L154" s="10">
        <f t="shared" si="23"/>
        <v>-4.4396908360842219E-5</v>
      </c>
      <c r="M154" s="2"/>
    </row>
    <row r="155" spans="1:18" x14ac:dyDescent="0.25">
      <c r="A155" s="2">
        <f>KGI!A155</f>
        <v>44624</v>
      </c>
      <c r="B155">
        <f>KGI!D155</f>
        <v>249606</v>
      </c>
      <c r="C155">
        <f t="shared" si="24"/>
        <v>-2620</v>
      </c>
      <c r="D155">
        <f t="shared" si="17"/>
        <v>-1.038750961439344E-2</v>
      </c>
      <c r="E155">
        <f t="shared" si="18"/>
        <v>208.00499999999997</v>
      </c>
      <c r="G155" s="2">
        <f t="shared" si="25"/>
        <v>44624</v>
      </c>
      <c r="H155">
        <f t="shared" si="26"/>
        <v>208.00499999999997</v>
      </c>
      <c r="I155">
        <v>17736.52</v>
      </c>
      <c r="K155">
        <f t="shared" si="19"/>
        <v>207.29000000000053</v>
      </c>
      <c r="L155" s="10">
        <f t="shared" si="23"/>
        <v>4.0120442051390266E-3</v>
      </c>
      <c r="M155" s="2"/>
    </row>
    <row r="156" spans="1:18" x14ac:dyDescent="0.25">
      <c r="A156" s="2">
        <f>KGI!A156</f>
        <v>44627</v>
      </c>
      <c r="B156">
        <f>KGI!D156</f>
        <v>239636</v>
      </c>
      <c r="C156">
        <f t="shared" si="24"/>
        <v>-9970</v>
      </c>
      <c r="D156">
        <f t="shared" si="17"/>
        <v>-3.9942950089340803E-2</v>
      </c>
      <c r="E156">
        <f t="shared" si="18"/>
        <v>199.69666666666663</v>
      </c>
      <c r="G156" s="2">
        <f t="shared" si="25"/>
        <v>44627</v>
      </c>
      <c r="H156">
        <f t="shared" si="26"/>
        <v>199.69666666666663</v>
      </c>
      <c r="I156">
        <v>17178.689999999999</v>
      </c>
      <c r="K156">
        <f t="shared" si="19"/>
        <v>207.54000000000053</v>
      </c>
      <c r="L156" s="10">
        <f t="shared" si="23"/>
        <v>1.2060398475565602E-3</v>
      </c>
      <c r="M156" s="2"/>
    </row>
    <row r="157" spans="1:18" x14ac:dyDescent="0.25">
      <c r="A157" s="2">
        <f>KGI!A157</f>
        <v>44628</v>
      </c>
      <c r="B157">
        <f>KGI!D157</f>
        <v>231661</v>
      </c>
      <c r="C157">
        <f t="shared" si="24"/>
        <v>-7975</v>
      </c>
      <c r="D157">
        <f t="shared" si="17"/>
        <v>-3.3279640788529269E-2</v>
      </c>
      <c r="E157">
        <f t="shared" si="18"/>
        <v>193.05083333333329</v>
      </c>
      <c r="G157" s="2">
        <f t="shared" si="25"/>
        <v>44628</v>
      </c>
      <c r="H157">
        <f t="shared" si="26"/>
        <v>193.05083333333329</v>
      </c>
      <c r="I157">
        <v>16825.25</v>
      </c>
      <c r="K157">
        <f t="shared" si="19"/>
        <v>206.24833333333387</v>
      </c>
      <c r="L157" s="10">
        <f t="shared" si="23"/>
        <v>-6.2236998490250257E-3</v>
      </c>
      <c r="M157" s="2"/>
    </row>
    <row r="158" spans="1:18" x14ac:dyDescent="0.25">
      <c r="A158" s="2">
        <f>KGI!A158</f>
        <v>44629</v>
      </c>
      <c r="B158">
        <f>KGI!D158</f>
        <v>236824</v>
      </c>
      <c r="C158">
        <f t="shared" si="24"/>
        <v>5163</v>
      </c>
      <c r="D158">
        <f t="shared" si="17"/>
        <v>2.2286876081860994E-2</v>
      </c>
      <c r="E158">
        <f t="shared" si="18"/>
        <v>197.3533333333333</v>
      </c>
      <c r="G158" s="2">
        <f t="shared" si="25"/>
        <v>44629</v>
      </c>
      <c r="H158">
        <f t="shared" si="26"/>
        <v>197.3533333333333</v>
      </c>
      <c r="I158">
        <v>17015.36</v>
      </c>
      <c r="K158">
        <f t="shared" si="19"/>
        <v>207.66500000000053</v>
      </c>
      <c r="L158" s="10">
        <f t="shared" si="23"/>
        <v>6.868742373675683E-3</v>
      </c>
      <c r="M158" s="2"/>
    </row>
    <row r="159" spans="1:18" x14ac:dyDescent="0.25">
      <c r="A159" s="2">
        <f>KGI!A159</f>
        <v>44630</v>
      </c>
      <c r="B159">
        <f>KGI!D159</f>
        <v>238086</v>
      </c>
      <c r="C159">
        <f t="shared" si="24"/>
        <v>1262</v>
      </c>
      <c r="D159">
        <f t="shared" si="17"/>
        <v>5.3288518055602469E-3</v>
      </c>
      <c r="E159">
        <f t="shared" si="18"/>
        <v>198.40499999999997</v>
      </c>
      <c r="G159" s="2">
        <f t="shared" si="25"/>
        <v>44630</v>
      </c>
      <c r="H159">
        <f t="shared" si="26"/>
        <v>198.40499999999997</v>
      </c>
      <c r="I159">
        <v>17433.2</v>
      </c>
      <c r="K159">
        <f t="shared" si="19"/>
        <v>207.29000000000053</v>
      </c>
      <c r="L159" s="10">
        <f t="shared" ref="L159:L163" si="27">(K159-K158)/K158</f>
        <v>-1.8057929838923219E-3</v>
      </c>
      <c r="M159" s="2"/>
    </row>
    <row r="160" spans="1:18" x14ac:dyDescent="0.25">
      <c r="A160" s="2">
        <f>KGI!A160</f>
        <v>44631</v>
      </c>
      <c r="B160">
        <f>KGI!D160</f>
        <v>238602</v>
      </c>
      <c r="C160">
        <f t="shared" ref="C160:C178" si="28">B160-B159</f>
        <v>516</v>
      </c>
      <c r="D160">
        <f t="shared" si="17"/>
        <v>2.1672840906227162E-3</v>
      </c>
      <c r="E160">
        <f t="shared" si="18"/>
        <v>198.83499999999995</v>
      </c>
      <c r="G160" s="2">
        <f t="shared" ref="G160:G178" si="29">A160</f>
        <v>44631</v>
      </c>
      <c r="H160">
        <f t="shared" ref="H160:H178" si="30">E160</f>
        <v>198.83499999999995</v>
      </c>
      <c r="I160">
        <v>17264.740000000002</v>
      </c>
      <c r="K160">
        <f t="shared" si="19"/>
        <v>208.20666666666722</v>
      </c>
      <c r="L160" s="10">
        <f t="shared" si="27"/>
        <v>4.4221461077074784E-3</v>
      </c>
      <c r="M160" s="2"/>
    </row>
    <row r="161" spans="1:13" x14ac:dyDescent="0.25">
      <c r="A161" s="2">
        <f>KGI!A161</f>
        <v>44634</v>
      </c>
      <c r="B161">
        <f>KGI!D161</f>
        <v>238125</v>
      </c>
      <c r="C161">
        <f t="shared" si="28"/>
        <v>-477</v>
      </c>
      <c r="D161">
        <f t="shared" si="17"/>
        <v>-1.9991450197399856E-3</v>
      </c>
      <c r="E161">
        <f t="shared" si="18"/>
        <v>198.43749999999994</v>
      </c>
      <c r="G161" s="2">
        <f t="shared" si="29"/>
        <v>44634</v>
      </c>
      <c r="H161">
        <f t="shared" si="30"/>
        <v>198.43749999999994</v>
      </c>
      <c r="I161">
        <v>17263.04</v>
      </c>
      <c r="K161">
        <f t="shared" si="19"/>
        <v>208.16500000000056</v>
      </c>
      <c r="L161" s="10">
        <f t="shared" si="27"/>
        <v>-2.0012167397773245E-4</v>
      </c>
      <c r="M161" s="2"/>
    </row>
    <row r="162" spans="1:13" x14ac:dyDescent="0.25">
      <c r="A162" s="2">
        <f>KGI!A162</f>
        <v>44635</v>
      </c>
      <c r="B162">
        <f>KGI!D162</f>
        <v>229892</v>
      </c>
      <c r="C162">
        <f t="shared" si="28"/>
        <v>-8233</v>
      </c>
      <c r="D162">
        <f t="shared" si="17"/>
        <v>-3.4574278215223096E-2</v>
      </c>
      <c r="E162">
        <f t="shared" si="18"/>
        <v>191.57666666666663</v>
      </c>
      <c r="G162" s="2">
        <f t="shared" si="29"/>
        <v>44635</v>
      </c>
      <c r="H162">
        <f t="shared" si="30"/>
        <v>191.57666666666663</v>
      </c>
      <c r="I162">
        <v>16926.060000000001</v>
      </c>
      <c r="K162">
        <f t="shared" si="19"/>
        <v>206.83166666666725</v>
      </c>
      <c r="L162" s="10">
        <f t="shared" si="27"/>
        <v>-6.4051753817083125E-3</v>
      </c>
      <c r="M162" s="2"/>
    </row>
    <row r="163" spans="1:13" x14ac:dyDescent="0.25">
      <c r="A163" s="2">
        <f>KGI!A163</f>
        <v>44636</v>
      </c>
      <c r="B163">
        <f>KGI!D163</f>
        <v>241667</v>
      </c>
      <c r="C163">
        <f t="shared" si="28"/>
        <v>11775</v>
      </c>
      <c r="D163">
        <f t="shared" si="17"/>
        <v>5.1219703164964415E-2</v>
      </c>
      <c r="E163">
        <f t="shared" si="18"/>
        <v>201.38916666666663</v>
      </c>
      <c r="G163" s="2">
        <f t="shared" si="29"/>
        <v>44636</v>
      </c>
      <c r="H163">
        <f t="shared" si="30"/>
        <v>201.38916666666663</v>
      </c>
      <c r="I163">
        <v>16940.830000000002</v>
      </c>
      <c r="K163">
        <f t="shared" si="19"/>
        <v>208.64416666666725</v>
      </c>
      <c r="L163" s="10">
        <f t="shared" si="27"/>
        <v>8.7631648925454424E-3</v>
      </c>
      <c r="M163" s="2"/>
    </row>
    <row r="164" spans="1:13" x14ac:dyDescent="0.25">
      <c r="A164" s="2">
        <f>KGI!A164</f>
        <v>44637</v>
      </c>
      <c r="B164">
        <f>KGI!D164</f>
        <v>251217</v>
      </c>
      <c r="C164">
        <f t="shared" si="28"/>
        <v>9550</v>
      </c>
      <c r="D164">
        <f t="shared" si="17"/>
        <v>3.9517186872845694E-2</v>
      </c>
      <c r="E164">
        <f t="shared" si="18"/>
        <v>209.34749999999994</v>
      </c>
      <c r="G164" s="2">
        <f t="shared" si="29"/>
        <v>44637</v>
      </c>
      <c r="H164">
        <f t="shared" si="30"/>
        <v>209.34749999999994</v>
      </c>
      <c r="I164">
        <v>17448.22</v>
      </c>
      <c r="K164">
        <f t="shared" ref="K164:K166" si="31">H395</f>
        <v>0</v>
      </c>
      <c r="L164" s="10">
        <f t="shared" ref="L164:L166" si="32">(K164-K163)/K163</f>
        <v>-1</v>
      </c>
      <c r="M164" s="2"/>
    </row>
    <row r="165" spans="1:13" x14ac:dyDescent="0.25">
      <c r="A165" s="2">
        <f>KGI!A165</f>
        <v>44638</v>
      </c>
      <c r="B165">
        <f>KGI!D165</f>
        <v>251317</v>
      </c>
      <c r="C165">
        <f t="shared" si="28"/>
        <v>100</v>
      </c>
      <c r="D165">
        <f t="shared" si="17"/>
        <v>3.9806223304951499E-4</v>
      </c>
      <c r="E165">
        <f t="shared" si="18"/>
        <v>209.43083333333328</v>
      </c>
      <c r="G165" s="2">
        <f t="shared" si="29"/>
        <v>44638</v>
      </c>
      <c r="H165">
        <f t="shared" si="30"/>
        <v>209.43083333333328</v>
      </c>
      <c r="I165">
        <v>17456.52</v>
      </c>
      <c r="K165">
        <f t="shared" si="31"/>
        <v>0</v>
      </c>
      <c r="L165" s="10" t="e">
        <f t="shared" si="32"/>
        <v>#DIV/0!</v>
      </c>
      <c r="M165" s="2"/>
    </row>
    <row r="166" spans="1:13" x14ac:dyDescent="0.25">
      <c r="A166" s="2">
        <f>KGI!A166</f>
        <v>44641</v>
      </c>
      <c r="B166">
        <f>KGI!D166</f>
        <v>255185</v>
      </c>
      <c r="C166">
        <f t="shared" si="28"/>
        <v>3868</v>
      </c>
      <c r="D166">
        <f t="shared" si="17"/>
        <v>1.5390920630120526E-2</v>
      </c>
      <c r="E166">
        <f t="shared" si="18"/>
        <v>212.65416666666664</v>
      </c>
      <c r="G166" s="2">
        <f t="shared" si="29"/>
        <v>44641</v>
      </c>
      <c r="H166">
        <f t="shared" si="30"/>
        <v>212.65416666666664</v>
      </c>
      <c r="I166">
        <v>17560.36</v>
      </c>
      <c r="K166">
        <f t="shared" si="31"/>
        <v>0</v>
      </c>
      <c r="L166" s="10" t="e">
        <f t="shared" si="32"/>
        <v>#DIV/0!</v>
      </c>
      <c r="M166" s="2"/>
    </row>
    <row r="167" spans="1:13" x14ac:dyDescent="0.25">
      <c r="A167" s="2">
        <f>KGI!A167</f>
        <v>44642</v>
      </c>
      <c r="B167">
        <f>KGI!D167</f>
        <v>258890</v>
      </c>
      <c r="C167">
        <f t="shared" si="28"/>
        <v>3705</v>
      </c>
      <c r="D167">
        <f t="shared" si="17"/>
        <v>1.4518878460724572E-2</v>
      </c>
      <c r="E167">
        <f t="shared" si="18"/>
        <v>215.74166666666665</v>
      </c>
      <c r="G167" s="2">
        <f t="shared" si="29"/>
        <v>44642</v>
      </c>
      <c r="H167">
        <f t="shared" si="30"/>
        <v>215.74166666666665</v>
      </c>
      <c r="I167">
        <v>17559.71</v>
      </c>
    </row>
    <row r="168" spans="1:13" x14ac:dyDescent="0.25">
      <c r="A168" s="2">
        <f>KGI!A168</f>
        <v>44643</v>
      </c>
      <c r="B168">
        <f>KGI!D168</f>
        <v>259744</v>
      </c>
      <c r="C168">
        <f t="shared" si="28"/>
        <v>854</v>
      </c>
      <c r="D168">
        <f t="shared" si="17"/>
        <v>3.2986982888485459E-3</v>
      </c>
      <c r="E168">
        <f t="shared" si="18"/>
        <v>216.45333333333332</v>
      </c>
      <c r="G168" s="2">
        <f t="shared" si="29"/>
        <v>44643</v>
      </c>
      <c r="H168">
        <f t="shared" si="30"/>
        <v>216.45333333333332</v>
      </c>
      <c r="I168">
        <v>17731.37</v>
      </c>
    </row>
    <row r="169" spans="1:13" x14ac:dyDescent="0.25">
      <c r="A169" s="2">
        <f>KGI!A169</f>
        <v>44644</v>
      </c>
      <c r="B169">
        <f>KGI!D169</f>
        <v>259819</v>
      </c>
      <c r="C169">
        <f t="shared" si="28"/>
        <v>75</v>
      </c>
      <c r="D169">
        <f t="shared" si="17"/>
        <v>2.8874584205987433E-4</v>
      </c>
      <c r="E169">
        <f t="shared" si="18"/>
        <v>216.51583333333335</v>
      </c>
      <c r="G169" s="2">
        <f t="shared" si="29"/>
        <v>44644</v>
      </c>
      <c r="H169">
        <f t="shared" si="30"/>
        <v>216.51583333333335</v>
      </c>
      <c r="I169">
        <v>17699.060000000001</v>
      </c>
    </row>
    <row r="170" spans="1:13" x14ac:dyDescent="0.25">
      <c r="A170" s="2">
        <f>KGI!A170</f>
        <v>44645</v>
      </c>
      <c r="B170">
        <f>KGI!D170</f>
        <v>259869</v>
      </c>
      <c r="C170">
        <f t="shared" si="28"/>
        <v>50</v>
      </c>
      <c r="D170">
        <f t="shared" si="17"/>
        <v>1.9244166131037377E-4</v>
      </c>
      <c r="E170">
        <f t="shared" si="18"/>
        <v>216.5575</v>
      </c>
      <c r="G170" s="2">
        <f t="shared" si="29"/>
        <v>44645</v>
      </c>
      <c r="H170">
        <f t="shared" si="30"/>
        <v>216.5575</v>
      </c>
      <c r="I170">
        <v>17676.95</v>
      </c>
    </row>
    <row r="171" spans="1:13" x14ac:dyDescent="0.25">
      <c r="A171" s="2">
        <f>KGI!A171</f>
        <v>44648</v>
      </c>
      <c r="B171">
        <f>KGI!D171</f>
        <v>258094</v>
      </c>
      <c r="C171">
        <f t="shared" si="28"/>
        <v>-1775</v>
      </c>
      <c r="D171">
        <f t="shared" si="17"/>
        <v>-6.8303645298207942E-3</v>
      </c>
      <c r="E171">
        <f t="shared" si="18"/>
        <v>215.07833333333335</v>
      </c>
      <c r="G171" s="2">
        <f t="shared" si="29"/>
        <v>44648</v>
      </c>
      <c r="H171">
        <f t="shared" si="30"/>
        <v>215.07833333333335</v>
      </c>
      <c r="I171">
        <v>17520.009999999998</v>
      </c>
    </row>
    <row r="172" spans="1:13" x14ac:dyDescent="0.25">
      <c r="A172" s="2">
        <f>KGI!A172</f>
        <v>44649</v>
      </c>
      <c r="B172">
        <f>KGI!D172</f>
        <v>261389</v>
      </c>
      <c r="C172">
        <f t="shared" si="28"/>
        <v>3295</v>
      </c>
      <c r="D172">
        <f t="shared" si="17"/>
        <v>1.2766666408362845E-2</v>
      </c>
      <c r="E172">
        <f t="shared" si="18"/>
        <v>217.82416666666666</v>
      </c>
      <c r="G172" s="2">
        <f t="shared" si="29"/>
        <v>44649</v>
      </c>
      <c r="H172">
        <f t="shared" si="30"/>
        <v>217.82416666666666</v>
      </c>
      <c r="I172">
        <v>17548.66</v>
      </c>
    </row>
    <row r="173" spans="1:13" x14ac:dyDescent="0.25">
      <c r="A173" s="2">
        <f>KGI!A173</f>
        <v>44650</v>
      </c>
      <c r="B173">
        <f>KGI!D173</f>
        <v>261949</v>
      </c>
      <c r="C173">
        <f t="shared" si="28"/>
        <v>560</v>
      </c>
      <c r="D173">
        <f t="shared" si="17"/>
        <v>2.1424007896277196E-3</v>
      </c>
      <c r="E173">
        <f t="shared" si="18"/>
        <v>218.29083333333335</v>
      </c>
      <c r="G173" s="2">
        <f t="shared" si="29"/>
        <v>44650</v>
      </c>
      <c r="H173">
        <f t="shared" si="30"/>
        <v>218.29083333333335</v>
      </c>
      <c r="I173">
        <v>17740.560000000001</v>
      </c>
    </row>
    <row r="174" spans="1:13" x14ac:dyDescent="0.25">
      <c r="A174" s="2">
        <f>KGI!A174</f>
        <v>44651</v>
      </c>
      <c r="B174">
        <f>KGI!D174</f>
        <v>261338</v>
      </c>
      <c r="C174">
        <f t="shared" si="28"/>
        <v>-611</v>
      </c>
      <c r="D174">
        <f t="shared" si="17"/>
        <v>-2.3325151079026832E-3</v>
      </c>
      <c r="E174">
        <f t="shared" si="18"/>
        <v>217.78166666666669</v>
      </c>
      <c r="G174" s="2">
        <f t="shared" si="29"/>
        <v>44651</v>
      </c>
      <c r="H174">
        <f t="shared" si="30"/>
        <v>217.78166666666669</v>
      </c>
      <c r="I174">
        <v>17693.47</v>
      </c>
    </row>
    <row r="175" spans="1:13" x14ac:dyDescent="0.25">
      <c r="A175" s="2">
        <f>KGI!A175</f>
        <v>44652</v>
      </c>
      <c r="B175">
        <f>KGI!D175</f>
        <v>260897</v>
      </c>
      <c r="C175">
        <f t="shared" si="28"/>
        <v>-441</v>
      </c>
      <c r="D175">
        <f t="shared" si="17"/>
        <v>-1.6874698666095248E-3</v>
      </c>
      <c r="E175">
        <f t="shared" si="18"/>
        <v>217.41416666666669</v>
      </c>
      <c r="G175" s="2">
        <f t="shared" si="29"/>
        <v>44652</v>
      </c>
      <c r="H175">
        <f t="shared" si="30"/>
        <v>217.41416666666669</v>
      </c>
      <c r="I175">
        <v>17625.59</v>
      </c>
    </row>
    <row r="176" spans="1:13" x14ac:dyDescent="0.25">
      <c r="A176" s="2">
        <f>KGI!A176</f>
        <v>44657</v>
      </c>
      <c r="B176">
        <f>KGI!D176</f>
        <v>261382</v>
      </c>
      <c r="C176">
        <f t="shared" si="28"/>
        <v>485</v>
      </c>
      <c r="D176">
        <f t="shared" si="17"/>
        <v>1.8589711648658283E-3</v>
      </c>
      <c r="E176">
        <f t="shared" si="18"/>
        <v>217.81833333333336</v>
      </c>
      <c r="G176" s="2">
        <f t="shared" si="29"/>
        <v>44657</v>
      </c>
      <c r="H176">
        <f t="shared" si="30"/>
        <v>217.81833333333336</v>
      </c>
      <c r="I176">
        <v>17522.5</v>
      </c>
    </row>
    <row r="177" spans="1:9" x14ac:dyDescent="0.25">
      <c r="A177" s="2">
        <f>KGI!A177</f>
        <v>44658</v>
      </c>
      <c r="B177">
        <f>KGI!D177</f>
        <v>257822</v>
      </c>
      <c r="C177">
        <f t="shared" si="28"/>
        <v>-3560</v>
      </c>
      <c r="D177">
        <f t="shared" si="17"/>
        <v>-1.3619912618313426E-2</v>
      </c>
      <c r="E177">
        <f t="shared" si="18"/>
        <v>214.85166666666669</v>
      </c>
      <c r="G177" s="2">
        <f t="shared" si="29"/>
        <v>44658</v>
      </c>
      <c r="H177">
        <f t="shared" si="30"/>
        <v>214.85166666666669</v>
      </c>
      <c r="I177">
        <v>17178.63</v>
      </c>
    </row>
    <row r="178" spans="1:9" x14ac:dyDescent="0.25">
      <c r="A178" s="2">
        <f>KGI!A178</f>
        <v>44659</v>
      </c>
      <c r="B178">
        <f>KGI!D178</f>
        <v>260257</v>
      </c>
      <c r="C178">
        <f t="shared" si="28"/>
        <v>2435</v>
      </c>
      <c r="D178">
        <f t="shared" si="17"/>
        <v>9.4445004693160389E-3</v>
      </c>
      <c r="E178">
        <f t="shared" si="18"/>
        <v>216.88083333333336</v>
      </c>
      <c r="G178" s="2">
        <f t="shared" si="29"/>
        <v>44659</v>
      </c>
      <c r="H178">
        <f t="shared" si="30"/>
        <v>216.88083333333336</v>
      </c>
      <c r="I178">
        <v>17284.54</v>
      </c>
    </row>
    <row r="179" spans="1:9" x14ac:dyDescent="0.25">
      <c r="A179" s="2">
        <f>KGI!A179</f>
        <v>44662</v>
      </c>
      <c r="B179">
        <f>KGI!D179</f>
        <v>256697</v>
      </c>
      <c r="C179">
        <f t="shared" ref="C179:C188" si="33">B179-B178</f>
        <v>-3560</v>
      </c>
      <c r="D179">
        <f t="shared" si="17"/>
        <v>-1.3678786737724633E-2</v>
      </c>
      <c r="E179">
        <f t="shared" si="18"/>
        <v>213.91416666666669</v>
      </c>
      <c r="G179" s="2">
        <f t="shared" ref="G179:G188" si="34">A179</f>
        <v>44662</v>
      </c>
      <c r="H179">
        <f t="shared" ref="H179:H188" si="35">E179</f>
        <v>213.91416666666669</v>
      </c>
      <c r="I179">
        <v>17048.37</v>
      </c>
    </row>
    <row r="180" spans="1:9" x14ac:dyDescent="0.25">
      <c r="A180" s="2">
        <f>KGI!A180</f>
        <v>44663</v>
      </c>
      <c r="B180">
        <f>KGI!D180</f>
        <v>257957</v>
      </c>
      <c r="C180">
        <f t="shared" si="33"/>
        <v>1260</v>
      </c>
      <c r="D180">
        <f t="shared" si="17"/>
        <v>4.9085108123585394E-3</v>
      </c>
      <c r="E180">
        <f t="shared" si="18"/>
        <v>214.9641666666667</v>
      </c>
      <c r="G180" s="2">
        <f t="shared" si="34"/>
        <v>44663</v>
      </c>
      <c r="H180">
        <f t="shared" si="35"/>
        <v>214.9641666666667</v>
      </c>
      <c r="I180">
        <v>16990.91</v>
      </c>
    </row>
    <row r="181" spans="1:9" x14ac:dyDescent="0.25">
      <c r="A181" s="2">
        <f>KGI!A181</f>
        <v>44664</v>
      </c>
      <c r="B181">
        <f>KGI!D181</f>
        <v>261882</v>
      </c>
      <c r="C181">
        <f t="shared" si="33"/>
        <v>3925</v>
      </c>
      <c r="D181">
        <f t="shared" si="17"/>
        <v>1.5215714246948136E-2</v>
      </c>
      <c r="E181">
        <f t="shared" si="18"/>
        <v>218.23500000000004</v>
      </c>
      <c r="G181" s="2">
        <f t="shared" si="34"/>
        <v>44664</v>
      </c>
      <c r="H181">
        <f t="shared" si="35"/>
        <v>218.23500000000004</v>
      </c>
      <c r="I181">
        <v>17301.650000000001</v>
      </c>
    </row>
    <row r="182" spans="1:9" x14ac:dyDescent="0.25">
      <c r="A182" s="2">
        <f>KGI!A182</f>
        <v>44665</v>
      </c>
      <c r="B182">
        <f>KGI!D182</f>
        <v>262187</v>
      </c>
      <c r="C182">
        <f t="shared" si="33"/>
        <v>305</v>
      </c>
      <c r="D182">
        <f t="shared" si="17"/>
        <v>1.1646466729290292E-3</v>
      </c>
      <c r="E182">
        <f t="shared" si="18"/>
        <v>218.48916666666668</v>
      </c>
      <c r="G182" s="2">
        <f t="shared" si="34"/>
        <v>44665</v>
      </c>
      <c r="H182">
        <f t="shared" si="35"/>
        <v>218.48916666666668</v>
      </c>
      <c r="I182">
        <v>17245.650000000001</v>
      </c>
    </row>
    <row r="183" spans="1:9" x14ac:dyDescent="0.25">
      <c r="A183" s="2">
        <f>KGI!A183</f>
        <v>44666</v>
      </c>
      <c r="B183">
        <f>KGI!D183</f>
        <v>258613</v>
      </c>
      <c r="C183">
        <f t="shared" si="33"/>
        <v>-3574</v>
      </c>
      <c r="D183">
        <f t="shared" si="17"/>
        <v>-1.3631492026683244E-2</v>
      </c>
      <c r="E183">
        <f t="shared" si="18"/>
        <v>215.51083333333335</v>
      </c>
      <c r="G183" s="2">
        <f t="shared" si="34"/>
        <v>44666</v>
      </c>
      <c r="H183">
        <f t="shared" si="35"/>
        <v>215.51083333333335</v>
      </c>
      <c r="I183">
        <v>17004.18</v>
      </c>
    </row>
    <row r="184" spans="1:9" x14ac:dyDescent="0.25">
      <c r="A184" s="2">
        <f>KGI!A184</f>
        <v>44669</v>
      </c>
      <c r="B184">
        <f>KGI!D184</f>
        <v>259263</v>
      </c>
      <c r="C184">
        <f t="shared" si="33"/>
        <v>650</v>
      </c>
      <c r="D184">
        <f t="shared" si="17"/>
        <v>2.5134080653331425E-3</v>
      </c>
      <c r="E184">
        <f t="shared" si="18"/>
        <v>216.05250000000001</v>
      </c>
      <c r="G184" s="2">
        <f t="shared" si="34"/>
        <v>44669</v>
      </c>
      <c r="H184">
        <f t="shared" si="35"/>
        <v>216.05250000000001</v>
      </c>
      <c r="I184">
        <v>16898.87</v>
      </c>
    </row>
    <row r="185" spans="1:9" x14ac:dyDescent="0.25">
      <c r="A185" s="2">
        <f>KGI!A185</f>
        <v>44670</v>
      </c>
      <c r="B185">
        <f>KGI!D185</f>
        <v>260334</v>
      </c>
      <c r="C185">
        <f t="shared" si="33"/>
        <v>1071</v>
      </c>
      <c r="D185">
        <f t="shared" si="17"/>
        <v>4.1309403964314229E-3</v>
      </c>
      <c r="E185">
        <f t="shared" si="18"/>
        <v>216.94499999999999</v>
      </c>
      <c r="G185" s="2">
        <f t="shared" si="34"/>
        <v>44670</v>
      </c>
      <c r="H185">
        <f t="shared" si="35"/>
        <v>216.94499999999999</v>
      </c>
      <c r="I185">
        <v>16993.400000000001</v>
      </c>
    </row>
    <row r="186" spans="1:9" x14ac:dyDescent="0.25">
      <c r="A186" s="2">
        <f>KGI!A186</f>
        <v>44671</v>
      </c>
      <c r="B186">
        <f>KGI!D186</f>
        <v>262734</v>
      </c>
      <c r="C186">
        <f t="shared" si="33"/>
        <v>2400</v>
      </c>
      <c r="D186">
        <f t="shared" si="17"/>
        <v>9.2189264560141974E-3</v>
      </c>
      <c r="E186">
        <f t="shared" si="18"/>
        <v>218.94500000000002</v>
      </c>
      <c r="G186" s="2">
        <f t="shared" si="34"/>
        <v>44671</v>
      </c>
      <c r="H186">
        <f t="shared" si="35"/>
        <v>218.94500000000002</v>
      </c>
      <c r="I186">
        <v>17148.88</v>
      </c>
    </row>
    <row r="187" spans="1:9" x14ac:dyDescent="0.25">
      <c r="A187" s="2">
        <f>KGI!A187</f>
        <v>44672</v>
      </c>
      <c r="B187">
        <f>KGI!D187</f>
        <v>264674</v>
      </c>
      <c r="C187">
        <f t="shared" si="33"/>
        <v>1940</v>
      </c>
      <c r="D187">
        <f t="shared" si="17"/>
        <v>7.3838939764172126E-3</v>
      </c>
      <c r="E187">
        <f t="shared" si="18"/>
        <v>220.5616666666667</v>
      </c>
      <c r="G187" s="2">
        <f t="shared" si="34"/>
        <v>44672</v>
      </c>
      <c r="H187">
        <f t="shared" si="35"/>
        <v>220.5616666666667</v>
      </c>
      <c r="I187">
        <v>17127.95</v>
      </c>
    </row>
    <row r="188" spans="1:9" x14ac:dyDescent="0.25">
      <c r="A188" s="2">
        <f>KGI!A188</f>
        <v>44673</v>
      </c>
      <c r="B188">
        <f>KGI!D188</f>
        <v>260079</v>
      </c>
      <c r="C188">
        <f t="shared" si="33"/>
        <v>-4595</v>
      </c>
      <c r="D188">
        <f t="shared" si="17"/>
        <v>-1.7360979922470661E-2</v>
      </c>
      <c r="E188">
        <f t="shared" si="18"/>
        <v>216.73250000000004</v>
      </c>
      <c r="G188" s="2">
        <f t="shared" si="34"/>
        <v>44673</v>
      </c>
      <c r="H188">
        <f t="shared" si="35"/>
        <v>216.73250000000004</v>
      </c>
      <c r="I188">
        <v>17025.09</v>
      </c>
    </row>
    <row r="189" spans="1:9" x14ac:dyDescent="0.25">
      <c r="A189" s="2">
        <f>KGI!A189</f>
        <v>44674</v>
      </c>
      <c r="B189">
        <f>KGI!D189</f>
        <v>253763</v>
      </c>
      <c r="C189">
        <f t="shared" ref="C189:C210" si="36">B189-B188</f>
        <v>-6316</v>
      </c>
      <c r="D189">
        <f t="shared" ref="D189:D210" si="37">(B189-B188)/B188</f>
        <v>-2.4284928810092317E-2</v>
      </c>
      <c r="E189">
        <f t="shared" ref="E189:E210" si="38">E188*(1+D189)</f>
        <v>211.46916666666669</v>
      </c>
      <c r="G189" s="2">
        <f t="shared" ref="G189:G210" si="39">A189</f>
        <v>44674</v>
      </c>
      <c r="H189">
        <f t="shared" ref="H189:H210" si="40">E189</f>
        <v>211.46916666666669</v>
      </c>
      <c r="I189">
        <v>16620.900000000001</v>
      </c>
    </row>
    <row r="190" spans="1:9" x14ac:dyDescent="0.25">
      <c r="A190" s="2">
        <f>KGI!A190</f>
        <v>44675</v>
      </c>
      <c r="B190">
        <f>KGI!D190</f>
        <v>254963</v>
      </c>
      <c r="C190">
        <f t="shared" si="36"/>
        <v>1200</v>
      </c>
      <c r="D190">
        <f t="shared" si="37"/>
        <v>4.7288217746479979E-3</v>
      </c>
      <c r="E190">
        <f t="shared" si="38"/>
        <v>212.46916666666669</v>
      </c>
      <c r="G190" s="2">
        <f t="shared" si="39"/>
        <v>44675</v>
      </c>
      <c r="H190">
        <f t="shared" si="40"/>
        <v>212.46916666666669</v>
      </c>
      <c r="I190">
        <v>16644.79</v>
      </c>
    </row>
    <row r="191" spans="1:9" x14ac:dyDescent="0.25">
      <c r="A191" s="2">
        <f>KGI!A191</f>
        <v>44676</v>
      </c>
      <c r="B191">
        <f>KGI!D191</f>
        <v>243038</v>
      </c>
      <c r="C191">
        <f t="shared" si="36"/>
        <v>-11925</v>
      </c>
      <c r="D191">
        <f t="shared" si="37"/>
        <v>-4.6771492334181826E-2</v>
      </c>
      <c r="E191">
        <f t="shared" si="38"/>
        <v>202.53166666666669</v>
      </c>
      <c r="G191" s="2">
        <f t="shared" si="39"/>
        <v>44676</v>
      </c>
      <c r="H191">
        <f t="shared" si="40"/>
        <v>202.53166666666669</v>
      </c>
      <c r="I191">
        <v>16303.35</v>
      </c>
    </row>
    <row r="192" spans="1:9" x14ac:dyDescent="0.25">
      <c r="A192" s="2">
        <f>KGI!A192</f>
        <v>44677</v>
      </c>
      <c r="B192">
        <f>KGI!D192</f>
        <v>250813</v>
      </c>
      <c r="C192">
        <f t="shared" si="36"/>
        <v>7775</v>
      </c>
      <c r="D192">
        <f t="shared" si="37"/>
        <v>3.1990882084283113E-2</v>
      </c>
      <c r="E192">
        <f t="shared" si="38"/>
        <v>209.01083333333335</v>
      </c>
      <c r="G192" s="2">
        <f t="shared" si="39"/>
        <v>44677</v>
      </c>
      <c r="H192">
        <f t="shared" si="40"/>
        <v>209.01083333333335</v>
      </c>
      <c r="I192">
        <v>16419.38</v>
      </c>
    </row>
    <row r="193" spans="1:9" x14ac:dyDescent="0.25">
      <c r="A193" s="2">
        <f>KGI!A193</f>
        <v>44678</v>
      </c>
      <c r="B193">
        <f>KGI!D193</f>
        <v>256538</v>
      </c>
      <c r="C193">
        <f t="shared" si="36"/>
        <v>5725</v>
      </c>
      <c r="D193">
        <f t="shared" si="37"/>
        <v>2.2825770594028221E-2</v>
      </c>
      <c r="E193">
        <f t="shared" si="38"/>
        <v>213.78166666666669</v>
      </c>
      <c r="G193" s="2">
        <f t="shared" si="39"/>
        <v>44678</v>
      </c>
      <c r="H193">
        <f t="shared" si="40"/>
        <v>213.78166666666669</v>
      </c>
      <c r="I193">
        <v>16592.18</v>
      </c>
    </row>
    <row r="194" spans="1:9" x14ac:dyDescent="0.25">
      <c r="A194" s="2">
        <f>KGI!A194</f>
        <v>44684</v>
      </c>
      <c r="B194">
        <f>KGI!D194</f>
        <v>253963</v>
      </c>
      <c r="C194">
        <f t="shared" si="36"/>
        <v>-2575</v>
      </c>
      <c r="D194">
        <f t="shared" si="37"/>
        <v>-1.0037499317839852E-2</v>
      </c>
      <c r="E194">
        <f t="shared" si="38"/>
        <v>211.63583333333338</v>
      </c>
      <c r="G194" s="2">
        <f t="shared" si="39"/>
        <v>44684</v>
      </c>
      <c r="H194">
        <f t="shared" si="40"/>
        <v>211.63583333333338</v>
      </c>
      <c r="I194">
        <v>16498.900000000001</v>
      </c>
    </row>
    <row r="195" spans="1:9" x14ac:dyDescent="0.25">
      <c r="A195" s="2">
        <f>KGI!A195</f>
        <v>44685</v>
      </c>
      <c r="B195">
        <f>KGI!D195</f>
        <v>258063</v>
      </c>
      <c r="C195">
        <f t="shared" si="36"/>
        <v>4100</v>
      </c>
      <c r="D195">
        <f t="shared" si="37"/>
        <v>1.6144083980737352E-2</v>
      </c>
      <c r="E195">
        <f t="shared" si="38"/>
        <v>215.05250000000007</v>
      </c>
      <c r="G195" s="2">
        <f t="shared" si="39"/>
        <v>44685</v>
      </c>
      <c r="H195">
        <f t="shared" si="40"/>
        <v>215.05250000000007</v>
      </c>
      <c r="I195">
        <v>16565.830000000002</v>
      </c>
    </row>
    <row r="196" spans="1:9" x14ac:dyDescent="0.25">
      <c r="A196" s="2">
        <f>KGI!A196</f>
        <v>44686</v>
      </c>
      <c r="B196">
        <f>KGI!D196</f>
        <v>250763</v>
      </c>
      <c r="C196">
        <f t="shared" si="36"/>
        <v>-7300</v>
      </c>
      <c r="D196">
        <f t="shared" si="37"/>
        <v>-2.8287666190038866E-2</v>
      </c>
      <c r="E196">
        <f t="shared" si="38"/>
        <v>208.96916666666672</v>
      </c>
      <c r="G196" s="2">
        <f t="shared" si="39"/>
        <v>44686</v>
      </c>
      <c r="H196">
        <f t="shared" si="40"/>
        <v>208.96916666666672</v>
      </c>
      <c r="I196">
        <v>16696.12</v>
      </c>
    </row>
    <row r="197" spans="1:9" x14ac:dyDescent="0.25">
      <c r="A197" s="2">
        <f>KGI!A197</f>
        <v>44687</v>
      </c>
      <c r="B197">
        <f>KGI!D197</f>
        <v>245503</v>
      </c>
      <c r="C197">
        <f t="shared" si="36"/>
        <v>-5260</v>
      </c>
      <c r="D197">
        <f t="shared" si="37"/>
        <v>-2.0975981305056967E-2</v>
      </c>
      <c r="E197">
        <f t="shared" si="38"/>
        <v>204.5858333333334</v>
      </c>
      <c r="G197" s="2">
        <f t="shared" si="39"/>
        <v>44687</v>
      </c>
      <c r="H197">
        <f t="shared" si="40"/>
        <v>204.5858333333334</v>
      </c>
      <c r="I197">
        <v>16408.2</v>
      </c>
    </row>
    <row r="198" spans="1:9" x14ac:dyDescent="0.25">
      <c r="A198" s="2">
        <f>KGI!A198</f>
        <v>44690</v>
      </c>
      <c r="B198">
        <f>KGI!D198</f>
        <v>234207</v>
      </c>
      <c r="C198">
        <f t="shared" si="36"/>
        <v>-11296</v>
      </c>
      <c r="D198">
        <f t="shared" si="37"/>
        <v>-4.6011657698683928E-2</v>
      </c>
      <c r="E198">
        <f t="shared" si="38"/>
        <v>195.17250000000004</v>
      </c>
      <c r="G198" s="2">
        <f t="shared" si="39"/>
        <v>44690</v>
      </c>
      <c r="H198">
        <f t="shared" si="40"/>
        <v>195.17250000000004</v>
      </c>
      <c r="I198">
        <v>16048.92</v>
      </c>
    </row>
    <row r="199" spans="1:9" x14ac:dyDescent="0.25">
      <c r="A199" s="2">
        <f>KGI!A199</f>
        <v>44691</v>
      </c>
      <c r="B199">
        <f>KGI!D199</f>
        <v>241332</v>
      </c>
      <c r="C199">
        <f t="shared" si="36"/>
        <v>7125</v>
      </c>
      <c r="D199">
        <f t="shared" si="37"/>
        <v>3.0421806350792249E-2</v>
      </c>
      <c r="E199">
        <f t="shared" si="38"/>
        <v>201.11000000000004</v>
      </c>
      <c r="G199" s="2">
        <f t="shared" si="39"/>
        <v>44691</v>
      </c>
      <c r="H199">
        <f t="shared" si="40"/>
        <v>201.11000000000004</v>
      </c>
      <c r="I199">
        <v>16061.7</v>
      </c>
    </row>
    <row r="200" spans="1:9" x14ac:dyDescent="0.25">
      <c r="A200" s="2">
        <f>KGI!A200</f>
        <v>44692</v>
      </c>
      <c r="B200">
        <f>KGI!D200</f>
        <v>235487</v>
      </c>
      <c r="C200">
        <f t="shared" si="36"/>
        <v>-5845</v>
      </c>
      <c r="D200">
        <f t="shared" si="37"/>
        <v>-2.4219747070425804E-2</v>
      </c>
      <c r="E200">
        <f t="shared" si="38"/>
        <v>196.2391666666667</v>
      </c>
      <c r="G200" s="2">
        <f t="shared" si="39"/>
        <v>44692</v>
      </c>
      <c r="H200">
        <f t="shared" si="40"/>
        <v>196.2391666666667</v>
      </c>
      <c r="I200">
        <v>16006.25</v>
      </c>
    </row>
    <row r="201" spans="1:9" x14ac:dyDescent="0.25">
      <c r="A201" s="2">
        <f>KGI!A201</f>
        <v>44693</v>
      </c>
      <c r="B201">
        <f>KGI!D201</f>
        <v>205051</v>
      </c>
      <c r="C201">
        <f t="shared" si="36"/>
        <v>-30436</v>
      </c>
      <c r="D201">
        <f t="shared" si="37"/>
        <v>-0.12924704973098303</v>
      </c>
      <c r="E201">
        <f t="shared" si="38"/>
        <v>170.87583333333336</v>
      </c>
      <c r="G201" s="2">
        <f t="shared" si="39"/>
        <v>44693</v>
      </c>
      <c r="H201">
        <f t="shared" si="40"/>
        <v>170.87583333333336</v>
      </c>
      <c r="I201">
        <v>15616.68</v>
      </c>
    </row>
    <row r="202" spans="1:9" x14ac:dyDescent="0.25">
      <c r="A202" s="2">
        <f>KGI!A202</f>
        <v>44694</v>
      </c>
      <c r="B202">
        <f>KGI!D202</f>
        <v>221308</v>
      </c>
      <c r="C202">
        <f t="shared" si="36"/>
        <v>16257</v>
      </c>
      <c r="D202">
        <f t="shared" si="37"/>
        <v>7.9282715031870121E-2</v>
      </c>
      <c r="E202">
        <f t="shared" si="38"/>
        <v>184.42333333333337</v>
      </c>
      <c r="G202" s="2">
        <f t="shared" si="39"/>
        <v>44694</v>
      </c>
      <c r="H202">
        <f t="shared" si="40"/>
        <v>184.42333333333337</v>
      </c>
      <c r="I202">
        <v>15832.54</v>
      </c>
    </row>
    <row r="203" spans="1:9" x14ac:dyDescent="0.25">
      <c r="A203" s="2">
        <f>KGI!A203</f>
        <v>44697</v>
      </c>
      <c r="B203">
        <f>KGI!D203</f>
        <v>220634</v>
      </c>
      <c r="C203">
        <f t="shared" si="36"/>
        <v>-674</v>
      </c>
      <c r="D203">
        <f t="shared" si="37"/>
        <v>-3.0455293075713485E-3</v>
      </c>
      <c r="E203">
        <f t="shared" si="38"/>
        <v>183.86166666666671</v>
      </c>
      <c r="G203" s="2">
        <f t="shared" si="39"/>
        <v>44697</v>
      </c>
      <c r="H203">
        <f t="shared" si="40"/>
        <v>183.86166666666671</v>
      </c>
      <c r="I203">
        <v>15901.04</v>
      </c>
    </row>
    <row r="204" spans="1:9" x14ac:dyDescent="0.25">
      <c r="A204" s="2">
        <f>KGI!A204</f>
        <v>44698</v>
      </c>
      <c r="B204">
        <f>KGI!D204</f>
        <v>224370</v>
      </c>
      <c r="C204">
        <f t="shared" si="36"/>
        <v>3736</v>
      </c>
      <c r="D204">
        <f t="shared" si="37"/>
        <v>1.6933020296055912E-2</v>
      </c>
      <c r="E204">
        <f t="shared" si="38"/>
        <v>186.97500000000002</v>
      </c>
      <c r="G204" s="2">
        <f t="shared" si="39"/>
        <v>44698</v>
      </c>
      <c r="H204">
        <f t="shared" si="40"/>
        <v>186.97500000000002</v>
      </c>
      <c r="I204">
        <v>16056.09</v>
      </c>
    </row>
    <row r="205" spans="1:9" x14ac:dyDescent="0.25">
      <c r="A205" s="2">
        <f>KGI!A205</f>
        <v>44699</v>
      </c>
      <c r="B205">
        <f>KGI!D205</f>
        <v>247232</v>
      </c>
      <c r="C205">
        <f t="shared" si="36"/>
        <v>22862</v>
      </c>
      <c r="D205">
        <f t="shared" si="37"/>
        <v>0.10189419262824799</v>
      </c>
      <c r="E205">
        <f t="shared" si="38"/>
        <v>206.0266666666667</v>
      </c>
      <c r="G205" s="2">
        <f t="shared" si="39"/>
        <v>44699</v>
      </c>
      <c r="H205">
        <f t="shared" si="40"/>
        <v>206.0266666666667</v>
      </c>
      <c r="I205">
        <v>16296.86</v>
      </c>
    </row>
    <row r="206" spans="1:9" x14ac:dyDescent="0.25">
      <c r="A206" s="2">
        <f>KGI!A206</f>
        <v>44700</v>
      </c>
      <c r="B206">
        <f>KGI!D206</f>
        <v>244141</v>
      </c>
      <c r="C206">
        <f t="shared" si="36"/>
        <v>-3091</v>
      </c>
      <c r="D206">
        <f t="shared" si="37"/>
        <v>-1.250242687030805E-2</v>
      </c>
      <c r="E206">
        <f t="shared" si="38"/>
        <v>203.45083333333338</v>
      </c>
      <c r="G206" s="2">
        <f t="shared" si="39"/>
        <v>44700</v>
      </c>
      <c r="H206">
        <f t="shared" si="40"/>
        <v>203.45083333333338</v>
      </c>
      <c r="I206">
        <v>16020.32</v>
      </c>
    </row>
    <row r="207" spans="1:9" x14ac:dyDescent="0.25">
      <c r="A207" s="2">
        <f>KGI!A207</f>
        <v>44701</v>
      </c>
      <c r="B207">
        <f>KGI!D207</f>
        <v>250111</v>
      </c>
      <c r="C207">
        <f t="shared" si="36"/>
        <v>5970</v>
      </c>
      <c r="D207">
        <f t="shared" si="37"/>
        <v>2.4453082440065371E-2</v>
      </c>
      <c r="E207">
        <f t="shared" si="38"/>
        <v>208.42583333333337</v>
      </c>
      <c r="G207" s="2">
        <f t="shared" si="39"/>
        <v>44701</v>
      </c>
      <c r="H207">
        <f t="shared" si="40"/>
        <v>208.42583333333337</v>
      </c>
      <c r="I207">
        <v>16144.85</v>
      </c>
    </row>
    <row r="208" spans="1:9" x14ac:dyDescent="0.25">
      <c r="A208" s="2">
        <f>KGI!A208</f>
        <v>44704</v>
      </c>
      <c r="B208">
        <f>KGI!D208</f>
        <v>249681</v>
      </c>
      <c r="C208">
        <f t="shared" si="36"/>
        <v>-430</v>
      </c>
      <c r="D208">
        <f t="shared" si="37"/>
        <v>-1.719236658923438E-3</v>
      </c>
      <c r="E208">
        <f t="shared" si="38"/>
        <v>208.06750000000002</v>
      </c>
      <c r="G208" s="2">
        <f t="shared" si="39"/>
        <v>44704</v>
      </c>
      <c r="H208">
        <f t="shared" si="40"/>
        <v>208.06750000000002</v>
      </c>
      <c r="I208">
        <v>16156.41</v>
      </c>
    </row>
    <row r="209" spans="1:9" x14ac:dyDescent="0.25">
      <c r="A209" s="2">
        <f>KGI!A209</f>
        <v>44705</v>
      </c>
      <c r="B209">
        <f>KGI!D209</f>
        <v>245451</v>
      </c>
      <c r="C209">
        <f t="shared" si="36"/>
        <v>-4230</v>
      </c>
      <c r="D209">
        <f t="shared" si="37"/>
        <v>-1.6941617503935021E-2</v>
      </c>
      <c r="E209">
        <f t="shared" si="38"/>
        <v>204.54250000000005</v>
      </c>
      <c r="G209" s="2">
        <f t="shared" si="39"/>
        <v>44705</v>
      </c>
      <c r="H209">
        <f t="shared" si="40"/>
        <v>204.54250000000005</v>
      </c>
      <c r="I209">
        <v>15963.63</v>
      </c>
    </row>
    <row r="210" spans="1:9" x14ac:dyDescent="0.25">
      <c r="A210" s="2">
        <f>KGI!A210</f>
        <v>44706</v>
      </c>
      <c r="B210">
        <f>KGI!D210</f>
        <v>249311</v>
      </c>
      <c r="C210">
        <f t="shared" si="36"/>
        <v>3860</v>
      </c>
      <c r="D210">
        <f t="shared" si="37"/>
        <v>1.5726153081470438E-2</v>
      </c>
      <c r="E210">
        <f t="shared" si="38"/>
        <v>207.75916666666674</v>
      </c>
      <c r="G210" s="2">
        <f t="shared" si="39"/>
        <v>44706</v>
      </c>
      <c r="H210">
        <f t="shared" si="40"/>
        <v>207.75916666666674</v>
      </c>
      <c r="I210">
        <v>16104.03</v>
      </c>
    </row>
    <row r="211" spans="1:9" x14ac:dyDescent="0.25">
      <c r="A211" s="2">
        <f>KGI!A211</f>
        <v>44707</v>
      </c>
      <c r="B211">
        <f>KGI!D211</f>
        <v>247731</v>
      </c>
      <c r="C211">
        <f t="shared" ref="C211:C224" si="41">B211-B210</f>
        <v>-1580</v>
      </c>
      <c r="D211">
        <f t="shared" ref="D211:D224" si="42">(B211-B210)/B210</f>
        <v>-6.3374660564515803E-3</v>
      </c>
      <c r="E211">
        <f t="shared" ref="E211:E224" si="43">E210*(1+D211)</f>
        <v>206.44250000000008</v>
      </c>
      <c r="G211" s="2">
        <f t="shared" ref="G211:G224" si="44">A211</f>
        <v>44707</v>
      </c>
      <c r="H211">
        <f t="shared" ref="H211:H224" si="45">E211</f>
        <v>206.44250000000008</v>
      </c>
      <c r="I211">
        <v>15968.83</v>
      </c>
    </row>
    <row r="212" spans="1:9" x14ac:dyDescent="0.25">
      <c r="A212" s="2">
        <f>KGI!A212</f>
        <v>44708</v>
      </c>
      <c r="B212">
        <f>KGI!D212</f>
        <v>255531</v>
      </c>
      <c r="C212">
        <f t="shared" si="41"/>
        <v>7800</v>
      </c>
      <c r="D212">
        <f t="shared" si="42"/>
        <v>3.1485764801336934E-2</v>
      </c>
      <c r="E212">
        <f t="shared" si="43"/>
        <v>212.94250000000008</v>
      </c>
      <c r="G212" s="2">
        <f t="shared" si="44"/>
        <v>44708</v>
      </c>
      <c r="H212">
        <f t="shared" si="45"/>
        <v>212.94250000000008</v>
      </c>
      <c r="I212">
        <v>16266.22</v>
      </c>
    </row>
    <row r="213" spans="1:9" x14ac:dyDescent="0.25">
      <c r="A213" s="2">
        <f>KGI!A213</f>
        <v>44711</v>
      </c>
      <c r="B213">
        <f>KGI!D213</f>
        <v>257754</v>
      </c>
      <c r="C213">
        <f t="shared" si="41"/>
        <v>2223</v>
      </c>
      <c r="D213">
        <f t="shared" si="42"/>
        <v>8.6995315636850326E-3</v>
      </c>
      <c r="E213">
        <f t="shared" si="43"/>
        <v>214.7950000000001</v>
      </c>
      <c r="G213" s="2">
        <f t="shared" si="44"/>
        <v>44711</v>
      </c>
      <c r="H213">
        <f t="shared" si="45"/>
        <v>214.7950000000001</v>
      </c>
      <c r="I213">
        <v>16610.62</v>
      </c>
    </row>
    <row r="214" spans="1:9" x14ac:dyDescent="0.25">
      <c r="A214" s="2">
        <f>KGI!A214</f>
        <v>44712</v>
      </c>
      <c r="B214">
        <f>KGI!D214</f>
        <v>259629</v>
      </c>
      <c r="C214">
        <f t="shared" si="41"/>
        <v>1875</v>
      </c>
      <c r="D214">
        <f t="shared" si="42"/>
        <v>7.2743778952024021E-3</v>
      </c>
      <c r="E214">
        <f t="shared" si="43"/>
        <v>216.35750000000013</v>
      </c>
      <c r="G214" s="2">
        <f t="shared" si="44"/>
        <v>44712</v>
      </c>
      <c r="H214">
        <f t="shared" si="45"/>
        <v>216.35750000000013</v>
      </c>
      <c r="I214">
        <v>16807.77</v>
      </c>
    </row>
    <row r="215" spans="1:9" x14ac:dyDescent="0.25">
      <c r="A215" s="2">
        <f>KGI!A215</f>
        <v>44713</v>
      </c>
      <c r="B215">
        <f>KGI!D215</f>
        <v>259504</v>
      </c>
      <c r="C215">
        <f t="shared" si="41"/>
        <v>-125</v>
      </c>
      <c r="D215">
        <f t="shared" si="42"/>
        <v>-4.814562317768816E-4</v>
      </c>
      <c r="E215">
        <f t="shared" si="43"/>
        <v>216.25333333333347</v>
      </c>
      <c r="G215" s="2">
        <f t="shared" si="44"/>
        <v>44713</v>
      </c>
      <c r="H215">
        <f t="shared" si="45"/>
        <v>216.25333333333347</v>
      </c>
      <c r="I215">
        <v>16675.09</v>
      </c>
    </row>
    <row r="216" spans="1:9" x14ac:dyDescent="0.25">
      <c r="A216" s="2">
        <f>KGI!A216</f>
        <v>44714</v>
      </c>
      <c r="B216">
        <f>KGI!D216</f>
        <v>260633</v>
      </c>
      <c r="C216">
        <f t="shared" si="41"/>
        <v>1129</v>
      </c>
      <c r="D216">
        <f t="shared" si="42"/>
        <v>4.3506073124113696E-3</v>
      </c>
      <c r="E216">
        <f t="shared" si="43"/>
        <v>217.1941666666668</v>
      </c>
      <c r="G216" s="2">
        <f t="shared" si="44"/>
        <v>44714</v>
      </c>
      <c r="H216">
        <f t="shared" si="45"/>
        <v>217.1941666666668</v>
      </c>
      <c r="I216">
        <v>16552.57</v>
      </c>
    </row>
    <row r="217" spans="1:9" x14ac:dyDescent="0.25">
      <c r="A217" s="2">
        <f>KGI!A217</f>
        <v>44718</v>
      </c>
      <c r="B217">
        <f>KGI!D217</f>
        <v>263353</v>
      </c>
      <c r="C217">
        <f t="shared" si="41"/>
        <v>2720</v>
      </c>
      <c r="D217">
        <f t="shared" si="42"/>
        <v>1.0436130497672972E-2</v>
      </c>
      <c r="E217">
        <f t="shared" si="43"/>
        <v>219.46083333333348</v>
      </c>
      <c r="G217" s="2">
        <f t="shared" si="44"/>
        <v>44718</v>
      </c>
      <c r="H217">
        <f t="shared" si="45"/>
        <v>219.46083333333348</v>
      </c>
      <c r="I217">
        <v>16605.96</v>
      </c>
    </row>
    <row r="218" spans="1:9" x14ac:dyDescent="0.25">
      <c r="A218" s="2">
        <f>KGI!A218</f>
        <v>44719</v>
      </c>
      <c r="B218">
        <f>KGI!D218</f>
        <v>261288</v>
      </c>
      <c r="C218">
        <f t="shared" si="41"/>
        <v>-2065</v>
      </c>
      <c r="D218">
        <f t="shared" si="42"/>
        <v>-7.8411865442960596E-3</v>
      </c>
      <c r="E218">
        <f t="shared" si="43"/>
        <v>217.74000000000015</v>
      </c>
      <c r="G218" s="2">
        <f t="shared" si="44"/>
        <v>44719</v>
      </c>
      <c r="H218">
        <f t="shared" si="45"/>
        <v>217.74000000000015</v>
      </c>
      <c r="I218">
        <v>16512.88</v>
      </c>
    </row>
    <row r="219" spans="1:9" x14ac:dyDescent="0.25">
      <c r="A219" s="2">
        <f>KGI!A219</f>
        <v>44720</v>
      </c>
      <c r="B219">
        <f>KGI!D219</f>
        <v>266185</v>
      </c>
      <c r="C219">
        <f t="shared" si="41"/>
        <v>4897</v>
      </c>
      <c r="D219">
        <f t="shared" si="42"/>
        <v>1.8741771531796333E-2</v>
      </c>
      <c r="E219">
        <f t="shared" si="43"/>
        <v>221.8208333333335</v>
      </c>
      <c r="G219" s="2">
        <f t="shared" si="44"/>
        <v>44720</v>
      </c>
      <c r="H219">
        <f t="shared" si="45"/>
        <v>221.8208333333335</v>
      </c>
      <c r="I219">
        <v>16670.509999999998</v>
      </c>
    </row>
    <row r="220" spans="1:9" x14ac:dyDescent="0.25">
      <c r="A220" s="2">
        <f>KGI!A220</f>
        <v>44721</v>
      </c>
      <c r="B220">
        <f>KGI!D220</f>
        <v>266475</v>
      </c>
      <c r="C220">
        <f t="shared" si="41"/>
        <v>290</v>
      </c>
      <c r="D220">
        <f t="shared" si="42"/>
        <v>1.0894678513064223E-3</v>
      </c>
      <c r="E220">
        <f t="shared" si="43"/>
        <v>222.06250000000017</v>
      </c>
      <c r="G220" s="2">
        <f t="shared" si="44"/>
        <v>44721</v>
      </c>
      <c r="H220">
        <f t="shared" si="45"/>
        <v>222.06250000000017</v>
      </c>
      <c r="I220">
        <v>16621.34</v>
      </c>
    </row>
    <row r="221" spans="1:9" x14ac:dyDescent="0.25">
      <c r="A221" s="2">
        <f>KGI!A221</f>
        <v>44722</v>
      </c>
      <c r="B221">
        <f>KGI!D221</f>
        <v>266977</v>
      </c>
      <c r="C221">
        <f t="shared" si="41"/>
        <v>502</v>
      </c>
      <c r="D221">
        <f t="shared" si="42"/>
        <v>1.8838540200769303E-3</v>
      </c>
      <c r="E221">
        <f t="shared" si="43"/>
        <v>222.48083333333352</v>
      </c>
      <c r="G221" s="2">
        <f t="shared" si="44"/>
        <v>44722</v>
      </c>
      <c r="H221">
        <f t="shared" si="45"/>
        <v>222.48083333333352</v>
      </c>
      <c r="I221">
        <v>16460.12</v>
      </c>
    </row>
    <row r="222" spans="1:9" x14ac:dyDescent="0.25">
      <c r="A222" s="2">
        <f>KGI!A222</f>
        <v>44725</v>
      </c>
      <c r="B222">
        <f>KGI!D222</f>
        <v>250583</v>
      </c>
      <c r="C222">
        <f t="shared" si="41"/>
        <v>-16394</v>
      </c>
      <c r="D222">
        <f t="shared" si="42"/>
        <v>-6.1406038722436766E-2</v>
      </c>
      <c r="E222">
        <f t="shared" si="43"/>
        <v>208.81916666666683</v>
      </c>
      <c r="G222" s="2">
        <f t="shared" si="44"/>
        <v>44725</v>
      </c>
      <c r="H222">
        <f t="shared" si="45"/>
        <v>208.81916666666683</v>
      </c>
      <c r="I222">
        <v>16070.98</v>
      </c>
    </row>
    <row r="223" spans="1:9" x14ac:dyDescent="0.25">
      <c r="A223" s="2">
        <f>KGI!A223</f>
        <v>44726</v>
      </c>
      <c r="B223">
        <f>KGI!D223</f>
        <v>253613</v>
      </c>
      <c r="C223">
        <f t="shared" si="41"/>
        <v>3030</v>
      </c>
      <c r="D223">
        <f t="shared" si="42"/>
        <v>1.2091801917927393E-2</v>
      </c>
      <c r="E223">
        <f t="shared" si="43"/>
        <v>211.34416666666684</v>
      </c>
      <c r="G223" s="2">
        <f t="shared" si="44"/>
        <v>44726</v>
      </c>
      <c r="H223">
        <f t="shared" si="45"/>
        <v>211.34416666666684</v>
      </c>
      <c r="I223">
        <v>16047.37</v>
      </c>
    </row>
    <row r="224" spans="1:9" x14ac:dyDescent="0.25">
      <c r="A224" s="2">
        <f>KGI!A224</f>
        <v>44727</v>
      </c>
      <c r="B224">
        <f>KGI!D224</f>
        <v>251093</v>
      </c>
      <c r="C224">
        <f t="shared" si="41"/>
        <v>-2520</v>
      </c>
      <c r="D224">
        <f t="shared" si="42"/>
        <v>-9.9363991593490863E-3</v>
      </c>
      <c r="E224">
        <f t="shared" si="43"/>
        <v>209.24416666666684</v>
      </c>
      <c r="G224" s="2">
        <f t="shared" si="44"/>
        <v>44727</v>
      </c>
      <c r="H224">
        <f t="shared" si="45"/>
        <v>209.24416666666684</v>
      </c>
      <c r="I224">
        <v>15999.25</v>
      </c>
    </row>
    <row r="225" spans="1:9" x14ac:dyDescent="0.25">
      <c r="A225" s="2">
        <f>KGI!A225</f>
        <v>44728</v>
      </c>
      <c r="B225">
        <f>KGI!D225</f>
        <v>239337</v>
      </c>
      <c r="C225">
        <f t="shared" ref="C225:C235" si="46">B225-B224</f>
        <v>-11756</v>
      </c>
      <c r="D225">
        <f t="shared" ref="D225:D235" si="47">(B225-B224)/B224</f>
        <v>-4.6819305994193386E-2</v>
      </c>
      <c r="E225">
        <f t="shared" ref="E225:E235" si="48">E224*(1+D225)</f>
        <v>199.44750000000016</v>
      </c>
      <c r="G225" s="2">
        <f t="shared" ref="G225:G235" si="49">A225</f>
        <v>44728</v>
      </c>
      <c r="H225">
        <f t="shared" ref="H225:H235" si="50">E225</f>
        <v>199.44750000000016</v>
      </c>
      <c r="I225">
        <v>15838.61</v>
      </c>
    </row>
    <row r="226" spans="1:9" x14ac:dyDescent="0.25">
      <c r="A226" s="2">
        <f>KGI!A226</f>
        <v>44729</v>
      </c>
      <c r="B226">
        <f>KGI!D226</f>
        <v>238787</v>
      </c>
      <c r="C226">
        <f t="shared" si="46"/>
        <v>-550</v>
      </c>
      <c r="D226">
        <f t="shared" si="47"/>
        <v>-2.2980149329188551E-3</v>
      </c>
      <c r="E226">
        <f t="shared" si="48"/>
        <v>198.98916666666685</v>
      </c>
      <c r="G226" s="2">
        <f t="shared" si="49"/>
        <v>44729</v>
      </c>
      <c r="H226">
        <f t="shared" si="50"/>
        <v>198.98916666666685</v>
      </c>
      <c r="I226">
        <v>15641.26</v>
      </c>
    </row>
    <row r="227" spans="1:9" x14ac:dyDescent="0.25">
      <c r="A227" s="2">
        <f>KGI!A227</f>
        <v>44732</v>
      </c>
      <c r="B227">
        <f>KGI!D227</f>
        <v>239562</v>
      </c>
      <c r="C227">
        <f t="shared" si="46"/>
        <v>775</v>
      </c>
      <c r="D227">
        <f t="shared" si="47"/>
        <v>3.2455703199922945E-3</v>
      </c>
      <c r="E227">
        <f t="shared" si="48"/>
        <v>199.63500000000019</v>
      </c>
      <c r="G227" s="2">
        <f t="shared" si="49"/>
        <v>44732</v>
      </c>
      <c r="H227">
        <f t="shared" si="50"/>
        <v>199.63500000000019</v>
      </c>
      <c r="I227">
        <v>15367.58</v>
      </c>
    </row>
    <row r="228" spans="1:9" x14ac:dyDescent="0.25">
      <c r="A228" s="2">
        <f>KGI!A228</f>
        <v>44733</v>
      </c>
      <c r="B228">
        <f>KGI!D228</f>
        <v>243497</v>
      </c>
      <c r="C228">
        <f t="shared" si="46"/>
        <v>3935</v>
      </c>
      <c r="D228">
        <f t="shared" si="47"/>
        <v>1.6425810437381554E-2</v>
      </c>
      <c r="E228">
        <f t="shared" si="48"/>
        <v>202.91416666666686</v>
      </c>
      <c r="G228" s="2">
        <f t="shared" si="49"/>
        <v>44733</v>
      </c>
      <c r="H228">
        <f t="shared" si="50"/>
        <v>202.91416666666686</v>
      </c>
      <c r="I228">
        <v>15728.64</v>
      </c>
    </row>
    <row r="229" spans="1:9" x14ac:dyDescent="0.25">
      <c r="A229" s="2">
        <f>KGI!A229</f>
        <v>44734</v>
      </c>
      <c r="B229">
        <f>KGI!D229</f>
        <v>240724</v>
      </c>
      <c r="C229">
        <f t="shared" si="46"/>
        <v>-2773</v>
      </c>
      <c r="D229">
        <f t="shared" si="47"/>
        <v>-1.1388230655819169E-2</v>
      </c>
      <c r="E229">
        <f t="shared" si="48"/>
        <v>200.60333333333352</v>
      </c>
      <c r="G229" s="2">
        <f t="shared" si="49"/>
        <v>44734</v>
      </c>
      <c r="H229">
        <f t="shared" si="50"/>
        <v>200.60333333333352</v>
      </c>
      <c r="I229">
        <v>15347.75</v>
      </c>
    </row>
    <row r="230" spans="1:9" x14ac:dyDescent="0.25">
      <c r="A230" s="2">
        <f>KGI!A230</f>
        <v>44735</v>
      </c>
      <c r="B230">
        <f>KGI!D230</f>
        <v>243760</v>
      </c>
      <c r="C230">
        <f t="shared" si="46"/>
        <v>3036</v>
      </c>
      <c r="D230">
        <f t="shared" si="47"/>
        <v>1.2611953938950832E-2</v>
      </c>
      <c r="E230">
        <f t="shared" si="48"/>
        <v>203.13333333333352</v>
      </c>
      <c r="G230" s="2">
        <f t="shared" si="49"/>
        <v>44735</v>
      </c>
      <c r="H230">
        <f t="shared" si="50"/>
        <v>203.13333333333352</v>
      </c>
      <c r="I230">
        <v>15176.44</v>
      </c>
    </row>
    <row r="231" spans="1:9" x14ac:dyDescent="0.25">
      <c r="A231" s="2">
        <f>KGI!A231</f>
        <v>44736</v>
      </c>
      <c r="B231">
        <f>KGI!D231</f>
        <v>243961</v>
      </c>
      <c r="C231">
        <f t="shared" si="46"/>
        <v>201</v>
      </c>
      <c r="D231">
        <f t="shared" si="47"/>
        <v>8.2458155562848703E-4</v>
      </c>
      <c r="E231">
        <f t="shared" si="48"/>
        <v>203.30083333333351</v>
      </c>
      <c r="G231" s="2">
        <f t="shared" si="49"/>
        <v>44736</v>
      </c>
      <c r="H231">
        <f t="shared" si="50"/>
        <v>203.30083333333351</v>
      </c>
      <c r="I231">
        <v>15303.32</v>
      </c>
    </row>
    <row r="232" spans="1:9" x14ac:dyDescent="0.25">
      <c r="A232" s="2">
        <f>KGI!A232</f>
        <v>44739</v>
      </c>
      <c r="B232">
        <f>KGI!D232</f>
        <v>234452</v>
      </c>
      <c r="C232">
        <f t="shared" si="46"/>
        <v>-9509</v>
      </c>
      <c r="D232">
        <f t="shared" si="47"/>
        <v>-3.8977541492287701E-2</v>
      </c>
      <c r="E232">
        <f t="shared" si="48"/>
        <v>195.37666666666684</v>
      </c>
      <c r="G232" s="2">
        <f t="shared" si="49"/>
        <v>44739</v>
      </c>
      <c r="H232">
        <f t="shared" si="50"/>
        <v>195.37666666666684</v>
      </c>
      <c r="I232">
        <v>15548.01</v>
      </c>
    </row>
    <row r="233" spans="1:9" x14ac:dyDescent="0.25">
      <c r="A233" s="2">
        <f>KGI!A233</f>
        <v>44740</v>
      </c>
      <c r="B233">
        <f>KGI!D233</f>
        <v>234275</v>
      </c>
      <c r="C233">
        <f t="shared" si="46"/>
        <v>-177</v>
      </c>
      <c r="D233">
        <f t="shared" si="47"/>
        <v>-7.5495197311176696E-4</v>
      </c>
      <c r="E233">
        <f t="shared" si="48"/>
        <v>195.22916666666683</v>
      </c>
      <c r="G233" s="2">
        <f t="shared" si="49"/>
        <v>44740</v>
      </c>
      <c r="H233">
        <f t="shared" si="50"/>
        <v>195.22916666666683</v>
      </c>
      <c r="I233">
        <v>15439.92</v>
      </c>
    </row>
    <row r="234" spans="1:9" x14ac:dyDescent="0.25">
      <c r="A234" s="2">
        <f>KGI!A234</f>
        <v>44741</v>
      </c>
      <c r="B234">
        <f>KGI!D234</f>
        <v>234690</v>
      </c>
      <c r="C234">
        <f t="shared" si="46"/>
        <v>415</v>
      </c>
      <c r="D234">
        <f t="shared" si="47"/>
        <v>1.7714224735887311E-3</v>
      </c>
      <c r="E234">
        <f t="shared" si="48"/>
        <v>195.57500000000016</v>
      </c>
      <c r="G234" s="2">
        <f t="shared" si="49"/>
        <v>44741</v>
      </c>
      <c r="H234">
        <f t="shared" si="50"/>
        <v>195.57500000000016</v>
      </c>
      <c r="I234">
        <v>15240.13</v>
      </c>
    </row>
    <row r="235" spans="1:9" x14ac:dyDescent="0.25">
      <c r="A235" s="2">
        <f>KGI!A235</f>
        <v>44742</v>
      </c>
      <c r="B235">
        <f>KGI!D235</f>
        <v>218489</v>
      </c>
      <c r="C235">
        <f t="shared" si="46"/>
        <v>-16201</v>
      </c>
      <c r="D235">
        <f t="shared" si="47"/>
        <v>-6.9031488346329203E-2</v>
      </c>
      <c r="E235">
        <f t="shared" si="48"/>
        <v>182.0741666666668</v>
      </c>
      <c r="G235" s="2">
        <f t="shared" si="49"/>
        <v>44742</v>
      </c>
      <c r="H235">
        <f t="shared" si="50"/>
        <v>182.0741666666668</v>
      </c>
      <c r="I235">
        <v>14825.73</v>
      </c>
    </row>
    <row r="236" spans="1:9" x14ac:dyDescent="0.25">
      <c r="A236" s="2">
        <f>KGI!A236</f>
        <v>44743</v>
      </c>
      <c r="B236">
        <f>KGI!D236</f>
        <v>202339</v>
      </c>
      <c r="C236">
        <f t="shared" ref="C236:C277" si="51">B236-B235</f>
        <v>-16150</v>
      </c>
      <c r="D236">
        <f t="shared" ref="D236:D277" si="52">(B236-B235)/B235</f>
        <v>-7.3916764688382486E-2</v>
      </c>
      <c r="E236">
        <f t="shared" ref="E236:E277" si="53">E235*(1+D236)</f>
        <v>168.61583333333346</v>
      </c>
      <c r="G236" s="2">
        <f t="shared" ref="G236:G277" si="54">A236</f>
        <v>44743</v>
      </c>
      <c r="H236">
        <f t="shared" ref="H236:H277" si="55">E236</f>
        <v>168.61583333333346</v>
      </c>
      <c r="I236">
        <v>14343.08</v>
      </c>
    </row>
    <row r="237" spans="1:9" x14ac:dyDescent="0.25">
      <c r="A237" s="2">
        <f>KGI!A237</f>
        <v>44746</v>
      </c>
      <c r="B237">
        <f>KGI!D237</f>
        <v>193889</v>
      </c>
      <c r="C237">
        <f t="shared" si="51"/>
        <v>-8450</v>
      </c>
      <c r="D237">
        <f t="shared" si="52"/>
        <v>-4.1761598110102355E-2</v>
      </c>
      <c r="E237">
        <f t="shared" si="53"/>
        <v>161.57416666666677</v>
      </c>
      <c r="G237" s="2">
        <f t="shared" si="54"/>
        <v>44746</v>
      </c>
      <c r="H237">
        <f t="shared" si="55"/>
        <v>161.57416666666677</v>
      </c>
      <c r="I237">
        <v>14217.06</v>
      </c>
    </row>
    <row r="238" spans="1:9" x14ac:dyDescent="0.25">
      <c r="A238" s="2">
        <f>KGI!A238</f>
        <v>44747</v>
      </c>
      <c r="B238">
        <f>KGI!D238</f>
        <v>190739</v>
      </c>
      <c r="C238">
        <f t="shared" si="51"/>
        <v>-3150</v>
      </c>
      <c r="D238">
        <f t="shared" si="52"/>
        <v>-1.624640902784583E-2</v>
      </c>
      <c r="E238">
        <f t="shared" si="53"/>
        <v>158.94916666666677</v>
      </c>
      <c r="G238" s="2">
        <f t="shared" si="54"/>
        <v>44747</v>
      </c>
      <c r="H238">
        <f t="shared" si="55"/>
        <v>158.94916666666677</v>
      </c>
      <c r="I238">
        <v>14349.2</v>
      </c>
    </row>
    <row r="239" spans="1:9" x14ac:dyDescent="0.25">
      <c r="A239" s="2">
        <f>KGI!A239</f>
        <v>44748</v>
      </c>
      <c r="B239">
        <f>KGI!D239</f>
        <v>187068</v>
      </c>
      <c r="C239">
        <f t="shared" si="51"/>
        <v>-3671</v>
      </c>
      <c r="D239">
        <f t="shared" si="52"/>
        <v>-1.9246195062362706E-2</v>
      </c>
      <c r="E239">
        <f t="shared" si="53"/>
        <v>155.8900000000001</v>
      </c>
      <c r="G239" s="2">
        <f t="shared" si="54"/>
        <v>44748</v>
      </c>
      <c r="H239">
        <f t="shared" si="55"/>
        <v>155.8900000000001</v>
      </c>
      <c r="I239">
        <v>13985.51</v>
      </c>
    </row>
    <row r="240" spans="1:9" x14ac:dyDescent="0.25">
      <c r="A240" s="2">
        <f>KGI!A240</f>
        <v>44749</v>
      </c>
      <c r="B240">
        <f>KGI!D240</f>
        <v>188328</v>
      </c>
      <c r="C240">
        <f t="shared" si="51"/>
        <v>1260</v>
      </c>
      <c r="D240">
        <f t="shared" si="52"/>
        <v>6.7355186349348896E-3</v>
      </c>
      <c r="E240">
        <f t="shared" si="53"/>
        <v>156.94000000000011</v>
      </c>
      <c r="G240" s="2">
        <f t="shared" si="54"/>
        <v>44749</v>
      </c>
      <c r="H240">
        <f t="shared" si="55"/>
        <v>156.94000000000011</v>
      </c>
      <c r="I240">
        <v>14335.27</v>
      </c>
    </row>
    <row r="241" spans="1:9" x14ac:dyDescent="0.25">
      <c r="A241" s="2">
        <f>KGI!A241</f>
        <v>44750</v>
      </c>
      <c r="B241">
        <f>KGI!D241</f>
        <v>194726</v>
      </c>
      <c r="C241">
        <f t="shared" si="51"/>
        <v>6398</v>
      </c>
      <c r="D241">
        <f t="shared" si="52"/>
        <v>3.3972643473089502E-2</v>
      </c>
      <c r="E241">
        <f t="shared" si="53"/>
        <v>162.27166666666679</v>
      </c>
      <c r="G241" s="2">
        <f t="shared" si="54"/>
        <v>44750</v>
      </c>
      <c r="H241">
        <f t="shared" si="55"/>
        <v>162.27166666666679</v>
      </c>
      <c r="I241">
        <v>14464.53</v>
      </c>
    </row>
    <row r="242" spans="1:9" x14ac:dyDescent="0.25">
      <c r="A242" s="2">
        <f>KGI!A242</f>
        <v>44753</v>
      </c>
      <c r="B242">
        <f>KGI!D242</f>
        <v>195866</v>
      </c>
      <c r="C242">
        <f t="shared" si="51"/>
        <v>1140</v>
      </c>
      <c r="D242">
        <f t="shared" si="52"/>
        <v>5.8543800006162503E-3</v>
      </c>
      <c r="E242">
        <f t="shared" si="53"/>
        <v>163.22166666666681</v>
      </c>
      <c r="G242" s="2">
        <f t="shared" si="54"/>
        <v>44753</v>
      </c>
      <c r="H242">
        <f t="shared" si="55"/>
        <v>163.22166666666681</v>
      </c>
      <c r="I242">
        <v>14340.53</v>
      </c>
    </row>
    <row r="243" spans="1:9" x14ac:dyDescent="0.25">
      <c r="A243" s="2">
        <f>KGI!A243</f>
        <v>44754</v>
      </c>
      <c r="B243">
        <f>KGI!D243</f>
        <v>183061</v>
      </c>
      <c r="C243">
        <f t="shared" si="51"/>
        <v>-12805</v>
      </c>
      <c r="D243">
        <f t="shared" si="52"/>
        <v>-6.5376328714529322E-2</v>
      </c>
      <c r="E243">
        <f t="shared" si="53"/>
        <v>152.55083333333346</v>
      </c>
      <c r="G243" s="2">
        <f t="shared" si="54"/>
        <v>44754</v>
      </c>
      <c r="H243">
        <f t="shared" si="55"/>
        <v>152.55083333333346</v>
      </c>
      <c r="I243">
        <v>13950.62</v>
      </c>
    </row>
    <row r="244" spans="1:9" x14ac:dyDescent="0.25">
      <c r="A244" s="2">
        <f>KGI!A244</f>
        <v>44755</v>
      </c>
      <c r="B244">
        <f>KGI!D244</f>
        <v>197497</v>
      </c>
      <c r="C244">
        <f t="shared" si="51"/>
        <v>14436</v>
      </c>
      <c r="D244">
        <f t="shared" si="52"/>
        <v>7.8858959581778756E-2</v>
      </c>
      <c r="E244">
        <f t="shared" si="53"/>
        <v>164.58083333333349</v>
      </c>
      <c r="G244" s="2">
        <f t="shared" si="54"/>
        <v>44755</v>
      </c>
      <c r="H244">
        <f t="shared" si="55"/>
        <v>164.58083333333349</v>
      </c>
      <c r="I244">
        <v>14324.68</v>
      </c>
    </row>
    <row r="245" spans="1:9" x14ac:dyDescent="0.25">
      <c r="A245" s="2">
        <f>KGI!A245</f>
        <v>44756</v>
      </c>
      <c r="B245">
        <f>KGI!D245</f>
        <v>202180</v>
      </c>
      <c r="C245">
        <f t="shared" si="51"/>
        <v>4683</v>
      </c>
      <c r="D245">
        <f t="shared" si="52"/>
        <v>2.3711752583583549E-2</v>
      </c>
      <c r="E245">
        <f t="shared" si="53"/>
        <v>168.48333333333349</v>
      </c>
      <c r="G245" s="2">
        <f t="shared" si="54"/>
        <v>44756</v>
      </c>
      <c r="H245">
        <f t="shared" si="55"/>
        <v>168.48333333333349</v>
      </c>
      <c r="I245">
        <v>14438.52</v>
      </c>
    </row>
    <row r="246" spans="1:9" x14ac:dyDescent="0.25">
      <c r="A246" s="2">
        <f>KGI!A246</f>
        <v>44757</v>
      </c>
      <c r="B246">
        <f>KGI!D246</f>
        <v>208059</v>
      </c>
      <c r="C246">
        <f t="shared" si="51"/>
        <v>5879</v>
      </c>
      <c r="D246">
        <f t="shared" si="52"/>
        <v>2.9078049263032941E-2</v>
      </c>
      <c r="E246">
        <f t="shared" si="53"/>
        <v>173.38250000000016</v>
      </c>
      <c r="G246" s="2">
        <f t="shared" si="54"/>
        <v>44757</v>
      </c>
      <c r="H246">
        <f t="shared" si="55"/>
        <v>173.38250000000016</v>
      </c>
      <c r="I246">
        <v>14550.62</v>
      </c>
    </row>
    <row r="247" spans="1:9" x14ac:dyDescent="0.25">
      <c r="A247" s="2">
        <f>KGI!A247</f>
        <v>44760</v>
      </c>
      <c r="B247">
        <f>KGI!D247</f>
        <v>213504</v>
      </c>
      <c r="C247">
        <f t="shared" si="51"/>
        <v>5445</v>
      </c>
      <c r="D247">
        <f t="shared" si="52"/>
        <v>2.6170461263391634E-2</v>
      </c>
      <c r="E247">
        <f t="shared" si="53"/>
        <v>177.92000000000019</v>
      </c>
      <c r="G247" s="2">
        <f t="shared" si="54"/>
        <v>44760</v>
      </c>
      <c r="H247">
        <f t="shared" si="55"/>
        <v>177.92000000000019</v>
      </c>
      <c r="I247">
        <v>14719.64</v>
      </c>
    </row>
    <row r="248" spans="1:9" x14ac:dyDescent="0.25">
      <c r="A248" s="2">
        <f>KGI!A248</f>
        <v>44761</v>
      </c>
      <c r="B248">
        <f>KGI!D248</f>
        <v>214082</v>
      </c>
      <c r="C248">
        <f t="shared" si="51"/>
        <v>578</v>
      </c>
      <c r="D248">
        <f t="shared" si="52"/>
        <v>2.707209232613909E-3</v>
      </c>
      <c r="E248">
        <f t="shared" si="53"/>
        <v>178.40166666666684</v>
      </c>
      <c r="G248" s="2">
        <f t="shared" si="54"/>
        <v>44761</v>
      </c>
      <c r="H248">
        <f t="shared" si="55"/>
        <v>178.40166666666684</v>
      </c>
      <c r="I248">
        <v>14694.08</v>
      </c>
    </row>
    <row r="249" spans="1:9" x14ac:dyDescent="0.25">
      <c r="A249" s="2">
        <f>KGI!A249</f>
        <v>44762</v>
      </c>
      <c r="B249">
        <f>KGI!D249</f>
        <v>214023</v>
      </c>
      <c r="C249">
        <f t="shared" si="51"/>
        <v>-59</v>
      </c>
      <c r="D249">
        <f t="shared" si="52"/>
        <v>-2.7559533262955314E-4</v>
      </c>
      <c r="E249">
        <f t="shared" si="53"/>
        <v>178.35250000000016</v>
      </c>
      <c r="G249" s="2">
        <f t="shared" si="54"/>
        <v>44762</v>
      </c>
      <c r="H249">
        <f t="shared" si="55"/>
        <v>178.35250000000016</v>
      </c>
      <c r="I249">
        <v>14733.22</v>
      </c>
    </row>
    <row r="250" spans="1:9" x14ac:dyDescent="0.25">
      <c r="A250" s="2">
        <f>KGI!A250</f>
        <v>44763</v>
      </c>
      <c r="B250">
        <f>KGI!D250</f>
        <v>217180</v>
      </c>
      <c r="C250">
        <f t="shared" si="51"/>
        <v>3157</v>
      </c>
      <c r="D250">
        <f t="shared" si="52"/>
        <v>1.4750751087499941E-2</v>
      </c>
      <c r="E250">
        <f t="shared" si="53"/>
        <v>180.98333333333352</v>
      </c>
      <c r="G250" s="2">
        <f t="shared" si="54"/>
        <v>44763</v>
      </c>
      <c r="H250">
        <f t="shared" si="55"/>
        <v>180.98333333333352</v>
      </c>
      <c r="I250">
        <v>14937.7</v>
      </c>
    </row>
    <row r="251" spans="1:9" x14ac:dyDescent="0.25">
      <c r="A251" s="2">
        <f>KGI!A251</f>
        <v>44764</v>
      </c>
      <c r="B251">
        <f>KGI!D251</f>
        <v>217165</v>
      </c>
      <c r="C251">
        <f t="shared" si="51"/>
        <v>-15</v>
      </c>
      <c r="D251">
        <f t="shared" si="52"/>
        <v>-6.9067133253522428E-5</v>
      </c>
      <c r="E251">
        <f t="shared" si="53"/>
        <v>180.97083333333353</v>
      </c>
      <c r="G251" s="2">
        <f t="shared" si="54"/>
        <v>44764</v>
      </c>
      <c r="H251">
        <f t="shared" si="55"/>
        <v>180.97083333333353</v>
      </c>
      <c r="I251">
        <v>14949.36</v>
      </c>
    </row>
    <row r="252" spans="1:9" x14ac:dyDescent="0.25">
      <c r="A252" s="2">
        <f>KGI!A252</f>
        <v>44767</v>
      </c>
      <c r="B252">
        <f>KGI!D252</f>
        <v>217150</v>
      </c>
      <c r="C252">
        <f t="shared" si="51"/>
        <v>-15</v>
      </c>
      <c r="D252">
        <f t="shared" si="52"/>
        <v>-6.9071903851909838E-5</v>
      </c>
      <c r="E252">
        <f t="shared" si="53"/>
        <v>180.95833333333354</v>
      </c>
      <c r="G252" s="2">
        <f t="shared" si="54"/>
        <v>44767</v>
      </c>
      <c r="H252">
        <f t="shared" si="55"/>
        <v>180.95833333333354</v>
      </c>
      <c r="I252">
        <v>14936.33</v>
      </c>
    </row>
    <row r="253" spans="1:9" x14ac:dyDescent="0.25">
      <c r="A253" s="2">
        <f>KGI!A253</f>
        <v>44768</v>
      </c>
      <c r="B253">
        <f>KGI!D253</f>
        <v>216811</v>
      </c>
      <c r="C253">
        <f t="shared" si="51"/>
        <v>-339</v>
      </c>
      <c r="D253">
        <f t="shared" si="52"/>
        <v>-1.5611328574717937E-3</v>
      </c>
      <c r="E253">
        <f t="shared" si="53"/>
        <v>180.67583333333354</v>
      </c>
      <c r="G253" s="2">
        <f t="shared" si="54"/>
        <v>44768</v>
      </c>
      <c r="H253">
        <f t="shared" si="55"/>
        <v>180.67583333333354</v>
      </c>
      <c r="I253">
        <v>14806.78</v>
      </c>
    </row>
    <row r="254" spans="1:9" x14ac:dyDescent="0.25">
      <c r="A254" s="2">
        <f>KGI!A254</f>
        <v>44769</v>
      </c>
      <c r="B254">
        <f>KGI!D254</f>
        <v>219969</v>
      </c>
      <c r="C254">
        <f t="shared" si="51"/>
        <v>3158</v>
      </c>
      <c r="D254">
        <f t="shared" si="52"/>
        <v>1.4565681630544575E-2</v>
      </c>
      <c r="E254">
        <f t="shared" si="53"/>
        <v>183.30750000000023</v>
      </c>
      <c r="G254" s="2">
        <f t="shared" si="54"/>
        <v>44769</v>
      </c>
      <c r="H254">
        <f t="shared" si="55"/>
        <v>183.30750000000023</v>
      </c>
      <c r="I254">
        <v>14921.59</v>
      </c>
    </row>
    <row r="255" spans="1:9" x14ac:dyDescent="0.25">
      <c r="A255" s="2">
        <f>KGI!A255</f>
        <v>44770</v>
      </c>
      <c r="B255">
        <f>KGI!D255</f>
        <v>222234</v>
      </c>
      <c r="C255">
        <f t="shared" si="51"/>
        <v>2265</v>
      </c>
      <c r="D255">
        <f t="shared" si="52"/>
        <v>1.0296905473043929E-2</v>
      </c>
      <c r="E255">
        <f t="shared" si="53"/>
        <v>185.19500000000025</v>
      </c>
      <c r="G255" s="2">
        <f t="shared" si="54"/>
        <v>44770</v>
      </c>
      <c r="H255">
        <f t="shared" si="55"/>
        <v>185.19500000000025</v>
      </c>
      <c r="I255">
        <v>14891.9</v>
      </c>
    </row>
    <row r="256" spans="1:9" x14ac:dyDescent="0.25">
      <c r="A256" s="2">
        <f>KGI!A256</f>
        <v>44771</v>
      </c>
      <c r="B256">
        <f>KGI!D256</f>
        <v>224362</v>
      </c>
      <c r="C256">
        <f t="shared" si="51"/>
        <v>2128</v>
      </c>
      <c r="D256">
        <f t="shared" si="52"/>
        <v>9.5754924988975584E-3</v>
      </c>
      <c r="E256">
        <f t="shared" si="53"/>
        <v>186.96833333333359</v>
      </c>
      <c r="G256" s="2">
        <f t="shared" si="54"/>
        <v>44771</v>
      </c>
      <c r="H256">
        <f t="shared" si="55"/>
        <v>186.96833333333359</v>
      </c>
      <c r="I256">
        <v>15000.07</v>
      </c>
    </row>
    <row r="257" spans="1:9" x14ac:dyDescent="0.25">
      <c r="A257" s="2">
        <f>KGI!A257</f>
        <v>44774</v>
      </c>
      <c r="B257">
        <f>KGI!D257</f>
        <v>222452</v>
      </c>
      <c r="C257">
        <f t="shared" si="51"/>
        <v>-1910</v>
      </c>
      <c r="D257">
        <f t="shared" si="52"/>
        <v>-8.5130280528788304E-3</v>
      </c>
      <c r="E257">
        <f t="shared" si="53"/>
        <v>185.37666666666692</v>
      </c>
      <c r="G257" s="2">
        <f t="shared" si="54"/>
        <v>44774</v>
      </c>
      <c r="H257">
        <f t="shared" si="55"/>
        <v>185.37666666666692</v>
      </c>
      <c r="I257">
        <v>14981.69</v>
      </c>
    </row>
    <row r="258" spans="1:9" x14ac:dyDescent="0.25">
      <c r="A258" s="2">
        <f>KGI!A258</f>
        <v>44775</v>
      </c>
      <c r="B258">
        <f>KGI!D258</f>
        <v>216044</v>
      </c>
      <c r="C258">
        <f t="shared" si="51"/>
        <v>-6408</v>
      </c>
      <c r="D258">
        <f t="shared" si="52"/>
        <v>-2.8806214374336937E-2</v>
      </c>
      <c r="E258">
        <f t="shared" si="53"/>
        <v>180.03666666666692</v>
      </c>
      <c r="G258" s="2">
        <f t="shared" si="54"/>
        <v>44775</v>
      </c>
      <c r="H258">
        <f t="shared" si="55"/>
        <v>180.03666666666692</v>
      </c>
      <c r="I258">
        <v>14747.23</v>
      </c>
    </row>
    <row r="259" spans="1:9" x14ac:dyDescent="0.25">
      <c r="A259" s="2">
        <f>KGI!A259</f>
        <v>44776</v>
      </c>
      <c r="B259">
        <f>KGI!D259</f>
        <v>218396</v>
      </c>
      <c r="C259">
        <f t="shared" si="51"/>
        <v>2352</v>
      </c>
      <c r="D259">
        <f t="shared" si="52"/>
        <v>1.0886671233637592E-2</v>
      </c>
      <c r="E259">
        <f t="shared" si="53"/>
        <v>181.9966666666669</v>
      </c>
      <c r="G259" s="2">
        <f t="shared" si="54"/>
        <v>44776</v>
      </c>
      <c r="H259">
        <f t="shared" si="55"/>
        <v>181.9966666666669</v>
      </c>
      <c r="I259">
        <v>14777.02</v>
      </c>
    </row>
    <row r="260" spans="1:9" x14ac:dyDescent="0.25">
      <c r="A260" s="2">
        <f>KGI!A260</f>
        <v>44777</v>
      </c>
      <c r="B260">
        <f>KGI!D260</f>
        <v>220291</v>
      </c>
      <c r="C260">
        <f t="shared" si="51"/>
        <v>1895</v>
      </c>
      <c r="D260">
        <f t="shared" si="52"/>
        <v>8.6768988443011782E-3</v>
      </c>
      <c r="E260">
        <f t="shared" si="53"/>
        <v>183.57583333333355</v>
      </c>
      <c r="G260" s="2">
        <f t="shared" si="54"/>
        <v>44777</v>
      </c>
      <c r="H260">
        <f t="shared" si="55"/>
        <v>183.57583333333355</v>
      </c>
      <c r="I260">
        <v>14702.2</v>
      </c>
    </row>
    <row r="261" spans="1:9" x14ac:dyDescent="0.25">
      <c r="A261" s="2">
        <f>KGI!A261</f>
        <v>44778</v>
      </c>
      <c r="B261">
        <f>KGI!D261</f>
        <v>217506</v>
      </c>
      <c r="C261">
        <f t="shared" si="51"/>
        <v>-2785</v>
      </c>
      <c r="D261">
        <f t="shared" si="52"/>
        <v>-1.2642368503479488E-2</v>
      </c>
      <c r="E261">
        <f t="shared" si="53"/>
        <v>181.25500000000022</v>
      </c>
      <c r="G261" s="2">
        <f t="shared" si="54"/>
        <v>44778</v>
      </c>
      <c r="H261">
        <f t="shared" si="55"/>
        <v>181.25500000000022</v>
      </c>
      <c r="I261">
        <v>15036.04</v>
      </c>
    </row>
    <row r="262" spans="1:9" x14ac:dyDescent="0.25">
      <c r="A262" s="2">
        <f>KGI!A262</f>
        <v>44781</v>
      </c>
      <c r="B262">
        <f>KGI!D262</f>
        <v>218596</v>
      </c>
      <c r="C262">
        <f t="shared" si="51"/>
        <v>1090</v>
      </c>
      <c r="D262">
        <f t="shared" si="52"/>
        <v>5.0113560085698781E-3</v>
      </c>
      <c r="E262">
        <f t="shared" si="53"/>
        <v>182.16333333333355</v>
      </c>
      <c r="G262" s="2">
        <f t="shared" si="54"/>
        <v>44781</v>
      </c>
      <c r="H262">
        <f t="shared" si="55"/>
        <v>182.16333333333355</v>
      </c>
      <c r="I262">
        <v>15020.41</v>
      </c>
    </row>
    <row r="263" spans="1:9" x14ac:dyDescent="0.25">
      <c r="A263" s="2">
        <f>KGI!A263</f>
        <v>44782</v>
      </c>
      <c r="B263">
        <f>KGI!D263</f>
        <v>221341</v>
      </c>
      <c r="C263">
        <f t="shared" si="51"/>
        <v>2745</v>
      </c>
      <c r="D263">
        <f t="shared" si="52"/>
        <v>1.2557411846511372E-2</v>
      </c>
      <c r="E263">
        <f t="shared" si="53"/>
        <v>184.45083333333355</v>
      </c>
      <c r="G263" s="2">
        <f t="shared" si="54"/>
        <v>44782</v>
      </c>
      <c r="H263">
        <f t="shared" si="55"/>
        <v>184.45083333333355</v>
      </c>
      <c r="I263">
        <v>15050.28</v>
      </c>
    </row>
    <row r="264" spans="1:9" x14ac:dyDescent="0.25">
      <c r="A264" s="2">
        <f>KGI!A264</f>
        <v>44783</v>
      </c>
      <c r="B264">
        <f>KGI!D264</f>
        <v>221116</v>
      </c>
      <c r="C264">
        <f t="shared" si="51"/>
        <v>-225</v>
      </c>
      <c r="D264">
        <f t="shared" si="52"/>
        <v>-1.0165310538942174E-3</v>
      </c>
      <c r="E264">
        <f t="shared" si="53"/>
        <v>184.26333333333355</v>
      </c>
      <c r="G264" s="2">
        <f t="shared" si="54"/>
        <v>44783</v>
      </c>
      <c r="H264">
        <f t="shared" si="55"/>
        <v>184.26333333333355</v>
      </c>
      <c r="I264">
        <v>14939.02</v>
      </c>
    </row>
    <row r="265" spans="1:9" x14ac:dyDescent="0.25">
      <c r="A265" s="2">
        <f>KGI!A265</f>
        <v>44784</v>
      </c>
      <c r="B265">
        <f>KGI!D265</f>
        <v>225131</v>
      </c>
      <c r="C265">
        <f t="shared" si="51"/>
        <v>4015</v>
      </c>
      <c r="D265">
        <f t="shared" si="52"/>
        <v>1.8157889976302032E-2</v>
      </c>
      <c r="E265">
        <f t="shared" si="53"/>
        <v>187.60916666666688</v>
      </c>
      <c r="G265" s="2">
        <f t="shared" si="54"/>
        <v>44784</v>
      </c>
      <c r="H265">
        <f t="shared" si="55"/>
        <v>187.60916666666688</v>
      </c>
      <c r="I265">
        <v>15197.85</v>
      </c>
    </row>
    <row r="266" spans="1:9" x14ac:dyDescent="0.25">
      <c r="A266" s="2">
        <f>KGI!A266</f>
        <v>44785</v>
      </c>
      <c r="B266">
        <f>KGI!D266</f>
        <v>225357</v>
      </c>
      <c r="C266">
        <f t="shared" si="51"/>
        <v>226</v>
      </c>
      <c r="D266">
        <f t="shared" si="52"/>
        <v>1.0038599748590821E-3</v>
      </c>
      <c r="E266">
        <f t="shared" si="53"/>
        <v>187.79750000000024</v>
      </c>
      <c r="G266" s="2">
        <f t="shared" si="54"/>
        <v>44785</v>
      </c>
      <c r="H266">
        <f t="shared" si="55"/>
        <v>187.79750000000024</v>
      </c>
      <c r="I266">
        <v>15288.97</v>
      </c>
    </row>
    <row r="267" spans="1:9" x14ac:dyDescent="0.25">
      <c r="A267" s="2">
        <f>KGI!A267</f>
        <v>44788</v>
      </c>
      <c r="B267">
        <f>KGI!D267</f>
        <v>225575</v>
      </c>
      <c r="C267">
        <f t="shared" si="51"/>
        <v>218</v>
      </c>
      <c r="D267">
        <f t="shared" si="52"/>
        <v>9.6735402050968024E-4</v>
      </c>
      <c r="E267">
        <f t="shared" si="53"/>
        <v>187.97916666666691</v>
      </c>
      <c r="G267" s="2">
        <f t="shared" si="54"/>
        <v>44788</v>
      </c>
      <c r="H267">
        <f t="shared" si="55"/>
        <v>187.97916666666691</v>
      </c>
      <c r="I267">
        <v>15417.35</v>
      </c>
    </row>
    <row r="268" spans="1:9" x14ac:dyDescent="0.25">
      <c r="A268" s="2">
        <f>KGI!A268</f>
        <v>44789</v>
      </c>
      <c r="B268">
        <f>KGI!D268</f>
        <v>225420</v>
      </c>
      <c r="C268">
        <f t="shared" si="51"/>
        <v>-155</v>
      </c>
      <c r="D268">
        <f t="shared" si="52"/>
        <v>-6.8713288263327053E-4</v>
      </c>
      <c r="E268">
        <f t="shared" si="53"/>
        <v>187.85000000000025</v>
      </c>
      <c r="G268" s="2">
        <f t="shared" si="54"/>
        <v>44789</v>
      </c>
      <c r="H268">
        <f t="shared" si="55"/>
        <v>187.85000000000025</v>
      </c>
      <c r="I268">
        <v>15420.57</v>
      </c>
    </row>
    <row r="269" spans="1:9" x14ac:dyDescent="0.25">
      <c r="A269" s="2">
        <f>KGI!A269</f>
        <v>44790</v>
      </c>
      <c r="B269">
        <f>KGI!D269</f>
        <v>225819</v>
      </c>
      <c r="C269">
        <f t="shared" si="51"/>
        <v>399</v>
      </c>
      <c r="D269">
        <f t="shared" si="52"/>
        <v>1.7700292786797978E-3</v>
      </c>
      <c r="E269">
        <f t="shared" si="53"/>
        <v>188.18250000000023</v>
      </c>
      <c r="G269" s="2">
        <f t="shared" si="54"/>
        <v>44790</v>
      </c>
      <c r="H269">
        <f t="shared" si="55"/>
        <v>188.18250000000023</v>
      </c>
      <c r="I269">
        <v>15465.45</v>
      </c>
    </row>
    <row r="270" spans="1:9" x14ac:dyDescent="0.25">
      <c r="A270" s="2">
        <f>KGI!A270</f>
        <v>44791</v>
      </c>
      <c r="B270">
        <f>KGI!D270</f>
        <v>226097</v>
      </c>
      <c r="C270">
        <f t="shared" si="51"/>
        <v>278</v>
      </c>
      <c r="D270">
        <f t="shared" si="52"/>
        <v>1.2310744445772942E-3</v>
      </c>
      <c r="E270">
        <f t="shared" si="53"/>
        <v>188.41416666666692</v>
      </c>
      <c r="G270" s="2">
        <f t="shared" si="54"/>
        <v>44791</v>
      </c>
      <c r="H270">
        <f t="shared" si="55"/>
        <v>188.41416666666692</v>
      </c>
      <c r="I270">
        <v>15396.76</v>
      </c>
    </row>
    <row r="271" spans="1:9" x14ac:dyDescent="0.25">
      <c r="A271" s="2">
        <f>KGI!A271</f>
        <v>44792</v>
      </c>
      <c r="B271">
        <f>KGI!D271</f>
        <v>226373</v>
      </c>
      <c r="C271">
        <f t="shared" si="51"/>
        <v>276</v>
      </c>
      <c r="D271">
        <f t="shared" si="52"/>
        <v>1.2207150028527578E-3</v>
      </c>
      <c r="E271">
        <f t="shared" si="53"/>
        <v>188.64416666666691</v>
      </c>
      <c r="G271" s="2">
        <f t="shared" si="54"/>
        <v>44792</v>
      </c>
      <c r="H271">
        <f t="shared" si="55"/>
        <v>188.64416666666691</v>
      </c>
      <c r="I271">
        <v>15408.78</v>
      </c>
    </row>
    <row r="272" spans="1:9" x14ac:dyDescent="0.25">
      <c r="A272" s="2">
        <f>KGI!A272</f>
        <v>44795</v>
      </c>
      <c r="B272">
        <f>KGI!D272</f>
        <v>224799</v>
      </c>
      <c r="C272">
        <f t="shared" si="51"/>
        <v>-1574</v>
      </c>
      <c r="D272">
        <f t="shared" si="52"/>
        <v>-6.9531260353487383E-3</v>
      </c>
      <c r="E272">
        <f t="shared" si="53"/>
        <v>187.33250000000024</v>
      </c>
      <c r="G272" s="2">
        <f t="shared" si="54"/>
        <v>44795</v>
      </c>
      <c r="H272">
        <f t="shared" si="55"/>
        <v>187.33250000000024</v>
      </c>
      <c r="I272">
        <v>15245.14</v>
      </c>
    </row>
    <row r="273" spans="1:9" x14ac:dyDescent="0.25">
      <c r="A273" s="2">
        <f>KGI!A273</f>
        <v>44796</v>
      </c>
      <c r="B273">
        <f>KGI!D273</f>
        <v>224488</v>
      </c>
      <c r="C273">
        <f t="shared" si="51"/>
        <v>-311</v>
      </c>
      <c r="D273">
        <f t="shared" si="52"/>
        <v>-1.3834581114684674E-3</v>
      </c>
      <c r="E273">
        <f t="shared" si="53"/>
        <v>187.07333333333358</v>
      </c>
      <c r="G273" s="2">
        <f t="shared" si="54"/>
        <v>44796</v>
      </c>
      <c r="H273">
        <f t="shared" si="55"/>
        <v>187.07333333333358</v>
      </c>
      <c r="I273">
        <v>15095.89</v>
      </c>
    </row>
    <row r="274" spans="1:9" x14ac:dyDescent="0.25">
      <c r="A274" s="2">
        <f>KGI!A274</f>
        <v>44797</v>
      </c>
      <c r="B274">
        <f>KGI!D274</f>
        <v>225578</v>
      </c>
      <c r="C274">
        <f t="shared" si="51"/>
        <v>1090</v>
      </c>
      <c r="D274">
        <f t="shared" si="52"/>
        <v>4.8554933894016609E-3</v>
      </c>
      <c r="E274">
        <f t="shared" si="53"/>
        <v>187.98166666666691</v>
      </c>
      <c r="G274" s="2">
        <f t="shared" si="54"/>
        <v>44797</v>
      </c>
      <c r="H274">
        <f t="shared" si="55"/>
        <v>187.98166666666691</v>
      </c>
      <c r="I274">
        <v>15069.19</v>
      </c>
    </row>
    <row r="275" spans="1:9" x14ac:dyDescent="0.25">
      <c r="A275" s="2">
        <f>KGI!A275</f>
        <v>44798</v>
      </c>
      <c r="B275">
        <f>KGI!D275</f>
        <v>228508</v>
      </c>
      <c r="C275">
        <f t="shared" si="51"/>
        <v>2930</v>
      </c>
      <c r="D275">
        <f t="shared" si="52"/>
        <v>1.2988855296172499E-2</v>
      </c>
      <c r="E275">
        <f t="shared" si="53"/>
        <v>190.4233333333336</v>
      </c>
      <c r="G275" s="2">
        <f t="shared" si="54"/>
        <v>44798</v>
      </c>
      <c r="H275">
        <f t="shared" si="55"/>
        <v>190.4233333333336</v>
      </c>
      <c r="I275">
        <v>15200.04</v>
      </c>
    </row>
    <row r="276" spans="1:9" x14ac:dyDescent="0.25">
      <c r="A276" s="2">
        <f>KGI!A276</f>
        <v>44799</v>
      </c>
      <c r="B276">
        <f>KGI!D276</f>
        <v>228983</v>
      </c>
      <c r="C276">
        <f t="shared" si="51"/>
        <v>475</v>
      </c>
      <c r="D276">
        <f t="shared" si="52"/>
        <v>2.0787018397605338E-3</v>
      </c>
      <c r="E276">
        <f t="shared" si="53"/>
        <v>190.81916666666694</v>
      </c>
      <c r="G276" s="2">
        <f t="shared" si="54"/>
        <v>44799</v>
      </c>
      <c r="H276">
        <f t="shared" si="55"/>
        <v>190.81916666666694</v>
      </c>
      <c r="I276">
        <v>15278.44</v>
      </c>
    </row>
    <row r="277" spans="1:9" x14ac:dyDescent="0.25">
      <c r="A277" s="2">
        <f>KGI!A277</f>
        <v>44802</v>
      </c>
      <c r="B277">
        <f>KGI!D277</f>
        <v>218403</v>
      </c>
      <c r="C277">
        <f t="shared" si="51"/>
        <v>-10580</v>
      </c>
      <c r="D277">
        <f t="shared" si="52"/>
        <v>-4.6204303376233172E-2</v>
      </c>
      <c r="E277">
        <f t="shared" si="53"/>
        <v>182.00250000000025</v>
      </c>
      <c r="G277" s="2">
        <f t="shared" si="54"/>
        <v>44802</v>
      </c>
      <c r="H277">
        <f t="shared" si="55"/>
        <v>182.00250000000025</v>
      </c>
      <c r="I277">
        <v>14916.19</v>
      </c>
    </row>
    <row r="278" spans="1:9" x14ac:dyDescent="0.25">
      <c r="A278" s="2">
        <f>KGI!A278</f>
        <v>44803</v>
      </c>
      <c r="B278">
        <f>KGI!D278</f>
        <v>225888</v>
      </c>
      <c r="C278">
        <f t="shared" ref="C278:C282" si="56">B278-B277</f>
        <v>7485</v>
      </c>
      <c r="D278">
        <f t="shared" ref="D278:D282" si="57">(B278-B277)/B277</f>
        <v>3.4271507259515666E-2</v>
      </c>
      <c r="E278">
        <f t="shared" ref="E278:E282" si="58">E277*(1+D278)</f>
        <v>188.24000000000026</v>
      </c>
      <c r="G278" s="2">
        <f t="shared" ref="G278:G282" si="59">A278</f>
        <v>44803</v>
      </c>
      <c r="H278">
        <f t="shared" ref="H278:H282" si="60">E278</f>
        <v>188.24000000000026</v>
      </c>
      <c r="I278">
        <v>14953.63</v>
      </c>
    </row>
    <row r="279" spans="1:9" x14ac:dyDescent="0.25">
      <c r="A279" s="2">
        <f>KGI!A279</f>
        <v>44804</v>
      </c>
      <c r="B279">
        <f>KGI!D279</f>
        <v>215128</v>
      </c>
      <c r="C279">
        <f t="shared" si="56"/>
        <v>-10760</v>
      </c>
      <c r="D279">
        <f t="shared" si="57"/>
        <v>-4.7634225811021391E-2</v>
      </c>
      <c r="E279">
        <f t="shared" si="58"/>
        <v>179.2733333333336</v>
      </c>
      <c r="G279" s="2">
        <f t="shared" si="59"/>
        <v>44804</v>
      </c>
      <c r="H279">
        <f t="shared" si="60"/>
        <v>179.2733333333336</v>
      </c>
      <c r="I279">
        <v>15095.44</v>
      </c>
    </row>
    <row r="280" spans="1:9" x14ac:dyDescent="0.25">
      <c r="A280" s="2">
        <f>KGI!A280</f>
        <v>44805</v>
      </c>
      <c r="B280">
        <f>KGI!D280</f>
        <v>213138</v>
      </c>
      <c r="C280">
        <f t="shared" si="56"/>
        <v>-1990</v>
      </c>
      <c r="D280">
        <f t="shared" si="57"/>
        <v>-9.2503067940946787E-3</v>
      </c>
      <c r="E280">
        <f t="shared" si="58"/>
        <v>177.61500000000026</v>
      </c>
      <c r="G280" s="2">
        <f t="shared" si="59"/>
        <v>44805</v>
      </c>
      <c r="H280">
        <f t="shared" si="60"/>
        <v>177.61500000000026</v>
      </c>
      <c r="I280">
        <v>14801.86</v>
      </c>
    </row>
    <row r="281" spans="1:9" x14ac:dyDescent="0.25">
      <c r="A281" s="2">
        <f>KGI!A281</f>
        <v>44806</v>
      </c>
      <c r="B281">
        <f>KGI!D281</f>
        <v>214701</v>
      </c>
      <c r="C281">
        <f t="shared" si="56"/>
        <v>1563</v>
      </c>
      <c r="D281">
        <f t="shared" si="57"/>
        <v>7.3332770317822253E-3</v>
      </c>
      <c r="E281">
        <f t="shared" si="58"/>
        <v>178.91750000000027</v>
      </c>
      <c r="G281" s="2">
        <f t="shared" si="59"/>
        <v>44806</v>
      </c>
      <c r="H281">
        <f t="shared" si="60"/>
        <v>178.91750000000027</v>
      </c>
      <c r="I281">
        <v>14673.04</v>
      </c>
    </row>
    <row r="282" spans="1:9" x14ac:dyDescent="0.25">
      <c r="A282" s="2">
        <f>KGI!A282</f>
        <v>44809</v>
      </c>
      <c r="B282">
        <f>KGI!D282</f>
        <v>213466</v>
      </c>
      <c r="C282">
        <f t="shared" si="56"/>
        <v>-1235</v>
      </c>
      <c r="D282">
        <f t="shared" si="57"/>
        <v>-5.7521855976450974E-3</v>
      </c>
      <c r="E282">
        <f t="shared" si="58"/>
        <v>177.88833333333361</v>
      </c>
      <c r="G282" s="2">
        <f t="shared" si="59"/>
        <v>44809</v>
      </c>
      <c r="H282">
        <f t="shared" si="60"/>
        <v>177.88833333333361</v>
      </c>
      <c r="I282">
        <v>14661.1</v>
      </c>
    </row>
    <row r="283" spans="1:9" x14ac:dyDescent="0.25">
      <c r="A283" s="2">
        <f>KGI!A283</f>
        <v>44810</v>
      </c>
      <c r="B283">
        <f>KGI!D283</f>
        <v>214786</v>
      </c>
      <c r="C283">
        <f t="shared" ref="C283:C294" si="61">B283-B282</f>
        <v>1320</v>
      </c>
      <c r="D283">
        <f t="shared" ref="D283:D294" si="62">(B283-B282)/B282</f>
        <v>6.1836545398330413E-3</v>
      </c>
      <c r="E283">
        <f t="shared" ref="E283:E294" si="63">E282*(1+D283)</f>
        <v>178.9883333333336</v>
      </c>
      <c r="G283" s="2">
        <f t="shared" ref="G283:G294" si="64">A283</f>
        <v>44810</v>
      </c>
      <c r="H283">
        <f t="shared" ref="H283:H294" si="65">E283</f>
        <v>178.9883333333336</v>
      </c>
      <c r="I283">
        <v>14677.2</v>
      </c>
    </row>
    <row r="284" spans="1:9" x14ac:dyDescent="0.25">
      <c r="A284" s="2">
        <f>KGI!A284</f>
        <v>44811</v>
      </c>
      <c r="B284">
        <f>KGI!D284</f>
        <v>206661</v>
      </c>
      <c r="C284">
        <f t="shared" si="61"/>
        <v>-8125</v>
      </c>
      <c r="D284">
        <f t="shared" si="62"/>
        <v>-3.7828350078682967E-2</v>
      </c>
      <c r="E284">
        <f t="shared" si="63"/>
        <v>172.21750000000026</v>
      </c>
      <c r="G284" s="2">
        <f t="shared" si="64"/>
        <v>44811</v>
      </c>
      <c r="H284">
        <f t="shared" si="65"/>
        <v>172.21750000000026</v>
      </c>
      <c r="I284">
        <v>14410.05</v>
      </c>
    </row>
    <row r="285" spans="1:9" x14ac:dyDescent="0.25">
      <c r="A285" s="2">
        <f>KGI!A285</f>
        <v>44812</v>
      </c>
      <c r="B285">
        <f>KGI!D285</f>
        <v>213326</v>
      </c>
      <c r="C285">
        <f t="shared" si="61"/>
        <v>6665</v>
      </c>
      <c r="D285">
        <f t="shared" si="62"/>
        <v>3.225088429844044E-2</v>
      </c>
      <c r="E285">
        <f t="shared" si="63"/>
        <v>177.77166666666693</v>
      </c>
      <c r="G285" s="2">
        <f t="shared" si="64"/>
        <v>44812</v>
      </c>
      <c r="H285">
        <f t="shared" si="65"/>
        <v>177.77166666666693</v>
      </c>
      <c r="I285">
        <v>14583.42</v>
      </c>
    </row>
    <row r="286" spans="1:9" x14ac:dyDescent="0.25">
      <c r="A286" s="2">
        <f>KGI!A286</f>
        <v>44816</v>
      </c>
      <c r="B286">
        <f>KGI!D286</f>
        <v>222626</v>
      </c>
      <c r="C286">
        <f t="shared" si="61"/>
        <v>9300</v>
      </c>
      <c r="D286">
        <f t="shared" si="62"/>
        <v>4.3595248586670167E-2</v>
      </c>
      <c r="E286">
        <f t="shared" si="63"/>
        <v>185.52166666666696</v>
      </c>
      <c r="G286" s="2">
        <f t="shared" si="64"/>
        <v>44816</v>
      </c>
      <c r="H286">
        <f t="shared" si="65"/>
        <v>185.52166666666696</v>
      </c>
      <c r="I286">
        <v>14807.43</v>
      </c>
    </row>
    <row r="287" spans="1:9" x14ac:dyDescent="0.25">
      <c r="A287" s="2">
        <f>KGI!A287</f>
        <v>44817</v>
      </c>
      <c r="B287">
        <f>KGI!D287</f>
        <v>224021</v>
      </c>
      <c r="C287">
        <f t="shared" si="61"/>
        <v>1395</v>
      </c>
      <c r="D287">
        <f t="shared" si="62"/>
        <v>6.2661144700079958E-3</v>
      </c>
      <c r="E287">
        <f t="shared" si="63"/>
        <v>186.68416666666695</v>
      </c>
      <c r="G287" s="2">
        <f t="shared" si="64"/>
        <v>44817</v>
      </c>
      <c r="H287">
        <f t="shared" si="65"/>
        <v>186.68416666666695</v>
      </c>
      <c r="I287">
        <v>14894.41</v>
      </c>
    </row>
    <row r="288" spans="1:9" x14ac:dyDescent="0.25">
      <c r="A288" s="2">
        <f>KGI!A288</f>
        <v>44818</v>
      </c>
      <c r="B288">
        <f>KGI!D288</f>
        <v>219316</v>
      </c>
      <c r="C288">
        <f t="shared" si="61"/>
        <v>-4705</v>
      </c>
      <c r="D288">
        <f t="shared" si="62"/>
        <v>-2.1002495301779743E-2</v>
      </c>
      <c r="E288">
        <f t="shared" si="63"/>
        <v>182.76333333333361</v>
      </c>
      <c r="G288" s="2">
        <f t="shared" si="64"/>
        <v>44818</v>
      </c>
      <c r="H288">
        <f t="shared" si="65"/>
        <v>182.76333333333361</v>
      </c>
      <c r="I288">
        <v>14658.31</v>
      </c>
    </row>
    <row r="289" spans="1:9" x14ac:dyDescent="0.25">
      <c r="A289" s="2">
        <f>KGI!A289</f>
        <v>44819</v>
      </c>
      <c r="B289">
        <f>KGI!D289</f>
        <v>223926</v>
      </c>
      <c r="C289">
        <f t="shared" si="61"/>
        <v>4610</v>
      </c>
      <c r="D289">
        <f t="shared" si="62"/>
        <v>2.1019898229039376E-2</v>
      </c>
      <c r="E289">
        <f t="shared" si="63"/>
        <v>186.60500000000025</v>
      </c>
      <c r="G289" s="2">
        <f t="shared" si="64"/>
        <v>44819</v>
      </c>
      <c r="H289">
        <f t="shared" si="65"/>
        <v>186.60500000000025</v>
      </c>
      <c r="I289">
        <v>14670.04</v>
      </c>
    </row>
    <row r="290" spans="1:9" x14ac:dyDescent="0.25">
      <c r="A290" s="2">
        <f>KGI!A290</f>
        <v>44820</v>
      </c>
      <c r="B290">
        <f>KGI!D290</f>
        <v>226816</v>
      </c>
      <c r="C290">
        <f t="shared" si="61"/>
        <v>2890</v>
      </c>
      <c r="D290">
        <f t="shared" si="62"/>
        <v>1.2906049319864598E-2</v>
      </c>
      <c r="E290">
        <f t="shared" si="63"/>
        <v>189.01333333333358</v>
      </c>
      <c r="G290" s="2">
        <f t="shared" si="64"/>
        <v>44820</v>
      </c>
      <c r="H290">
        <f t="shared" si="65"/>
        <v>189.01333333333358</v>
      </c>
      <c r="I290">
        <v>14561.76</v>
      </c>
    </row>
    <row r="291" spans="1:9" x14ac:dyDescent="0.25">
      <c r="A291" s="2">
        <f>KGI!A291</f>
        <v>44823</v>
      </c>
      <c r="B291">
        <f>KGI!D291</f>
        <v>227141</v>
      </c>
      <c r="C291">
        <f t="shared" si="61"/>
        <v>325</v>
      </c>
      <c r="D291">
        <f t="shared" si="62"/>
        <v>1.4328795146726862E-3</v>
      </c>
      <c r="E291">
        <f t="shared" si="63"/>
        <v>189.28416666666692</v>
      </c>
      <c r="G291" s="2">
        <f t="shared" si="64"/>
        <v>44823</v>
      </c>
      <c r="H291">
        <f t="shared" si="65"/>
        <v>189.28416666666692</v>
      </c>
      <c r="I291">
        <v>14425.68</v>
      </c>
    </row>
    <row r="292" spans="1:9" x14ac:dyDescent="0.25">
      <c r="A292" s="2">
        <f>KGI!A292</f>
        <v>44824</v>
      </c>
      <c r="B292">
        <f>KGI!D292</f>
        <v>227679</v>
      </c>
      <c r="C292">
        <f t="shared" si="61"/>
        <v>538</v>
      </c>
      <c r="D292">
        <f t="shared" si="62"/>
        <v>2.3685728248092593E-3</v>
      </c>
      <c r="E292">
        <f t="shared" si="63"/>
        <v>189.73250000000027</v>
      </c>
      <c r="G292" s="2">
        <f t="shared" si="64"/>
        <v>44824</v>
      </c>
      <c r="H292">
        <f t="shared" si="65"/>
        <v>189.73250000000027</v>
      </c>
      <c r="I292">
        <v>14549.3</v>
      </c>
    </row>
    <row r="293" spans="1:9" x14ac:dyDescent="0.25">
      <c r="A293" s="2">
        <f>KGI!A293</f>
        <v>44825</v>
      </c>
      <c r="B293">
        <f>KGI!D293</f>
        <v>227174</v>
      </c>
      <c r="C293">
        <f t="shared" si="61"/>
        <v>-505</v>
      </c>
      <c r="D293">
        <f t="shared" si="62"/>
        <v>-2.2180350405614922E-3</v>
      </c>
      <c r="E293">
        <f t="shared" si="63"/>
        <v>189.31166666666692</v>
      </c>
      <c r="G293" s="2">
        <f t="shared" si="64"/>
        <v>44825</v>
      </c>
      <c r="H293">
        <f t="shared" si="65"/>
        <v>189.31166666666692</v>
      </c>
      <c r="I293">
        <v>14424.52</v>
      </c>
    </row>
    <row r="294" spans="1:9" x14ac:dyDescent="0.25">
      <c r="A294" s="2">
        <f>KGI!A294</f>
        <v>44826</v>
      </c>
      <c r="B294">
        <f>KGI!D294</f>
        <v>228901</v>
      </c>
      <c r="C294">
        <f t="shared" si="61"/>
        <v>1727</v>
      </c>
      <c r="D294">
        <f t="shared" si="62"/>
        <v>7.6021023532622575E-3</v>
      </c>
      <c r="E294">
        <f t="shared" si="63"/>
        <v>190.75083333333359</v>
      </c>
      <c r="G294" s="2">
        <f t="shared" si="64"/>
        <v>44826</v>
      </c>
      <c r="H294">
        <f t="shared" si="65"/>
        <v>190.75083333333359</v>
      </c>
      <c r="I294">
        <v>14284.63</v>
      </c>
    </row>
    <row r="295" spans="1:9" x14ac:dyDescent="0.25">
      <c r="A295" s="2">
        <f>KGI!A295</f>
        <v>44827</v>
      </c>
      <c r="B295">
        <f>KGI!D295</f>
        <v>229685</v>
      </c>
      <c r="C295">
        <f t="shared" ref="C295:C308" si="66">B295-B294</f>
        <v>784</v>
      </c>
      <c r="D295">
        <f t="shared" ref="D295:D308" si="67">(B295-B294)/B294</f>
        <v>3.425061489464878E-3</v>
      </c>
      <c r="E295">
        <f t="shared" ref="E295:E308" si="68">E294*(1+D295)</f>
        <v>191.40416666666692</v>
      </c>
      <c r="G295" s="2">
        <f t="shared" ref="G295:G308" si="69">A295</f>
        <v>44827</v>
      </c>
      <c r="H295">
        <f t="shared" ref="H295:H308" si="70">E295</f>
        <v>191.40416666666692</v>
      </c>
      <c r="I295">
        <v>14118.38</v>
      </c>
    </row>
    <row r="296" spans="1:9" x14ac:dyDescent="0.25">
      <c r="A296" s="2">
        <f>KGI!A296</f>
        <v>44830</v>
      </c>
      <c r="B296">
        <f>KGI!D296</f>
        <v>222410</v>
      </c>
      <c r="C296">
        <f t="shared" si="66"/>
        <v>-7275</v>
      </c>
      <c r="D296">
        <f t="shared" si="67"/>
        <v>-3.1673814136752507E-2</v>
      </c>
      <c r="E296">
        <f t="shared" si="68"/>
        <v>185.34166666666692</v>
      </c>
      <c r="G296" s="2">
        <f t="shared" si="69"/>
        <v>44830</v>
      </c>
      <c r="H296">
        <f t="shared" si="70"/>
        <v>185.34166666666692</v>
      </c>
      <c r="I296">
        <v>13778.19</v>
      </c>
    </row>
    <row r="297" spans="1:9" x14ac:dyDescent="0.25">
      <c r="A297" s="2">
        <f>KGI!A297</f>
        <v>44831</v>
      </c>
      <c r="B297">
        <f>KGI!D297</f>
        <v>223139</v>
      </c>
      <c r="C297">
        <f t="shared" si="66"/>
        <v>729</v>
      </c>
      <c r="D297">
        <f t="shared" si="67"/>
        <v>3.27773031788139E-3</v>
      </c>
      <c r="E297">
        <f t="shared" si="68"/>
        <v>185.94916666666694</v>
      </c>
      <c r="G297" s="2">
        <f t="shared" si="69"/>
        <v>44831</v>
      </c>
      <c r="H297">
        <f t="shared" si="70"/>
        <v>185.94916666666694</v>
      </c>
      <c r="I297">
        <v>13826.59</v>
      </c>
    </row>
    <row r="298" spans="1:9" x14ac:dyDescent="0.25">
      <c r="A298" s="2">
        <f>KGI!A298</f>
        <v>44832</v>
      </c>
      <c r="B298">
        <f>KGI!D298</f>
        <v>227570</v>
      </c>
      <c r="C298">
        <f t="shared" si="66"/>
        <v>4431</v>
      </c>
      <c r="D298">
        <f t="shared" si="67"/>
        <v>1.9857577563760706E-2</v>
      </c>
      <c r="E298">
        <f t="shared" si="68"/>
        <v>189.64166666666694</v>
      </c>
      <c r="G298" s="2">
        <f t="shared" si="69"/>
        <v>44832</v>
      </c>
      <c r="H298">
        <f t="shared" si="70"/>
        <v>189.64166666666694</v>
      </c>
      <c r="I298">
        <v>13466.07</v>
      </c>
    </row>
    <row r="299" spans="1:9" x14ac:dyDescent="0.25">
      <c r="A299" s="2">
        <f>KGI!A299</f>
        <v>44833</v>
      </c>
      <c r="B299">
        <f>KGI!D299</f>
        <v>228920</v>
      </c>
      <c r="C299">
        <f t="shared" si="66"/>
        <v>1350</v>
      </c>
      <c r="D299">
        <f t="shared" si="67"/>
        <v>5.9322406292569322E-3</v>
      </c>
      <c r="E299">
        <f t="shared" si="68"/>
        <v>190.76666666666696</v>
      </c>
      <c r="G299" s="2">
        <f t="shared" si="69"/>
        <v>44833</v>
      </c>
      <c r="H299">
        <f t="shared" si="70"/>
        <v>190.76666666666696</v>
      </c>
      <c r="I299">
        <v>13534.26</v>
      </c>
    </row>
    <row r="300" spans="1:9" x14ac:dyDescent="0.25">
      <c r="A300" s="2">
        <f>KGI!A300</f>
        <v>44834</v>
      </c>
      <c r="B300">
        <f>KGI!D300</f>
        <v>232870</v>
      </c>
      <c r="C300">
        <f t="shared" si="66"/>
        <v>3950</v>
      </c>
      <c r="D300">
        <f t="shared" si="67"/>
        <v>1.7254936222261052E-2</v>
      </c>
      <c r="E300">
        <f t="shared" si="68"/>
        <v>194.05833333333365</v>
      </c>
      <c r="G300" s="2">
        <f t="shared" si="69"/>
        <v>44834</v>
      </c>
      <c r="H300">
        <f t="shared" si="70"/>
        <v>194.05833333333365</v>
      </c>
      <c r="I300">
        <v>13424.58</v>
      </c>
    </row>
    <row r="301" spans="1:9" x14ac:dyDescent="0.25">
      <c r="A301" s="2">
        <f>KGI!A301</f>
        <v>44837</v>
      </c>
      <c r="B301">
        <f>KGI!D301</f>
        <v>235370</v>
      </c>
      <c r="C301">
        <f t="shared" si="66"/>
        <v>2500</v>
      </c>
      <c r="D301">
        <f t="shared" si="67"/>
        <v>1.0735603555631898E-2</v>
      </c>
      <c r="E301">
        <f t="shared" si="68"/>
        <v>196.14166666666699</v>
      </c>
      <c r="G301" s="2">
        <f t="shared" si="69"/>
        <v>44837</v>
      </c>
      <c r="H301">
        <f t="shared" si="70"/>
        <v>196.14166666666699</v>
      </c>
      <c r="I301">
        <v>13300.48</v>
      </c>
    </row>
    <row r="302" spans="1:9" x14ac:dyDescent="0.25">
      <c r="A302" s="2">
        <f>KGI!A302</f>
        <v>44838</v>
      </c>
      <c r="B302">
        <f>KGI!D302</f>
        <v>230298</v>
      </c>
      <c r="C302">
        <f t="shared" si="66"/>
        <v>-5072</v>
      </c>
      <c r="D302">
        <f t="shared" si="67"/>
        <v>-2.1549050431235926E-2</v>
      </c>
      <c r="E302">
        <f t="shared" si="68"/>
        <v>191.91500000000033</v>
      </c>
      <c r="G302" s="2">
        <f t="shared" si="69"/>
        <v>44838</v>
      </c>
      <c r="H302">
        <f t="shared" si="70"/>
        <v>191.91500000000033</v>
      </c>
      <c r="I302">
        <v>13576.52</v>
      </c>
    </row>
    <row r="303" spans="1:9" x14ac:dyDescent="0.25">
      <c r="A303" s="2">
        <f>KGI!A303</f>
        <v>44839</v>
      </c>
      <c r="B303">
        <f>KGI!D303</f>
        <v>229754</v>
      </c>
      <c r="C303">
        <f t="shared" si="66"/>
        <v>-544</v>
      </c>
      <c r="D303">
        <f t="shared" si="67"/>
        <v>-2.3621568576366273E-3</v>
      </c>
      <c r="E303">
        <f t="shared" si="68"/>
        <v>191.46166666666699</v>
      </c>
      <c r="G303" s="2">
        <f t="shared" si="69"/>
        <v>44839</v>
      </c>
      <c r="H303">
        <f t="shared" si="70"/>
        <v>191.46166666666699</v>
      </c>
      <c r="I303">
        <v>13801.43</v>
      </c>
    </row>
    <row r="304" spans="1:9" x14ac:dyDescent="0.25">
      <c r="A304" s="2">
        <f>KGI!A304</f>
        <v>44840</v>
      </c>
      <c r="B304">
        <f>KGI!D304</f>
        <v>231261</v>
      </c>
      <c r="C304">
        <f t="shared" si="66"/>
        <v>1507</v>
      </c>
      <c r="D304">
        <f t="shared" si="67"/>
        <v>6.5591893938734469E-3</v>
      </c>
      <c r="E304">
        <f t="shared" si="68"/>
        <v>192.71750000000031</v>
      </c>
      <c r="G304" s="2">
        <f t="shared" si="69"/>
        <v>44840</v>
      </c>
      <c r="H304">
        <f t="shared" si="70"/>
        <v>192.71750000000031</v>
      </c>
      <c r="I304">
        <v>13892.05</v>
      </c>
    </row>
    <row r="305" spans="1:9" x14ac:dyDescent="0.25">
      <c r="A305" s="2">
        <f>KGI!A305</f>
        <v>44841</v>
      </c>
      <c r="B305">
        <f>KGI!D305</f>
        <v>229356</v>
      </c>
      <c r="C305">
        <f t="shared" si="66"/>
        <v>-1905</v>
      </c>
      <c r="D305">
        <f t="shared" si="67"/>
        <v>-8.237446002568526E-3</v>
      </c>
      <c r="E305">
        <f t="shared" si="68"/>
        <v>191.13000000000031</v>
      </c>
      <c r="G305" s="2">
        <f t="shared" si="69"/>
        <v>44841</v>
      </c>
      <c r="H305">
        <f t="shared" si="70"/>
        <v>191.13000000000031</v>
      </c>
      <c r="I305">
        <v>13702.28</v>
      </c>
    </row>
    <row r="306" spans="1:9" x14ac:dyDescent="0.25">
      <c r="A306" s="2">
        <f>KGI!A306</f>
        <v>44845</v>
      </c>
      <c r="B306">
        <f>KGI!D306</f>
        <v>232071</v>
      </c>
      <c r="C306">
        <f t="shared" si="66"/>
        <v>2715</v>
      </c>
      <c r="D306">
        <f t="shared" si="67"/>
        <v>1.1837492805943598E-2</v>
      </c>
      <c r="E306">
        <f t="shared" si="68"/>
        <v>193.39250000000033</v>
      </c>
      <c r="G306" s="2">
        <f t="shared" si="69"/>
        <v>44845</v>
      </c>
      <c r="H306">
        <f t="shared" si="70"/>
        <v>193.39250000000033</v>
      </c>
      <c r="I306">
        <v>13106.03</v>
      </c>
    </row>
    <row r="307" spans="1:9" x14ac:dyDescent="0.25">
      <c r="A307" s="2">
        <f>KGI!A307</f>
        <v>44846</v>
      </c>
      <c r="B307">
        <f>KGI!D307</f>
        <v>232891</v>
      </c>
      <c r="C307">
        <f t="shared" si="66"/>
        <v>820</v>
      </c>
      <c r="D307">
        <f t="shared" si="67"/>
        <v>3.5334014159459819E-3</v>
      </c>
      <c r="E307">
        <f t="shared" si="68"/>
        <v>194.07583333333366</v>
      </c>
      <c r="G307" s="2">
        <f t="shared" si="69"/>
        <v>44846</v>
      </c>
      <c r="H307">
        <f t="shared" si="70"/>
        <v>194.07583333333366</v>
      </c>
      <c r="I307">
        <v>13081.24</v>
      </c>
    </row>
    <row r="308" spans="1:9" x14ac:dyDescent="0.25">
      <c r="A308" s="2">
        <f>KGI!A308</f>
        <v>44847</v>
      </c>
      <c r="B308">
        <f>KGI!D308</f>
        <v>230741</v>
      </c>
      <c r="C308">
        <f t="shared" si="66"/>
        <v>-2150</v>
      </c>
      <c r="D308">
        <f t="shared" si="67"/>
        <v>-9.2317865439196876E-3</v>
      </c>
      <c r="E308">
        <f t="shared" si="68"/>
        <v>192.28416666666701</v>
      </c>
      <c r="G308" s="2">
        <f t="shared" si="69"/>
        <v>44847</v>
      </c>
      <c r="H308">
        <f t="shared" si="70"/>
        <v>192.28416666666701</v>
      </c>
      <c r="I308">
        <v>12810.73</v>
      </c>
    </row>
    <row r="309" spans="1:9" x14ac:dyDescent="0.25">
      <c r="A309" s="2">
        <f>KGI!A309</f>
        <v>44848</v>
      </c>
      <c r="B309">
        <f>KGI!D309</f>
        <v>242241</v>
      </c>
      <c r="C309">
        <f t="shared" ref="C309:C318" si="71">B309-B308</f>
        <v>11500</v>
      </c>
      <c r="D309">
        <f t="shared" ref="D309:D318" si="72">(B309-B308)/B308</f>
        <v>4.9839430356980338E-2</v>
      </c>
      <c r="E309">
        <f t="shared" ref="E309:E318" si="73">E308*(1+D309)</f>
        <v>201.86750000000035</v>
      </c>
      <c r="G309" s="2">
        <f t="shared" ref="G309:G318" si="74">A309</f>
        <v>44848</v>
      </c>
      <c r="H309">
        <f t="shared" ref="H309:H318" si="75">E309</f>
        <v>201.86750000000035</v>
      </c>
      <c r="I309">
        <v>13128.12</v>
      </c>
    </row>
    <row r="310" spans="1:9" x14ac:dyDescent="0.25">
      <c r="A310" s="2">
        <f>KGI!A310</f>
        <v>44851</v>
      </c>
      <c r="B310">
        <f>KGI!D310</f>
        <v>226641</v>
      </c>
      <c r="C310">
        <f t="shared" si="71"/>
        <v>-15600</v>
      </c>
      <c r="D310">
        <f t="shared" si="72"/>
        <v>-6.4398677350242114E-2</v>
      </c>
      <c r="E310">
        <f t="shared" si="73"/>
        <v>188.86750000000035</v>
      </c>
      <c r="G310" s="2">
        <f t="shared" si="74"/>
        <v>44851</v>
      </c>
      <c r="H310">
        <f t="shared" si="75"/>
        <v>188.86750000000035</v>
      </c>
      <c r="I310">
        <v>12966.05</v>
      </c>
    </row>
    <row r="311" spans="1:9" x14ac:dyDescent="0.25">
      <c r="A311" s="2">
        <f>KGI!A311</f>
        <v>44852</v>
      </c>
      <c r="B311">
        <f>KGI!D311</f>
        <v>227791</v>
      </c>
      <c r="C311">
        <f t="shared" si="71"/>
        <v>1150</v>
      </c>
      <c r="D311">
        <f t="shared" si="72"/>
        <v>5.0741039794211995E-3</v>
      </c>
      <c r="E311">
        <f t="shared" si="73"/>
        <v>189.82583333333366</v>
      </c>
      <c r="G311" s="2">
        <f t="shared" si="74"/>
        <v>44852</v>
      </c>
      <c r="H311">
        <f t="shared" si="75"/>
        <v>189.82583333333366</v>
      </c>
      <c r="I311">
        <v>13124.68</v>
      </c>
    </row>
    <row r="312" spans="1:9" x14ac:dyDescent="0.25">
      <c r="A312" s="2">
        <f>KGI!A312</f>
        <v>44853</v>
      </c>
      <c r="B312">
        <f>KGI!D312</f>
        <v>232499</v>
      </c>
      <c r="C312">
        <f t="shared" si="71"/>
        <v>4708</v>
      </c>
      <c r="D312">
        <f t="shared" si="72"/>
        <v>2.0668068536509345E-2</v>
      </c>
      <c r="E312">
        <f t="shared" si="73"/>
        <v>193.74916666666698</v>
      </c>
      <c r="G312" s="2">
        <f t="shared" si="74"/>
        <v>44853</v>
      </c>
      <c r="H312">
        <f t="shared" si="75"/>
        <v>193.74916666666698</v>
      </c>
      <c r="I312">
        <v>12976.76</v>
      </c>
    </row>
    <row r="313" spans="1:9" x14ac:dyDescent="0.25">
      <c r="A313" s="2">
        <f>KGI!A313</f>
        <v>44854</v>
      </c>
      <c r="B313">
        <f>KGI!D313</f>
        <v>230793</v>
      </c>
      <c r="C313">
        <f t="shared" si="71"/>
        <v>-1706</v>
      </c>
      <c r="D313">
        <f t="shared" si="72"/>
        <v>-7.3376659684557784E-3</v>
      </c>
      <c r="E313">
        <f t="shared" si="73"/>
        <v>192.32750000000033</v>
      </c>
      <c r="G313" s="2">
        <f t="shared" si="74"/>
        <v>44854</v>
      </c>
      <c r="H313">
        <f t="shared" si="75"/>
        <v>192.32750000000033</v>
      </c>
      <c r="I313">
        <v>12946.1</v>
      </c>
    </row>
    <row r="314" spans="1:9" x14ac:dyDescent="0.25">
      <c r="A314" s="2">
        <f>KGI!A314</f>
        <v>44855</v>
      </c>
      <c r="B314">
        <f>KGI!D314</f>
        <v>231543</v>
      </c>
      <c r="C314">
        <f t="shared" si="71"/>
        <v>750</v>
      </c>
      <c r="D314">
        <f t="shared" si="72"/>
        <v>3.2496652844756992E-3</v>
      </c>
      <c r="E314">
        <f t="shared" si="73"/>
        <v>192.95250000000036</v>
      </c>
      <c r="G314" s="2">
        <f t="shared" si="74"/>
        <v>44855</v>
      </c>
      <c r="H314">
        <f t="shared" si="75"/>
        <v>192.95250000000036</v>
      </c>
      <c r="I314">
        <v>12819.2</v>
      </c>
    </row>
    <row r="315" spans="1:9" x14ac:dyDescent="0.25">
      <c r="A315" s="2">
        <f>KGI!A315</f>
        <v>44858</v>
      </c>
      <c r="B315">
        <f>KGI!D315</f>
        <v>231110</v>
      </c>
      <c r="C315">
        <f t="shared" si="71"/>
        <v>-433</v>
      </c>
      <c r="D315">
        <f t="shared" si="72"/>
        <v>-1.8700630120539166E-3</v>
      </c>
      <c r="E315">
        <f t="shared" si="73"/>
        <v>192.59166666666701</v>
      </c>
      <c r="G315" s="2">
        <f t="shared" si="74"/>
        <v>44858</v>
      </c>
      <c r="H315">
        <f t="shared" si="75"/>
        <v>192.59166666666701</v>
      </c>
      <c r="I315">
        <v>12856.98</v>
      </c>
    </row>
    <row r="316" spans="1:9" x14ac:dyDescent="0.25">
      <c r="A316" s="2">
        <f>KGI!A316</f>
        <v>44859</v>
      </c>
      <c r="B316">
        <f>KGI!D316</f>
        <v>233162</v>
      </c>
      <c r="C316">
        <f t="shared" si="71"/>
        <v>2052</v>
      </c>
      <c r="D316">
        <f t="shared" si="72"/>
        <v>8.8788888408117342E-3</v>
      </c>
      <c r="E316">
        <f t="shared" si="73"/>
        <v>194.30166666666702</v>
      </c>
      <c r="G316" s="2">
        <f t="shared" si="74"/>
        <v>44859</v>
      </c>
      <c r="H316">
        <f t="shared" si="75"/>
        <v>194.30166666666702</v>
      </c>
      <c r="I316">
        <v>12666.12</v>
      </c>
    </row>
    <row r="317" spans="1:9" x14ac:dyDescent="0.25">
      <c r="A317" s="2">
        <f>KGI!A317</f>
        <v>44860</v>
      </c>
      <c r="B317">
        <f>KGI!D317</f>
        <v>232112</v>
      </c>
      <c r="C317">
        <f t="shared" si="71"/>
        <v>-1050</v>
      </c>
      <c r="D317">
        <f t="shared" si="72"/>
        <v>-4.5033067137869804E-3</v>
      </c>
      <c r="E317">
        <f t="shared" si="73"/>
        <v>193.42666666666702</v>
      </c>
      <c r="G317" s="2">
        <f t="shared" si="74"/>
        <v>44860</v>
      </c>
      <c r="H317">
        <f t="shared" si="75"/>
        <v>193.42666666666702</v>
      </c>
      <c r="I317">
        <v>12729.05</v>
      </c>
    </row>
    <row r="318" spans="1:9" x14ac:dyDescent="0.25">
      <c r="A318" s="2">
        <f>KGI!A318</f>
        <v>44861</v>
      </c>
      <c r="B318">
        <f>KGI!D318</f>
        <v>230162</v>
      </c>
      <c r="C318">
        <f t="shared" si="71"/>
        <v>-1950</v>
      </c>
      <c r="D318">
        <f t="shared" si="72"/>
        <v>-8.4011167022816566E-3</v>
      </c>
      <c r="E318">
        <f t="shared" si="73"/>
        <v>191.80166666666702</v>
      </c>
      <c r="G318" s="2">
        <f t="shared" si="74"/>
        <v>44861</v>
      </c>
      <c r="H318">
        <f t="shared" si="75"/>
        <v>191.80166666666702</v>
      </c>
      <c r="I318">
        <v>12926.378000000001</v>
      </c>
    </row>
    <row r="319" spans="1:9" x14ac:dyDescent="0.25">
      <c r="A319" s="2">
        <f>KGI!A319</f>
        <v>44862</v>
      </c>
      <c r="B319">
        <f>KGI!D319</f>
        <v>232665</v>
      </c>
      <c r="C319">
        <f t="shared" ref="C319:C378" si="76">B319-B318</f>
        <v>2503</v>
      </c>
      <c r="D319">
        <f t="shared" ref="D319:D378" si="77">(B319-B318)/B318</f>
        <v>1.0874948949001139E-2</v>
      </c>
      <c r="E319">
        <f t="shared" ref="E319:E378" si="78">E318*(1+D319)</f>
        <v>193.88750000000036</v>
      </c>
      <c r="G319" s="2">
        <f t="shared" ref="G319:G378" si="79">A319</f>
        <v>44862</v>
      </c>
      <c r="H319">
        <f t="shared" ref="H319:H378" si="80">E319</f>
        <v>193.88750000000036</v>
      </c>
      <c r="I319">
        <v>12788.42</v>
      </c>
    </row>
    <row r="320" spans="1:9" x14ac:dyDescent="0.25">
      <c r="A320" s="2">
        <f>KGI!A320</f>
        <v>44865</v>
      </c>
      <c r="B320">
        <f>KGI!D320</f>
        <v>230692</v>
      </c>
      <c r="C320">
        <f t="shared" si="76"/>
        <v>-1973</v>
      </c>
      <c r="D320">
        <f t="shared" si="77"/>
        <v>-8.4800034384200466E-3</v>
      </c>
      <c r="E320">
        <f t="shared" si="78"/>
        <v>192.24333333333368</v>
      </c>
      <c r="G320" s="2">
        <f t="shared" si="79"/>
        <v>44865</v>
      </c>
      <c r="H320">
        <f t="shared" si="80"/>
        <v>192.24333333333368</v>
      </c>
      <c r="I320">
        <v>12949.75</v>
      </c>
    </row>
    <row r="321" spans="1:9" x14ac:dyDescent="0.25">
      <c r="A321" s="2">
        <f>KGI!A321</f>
        <v>44866</v>
      </c>
      <c r="B321">
        <f>KGI!D321</f>
        <v>230515</v>
      </c>
      <c r="C321">
        <f t="shared" si="76"/>
        <v>-177</v>
      </c>
      <c r="D321">
        <f t="shared" si="77"/>
        <v>-7.6725677526745615E-4</v>
      </c>
      <c r="E321">
        <f t="shared" si="78"/>
        <v>192.09583333333367</v>
      </c>
      <c r="G321" s="2">
        <f t="shared" si="79"/>
        <v>44866</v>
      </c>
      <c r="H321">
        <f t="shared" si="80"/>
        <v>192.09583333333367</v>
      </c>
      <c r="I321">
        <v>13037.21</v>
      </c>
    </row>
    <row r="322" spans="1:9" x14ac:dyDescent="0.25">
      <c r="A322" s="2">
        <f>KGI!A322</f>
        <v>44867</v>
      </c>
      <c r="B322">
        <f>KGI!D322</f>
        <v>230855</v>
      </c>
      <c r="C322">
        <f t="shared" si="76"/>
        <v>340</v>
      </c>
      <c r="D322">
        <f t="shared" si="77"/>
        <v>1.4749582456673102E-3</v>
      </c>
      <c r="E322">
        <f t="shared" si="78"/>
        <v>192.379166666667</v>
      </c>
      <c r="G322" s="2">
        <f t="shared" si="79"/>
        <v>44867</v>
      </c>
      <c r="H322">
        <f t="shared" si="80"/>
        <v>192.379166666667</v>
      </c>
      <c r="I322">
        <v>13100.17</v>
      </c>
    </row>
    <row r="323" spans="1:9" x14ac:dyDescent="0.25">
      <c r="A323" s="2">
        <f>KGI!A323</f>
        <v>44868</v>
      </c>
      <c r="B323">
        <f>KGI!D323</f>
        <v>232700</v>
      </c>
      <c r="C323">
        <f t="shared" si="76"/>
        <v>1845</v>
      </c>
      <c r="D323">
        <f t="shared" si="77"/>
        <v>7.9920296289878925E-3</v>
      </c>
      <c r="E323">
        <f t="shared" si="78"/>
        <v>193.91666666666703</v>
      </c>
      <c r="G323" s="2">
        <f t="shared" si="79"/>
        <v>44868</v>
      </c>
      <c r="H323">
        <f t="shared" si="80"/>
        <v>193.91666666666703</v>
      </c>
      <c r="I323">
        <v>12986.6</v>
      </c>
    </row>
    <row r="324" spans="1:9" x14ac:dyDescent="0.25">
      <c r="A324" s="2">
        <f>KGI!A324</f>
        <v>44869</v>
      </c>
      <c r="B324">
        <f>KGI!D324</f>
        <v>233396</v>
      </c>
      <c r="C324">
        <f t="shared" si="76"/>
        <v>696</v>
      </c>
      <c r="D324">
        <f t="shared" si="77"/>
        <v>2.9909755049419852E-3</v>
      </c>
      <c r="E324">
        <f t="shared" si="78"/>
        <v>194.49666666666704</v>
      </c>
      <c r="G324" s="2">
        <f t="shared" si="79"/>
        <v>44869</v>
      </c>
      <c r="H324">
        <f t="shared" si="80"/>
        <v>194.49666666666704</v>
      </c>
      <c r="I324">
        <v>13026.71</v>
      </c>
    </row>
    <row r="325" spans="1:9" x14ac:dyDescent="0.25">
      <c r="A325" s="2">
        <f>KGI!A325</f>
        <v>44872</v>
      </c>
      <c r="B325">
        <f>KGI!D325</f>
        <v>234582</v>
      </c>
      <c r="C325">
        <f t="shared" si="76"/>
        <v>1186</v>
      </c>
      <c r="D325">
        <f t="shared" si="77"/>
        <v>5.0814923991842195E-3</v>
      </c>
      <c r="E325">
        <f t="shared" si="78"/>
        <v>195.48500000000038</v>
      </c>
      <c r="G325" s="2">
        <f t="shared" si="79"/>
        <v>44872</v>
      </c>
      <c r="H325">
        <f t="shared" si="80"/>
        <v>195.48500000000038</v>
      </c>
      <c r="I325">
        <v>13223.73</v>
      </c>
    </row>
    <row r="326" spans="1:9" x14ac:dyDescent="0.25">
      <c r="A326" s="2">
        <f>KGI!A326</f>
        <v>44873</v>
      </c>
      <c r="B326">
        <f>KGI!D326</f>
        <v>234076</v>
      </c>
      <c r="C326">
        <f t="shared" si="76"/>
        <v>-506</v>
      </c>
      <c r="D326">
        <f t="shared" si="77"/>
        <v>-2.1570282459864782E-3</v>
      </c>
      <c r="E326">
        <f t="shared" si="78"/>
        <v>195.0633333333337</v>
      </c>
      <c r="G326" s="2">
        <f t="shared" si="79"/>
        <v>44873</v>
      </c>
      <c r="H326">
        <f t="shared" si="80"/>
        <v>195.0633333333337</v>
      </c>
      <c r="I326">
        <v>13347.76</v>
      </c>
    </row>
    <row r="327" spans="1:9" x14ac:dyDescent="0.25">
      <c r="A327" s="2">
        <f>KGI!A327</f>
        <v>44874</v>
      </c>
      <c r="B327">
        <f>KGI!D327</f>
        <v>231796</v>
      </c>
      <c r="C327">
        <f t="shared" si="76"/>
        <v>-2280</v>
      </c>
      <c r="D327">
        <f t="shared" si="77"/>
        <v>-9.7404261863668212E-3</v>
      </c>
      <c r="E327">
        <f t="shared" si="78"/>
        <v>193.1633333333337</v>
      </c>
      <c r="G327" s="2">
        <f t="shared" si="79"/>
        <v>44874</v>
      </c>
      <c r="H327">
        <f t="shared" si="80"/>
        <v>193.1633333333337</v>
      </c>
      <c r="I327">
        <v>13638.81</v>
      </c>
    </row>
    <row r="328" spans="1:9" x14ac:dyDescent="0.25">
      <c r="A328" s="2">
        <f>KGI!A328</f>
        <v>44875</v>
      </c>
      <c r="B328">
        <f>KGI!D328</f>
        <v>233280</v>
      </c>
      <c r="C328">
        <f t="shared" si="76"/>
        <v>1484</v>
      </c>
      <c r="D328">
        <f t="shared" si="77"/>
        <v>6.4021812283214553E-3</v>
      </c>
      <c r="E328">
        <f t="shared" si="78"/>
        <v>194.40000000000038</v>
      </c>
      <c r="G328" s="2">
        <f t="shared" si="79"/>
        <v>44875</v>
      </c>
      <c r="H328">
        <f t="shared" si="80"/>
        <v>194.40000000000038</v>
      </c>
      <c r="I328">
        <v>13503.76</v>
      </c>
    </row>
    <row r="329" spans="1:9" x14ac:dyDescent="0.25">
      <c r="A329" s="2">
        <f>KGI!A329</f>
        <v>44876</v>
      </c>
      <c r="B329">
        <f>KGI!D329</f>
        <v>227363</v>
      </c>
      <c r="C329">
        <f t="shared" si="76"/>
        <v>-5917</v>
      </c>
      <c r="D329">
        <f t="shared" si="77"/>
        <v>-2.5364368998628258E-2</v>
      </c>
      <c r="E329">
        <f t="shared" si="78"/>
        <v>189.46916666666704</v>
      </c>
      <c r="G329" s="2">
        <f t="shared" si="79"/>
        <v>44876</v>
      </c>
      <c r="H329">
        <f t="shared" si="80"/>
        <v>189.46916666666704</v>
      </c>
      <c r="I329">
        <v>14007.56</v>
      </c>
    </row>
    <row r="330" spans="1:9" x14ac:dyDescent="0.25">
      <c r="A330" s="2">
        <f>KGI!A330</f>
        <v>44879</v>
      </c>
      <c r="B330">
        <f>KGI!D330</f>
        <v>228465</v>
      </c>
      <c r="C330">
        <f t="shared" si="76"/>
        <v>1102</v>
      </c>
      <c r="D330">
        <f t="shared" si="77"/>
        <v>4.8468748213209715E-3</v>
      </c>
      <c r="E330">
        <f t="shared" si="78"/>
        <v>190.38750000000039</v>
      </c>
      <c r="G330" s="2">
        <f t="shared" si="79"/>
        <v>44879</v>
      </c>
      <c r="H330">
        <f t="shared" si="80"/>
        <v>190.38750000000039</v>
      </c>
      <c r="I330">
        <v>14174.9</v>
      </c>
    </row>
    <row r="331" spans="1:9" x14ac:dyDescent="0.25">
      <c r="A331" s="2">
        <f>KGI!A331</f>
        <v>44880</v>
      </c>
      <c r="B331">
        <f>KGI!D331</f>
        <v>231565</v>
      </c>
      <c r="C331">
        <f t="shared" si="76"/>
        <v>3100</v>
      </c>
      <c r="D331">
        <f t="shared" si="77"/>
        <v>1.3568817980872344E-2</v>
      </c>
      <c r="E331">
        <f t="shared" si="78"/>
        <v>192.97083333333373</v>
      </c>
      <c r="G331" s="2">
        <f t="shared" si="79"/>
        <v>44880</v>
      </c>
      <c r="H331">
        <f t="shared" si="80"/>
        <v>192.97083333333373</v>
      </c>
      <c r="I331">
        <v>14546.31</v>
      </c>
    </row>
    <row r="332" spans="1:9" x14ac:dyDescent="0.25">
      <c r="A332" s="2">
        <f>KGI!A332</f>
        <v>44881</v>
      </c>
      <c r="B332">
        <f>KGI!D332</f>
        <v>231541</v>
      </c>
      <c r="C332">
        <f t="shared" si="76"/>
        <v>-24</v>
      </c>
      <c r="D332">
        <f t="shared" si="77"/>
        <v>-1.0364260574784618E-4</v>
      </c>
      <c r="E332">
        <f t="shared" si="78"/>
        <v>192.95083333333375</v>
      </c>
      <c r="G332" s="2">
        <f t="shared" si="79"/>
        <v>44881</v>
      </c>
      <c r="H332">
        <f t="shared" si="80"/>
        <v>192.95083333333375</v>
      </c>
      <c r="I332">
        <v>14537.35</v>
      </c>
    </row>
    <row r="333" spans="1:9" x14ac:dyDescent="0.25">
      <c r="A333" s="2">
        <f>KGI!A333</f>
        <v>44882</v>
      </c>
      <c r="B333">
        <f>KGI!D333</f>
        <v>230570</v>
      </c>
      <c r="C333">
        <f t="shared" si="76"/>
        <v>-971</v>
      </c>
      <c r="D333">
        <f t="shared" si="77"/>
        <v>-4.1936417308381666E-3</v>
      </c>
      <c r="E333">
        <f t="shared" si="78"/>
        <v>192.14166666666708</v>
      </c>
      <c r="G333" s="2">
        <f t="shared" si="79"/>
        <v>44882</v>
      </c>
      <c r="H333">
        <f t="shared" si="80"/>
        <v>192.14166666666708</v>
      </c>
      <c r="I333">
        <v>14535.23</v>
      </c>
    </row>
    <row r="334" spans="1:9" x14ac:dyDescent="0.25">
      <c r="A334" s="2">
        <f>KGI!A334</f>
        <v>44883</v>
      </c>
      <c r="B334">
        <f>KGI!D334</f>
        <v>229797</v>
      </c>
      <c r="C334">
        <f t="shared" si="76"/>
        <v>-773</v>
      </c>
      <c r="D334">
        <f t="shared" si="77"/>
        <v>-3.3525610443683046E-3</v>
      </c>
      <c r="E334">
        <f t="shared" si="78"/>
        <v>191.4975000000004</v>
      </c>
      <c r="G334" s="2">
        <f t="shared" si="79"/>
        <v>44883</v>
      </c>
      <c r="H334">
        <f t="shared" si="80"/>
        <v>191.4975000000004</v>
      </c>
      <c r="I334">
        <v>14504.99</v>
      </c>
    </row>
    <row r="335" spans="1:9" x14ac:dyDescent="0.25">
      <c r="A335" s="2">
        <f>KGI!A335</f>
        <v>44886</v>
      </c>
      <c r="B335">
        <f>KGI!D335</f>
        <v>231247</v>
      </c>
      <c r="C335">
        <f t="shared" si="76"/>
        <v>1450</v>
      </c>
      <c r="D335">
        <f t="shared" si="77"/>
        <v>6.3099170137121026E-3</v>
      </c>
      <c r="E335">
        <f t="shared" si="78"/>
        <v>192.70583333333374</v>
      </c>
      <c r="G335" s="2">
        <f t="shared" si="79"/>
        <v>44886</v>
      </c>
      <c r="H335">
        <f t="shared" si="80"/>
        <v>192.70583333333374</v>
      </c>
      <c r="I335">
        <v>14449.39</v>
      </c>
    </row>
    <row r="336" spans="1:9" x14ac:dyDescent="0.25">
      <c r="A336" s="2">
        <f>KGI!A336</f>
        <v>44887</v>
      </c>
      <c r="B336">
        <f>KGI!D336</f>
        <v>232897</v>
      </c>
      <c r="C336">
        <f t="shared" si="76"/>
        <v>1650</v>
      </c>
      <c r="D336">
        <f t="shared" si="77"/>
        <v>7.1352277002512468E-3</v>
      </c>
      <c r="E336">
        <f t="shared" si="78"/>
        <v>194.08083333333374</v>
      </c>
      <c r="G336" s="2">
        <f t="shared" si="79"/>
        <v>44887</v>
      </c>
      <c r="H336">
        <f t="shared" si="80"/>
        <v>194.08083333333374</v>
      </c>
      <c r="I336">
        <v>14542.2</v>
      </c>
    </row>
    <row r="337" spans="1:9" x14ac:dyDescent="0.25">
      <c r="A337" s="2">
        <f>KGI!A337</f>
        <v>44888</v>
      </c>
      <c r="B337">
        <f>KGI!D337</f>
        <v>234447</v>
      </c>
      <c r="C337">
        <f t="shared" si="76"/>
        <v>1550</v>
      </c>
      <c r="D337">
        <f t="shared" si="77"/>
        <v>6.655302558641803E-3</v>
      </c>
      <c r="E337">
        <f t="shared" si="78"/>
        <v>195.3725000000004</v>
      </c>
      <c r="G337" s="2">
        <f t="shared" si="79"/>
        <v>44888</v>
      </c>
      <c r="H337">
        <f t="shared" si="80"/>
        <v>195.3725000000004</v>
      </c>
      <c r="I337">
        <v>14608.54</v>
      </c>
    </row>
    <row r="338" spans="1:9" x14ac:dyDescent="0.25">
      <c r="A338" s="2">
        <f>KGI!A338</f>
        <v>44889</v>
      </c>
      <c r="B338">
        <f>KGI!D338</f>
        <v>236447</v>
      </c>
      <c r="C338">
        <f t="shared" si="76"/>
        <v>2000</v>
      </c>
      <c r="D338">
        <f t="shared" si="77"/>
        <v>8.5307126983923866E-3</v>
      </c>
      <c r="E338">
        <f t="shared" si="78"/>
        <v>197.03916666666709</v>
      </c>
      <c r="G338" s="2">
        <f t="shared" si="79"/>
        <v>44889</v>
      </c>
      <c r="H338">
        <f t="shared" si="80"/>
        <v>197.03916666666709</v>
      </c>
      <c r="I338">
        <v>14784</v>
      </c>
    </row>
    <row r="339" spans="1:9" x14ac:dyDescent="0.25">
      <c r="A339" s="2">
        <f>KGI!A339</f>
        <v>44890</v>
      </c>
      <c r="B339">
        <f>KGI!D339</f>
        <v>235847</v>
      </c>
      <c r="C339">
        <f t="shared" si="76"/>
        <v>-600</v>
      </c>
      <c r="D339">
        <f t="shared" si="77"/>
        <v>-2.5375665582561841E-3</v>
      </c>
      <c r="E339">
        <f t="shared" si="78"/>
        <v>196.53916666666709</v>
      </c>
      <c r="G339" s="2">
        <f t="shared" si="79"/>
        <v>44890</v>
      </c>
      <c r="H339">
        <f t="shared" si="80"/>
        <v>196.53916666666709</v>
      </c>
      <c r="I339">
        <v>14778.51</v>
      </c>
    </row>
    <row r="340" spans="1:9" x14ac:dyDescent="0.25">
      <c r="A340" s="2">
        <f>KGI!A340</f>
        <v>44893</v>
      </c>
      <c r="B340">
        <f>KGI!D340</f>
        <v>233247</v>
      </c>
      <c r="C340">
        <f t="shared" si="76"/>
        <v>-2600</v>
      </c>
      <c r="D340">
        <f t="shared" si="77"/>
        <v>-1.1024096130118255E-2</v>
      </c>
      <c r="E340">
        <f t="shared" si="78"/>
        <v>194.37250000000043</v>
      </c>
      <c r="G340" s="2">
        <f t="shared" si="79"/>
        <v>44893</v>
      </c>
      <c r="H340">
        <f t="shared" si="80"/>
        <v>194.37250000000043</v>
      </c>
      <c r="I340">
        <v>14556.87</v>
      </c>
    </row>
    <row r="341" spans="1:9" x14ac:dyDescent="0.25">
      <c r="A341" s="2">
        <f>KGI!A341</f>
        <v>44894</v>
      </c>
      <c r="B341">
        <f>KGI!D341</f>
        <v>235797</v>
      </c>
      <c r="C341">
        <f t="shared" si="76"/>
        <v>2550</v>
      </c>
      <c r="D341">
        <f t="shared" si="77"/>
        <v>1.0932616496675198E-2</v>
      </c>
      <c r="E341">
        <f t="shared" si="78"/>
        <v>196.49750000000043</v>
      </c>
      <c r="G341" s="2">
        <f t="shared" si="79"/>
        <v>44894</v>
      </c>
      <c r="H341">
        <f t="shared" si="80"/>
        <v>196.49750000000043</v>
      </c>
      <c r="I341">
        <v>14709.64</v>
      </c>
    </row>
    <row r="342" spans="1:9" x14ac:dyDescent="0.25">
      <c r="A342" s="2">
        <f>KGI!A342</f>
        <v>44895</v>
      </c>
      <c r="B342">
        <f>KGI!D342</f>
        <v>236447</v>
      </c>
      <c r="C342">
        <f t="shared" si="76"/>
        <v>650</v>
      </c>
      <c r="D342">
        <f t="shared" si="77"/>
        <v>2.7566084386145711E-3</v>
      </c>
      <c r="E342">
        <f t="shared" si="78"/>
        <v>197.03916666666709</v>
      </c>
      <c r="G342" s="2">
        <f t="shared" si="79"/>
        <v>44895</v>
      </c>
      <c r="H342">
        <f t="shared" si="80"/>
        <v>197.03916666666709</v>
      </c>
      <c r="I342">
        <v>14879.55</v>
      </c>
    </row>
    <row r="343" spans="1:9" x14ac:dyDescent="0.25">
      <c r="A343" s="2">
        <f>KGI!A343</f>
        <v>44896</v>
      </c>
      <c r="B343">
        <f>KGI!D343</f>
        <v>237597</v>
      </c>
      <c r="C343">
        <f t="shared" si="76"/>
        <v>1150</v>
      </c>
      <c r="D343">
        <f t="shared" si="77"/>
        <v>4.8636692366576867E-3</v>
      </c>
      <c r="E343">
        <f t="shared" si="78"/>
        <v>197.99750000000043</v>
      </c>
      <c r="G343" s="2">
        <f t="shared" si="79"/>
        <v>44896</v>
      </c>
      <c r="H343">
        <f t="shared" si="80"/>
        <v>197.99750000000043</v>
      </c>
      <c r="I343">
        <v>15012.8</v>
      </c>
    </row>
    <row r="344" spans="1:9" x14ac:dyDescent="0.25">
      <c r="A344" s="2">
        <f>KGI!A344</f>
        <v>44897</v>
      </c>
      <c r="B344">
        <f>KGI!D344</f>
        <v>237297</v>
      </c>
      <c r="C344">
        <f t="shared" si="76"/>
        <v>-300</v>
      </c>
      <c r="D344">
        <f t="shared" si="77"/>
        <v>-1.2626422050783469E-3</v>
      </c>
      <c r="E344">
        <f t="shared" si="78"/>
        <v>197.74750000000043</v>
      </c>
      <c r="G344" s="2">
        <f t="shared" si="79"/>
        <v>44897</v>
      </c>
      <c r="H344">
        <f t="shared" si="80"/>
        <v>197.74750000000043</v>
      </c>
      <c r="I344">
        <v>14970.68</v>
      </c>
    </row>
    <row r="345" spans="1:9" x14ac:dyDescent="0.25">
      <c r="A345" s="2">
        <f>KGI!A345</f>
        <v>44900</v>
      </c>
      <c r="B345">
        <f>KGI!D345</f>
        <v>237297</v>
      </c>
      <c r="C345">
        <f t="shared" si="76"/>
        <v>0</v>
      </c>
      <c r="D345">
        <f t="shared" si="77"/>
        <v>0</v>
      </c>
      <c r="E345">
        <f t="shared" si="78"/>
        <v>197.74750000000043</v>
      </c>
      <c r="G345" s="2">
        <f t="shared" si="79"/>
        <v>44900</v>
      </c>
      <c r="H345">
        <f t="shared" si="80"/>
        <v>197.74750000000043</v>
      </c>
      <c r="I345">
        <v>14980.74</v>
      </c>
    </row>
    <row r="346" spans="1:9" x14ac:dyDescent="0.25">
      <c r="A346" s="2">
        <f>KGI!A346</f>
        <v>44901</v>
      </c>
      <c r="B346">
        <f>KGI!D346</f>
        <v>236247</v>
      </c>
      <c r="C346">
        <f t="shared" si="76"/>
        <v>-1050</v>
      </c>
      <c r="D346">
        <f t="shared" si="77"/>
        <v>-4.4248347008179626E-3</v>
      </c>
      <c r="E346">
        <f t="shared" si="78"/>
        <v>196.87250000000043</v>
      </c>
      <c r="G346" s="2">
        <f t="shared" si="79"/>
        <v>44901</v>
      </c>
      <c r="H346">
        <f t="shared" si="80"/>
        <v>196.87250000000043</v>
      </c>
      <c r="I346">
        <v>14728.88</v>
      </c>
    </row>
    <row r="347" spans="1:9" x14ac:dyDescent="0.25">
      <c r="A347" s="2">
        <f>KGI!A347</f>
        <v>44902</v>
      </c>
      <c r="B347">
        <f>KGI!D347</f>
        <v>236447</v>
      </c>
      <c r="C347">
        <f t="shared" si="76"/>
        <v>200</v>
      </c>
      <c r="D347">
        <f t="shared" si="77"/>
        <v>8.4657159667635986E-4</v>
      </c>
      <c r="E347">
        <f t="shared" si="78"/>
        <v>197.03916666666709</v>
      </c>
      <c r="G347" s="2">
        <f t="shared" si="79"/>
        <v>44902</v>
      </c>
      <c r="H347">
        <f t="shared" si="80"/>
        <v>197.03916666666709</v>
      </c>
      <c r="I347">
        <v>14630.01</v>
      </c>
    </row>
    <row r="348" spans="1:9" x14ac:dyDescent="0.25">
      <c r="A348" s="2">
        <f>KGI!A348</f>
        <v>44903</v>
      </c>
      <c r="B348">
        <f>KGI!D348</f>
        <v>235023</v>
      </c>
      <c r="C348">
        <f t="shared" si="76"/>
        <v>-1424</v>
      </c>
      <c r="D348">
        <f t="shared" si="77"/>
        <v>-6.0224912982613441E-3</v>
      </c>
      <c r="E348">
        <f t="shared" si="78"/>
        <v>195.85250000000042</v>
      </c>
      <c r="G348" s="2">
        <f t="shared" si="79"/>
        <v>44903</v>
      </c>
      <c r="H348">
        <f t="shared" si="80"/>
        <v>195.85250000000042</v>
      </c>
      <c r="I348">
        <v>14553.04</v>
      </c>
    </row>
    <row r="349" spans="1:9" x14ac:dyDescent="0.25">
      <c r="A349" s="2">
        <f>KGI!A349</f>
        <v>44904</v>
      </c>
      <c r="B349">
        <f>KGI!D349</f>
        <v>241123</v>
      </c>
      <c r="C349">
        <f t="shared" si="76"/>
        <v>6100</v>
      </c>
      <c r="D349">
        <f t="shared" si="77"/>
        <v>2.5954906541061938E-2</v>
      </c>
      <c r="E349">
        <f t="shared" si="78"/>
        <v>200.93583333333379</v>
      </c>
      <c r="G349" s="2">
        <f t="shared" si="79"/>
        <v>44904</v>
      </c>
      <c r="H349">
        <f t="shared" si="80"/>
        <v>200.93583333333379</v>
      </c>
      <c r="I349">
        <v>14705.43</v>
      </c>
    </row>
    <row r="350" spans="1:9" x14ac:dyDescent="0.25">
      <c r="A350" s="2">
        <f>KGI!A350</f>
        <v>44907</v>
      </c>
      <c r="B350">
        <f>KGI!D350</f>
        <v>238623</v>
      </c>
      <c r="C350">
        <f t="shared" si="76"/>
        <v>-2500</v>
      </c>
      <c r="D350">
        <f t="shared" si="77"/>
        <v>-1.0368152353777948E-2</v>
      </c>
      <c r="E350">
        <f t="shared" si="78"/>
        <v>198.85250000000045</v>
      </c>
      <c r="G350" s="2">
        <f t="shared" si="79"/>
        <v>44907</v>
      </c>
      <c r="H350">
        <f t="shared" si="80"/>
        <v>198.85250000000045</v>
      </c>
      <c r="I350">
        <v>14612.59</v>
      </c>
    </row>
    <row r="351" spans="1:9" x14ac:dyDescent="0.25">
      <c r="A351" s="2">
        <f>KGI!A351</f>
        <v>44908</v>
      </c>
      <c r="B351">
        <f>KGI!D351</f>
        <v>235873</v>
      </c>
      <c r="C351">
        <f t="shared" si="76"/>
        <v>-2750</v>
      </c>
      <c r="D351">
        <f t="shared" si="77"/>
        <v>-1.1524454893283548E-2</v>
      </c>
      <c r="E351">
        <f t="shared" si="78"/>
        <v>196.56083333333376</v>
      </c>
      <c r="G351" s="2">
        <f t="shared" si="79"/>
        <v>44908</v>
      </c>
      <c r="H351">
        <f t="shared" si="80"/>
        <v>196.56083333333376</v>
      </c>
      <c r="I351">
        <v>14522.96</v>
      </c>
    </row>
    <row r="352" spans="1:9" x14ac:dyDescent="0.25">
      <c r="A352" s="2">
        <f>KGI!A352</f>
        <v>44909</v>
      </c>
      <c r="B352">
        <f>KGI!D352</f>
        <v>241723</v>
      </c>
      <c r="C352">
        <f t="shared" si="76"/>
        <v>5850</v>
      </c>
      <c r="D352">
        <f t="shared" si="77"/>
        <v>2.4801482153531774E-2</v>
      </c>
      <c r="E352">
        <f t="shared" si="78"/>
        <v>201.43583333333379</v>
      </c>
      <c r="G352" s="2">
        <f t="shared" si="79"/>
        <v>44909</v>
      </c>
      <c r="H352">
        <f t="shared" si="80"/>
        <v>201.43583333333379</v>
      </c>
      <c r="I352">
        <v>14739.36</v>
      </c>
    </row>
    <row r="353" spans="1:9" x14ac:dyDescent="0.25">
      <c r="A353" s="2">
        <f>KGI!A353</f>
        <v>44910</v>
      </c>
      <c r="B353">
        <f>KGI!D353</f>
        <v>243438</v>
      </c>
      <c r="C353">
        <f t="shared" si="76"/>
        <v>1715</v>
      </c>
      <c r="D353">
        <f t="shared" si="77"/>
        <v>7.0948978789771759E-3</v>
      </c>
      <c r="E353">
        <f t="shared" si="78"/>
        <v>202.86500000000044</v>
      </c>
      <c r="G353" s="2">
        <f t="shared" si="79"/>
        <v>44910</v>
      </c>
      <c r="H353">
        <f t="shared" si="80"/>
        <v>202.86500000000044</v>
      </c>
      <c r="I353">
        <v>14734.13</v>
      </c>
    </row>
    <row r="354" spans="1:9" x14ac:dyDescent="0.25">
      <c r="A354" s="2">
        <f>KGI!A354</f>
        <v>44911</v>
      </c>
      <c r="B354">
        <f>KGI!D354</f>
        <v>243218</v>
      </c>
      <c r="C354">
        <f t="shared" si="76"/>
        <v>-220</v>
      </c>
      <c r="D354">
        <f t="shared" si="77"/>
        <v>-9.0372086527165023E-4</v>
      </c>
      <c r="E354">
        <f t="shared" si="78"/>
        <v>202.6816666666671</v>
      </c>
      <c r="G354" s="2">
        <f t="shared" si="79"/>
        <v>44911</v>
      </c>
      <c r="H354">
        <f t="shared" si="80"/>
        <v>202.6816666666671</v>
      </c>
      <c r="I354">
        <v>14528.55</v>
      </c>
    </row>
    <row r="355" spans="1:9" x14ac:dyDescent="0.25">
      <c r="A355" s="2">
        <f>KGI!A355</f>
        <v>44914</v>
      </c>
      <c r="B355">
        <f>KGI!D355</f>
        <v>243133</v>
      </c>
      <c r="C355">
        <f t="shared" si="76"/>
        <v>-85</v>
      </c>
      <c r="D355">
        <f t="shared" si="77"/>
        <v>-3.4948071277619256E-4</v>
      </c>
      <c r="E355">
        <f t="shared" si="78"/>
        <v>202.61083333333377</v>
      </c>
      <c r="G355" s="2">
        <f t="shared" si="79"/>
        <v>44914</v>
      </c>
      <c r="H355">
        <f t="shared" si="80"/>
        <v>202.61083333333377</v>
      </c>
      <c r="I355">
        <v>14433.32</v>
      </c>
    </row>
    <row r="356" spans="1:9" x14ac:dyDescent="0.25">
      <c r="A356" s="2">
        <f>KGI!A356</f>
        <v>44915</v>
      </c>
      <c r="B356">
        <f>KGI!D356</f>
        <v>242022</v>
      </c>
      <c r="C356">
        <f t="shared" si="76"/>
        <v>-1111</v>
      </c>
      <c r="D356">
        <f t="shared" si="77"/>
        <v>-4.5695154503913498E-3</v>
      </c>
      <c r="E356">
        <f t="shared" si="78"/>
        <v>201.68500000000046</v>
      </c>
      <c r="G356" s="2">
        <f t="shared" si="79"/>
        <v>44915</v>
      </c>
      <c r="H356">
        <f t="shared" si="80"/>
        <v>201.68500000000046</v>
      </c>
      <c r="I356">
        <v>14170.03</v>
      </c>
    </row>
    <row r="357" spans="1:9" x14ac:dyDescent="0.25">
      <c r="A357" s="2">
        <f>KGI!A357</f>
        <v>44916</v>
      </c>
      <c r="B357">
        <f>KGI!D357</f>
        <v>241399</v>
      </c>
      <c r="C357">
        <f t="shared" si="76"/>
        <v>-623</v>
      </c>
      <c r="D357">
        <f t="shared" si="77"/>
        <v>-2.5741461520027106E-3</v>
      </c>
      <c r="E357">
        <f t="shared" si="78"/>
        <v>201.16583333333381</v>
      </c>
      <c r="G357" s="2">
        <f t="shared" si="79"/>
        <v>44916</v>
      </c>
      <c r="H357">
        <f t="shared" si="80"/>
        <v>201.16583333333381</v>
      </c>
      <c r="I357">
        <v>14234.4</v>
      </c>
    </row>
    <row r="358" spans="1:9" x14ac:dyDescent="0.25">
      <c r="A358" s="2">
        <f>KGI!A358</f>
        <v>44917</v>
      </c>
      <c r="B358">
        <f>KGI!D358</f>
        <v>241399</v>
      </c>
      <c r="C358">
        <f t="shared" si="76"/>
        <v>0</v>
      </c>
      <c r="D358">
        <f t="shared" si="77"/>
        <v>0</v>
      </c>
      <c r="E358">
        <f t="shared" si="78"/>
        <v>201.16583333333381</v>
      </c>
      <c r="G358" s="2">
        <f t="shared" si="79"/>
        <v>44917</v>
      </c>
      <c r="H358">
        <f t="shared" si="80"/>
        <v>201.16583333333381</v>
      </c>
      <c r="I358">
        <v>14442.94</v>
      </c>
    </row>
    <row r="359" spans="1:9" x14ac:dyDescent="0.25">
      <c r="A359" s="2">
        <f>KGI!A359</f>
        <v>44918</v>
      </c>
      <c r="B359">
        <f>KGI!D359</f>
        <v>241742</v>
      </c>
      <c r="C359">
        <f t="shared" si="76"/>
        <v>343</v>
      </c>
      <c r="D359">
        <f t="shared" si="77"/>
        <v>1.4208840964544179E-3</v>
      </c>
      <c r="E359">
        <f t="shared" si="78"/>
        <v>201.45166666666717</v>
      </c>
      <c r="G359" s="2">
        <f t="shared" si="79"/>
        <v>44918</v>
      </c>
      <c r="H359">
        <f t="shared" si="80"/>
        <v>201.45166666666717</v>
      </c>
      <c r="I359">
        <v>14271.63</v>
      </c>
    </row>
    <row r="360" spans="1:9" x14ac:dyDescent="0.25">
      <c r="A360" s="2">
        <f>KGI!A360</f>
        <v>44921</v>
      </c>
      <c r="B360">
        <f>KGI!D360</f>
        <v>242592</v>
      </c>
      <c r="C360">
        <f t="shared" si="76"/>
        <v>850</v>
      </c>
      <c r="D360">
        <f t="shared" si="77"/>
        <v>3.516145311944139E-3</v>
      </c>
      <c r="E360">
        <f t="shared" si="78"/>
        <v>202.16000000000051</v>
      </c>
      <c r="G360" s="2">
        <f t="shared" si="79"/>
        <v>44921</v>
      </c>
      <c r="H360">
        <f t="shared" si="80"/>
        <v>202.16000000000051</v>
      </c>
      <c r="I360">
        <v>14285.13</v>
      </c>
    </row>
    <row r="361" spans="1:9" x14ac:dyDescent="0.25">
      <c r="A361" s="2">
        <f>KGI!A361</f>
        <v>44922</v>
      </c>
      <c r="B361">
        <f>KGI!D361</f>
        <v>243242</v>
      </c>
      <c r="C361">
        <f t="shared" si="76"/>
        <v>650</v>
      </c>
      <c r="D361">
        <f t="shared" si="77"/>
        <v>2.6793958580662181E-3</v>
      </c>
      <c r="E361">
        <f t="shared" si="78"/>
        <v>202.70166666666717</v>
      </c>
      <c r="G361" s="2">
        <f t="shared" si="79"/>
        <v>44922</v>
      </c>
      <c r="H361">
        <f t="shared" si="80"/>
        <v>202.70166666666717</v>
      </c>
      <c r="I361">
        <v>14328.43</v>
      </c>
    </row>
    <row r="362" spans="1:9" x14ac:dyDescent="0.25">
      <c r="A362" s="2">
        <f>KGI!A362</f>
        <v>44923</v>
      </c>
      <c r="B362">
        <f>KGI!D362</f>
        <v>241592</v>
      </c>
      <c r="C362">
        <f t="shared" si="76"/>
        <v>-1650</v>
      </c>
      <c r="D362">
        <f t="shared" si="77"/>
        <v>-6.7833680038809083E-3</v>
      </c>
      <c r="E362">
        <f t="shared" si="78"/>
        <v>201.32666666666717</v>
      </c>
      <c r="G362" s="2">
        <f t="shared" si="79"/>
        <v>44923</v>
      </c>
      <c r="H362">
        <f t="shared" si="80"/>
        <v>201.32666666666717</v>
      </c>
      <c r="I362">
        <v>14173.1</v>
      </c>
    </row>
    <row r="363" spans="1:9" x14ac:dyDescent="0.25">
      <c r="A363" s="2">
        <f>KGI!A363</f>
        <v>44924</v>
      </c>
      <c r="B363">
        <f>KGI!D363</f>
        <v>240842</v>
      </c>
      <c r="C363">
        <f t="shared" si="76"/>
        <v>-750</v>
      </c>
      <c r="D363">
        <f t="shared" si="77"/>
        <v>-3.104407430709626E-3</v>
      </c>
      <c r="E363">
        <f t="shared" si="78"/>
        <v>200.70166666666717</v>
      </c>
      <c r="G363" s="2">
        <f t="shared" si="79"/>
        <v>44924</v>
      </c>
      <c r="H363">
        <f t="shared" si="80"/>
        <v>200.70166666666717</v>
      </c>
      <c r="I363">
        <v>14085.02</v>
      </c>
    </row>
    <row r="364" spans="1:9" x14ac:dyDescent="0.25">
      <c r="A364" s="2">
        <f>KGI!A364</f>
        <v>44925</v>
      </c>
      <c r="B364">
        <f>KGI!D364</f>
        <v>241692</v>
      </c>
      <c r="C364">
        <f t="shared" si="76"/>
        <v>850</v>
      </c>
      <c r="D364">
        <f t="shared" si="77"/>
        <v>3.5292847593027792E-3</v>
      </c>
      <c r="E364">
        <f t="shared" si="78"/>
        <v>201.41000000000048</v>
      </c>
      <c r="G364" s="2">
        <f t="shared" si="79"/>
        <v>44925</v>
      </c>
      <c r="H364">
        <f t="shared" si="80"/>
        <v>201.41000000000048</v>
      </c>
      <c r="I364">
        <v>14137.69</v>
      </c>
    </row>
    <row r="365" spans="1:9" x14ac:dyDescent="0.25">
      <c r="A365" s="2">
        <f>KGI!A365</f>
        <v>44929</v>
      </c>
      <c r="B365">
        <f>KGI!D365</f>
        <v>242642</v>
      </c>
      <c r="C365">
        <f t="shared" si="76"/>
        <v>950</v>
      </c>
      <c r="D365">
        <f t="shared" si="77"/>
        <v>3.930622445095411E-3</v>
      </c>
      <c r="E365">
        <f t="shared" si="78"/>
        <v>202.20166666666717</v>
      </c>
      <c r="G365" s="2">
        <f t="shared" si="79"/>
        <v>44929</v>
      </c>
      <c r="H365">
        <f t="shared" si="80"/>
        <v>202.20166666666717</v>
      </c>
      <c r="I365">
        <v>14224.12</v>
      </c>
    </row>
    <row r="366" spans="1:9" x14ac:dyDescent="0.25">
      <c r="A366" s="2">
        <f>KGI!A366</f>
        <v>44930</v>
      </c>
      <c r="B366">
        <f>KGI!D366</f>
        <v>242412</v>
      </c>
      <c r="C366">
        <f t="shared" si="76"/>
        <v>-230</v>
      </c>
      <c r="D366">
        <f t="shared" si="77"/>
        <v>-9.4789855012734816E-4</v>
      </c>
      <c r="E366">
        <f t="shared" si="78"/>
        <v>202.0100000000005</v>
      </c>
      <c r="G366" s="2">
        <f t="shared" si="79"/>
        <v>44930</v>
      </c>
      <c r="H366">
        <f t="shared" si="80"/>
        <v>202.0100000000005</v>
      </c>
      <c r="I366">
        <v>14199.13</v>
      </c>
    </row>
    <row r="367" spans="1:9" x14ac:dyDescent="0.25">
      <c r="A367" s="2">
        <f>KGI!A367</f>
        <v>44931</v>
      </c>
      <c r="B367">
        <f>KGI!D367</f>
        <v>244012</v>
      </c>
      <c r="C367">
        <f t="shared" si="76"/>
        <v>1600</v>
      </c>
      <c r="D367">
        <f t="shared" si="77"/>
        <v>6.6003333168325002E-3</v>
      </c>
      <c r="E367">
        <f t="shared" si="78"/>
        <v>203.34333333333385</v>
      </c>
      <c r="G367" s="2">
        <f t="shared" si="79"/>
        <v>44931</v>
      </c>
      <c r="H367">
        <f t="shared" si="80"/>
        <v>203.34333333333385</v>
      </c>
      <c r="I367">
        <v>14301.05</v>
      </c>
    </row>
    <row r="368" spans="1:9" x14ac:dyDescent="0.25">
      <c r="A368" s="2">
        <f>KGI!A368</f>
        <v>44932</v>
      </c>
      <c r="B368">
        <f>KGI!D368</f>
        <v>243462</v>
      </c>
      <c r="C368">
        <f t="shared" si="76"/>
        <v>-550</v>
      </c>
      <c r="D368">
        <f t="shared" si="77"/>
        <v>-2.2539875088110422E-3</v>
      </c>
      <c r="E368">
        <f t="shared" si="78"/>
        <v>202.88500000000053</v>
      </c>
      <c r="G368" s="2">
        <f t="shared" si="79"/>
        <v>44932</v>
      </c>
      <c r="H368">
        <f t="shared" si="80"/>
        <v>202.88500000000053</v>
      </c>
      <c r="I368">
        <v>14373.34</v>
      </c>
    </row>
    <row r="369" spans="1:9" x14ac:dyDescent="0.25">
      <c r="A369" s="2">
        <f>KGI!A369</f>
        <v>44935</v>
      </c>
      <c r="B369">
        <f>KGI!D369</f>
        <v>246891</v>
      </c>
      <c r="C369">
        <f t="shared" si="76"/>
        <v>3429</v>
      </c>
      <c r="D369">
        <f t="shared" si="77"/>
        <v>1.4084333489415186E-2</v>
      </c>
      <c r="E369">
        <f t="shared" si="78"/>
        <v>205.74250000000055</v>
      </c>
      <c r="G369" s="2">
        <f t="shared" si="79"/>
        <v>44935</v>
      </c>
      <c r="H369">
        <f t="shared" si="80"/>
        <v>205.74250000000055</v>
      </c>
      <c r="I369">
        <v>14752.21</v>
      </c>
    </row>
    <row r="370" spans="1:9" x14ac:dyDescent="0.25">
      <c r="A370" s="2">
        <f>KGI!A370</f>
        <v>44936</v>
      </c>
      <c r="B370">
        <f>KGI!D370</f>
        <v>247841</v>
      </c>
      <c r="C370">
        <f t="shared" si="76"/>
        <v>950</v>
      </c>
      <c r="D370">
        <f t="shared" si="77"/>
        <v>3.8478518860549796E-3</v>
      </c>
      <c r="E370">
        <f t="shared" si="78"/>
        <v>206.5341666666672</v>
      </c>
      <c r="G370" s="2">
        <f t="shared" si="79"/>
        <v>44936</v>
      </c>
      <c r="H370">
        <f t="shared" si="80"/>
        <v>206.5341666666672</v>
      </c>
      <c r="I370">
        <v>14802.96</v>
      </c>
    </row>
    <row r="371" spans="1:9" x14ac:dyDescent="0.25">
      <c r="A371" s="2">
        <f>KGI!A371</f>
        <v>44937</v>
      </c>
      <c r="B371">
        <f>KGI!D371</f>
        <v>244191</v>
      </c>
      <c r="C371">
        <f t="shared" si="76"/>
        <v>-3650</v>
      </c>
      <c r="D371">
        <f t="shared" si="77"/>
        <v>-1.4727183960684471E-2</v>
      </c>
      <c r="E371">
        <f t="shared" si="78"/>
        <v>203.49250000000052</v>
      </c>
      <c r="G371" s="2">
        <f t="shared" si="79"/>
        <v>44937</v>
      </c>
      <c r="H371">
        <f t="shared" si="80"/>
        <v>203.49250000000052</v>
      </c>
      <c r="I371">
        <v>14751.44</v>
      </c>
    </row>
    <row r="372" spans="1:9" x14ac:dyDescent="0.25">
      <c r="A372" s="2">
        <f>KGI!A372</f>
        <v>44938</v>
      </c>
      <c r="B372">
        <f>KGI!D372</f>
        <v>246041</v>
      </c>
      <c r="C372">
        <f t="shared" si="76"/>
        <v>1850</v>
      </c>
      <c r="D372">
        <f t="shared" si="77"/>
        <v>7.5760367908727184E-3</v>
      </c>
      <c r="E372">
        <f t="shared" si="78"/>
        <v>205.0341666666672</v>
      </c>
      <c r="G372" s="2">
        <f t="shared" si="79"/>
        <v>44938</v>
      </c>
      <c r="H372">
        <f t="shared" si="80"/>
        <v>205.0341666666672</v>
      </c>
      <c r="I372">
        <v>14731.64</v>
      </c>
    </row>
    <row r="373" spans="1:9" x14ac:dyDescent="0.25">
      <c r="A373" s="2">
        <f>KGI!A373</f>
        <v>44939</v>
      </c>
      <c r="B373">
        <f>KGI!D373</f>
        <v>246491</v>
      </c>
      <c r="C373">
        <f t="shared" si="76"/>
        <v>450</v>
      </c>
      <c r="D373">
        <f t="shared" si="77"/>
        <v>1.828963465438687E-3</v>
      </c>
      <c r="E373">
        <f t="shared" si="78"/>
        <v>205.4091666666672</v>
      </c>
      <c r="G373" s="2">
        <f t="shared" si="79"/>
        <v>44939</v>
      </c>
      <c r="H373">
        <f t="shared" si="80"/>
        <v>205.4091666666672</v>
      </c>
      <c r="I373">
        <v>14824.13</v>
      </c>
    </row>
    <row r="374" spans="1:9" x14ac:dyDescent="0.25">
      <c r="A374" s="2">
        <f>KGI!A374</f>
        <v>44942</v>
      </c>
      <c r="B374">
        <f>KGI!D374</f>
        <v>251291</v>
      </c>
      <c r="C374">
        <f t="shared" si="76"/>
        <v>4800</v>
      </c>
      <c r="D374">
        <f t="shared" si="77"/>
        <v>1.9473327626566488E-2</v>
      </c>
      <c r="E374">
        <f t="shared" si="78"/>
        <v>209.4091666666672</v>
      </c>
      <c r="G374" s="2">
        <f t="shared" si="79"/>
        <v>44942</v>
      </c>
      <c r="H374">
        <f t="shared" si="80"/>
        <v>209.4091666666672</v>
      </c>
      <c r="I374">
        <v>14927.01</v>
      </c>
    </row>
    <row r="375" spans="1:9" x14ac:dyDescent="0.25">
      <c r="A375" s="2">
        <f>KGI!A375</f>
        <v>44943</v>
      </c>
      <c r="B375">
        <f>KGI!D375</f>
        <v>245891</v>
      </c>
      <c r="C375">
        <f t="shared" si="76"/>
        <v>-5400</v>
      </c>
      <c r="D375">
        <f t="shared" si="77"/>
        <v>-2.148903064574537E-2</v>
      </c>
      <c r="E375">
        <f t="shared" si="78"/>
        <v>204.9091666666672</v>
      </c>
      <c r="G375" s="2">
        <f t="shared" si="79"/>
        <v>44943</v>
      </c>
      <c r="H375">
        <f t="shared" si="80"/>
        <v>204.9091666666672</v>
      </c>
      <c r="I375">
        <v>14932.93</v>
      </c>
    </row>
    <row r="376" spans="1:9" x14ac:dyDescent="0.25">
      <c r="A376" s="2">
        <f>KGI!A376</f>
        <v>44956</v>
      </c>
      <c r="B376">
        <f>KGI!D376</f>
        <v>247491</v>
      </c>
      <c r="C376">
        <f t="shared" si="76"/>
        <v>1600</v>
      </c>
      <c r="D376">
        <f t="shared" si="77"/>
        <v>6.50694820062548E-3</v>
      </c>
      <c r="E376">
        <f t="shared" si="78"/>
        <v>206.24250000000055</v>
      </c>
      <c r="G376" s="2">
        <f t="shared" si="79"/>
        <v>44956</v>
      </c>
      <c r="H376">
        <f t="shared" si="80"/>
        <v>206.24250000000055</v>
      </c>
      <c r="I376">
        <v>15493.82</v>
      </c>
    </row>
    <row r="377" spans="1:9" x14ac:dyDescent="0.25">
      <c r="A377" s="2">
        <f>KGI!A377</f>
        <v>44957</v>
      </c>
      <c r="B377">
        <f>KGI!D377</f>
        <v>246416</v>
      </c>
      <c r="C377">
        <f t="shared" si="76"/>
        <v>-1075</v>
      </c>
      <c r="D377">
        <f t="shared" si="77"/>
        <v>-4.3435922922449707E-3</v>
      </c>
      <c r="E377">
        <f t="shared" si="78"/>
        <v>205.3466666666672</v>
      </c>
      <c r="G377" s="2">
        <f t="shared" si="79"/>
        <v>44957</v>
      </c>
      <c r="H377">
        <f t="shared" si="80"/>
        <v>205.3466666666672</v>
      </c>
      <c r="I377">
        <v>15265.2</v>
      </c>
    </row>
    <row r="378" spans="1:9" x14ac:dyDescent="0.25">
      <c r="A378" s="2">
        <f>KGI!A378</f>
        <v>44958</v>
      </c>
      <c r="B378">
        <f>KGI!D378</f>
        <v>246416</v>
      </c>
      <c r="C378">
        <f t="shared" si="76"/>
        <v>0</v>
      </c>
      <c r="D378">
        <f t="shared" si="77"/>
        <v>0</v>
      </c>
      <c r="E378">
        <f t="shared" si="78"/>
        <v>205.3466666666672</v>
      </c>
      <c r="G378" s="2">
        <f t="shared" si="79"/>
        <v>44958</v>
      </c>
      <c r="H378">
        <f t="shared" si="80"/>
        <v>205.3466666666672</v>
      </c>
      <c r="I378">
        <v>15420.13</v>
      </c>
    </row>
    <row r="379" spans="1:9" x14ac:dyDescent="0.25">
      <c r="A379" s="2">
        <f>KGI!A379</f>
        <v>44959</v>
      </c>
      <c r="B379">
        <f>KGI!D379</f>
        <v>246416</v>
      </c>
      <c r="C379">
        <f t="shared" ref="C379:C381" si="81">B379-B378</f>
        <v>0</v>
      </c>
      <c r="D379">
        <f t="shared" ref="D379:D381" si="82">(B379-B378)/B378</f>
        <v>0</v>
      </c>
      <c r="E379">
        <f t="shared" ref="E379:E381" si="83">E378*(1+D379)</f>
        <v>205.3466666666672</v>
      </c>
      <c r="G379" s="2">
        <f t="shared" ref="G379:G381" si="84">A379</f>
        <v>44959</v>
      </c>
      <c r="H379">
        <f t="shared" ref="H379:H381" si="85">E379</f>
        <v>205.3466666666672</v>
      </c>
      <c r="I379">
        <v>15421.13</v>
      </c>
    </row>
    <row r="380" spans="1:9" x14ac:dyDescent="0.25">
      <c r="A380" s="2">
        <f>KGI!A380</f>
        <v>44960</v>
      </c>
      <c r="B380">
        <f>KGI!D380</f>
        <v>246416</v>
      </c>
      <c r="C380">
        <f t="shared" si="81"/>
        <v>0</v>
      </c>
      <c r="D380">
        <f t="shared" si="82"/>
        <v>0</v>
      </c>
      <c r="E380">
        <f t="shared" si="83"/>
        <v>205.3466666666672</v>
      </c>
      <c r="G380" s="2">
        <f t="shared" si="84"/>
        <v>44960</v>
      </c>
      <c r="H380">
        <f t="shared" si="85"/>
        <v>205.3466666666672</v>
      </c>
      <c r="I380">
        <v>15422.13</v>
      </c>
    </row>
    <row r="381" spans="1:9" x14ac:dyDescent="0.25">
      <c r="A381" s="2">
        <f>KGI!A381</f>
        <v>44963</v>
      </c>
      <c r="B381">
        <f>KGI!D381</f>
        <v>246540</v>
      </c>
      <c r="C381">
        <f t="shared" si="81"/>
        <v>124</v>
      </c>
      <c r="D381">
        <f t="shared" si="82"/>
        <v>5.0321407700798645E-4</v>
      </c>
      <c r="E381">
        <f t="shared" si="83"/>
        <v>205.45000000000056</v>
      </c>
      <c r="G381" s="2">
        <f t="shared" si="84"/>
        <v>44963</v>
      </c>
      <c r="H381">
        <f t="shared" si="85"/>
        <v>205.45000000000056</v>
      </c>
      <c r="I381">
        <v>15423.13</v>
      </c>
    </row>
    <row r="382" spans="1:9" x14ac:dyDescent="0.25">
      <c r="A382" s="2">
        <f>KGI!A382</f>
        <v>44964</v>
      </c>
      <c r="B382">
        <f>KGI!D382</f>
        <v>245965</v>
      </c>
      <c r="C382">
        <f t="shared" ref="C382:C384" si="86">B382-B381</f>
        <v>-575</v>
      </c>
      <c r="D382">
        <f t="shared" ref="D382:D384" si="87">(B382-B381)/B381</f>
        <v>-2.3322787377301857E-3</v>
      </c>
      <c r="E382">
        <f t="shared" ref="E382:E384" si="88">E381*(1+D382)</f>
        <v>204.97083333333387</v>
      </c>
      <c r="G382" s="2">
        <f t="shared" ref="G382:G384" si="89">A382</f>
        <v>44964</v>
      </c>
      <c r="H382">
        <f t="shared" ref="H382:H384" si="90">E382</f>
        <v>204.97083333333387</v>
      </c>
      <c r="I382">
        <v>15424.13</v>
      </c>
    </row>
    <row r="383" spans="1:9" x14ac:dyDescent="0.25">
      <c r="A383" s="2">
        <f>KGI!A383</f>
        <v>44965</v>
      </c>
      <c r="B383">
        <f>KGI!D383</f>
        <v>247985</v>
      </c>
      <c r="C383">
        <f t="shared" si="86"/>
        <v>2020</v>
      </c>
      <c r="D383">
        <f t="shared" si="87"/>
        <v>8.2125505661374588E-3</v>
      </c>
      <c r="E383">
        <f t="shared" si="88"/>
        <v>206.65416666666721</v>
      </c>
      <c r="G383" s="2">
        <f t="shared" si="89"/>
        <v>44965</v>
      </c>
      <c r="H383">
        <f t="shared" si="90"/>
        <v>206.65416666666721</v>
      </c>
      <c r="I383">
        <v>15425.13</v>
      </c>
    </row>
    <row r="384" spans="1:9" x14ac:dyDescent="0.25">
      <c r="A384" s="2">
        <f>KGI!A384</f>
        <v>44966</v>
      </c>
      <c r="B384">
        <f>KGI!D384</f>
        <v>247765</v>
      </c>
      <c r="C384">
        <f t="shared" si="86"/>
        <v>-220</v>
      </c>
      <c r="D384">
        <f t="shared" si="87"/>
        <v>-8.8715043248583584E-4</v>
      </c>
      <c r="E384">
        <f t="shared" si="88"/>
        <v>206.47083333333387</v>
      </c>
      <c r="G384" s="2">
        <f t="shared" si="89"/>
        <v>44966</v>
      </c>
      <c r="H384">
        <f t="shared" si="90"/>
        <v>206.47083333333387</v>
      </c>
      <c r="I384">
        <v>15426.13</v>
      </c>
    </row>
    <row r="385" spans="1:9" x14ac:dyDescent="0.25">
      <c r="A385" s="2">
        <f>KGI!A385</f>
        <v>44967</v>
      </c>
      <c r="B385">
        <f>KGI!D385</f>
        <v>247754</v>
      </c>
      <c r="C385">
        <f t="shared" ref="C385" si="91">B385-B384</f>
        <v>-11</v>
      </c>
      <c r="D385">
        <f t="shared" ref="D385" si="92">(B385-B384)/B384</f>
        <v>-4.4396908360745061E-5</v>
      </c>
      <c r="E385">
        <f t="shared" ref="E385" si="93">E384*(1+D385)</f>
        <v>206.46166666666718</v>
      </c>
      <c r="G385" s="2">
        <f t="shared" ref="G385" si="94">A385</f>
        <v>44967</v>
      </c>
      <c r="H385">
        <f t="shared" ref="H385" si="95">E385</f>
        <v>206.46166666666718</v>
      </c>
      <c r="I385">
        <v>15427.13</v>
      </c>
    </row>
    <row r="386" spans="1:9" x14ac:dyDescent="0.25">
      <c r="A386" s="2">
        <f>KGI!A386</f>
        <v>44970</v>
      </c>
      <c r="B386">
        <f>KGI!D386</f>
        <v>248748</v>
      </c>
      <c r="C386">
        <f t="shared" ref="C386:C388" si="96">B386-B385</f>
        <v>994</v>
      </c>
      <c r="D386">
        <f t="shared" ref="D386:D388" si="97">(B386-B385)/B385</f>
        <v>4.0120442051389685E-3</v>
      </c>
      <c r="E386">
        <f t="shared" ref="E386:E388" si="98">E385*(1+D386)</f>
        <v>207.29000000000053</v>
      </c>
      <c r="G386" s="2">
        <f t="shared" ref="G386:G388" si="99">A386</f>
        <v>44970</v>
      </c>
      <c r="H386">
        <f t="shared" ref="H386:H388" si="100">E386</f>
        <v>207.29000000000053</v>
      </c>
      <c r="I386">
        <v>15428.13</v>
      </c>
    </row>
    <row r="387" spans="1:9" x14ac:dyDescent="0.25">
      <c r="A387" s="2">
        <f>KGI!A387</f>
        <v>44971</v>
      </c>
      <c r="B387">
        <f>KGI!D387</f>
        <v>249048</v>
      </c>
      <c r="C387">
        <f t="shared" si="96"/>
        <v>300</v>
      </c>
      <c r="D387">
        <f t="shared" si="97"/>
        <v>1.2060398475565632E-3</v>
      </c>
      <c r="E387">
        <f t="shared" si="98"/>
        <v>207.54000000000053</v>
      </c>
      <c r="G387" s="2">
        <f t="shared" si="99"/>
        <v>44971</v>
      </c>
      <c r="H387">
        <f t="shared" si="100"/>
        <v>207.54000000000053</v>
      </c>
      <c r="I387">
        <v>15429.13</v>
      </c>
    </row>
    <row r="388" spans="1:9" x14ac:dyDescent="0.25">
      <c r="A388" s="2">
        <f>KGI!A388</f>
        <v>44972</v>
      </c>
      <c r="B388">
        <f>KGI!D388</f>
        <v>247498</v>
      </c>
      <c r="C388">
        <f t="shared" si="96"/>
        <v>-1550</v>
      </c>
      <c r="D388">
        <f t="shared" si="97"/>
        <v>-6.2236998490250873E-3</v>
      </c>
      <c r="E388">
        <f t="shared" si="98"/>
        <v>206.24833333333387</v>
      </c>
      <c r="G388" s="2">
        <f t="shared" si="99"/>
        <v>44972</v>
      </c>
      <c r="H388">
        <f t="shared" si="100"/>
        <v>206.24833333333387</v>
      </c>
      <c r="I388">
        <v>15430.13</v>
      </c>
    </row>
    <row r="389" spans="1:9" x14ac:dyDescent="0.25">
      <c r="A389" s="2">
        <f>KGI!A389</f>
        <v>44973</v>
      </c>
      <c r="B389">
        <f>KGI!D389</f>
        <v>249198</v>
      </c>
      <c r="C389">
        <f t="shared" ref="C389:C394" si="101">B389-B388</f>
        <v>1700</v>
      </c>
      <c r="D389">
        <f t="shared" ref="D389:D394" si="102">(B389-B388)/B388</f>
        <v>6.8687423736757472E-3</v>
      </c>
      <c r="E389">
        <f t="shared" ref="E389:E394" si="103">E388*(1+D389)</f>
        <v>207.66500000000053</v>
      </c>
      <c r="G389" s="2">
        <f t="shared" ref="G389:G394" si="104">A389</f>
        <v>44973</v>
      </c>
      <c r="H389">
        <f t="shared" ref="H389:H394" si="105">E389</f>
        <v>207.66500000000053</v>
      </c>
      <c r="I389">
        <v>15431.13</v>
      </c>
    </row>
    <row r="390" spans="1:9" x14ac:dyDescent="0.25">
      <c r="A390" s="2">
        <f>KGI!A390</f>
        <v>44974</v>
      </c>
      <c r="B390">
        <f>KGI!D390</f>
        <v>248748</v>
      </c>
      <c r="C390">
        <f t="shared" si="101"/>
        <v>-450</v>
      </c>
      <c r="D390">
        <f t="shared" si="102"/>
        <v>-1.8057929838923266E-3</v>
      </c>
      <c r="E390">
        <f t="shared" si="103"/>
        <v>207.29000000000053</v>
      </c>
      <c r="G390" s="2">
        <f t="shared" si="104"/>
        <v>44974</v>
      </c>
      <c r="H390">
        <f t="shared" si="105"/>
        <v>207.29000000000053</v>
      </c>
      <c r="I390">
        <v>15432.13</v>
      </c>
    </row>
    <row r="391" spans="1:9" x14ac:dyDescent="0.25">
      <c r="A391" s="2">
        <f>KGI!A391</f>
        <v>44977</v>
      </c>
      <c r="B391">
        <f>KGI!D391</f>
        <v>249848</v>
      </c>
      <c r="C391">
        <f t="shared" si="101"/>
        <v>1100</v>
      </c>
      <c r="D391">
        <f t="shared" si="102"/>
        <v>4.4221461077073986E-3</v>
      </c>
      <c r="E391">
        <f t="shared" si="103"/>
        <v>208.20666666666722</v>
      </c>
      <c r="G391" s="2">
        <f t="shared" si="104"/>
        <v>44977</v>
      </c>
      <c r="H391">
        <f t="shared" si="105"/>
        <v>208.20666666666722</v>
      </c>
      <c r="I391">
        <v>15433.13</v>
      </c>
    </row>
    <row r="392" spans="1:9" x14ac:dyDescent="0.25">
      <c r="A392" s="2">
        <f>KGI!A392</f>
        <v>44978</v>
      </c>
      <c r="B392">
        <f>KGI!D392</f>
        <v>249798</v>
      </c>
      <c r="C392">
        <f t="shared" si="101"/>
        <v>-50</v>
      </c>
      <c r="D392">
        <f t="shared" si="102"/>
        <v>-2.001216739777785E-4</v>
      </c>
      <c r="E392">
        <f t="shared" si="103"/>
        <v>208.16500000000056</v>
      </c>
      <c r="G392" s="2">
        <f t="shared" si="104"/>
        <v>44978</v>
      </c>
      <c r="H392">
        <f t="shared" si="105"/>
        <v>208.16500000000056</v>
      </c>
      <c r="I392">
        <v>15434.13</v>
      </c>
    </row>
    <row r="393" spans="1:9" x14ac:dyDescent="0.25">
      <c r="A393" s="2">
        <f>KGI!A393</f>
        <v>44979</v>
      </c>
      <c r="B393">
        <f>KGI!D393</f>
        <v>248198</v>
      </c>
      <c r="C393">
        <f t="shared" si="101"/>
        <v>-1600</v>
      </c>
      <c r="D393">
        <f t="shared" si="102"/>
        <v>-6.40517538170842E-3</v>
      </c>
      <c r="E393">
        <f t="shared" si="103"/>
        <v>206.83166666666725</v>
      </c>
      <c r="G393" s="2">
        <f t="shared" si="104"/>
        <v>44979</v>
      </c>
      <c r="H393">
        <f t="shared" si="105"/>
        <v>206.83166666666725</v>
      </c>
      <c r="I393">
        <v>15435.13</v>
      </c>
    </row>
    <row r="394" spans="1:9" x14ac:dyDescent="0.25">
      <c r="A394" s="2">
        <f>KGI!A394</f>
        <v>44980</v>
      </c>
      <c r="B394">
        <f>KGI!D394</f>
        <v>250373</v>
      </c>
      <c r="C394">
        <f t="shared" si="101"/>
        <v>2175</v>
      </c>
      <c r="D394">
        <f t="shared" si="102"/>
        <v>8.7631648925454685E-3</v>
      </c>
      <c r="E394">
        <f t="shared" si="103"/>
        <v>208.64416666666725</v>
      </c>
      <c r="G394" s="2">
        <f t="shared" si="104"/>
        <v>44980</v>
      </c>
      <c r="H394">
        <f t="shared" si="105"/>
        <v>208.64416666666725</v>
      </c>
      <c r="I394">
        <v>15436.13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BDAE-D980-4095-BC21-2F2B67B1C6A9}">
  <dimension ref="A1:H318"/>
  <sheetViews>
    <sheetView tabSelected="1" topLeftCell="A99" workbookViewId="0">
      <selection activeCell="H158" sqref="H158"/>
    </sheetView>
  </sheetViews>
  <sheetFormatPr defaultRowHeight="16.5" x14ac:dyDescent="0.25"/>
  <sheetData>
    <row r="1" spans="1:8" x14ac:dyDescent="0.25">
      <c r="A1" t="s">
        <v>54</v>
      </c>
      <c r="B1" t="s">
        <v>58</v>
      </c>
      <c r="C1" t="s">
        <v>15</v>
      </c>
      <c r="D1" t="s">
        <v>61</v>
      </c>
      <c r="E1" t="s">
        <v>68</v>
      </c>
      <c r="H1" t="s">
        <v>69</v>
      </c>
    </row>
    <row r="2" spans="1:8" x14ac:dyDescent="0.25">
      <c r="A2" s="2">
        <f>KGI!A236</f>
        <v>44743</v>
      </c>
      <c r="B2">
        <v>100</v>
      </c>
      <c r="C2">
        <f>Data!B254</f>
        <v>14343.08</v>
      </c>
      <c r="D2">
        <f>'Capital main'!C526</f>
        <v>27.01</v>
      </c>
      <c r="E2">
        <v>0</v>
      </c>
      <c r="H2">
        <v>100</v>
      </c>
    </row>
    <row r="3" spans="1:8" x14ac:dyDescent="0.25">
      <c r="A3" s="2">
        <f>KGI!A237</f>
        <v>44746</v>
      </c>
      <c r="B3">
        <f>B2*(1+E3)</f>
        <v>95.577857846288012</v>
      </c>
      <c r="C3">
        <f>Data!B255</f>
        <v>14217.06</v>
      </c>
      <c r="D3">
        <f>'Capital main'!C527</f>
        <v>27.56</v>
      </c>
      <c r="E3">
        <f>LN(KGI!B237/KGI!B236)</f>
        <v>-4.4221421537119818E-2</v>
      </c>
    </row>
    <row r="4" spans="1:8" x14ac:dyDescent="0.25">
      <c r="A4" s="2">
        <f>KGI!A238</f>
        <v>44747</v>
      </c>
      <c r="B4">
        <f t="shared" ref="B4:B67" si="0">B3*(1+E4)</f>
        <v>93.953178237669078</v>
      </c>
      <c r="C4">
        <f>Data!B256</f>
        <v>14349.2</v>
      </c>
      <c r="D4">
        <f>'Capital main'!C528</f>
        <v>27.18</v>
      </c>
      <c r="E4">
        <f>LN(KGI!B238/KGI!B237)</f>
        <v>-1.6998493638890864E-2</v>
      </c>
    </row>
    <row r="5" spans="1:8" x14ac:dyDescent="0.25">
      <c r="A5" s="2">
        <f>KGI!A239</f>
        <v>44748</v>
      </c>
      <c r="B5">
        <f t="shared" si="0"/>
        <v>92.057052393055017</v>
      </c>
      <c r="C5">
        <f>Data!B257</f>
        <v>13985.51</v>
      </c>
      <c r="D5">
        <f>'Capital main'!C529</f>
        <v>29.4</v>
      </c>
      <c r="E5">
        <f>LN(KGI!B239/KGI!B238)</f>
        <v>-2.0181604073228044E-2</v>
      </c>
    </row>
    <row r="6" spans="1:8" x14ac:dyDescent="0.25">
      <c r="A6" s="2">
        <f>KGI!A240</f>
        <v>44749</v>
      </c>
      <c r="B6">
        <f t="shared" si="0"/>
        <v>92.698961623294124</v>
      </c>
      <c r="C6">
        <f>Data!B258</f>
        <v>14335.27</v>
      </c>
      <c r="D6">
        <f>'Capital main'!C530</f>
        <v>28.26</v>
      </c>
      <c r="E6">
        <f>LN(KGI!B240/KGI!B239)</f>
        <v>6.9729500733778475E-3</v>
      </c>
    </row>
    <row r="7" spans="1:8" x14ac:dyDescent="0.25">
      <c r="A7" s="2">
        <f>KGI!A241</f>
        <v>44750</v>
      </c>
      <c r="B7">
        <f t="shared" si="0"/>
        <v>95.913364765144166</v>
      </c>
      <c r="C7">
        <f>Data!B259</f>
        <v>14464.53</v>
      </c>
      <c r="D7">
        <f>'Capital main'!C531</f>
        <v>27.33</v>
      </c>
      <c r="E7">
        <f>LN(KGI!B241/KGI!B240)</f>
        <v>3.4675718967733443E-2</v>
      </c>
    </row>
    <row r="8" spans="1:8" x14ac:dyDescent="0.25">
      <c r="A8" s="2">
        <f>KGI!A242</f>
        <v>44753</v>
      </c>
      <c r="B8">
        <f t="shared" si="0"/>
        <v>96.494051498432967</v>
      </c>
      <c r="C8">
        <f>Data!B260</f>
        <v>14340.53</v>
      </c>
      <c r="D8">
        <f>'Capital main'!C532</f>
        <v>26.95</v>
      </c>
      <c r="E8">
        <f>LN(KGI!B242/KGI!B241)</f>
        <v>6.0542838290647098E-3</v>
      </c>
    </row>
    <row r="9" spans="1:8" x14ac:dyDescent="0.25">
      <c r="A9" s="2">
        <f>KGI!A243</f>
        <v>44754</v>
      </c>
      <c r="B9">
        <f t="shared" si="0"/>
        <v>89.719507335885069</v>
      </c>
      <c r="C9">
        <f>Data!B261</f>
        <v>13950.62</v>
      </c>
      <c r="D9">
        <f>'Capital main'!C533</f>
        <v>28.14</v>
      </c>
      <c r="E9">
        <f>LN(KGI!B243/KGI!B242)</f>
        <v>-7.0206857908312867E-2</v>
      </c>
    </row>
    <row r="10" spans="1:8" x14ac:dyDescent="0.25">
      <c r="A10" s="2">
        <f>KGI!A244</f>
        <v>44755</v>
      </c>
      <c r="B10">
        <f t="shared" si="0"/>
        <v>96.789897082304478</v>
      </c>
      <c r="C10">
        <f>Data!B262</f>
        <v>14324.68</v>
      </c>
      <c r="D10">
        <f>'Capital main'!C534</f>
        <v>27.6</v>
      </c>
      <c r="E10">
        <f>LN(KGI!B244/KGI!B243)</f>
        <v>7.8805490092024547E-2</v>
      </c>
    </row>
    <row r="11" spans="1:8" x14ac:dyDescent="0.25">
      <c r="A11" s="2">
        <f>KGI!A245</f>
        <v>44756</v>
      </c>
      <c r="B11">
        <f t="shared" si="0"/>
        <v>99.140501422180421</v>
      </c>
      <c r="C11">
        <f>Data!B263</f>
        <v>14438.52</v>
      </c>
      <c r="D11">
        <f>'Capital main'!C535</f>
        <v>25.9</v>
      </c>
      <c r="E11">
        <f>LN(KGI!B245/KGI!B244)</f>
        <v>2.4285637351976183E-2</v>
      </c>
    </row>
    <row r="12" spans="1:8" x14ac:dyDescent="0.25">
      <c r="A12" s="2">
        <f>KGI!A246</f>
        <v>44757</v>
      </c>
      <c r="B12">
        <f t="shared" si="0"/>
        <v>102.08259869002669</v>
      </c>
      <c r="C12">
        <f>Data!B264</f>
        <v>14550.62</v>
      </c>
      <c r="D12">
        <f>'Capital main'!C536</f>
        <v>25.02</v>
      </c>
      <c r="E12">
        <f>LN(KGI!B246/KGI!B245)</f>
        <v>2.9676037801318007E-2</v>
      </c>
    </row>
    <row r="13" spans="1:8" x14ac:dyDescent="0.25">
      <c r="A13" s="2">
        <f>KGI!A247</f>
        <v>44760</v>
      </c>
      <c r="B13">
        <f t="shared" si="0"/>
        <v>104.81037375960564</v>
      </c>
      <c r="C13">
        <f>Data!B265</f>
        <v>14719.64</v>
      </c>
      <c r="D13">
        <f>'Capital main'!C537</f>
        <v>24.07</v>
      </c>
      <c r="E13">
        <f>LN(KGI!B247/KGI!B246)</f>
        <v>2.6721254205742073E-2</v>
      </c>
    </row>
    <row r="14" spans="1:8" x14ac:dyDescent="0.25">
      <c r="A14" s="2">
        <f>KGI!A248</f>
        <v>44761</v>
      </c>
      <c r="B14">
        <f t="shared" si="0"/>
        <v>105.10332440359207</v>
      </c>
      <c r="C14">
        <f>Data!B266</f>
        <v>14694.08</v>
      </c>
      <c r="D14">
        <f>'Capital main'!C538</f>
        <v>23.54</v>
      </c>
      <c r="E14">
        <f>LN(KGI!B248/KGI!B247)</f>
        <v>2.7950539004693827E-3</v>
      </c>
    </row>
    <row r="15" spans="1:8" x14ac:dyDescent="0.25">
      <c r="A15" s="2">
        <f>KGI!A249</f>
        <v>44762</v>
      </c>
      <c r="B15">
        <f t="shared" si="0"/>
        <v>105.07337515771229</v>
      </c>
      <c r="C15">
        <f>Data!B267</f>
        <v>14733.22</v>
      </c>
      <c r="D15">
        <f>'Capital main'!C539</f>
        <v>22.99</v>
      </c>
      <c r="E15">
        <f>LN(KGI!B249/KGI!B248)</f>
        <v>-2.8495050988854806E-4</v>
      </c>
    </row>
    <row r="16" spans="1:8" x14ac:dyDescent="0.25">
      <c r="A16" s="2">
        <f>KGI!A250</f>
        <v>44763</v>
      </c>
      <c r="B16">
        <f t="shared" si="0"/>
        <v>106.6635908882914</v>
      </c>
      <c r="C16">
        <f>Data!B268</f>
        <v>14937.7</v>
      </c>
      <c r="D16">
        <f>'Capital main'!C540</f>
        <v>21.11</v>
      </c>
      <c r="E16">
        <f>LN(KGI!B250/KGI!B249)</f>
        <v>1.5134335679159889E-2</v>
      </c>
    </row>
    <row r="17" spans="1:5" x14ac:dyDescent="0.25">
      <c r="A17" s="2">
        <f>KGI!A251</f>
        <v>44764</v>
      </c>
      <c r="B17">
        <f t="shared" si="0"/>
        <v>106.65597834977439</v>
      </c>
      <c r="C17">
        <f>Data!B269</f>
        <v>14949.36</v>
      </c>
      <c r="D17">
        <f>'Capital main'!C541</f>
        <v>21.26</v>
      </c>
      <c r="E17">
        <f>LN(KGI!B251/KGI!B250)</f>
        <v>-7.1369606569699403E-5</v>
      </c>
    </row>
    <row r="18" spans="1:5" x14ac:dyDescent="0.25">
      <c r="A18" s="2">
        <f>KGI!A252</f>
        <v>44767</v>
      </c>
      <c r="B18">
        <f t="shared" si="0"/>
        <v>106.64836581125738</v>
      </c>
      <c r="C18">
        <f>Data!B270</f>
        <v>14936.33</v>
      </c>
      <c r="D18">
        <f>'Capital main'!C542</f>
        <v>21.59</v>
      </c>
      <c r="E18">
        <f>LN(KGI!B252/KGI!B251)</f>
        <v>-7.1374700554002461E-5</v>
      </c>
    </row>
    <row r="19" spans="1:5" x14ac:dyDescent="0.25">
      <c r="A19" s="2">
        <f>KGI!A253</f>
        <v>44768</v>
      </c>
      <c r="B19">
        <f t="shared" si="0"/>
        <v>106.47618967258538</v>
      </c>
      <c r="C19">
        <f>Data!B271</f>
        <v>14806.78</v>
      </c>
      <c r="D19">
        <f>'Capital main'!C543</f>
        <v>21.6</v>
      </c>
      <c r="E19">
        <f>LN(KGI!B253/KGI!B252)</f>
        <v>-1.6144282883500871E-3</v>
      </c>
    </row>
    <row r="20" spans="1:5" x14ac:dyDescent="0.25">
      <c r="A20" s="2">
        <f>KGI!A254</f>
        <v>44769</v>
      </c>
      <c r="B20">
        <f t="shared" si="0"/>
        <v>108.06688209024203</v>
      </c>
      <c r="C20">
        <f>Data!B272</f>
        <v>14921.59</v>
      </c>
      <c r="D20">
        <f>'Capital main'!C544</f>
        <v>21.56</v>
      </c>
      <c r="E20">
        <f>LN(KGI!B254/KGI!B253)</f>
        <v>1.493941906212121E-2</v>
      </c>
    </row>
    <row r="21" spans="1:5" x14ac:dyDescent="0.25">
      <c r="A21" s="2">
        <f>KGI!A255</f>
        <v>44770</v>
      </c>
      <c r="B21">
        <f t="shared" si="0"/>
        <v>109.21013717038909</v>
      </c>
      <c r="C21">
        <f>Data!B273</f>
        <v>14891.9</v>
      </c>
      <c r="D21">
        <f>'Capital main'!C545</f>
        <v>20.87</v>
      </c>
      <c r="E21">
        <f>LN(KGI!B255/KGI!B254)</f>
        <v>1.0579143749075384E-2</v>
      </c>
    </row>
    <row r="22" spans="1:5" x14ac:dyDescent="0.25">
      <c r="A22" s="2">
        <f>KGI!A256</f>
        <v>44771</v>
      </c>
      <c r="B22">
        <f t="shared" si="0"/>
        <v>110.28458063260994</v>
      </c>
      <c r="C22">
        <f>Data!B274</f>
        <v>15000.07</v>
      </c>
      <c r="D22">
        <f>'Capital main'!C546</f>
        <v>19.899999999999999</v>
      </c>
      <c r="E22">
        <f>LN(KGI!B256/KGI!B255)</f>
        <v>9.8383125418523027E-3</v>
      </c>
    </row>
    <row r="23" spans="1:5" x14ac:dyDescent="0.25">
      <c r="A23" s="2">
        <f>KGI!A257</f>
        <v>44774</v>
      </c>
      <c r="B23">
        <f t="shared" si="0"/>
        <v>109.31121127289427</v>
      </c>
      <c r="C23">
        <f>Data!B275</f>
        <v>14981.69</v>
      </c>
      <c r="D23">
        <f>'Capital main'!C547</f>
        <v>21.53</v>
      </c>
      <c r="E23">
        <f>LN(KGI!B257/KGI!B256)</f>
        <v>-8.8259787010322426E-3</v>
      </c>
    </row>
    <row r="24" spans="1:5" x14ac:dyDescent="0.25">
      <c r="A24" s="2">
        <f>KGI!A258</f>
        <v>44775</v>
      </c>
      <c r="B24">
        <f t="shared" si="0"/>
        <v>106.01075070536957</v>
      </c>
      <c r="C24">
        <f>Data!B276</f>
        <v>14747.23</v>
      </c>
      <c r="D24">
        <f>'Capital main'!C548</f>
        <v>26.1</v>
      </c>
      <c r="E24">
        <f>LN(KGI!B258/KGI!B257)</f>
        <v>-3.0193248515791683E-2</v>
      </c>
    </row>
    <row r="25" spans="1:5" x14ac:dyDescent="0.25">
      <c r="A25" s="2">
        <f>KGI!A259</f>
        <v>44776</v>
      </c>
      <c r="B25">
        <f t="shared" si="0"/>
        <v>107.19683528605567</v>
      </c>
      <c r="C25">
        <f>Data!B277</f>
        <v>14777.02</v>
      </c>
      <c r="D25">
        <f>'Capital main'!C549</f>
        <v>24.45</v>
      </c>
      <c r="E25">
        <f>LN(KGI!B259/KGI!B258)</f>
        <v>1.11883424350283E-2</v>
      </c>
    </row>
    <row r="26" spans="1:5" x14ac:dyDescent="0.25">
      <c r="A26" s="2">
        <f>KGI!A260</f>
        <v>44777</v>
      </c>
      <c r="B26">
        <f t="shared" si="0"/>
        <v>108.15348521604379</v>
      </c>
      <c r="C26">
        <f>Data!B278</f>
        <v>14702.2</v>
      </c>
      <c r="D26">
        <f>'Capital main'!C550</f>
        <v>24.05</v>
      </c>
      <c r="E26">
        <f>LN(KGI!B260/KGI!B259)</f>
        <v>8.9242366851157232E-3</v>
      </c>
    </row>
    <row r="27" spans="1:5" x14ac:dyDescent="0.25">
      <c r="A27" s="2">
        <f>KGI!A261</f>
        <v>44778</v>
      </c>
      <c r="B27">
        <f t="shared" si="0"/>
        <v>106.73200101104754</v>
      </c>
      <c r="C27">
        <f>Data!B279</f>
        <v>15036.04</v>
      </c>
      <c r="D27">
        <f>'Capital main'!C551</f>
        <v>21.85</v>
      </c>
      <c r="E27">
        <f>LN(KGI!B261/KGI!B260)</f>
        <v>-1.3143212187353386E-2</v>
      </c>
    </row>
    <row r="28" spans="1:5" x14ac:dyDescent="0.25">
      <c r="A28" s="2">
        <f>KGI!A262</f>
        <v>44781</v>
      </c>
      <c r="B28">
        <f t="shared" si="0"/>
        <v>107.283230753928</v>
      </c>
      <c r="C28">
        <f>Data!B280</f>
        <v>15020.41</v>
      </c>
      <c r="D28">
        <f>'Capital main'!C552</f>
        <v>21.37</v>
      </c>
      <c r="E28">
        <f>LN(KGI!B262/KGI!B261)</f>
        <v>5.1646154635796243E-3</v>
      </c>
    </row>
    <row r="29" spans="1:5" x14ac:dyDescent="0.25">
      <c r="A29" s="2">
        <f>KGI!A263</f>
        <v>44782</v>
      </c>
      <c r="B29">
        <f t="shared" si="0"/>
        <v>108.66604165192483</v>
      </c>
      <c r="C29">
        <f>Data!B281</f>
        <v>15050.28</v>
      </c>
      <c r="D29">
        <f>'Capital main'!C553</f>
        <v>19.88</v>
      </c>
      <c r="E29">
        <f>LN(KGI!B263/KGI!B262)</f>
        <v>1.2889348020927392E-2</v>
      </c>
    </row>
    <row r="30" spans="1:5" x14ac:dyDescent="0.25">
      <c r="A30" s="2">
        <f>KGI!A264</f>
        <v>44783</v>
      </c>
      <c r="B30">
        <f t="shared" si="0"/>
        <v>108.55191235778376</v>
      </c>
      <c r="C30">
        <f>Data!B282</f>
        <v>14939.02</v>
      </c>
      <c r="D30">
        <f>'Capital main'!C554</f>
        <v>20.07</v>
      </c>
      <c r="E30">
        <f>LN(KGI!B264/KGI!B263)</f>
        <v>-1.0502756188234073E-3</v>
      </c>
    </row>
    <row r="31" spans="1:5" x14ac:dyDescent="0.25">
      <c r="A31" s="2">
        <f>KGI!A265</f>
        <v>44784</v>
      </c>
      <c r="B31">
        <f t="shared" si="0"/>
        <v>110.56856693976664</v>
      </c>
      <c r="C31">
        <f>Data!B283</f>
        <v>15197.85</v>
      </c>
      <c r="D31">
        <f>'Capital main'!C555</f>
        <v>17.72</v>
      </c>
      <c r="E31">
        <f>LN(KGI!B265/KGI!B264)</f>
        <v>1.8577789540326597E-2</v>
      </c>
    </row>
    <row r="32" spans="1:5" x14ac:dyDescent="0.25">
      <c r="A32" s="2">
        <f>KGI!A266</f>
        <v>44785</v>
      </c>
      <c r="B32">
        <f t="shared" si="0"/>
        <v>110.68306440069989</v>
      </c>
      <c r="C32">
        <f>Data!B284</f>
        <v>15288.97</v>
      </c>
      <c r="D32">
        <f>'Capital main'!C556</f>
        <v>16.86</v>
      </c>
      <c r="E32">
        <f>LN(KGI!B266/KGI!B265)</f>
        <v>1.0355335526382439E-3</v>
      </c>
    </row>
    <row r="33" spans="1:5" x14ac:dyDescent="0.25">
      <c r="A33" s="2">
        <f>KGI!A267</f>
        <v>44788</v>
      </c>
      <c r="B33">
        <f t="shared" si="0"/>
        <v>110.79351087564351</v>
      </c>
      <c r="C33">
        <f>Data!B285</f>
        <v>15417.35</v>
      </c>
      <c r="D33">
        <f>'Capital main'!C557</f>
        <v>16.29</v>
      </c>
      <c r="E33">
        <f>LN(KGI!B267/KGI!B266)</f>
        <v>9.9786246018433809E-4</v>
      </c>
    </row>
    <row r="34" spans="1:5" x14ac:dyDescent="0.25">
      <c r="A34" s="2">
        <f>KGI!A268</f>
        <v>44789</v>
      </c>
      <c r="B34">
        <f t="shared" si="0"/>
        <v>110.71491539372536</v>
      </c>
      <c r="C34">
        <f>Data!B286</f>
        <v>15420.57</v>
      </c>
      <c r="D34">
        <f>'Capital main'!C558</f>
        <v>16.420000000000002</v>
      </c>
      <c r="E34">
        <f>LN(KGI!B268/KGI!B267)</f>
        <v>-7.0938705071228508E-4</v>
      </c>
    </row>
    <row r="35" spans="1:5" x14ac:dyDescent="0.25">
      <c r="A35" s="2">
        <f>KGI!A269</f>
        <v>44790</v>
      </c>
      <c r="B35">
        <f t="shared" si="0"/>
        <v>110.91697907715907</v>
      </c>
      <c r="C35">
        <f>Data!B287</f>
        <v>15465.45</v>
      </c>
      <c r="D35">
        <f>'Capital main'!C559</f>
        <v>16.579999999999998</v>
      </c>
      <c r="E35">
        <f>LN(KGI!B269/KGI!B268)</f>
        <v>1.8250809542248131E-3</v>
      </c>
    </row>
    <row r="36" spans="1:5" x14ac:dyDescent="0.25">
      <c r="A36" s="2">
        <f>KGI!A270</f>
        <v>44791</v>
      </c>
      <c r="B36">
        <f t="shared" si="0"/>
        <v>111.05780418288936</v>
      </c>
      <c r="C36">
        <f>Data!B288</f>
        <v>15396.76</v>
      </c>
      <c r="D36">
        <f>'Capital main'!C560</f>
        <v>16.579999999999998</v>
      </c>
      <c r="E36">
        <f>LN(KGI!B270/KGI!B269)</f>
        <v>1.2696442591745088E-3</v>
      </c>
    </row>
    <row r="37" spans="1:5" x14ac:dyDescent="0.25">
      <c r="A37" s="2">
        <f>KGI!A271</f>
        <v>44792</v>
      </c>
      <c r="B37">
        <f t="shared" si="0"/>
        <v>111.19761679579403</v>
      </c>
      <c r="C37">
        <f>Data!B289</f>
        <v>15408.78</v>
      </c>
      <c r="D37">
        <f>'Capital main'!C561</f>
        <v>16.329999999999998</v>
      </c>
      <c r="E37">
        <f>LN(KGI!B271/KGI!B270)</f>
        <v>1.2589174973640183E-3</v>
      </c>
    </row>
    <row r="38" spans="1:5" x14ac:dyDescent="0.25">
      <c r="A38" s="2">
        <f>KGI!A272</f>
        <v>44795</v>
      </c>
      <c r="B38">
        <f t="shared" si="0"/>
        <v>110.39690218276816</v>
      </c>
      <c r="C38">
        <f>Data!B290</f>
        <v>15245.14</v>
      </c>
      <c r="D38">
        <f>'Capital main'!C562</f>
        <v>17.87</v>
      </c>
      <c r="E38">
        <f>LN(KGI!B272/KGI!B271)</f>
        <v>-7.2008253063222194E-3</v>
      </c>
    </row>
    <row r="39" spans="1:5" x14ac:dyDescent="0.25">
      <c r="A39" s="2">
        <f>KGI!A273</f>
        <v>44796</v>
      </c>
      <c r="B39">
        <f t="shared" si="0"/>
        <v>110.23915207917794</v>
      </c>
      <c r="C39">
        <f>Data!B291</f>
        <v>15095.89</v>
      </c>
      <c r="D39">
        <f>'Capital main'!C563</f>
        <v>18.420000000000002</v>
      </c>
      <c r="E39">
        <f>LN(KGI!B273/KGI!B272)</f>
        <v>-1.4289359617088784E-3</v>
      </c>
    </row>
    <row r="40" spans="1:5" x14ac:dyDescent="0.25">
      <c r="A40" s="2">
        <f>KGI!A274</f>
        <v>44797</v>
      </c>
      <c r="B40">
        <f t="shared" si="0"/>
        <v>110.79026303445977</v>
      </c>
      <c r="C40">
        <f>Data!B292</f>
        <v>15069.19</v>
      </c>
      <c r="D40">
        <f>'Capital main'!C564</f>
        <v>18.399999999999999</v>
      </c>
      <c r="E40">
        <f>LN(KGI!B274/KGI!B273)</f>
        <v>4.9992307169234671E-3</v>
      </c>
    </row>
    <row r="41" spans="1:5" x14ac:dyDescent="0.25">
      <c r="A41" s="2">
        <f>KGI!A275</f>
        <v>44798</v>
      </c>
      <c r="B41">
        <f t="shared" si="0"/>
        <v>112.2655146527466</v>
      </c>
      <c r="C41">
        <f>Data!B293</f>
        <v>15200.04</v>
      </c>
      <c r="D41">
        <f>'Capital main'!C565</f>
        <v>17.510000000000002</v>
      </c>
      <c r="E41">
        <f>LN(KGI!B275/KGI!B274)</f>
        <v>1.3315715459832343E-2</v>
      </c>
    </row>
    <row r="42" spans="1:5" x14ac:dyDescent="0.25">
      <c r="A42" s="2">
        <f>KGI!A276</f>
        <v>44799</v>
      </c>
      <c r="B42">
        <f t="shared" si="0"/>
        <v>112.50599709486309</v>
      </c>
      <c r="C42">
        <f>Data!B294</f>
        <v>15278.44</v>
      </c>
      <c r="D42">
        <f>'Capital main'!C566</f>
        <v>17.52</v>
      </c>
      <c r="E42">
        <f>LN(KGI!B276/KGI!B275)</f>
        <v>2.1420864889840291E-3</v>
      </c>
    </row>
    <row r="43" spans="1:5" x14ac:dyDescent="0.25">
      <c r="A43" s="2">
        <f>KGI!A277</f>
        <v>44802</v>
      </c>
      <c r="B43">
        <f t="shared" si="0"/>
        <v>107.01184407799632</v>
      </c>
      <c r="C43">
        <f>Data!B295</f>
        <v>14916.19</v>
      </c>
      <c r="D43">
        <f>'Capital main'!C567</f>
        <v>20.91</v>
      </c>
      <c r="E43">
        <f>LN(KGI!B277/KGI!B276)</f>
        <v>-4.8834312469887224E-2</v>
      </c>
    </row>
    <row r="44" spans="1:5" x14ac:dyDescent="0.25">
      <c r="A44" s="2">
        <f>KGI!A278</f>
        <v>44803</v>
      </c>
      <c r="B44">
        <f t="shared" si="0"/>
        <v>110.73518820659913</v>
      </c>
      <c r="C44">
        <f>Data!B296</f>
        <v>14953.63</v>
      </c>
      <c r="D44">
        <f>'Capital main'!C568</f>
        <v>19.670000000000002</v>
      </c>
      <c r="E44">
        <f>LN(KGI!B278/KGI!B277)</f>
        <v>3.4793757276895654E-2</v>
      </c>
    </row>
    <row r="45" spans="1:5" x14ac:dyDescent="0.25">
      <c r="A45" s="2">
        <f>KGI!A279</f>
        <v>44804</v>
      </c>
      <c r="B45">
        <f t="shared" si="0"/>
        <v>105.15339586916147</v>
      </c>
      <c r="C45">
        <f>Data!B297</f>
        <v>15095.44</v>
      </c>
      <c r="D45">
        <f>'Capital main'!C569</f>
        <v>19.84</v>
      </c>
      <c r="E45">
        <f>LN(KGI!B279/KGI!B278)</f>
        <v>-5.0406672240658458E-2</v>
      </c>
    </row>
    <row r="46" spans="1:5" x14ac:dyDescent="0.25">
      <c r="A46" s="2">
        <f>KGI!A280</f>
        <v>44805</v>
      </c>
      <c r="B46">
        <f t="shared" si="0"/>
        <v>104.14314710589812</v>
      </c>
      <c r="C46">
        <f>Data!B298</f>
        <v>14801.86</v>
      </c>
      <c r="D46">
        <f>'Capital main'!C570</f>
        <v>21.85</v>
      </c>
      <c r="E46">
        <f>LN(KGI!B280/KGI!B279)</f>
        <v>-9.6073812444474414E-3</v>
      </c>
    </row>
    <row r="47" spans="1:5" x14ac:dyDescent="0.25">
      <c r="A47" s="2">
        <f>KGI!A281</f>
        <v>44806</v>
      </c>
      <c r="B47">
        <f t="shared" si="0"/>
        <v>104.9298091954186</v>
      </c>
      <c r="C47">
        <f>Data!B299</f>
        <v>14673.04</v>
      </c>
      <c r="D47">
        <f>'Capital main'!C571</f>
        <v>21.77</v>
      </c>
      <c r="E47">
        <f>LN(KGI!B281/KGI!B280)</f>
        <v>7.5536615839020722E-3</v>
      </c>
    </row>
    <row r="48" spans="1:5" x14ac:dyDescent="0.25">
      <c r="A48" s="2">
        <f>KGI!A282</f>
        <v>44809</v>
      </c>
      <c r="B48">
        <f t="shared" si="0"/>
        <v>104.30403228580039</v>
      </c>
      <c r="C48">
        <f>Data!B300</f>
        <v>14661.1</v>
      </c>
      <c r="D48">
        <f>'Capital main'!C572</f>
        <v>21.92</v>
      </c>
      <c r="E48">
        <f>LN(KGI!B282/KGI!B281)</f>
        <v>-5.963766773393984E-3</v>
      </c>
    </row>
    <row r="49" spans="1:5" x14ac:dyDescent="0.25">
      <c r="A49" s="2">
        <f>KGI!A283</f>
        <v>44810</v>
      </c>
      <c r="B49">
        <f t="shared" si="0"/>
        <v>104.96875387497565</v>
      </c>
      <c r="C49">
        <f>Data!B301</f>
        <v>14677.2</v>
      </c>
      <c r="D49">
        <f>'Capital main'!C573</f>
        <v>21.69</v>
      </c>
      <c r="E49">
        <f>LN(KGI!B283/KGI!B282)</f>
        <v>6.372923218863364E-3</v>
      </c>
    </row>
    <row r="50" spans="1:5" x14ac:dyDescent="0.25">
      <c r="A50" s="2">
        <f>KGI!A284</f>
        <v>44811</v>
      </c>
      <c r="B50">
        <f t="shared" si="0"/>
        <v>100.78180434223067</v>
      </c>
      <c r="C50">
        <f>Data!B302</f>
        <v>14410.05</v>
      </c>
      <c r="D50">
        <f>'Capital main'!C574</f>
        <v>22.49</v>
      </c>
      <c r="E50">
        <f>LN(KGI!B284/KGI!B283)</f>
        <v>-3.9887579667106474E-2</v>
      </c>
    </row>
    <row r="51" spans="1:5" x14ac:dyDescent="0.25">
      <c r="A51" s="2">
        <f>KGI!A285</f>
        <v>44812</v>
      </c>
      <c r="B51">
        <f t="shared" si="0"/>
        <v>104.09111114375074</v>
      </c>
      <c r="C51">
        <f>Data!B303</f>
        <v>14583.42</v>
      </c>
      <c r="D51">
        <f>'Capital main'!C575</f>
        <v>20.39</v>
      </c>
      <c r="E51">
        <f>LN(KGI!B285/KGI!B284)</f>
        <v>3.2836351989516413E-2</v>
      </c>
    </row>
    <row r="52" spans="1:5" x14ac:dyDescent="0.25">
      <c r="A52" s="2">
        <f>KGI!A286</f>
        <v>44816</v>
      </c>
      <c r="B52">
        <f t="shared" si="0"/>
        <v>108.68025655103474</v>
      </c>
      <c r="C52">
        <f>Data!B304</f>
        <v>14807.43</v>
      </c>
      <c r="D52">
        <f>'Capital main'!C576</f>
        <v>20.84</v>
      </c>
      <c r="E52">
        <f>LN(KGI!B286/KGI!B285)</f>
        <v>4.4087774228352333E-2</v>
      </c>
    </row>
    <row r="53" spans="1:5" x14ac:dyDescent="0.25">
      <c r="A53" s="2">
        <f>KGI!A287</f>
        <v>44817</v>
      </c>
      <c r="B53">
        <f t="shared" si="0"/>
        <v>109.38109942033773</v>
      </c>
      <c r="C53">
        <f>Data!B305</f>
        <v>14894.41</v>
      </c>
      <c r="D53">
        <f>'Capital main'!C577</f>
        <v>21.01</v>
      </c>
      <c r="E53">
        <f>LN(KGI!B287/KGI!B286)</f>
        <v>6.4486677851545333E-3</v>
      </c>
    </row>
    <row r="54" spans="1:5" x14ac:dyDescent="0.25">
      <c r="A54" s="2">
        <f>KGI!A288</f>
        <v>44818</v>
      </c>
      <c r="B54">
        <f t="shared" si="0"/>
        <v>106.98365276035227</v>
      </c>
      <c r="C54">
        <f>Data!B306</f>
        <v>14658.31</v>
      </c>
      <c r="D54">
        <f>'Capital main'!C578</f>
        <v>21.82</v>
      </c>
      <c r="E54">
        <f>LN(KGI!B288/KGI!B287)</f>
        <v>-2.1918290021682649E-2</v>
      </c>
    </row>
    <row r="55" spans="1:5" x14ac:dyDescent="0.25">
      <c r="A55" s="2">
        <f>KGI!A289</f>
        <v>44819</v>
      </c>
      <c r="B55">
        <f t="shared" si="0"/>
        <v>109.28170982260228</v>
      </c>
      <c r="C55">
        <f>Data!B307</f>
        <v>14670.04</v>
      </c>
      <c r="D55">
        <f>'Capital main'!C579</f>
        <v>21.03</v>
      </c>
      <c r="E55">
        <f>LN(KGI!B289/KGI!B288)</f>
        <v>2.1480450545072974E-2</v>
      </c>
    </row>
    <row r="56" spans="1:5" x14ac:dyDescent="0.25">
      <c r="A56" s="2">
        <f>KGI!A290</f>
        <v>44820</v>
      </c>
      <c r="B56">
        <f t="shared" si="0"/>
        <v>110.72799758447756</v>
      </c>
      <c r="C56">
        <f>Data!B308</f>
        <v>14561.76</v>
      </c>
      <c r="D56">
        <f>'Capital main'!C580</f>
        <v>21.11</v>
      </c>
      <c r="E56">
        <f>LN(KGI!B290/KGI!B289)</f>
        <v>1.3234490604356986E-2</v>
      </c>
    </row>
    <row r="57" spans="1:5" x14ac:dyDescent="0.25">
      <c r="A57" s="2">
        <f>KGI!A291</f>
        <v>44823</v>
      </c>
      <c r="B57">
        <f t="shared" si="0"/>
        <v>110.89158830888935</v>
      </c>
      <c r="C57">
        <f>Data!B309</f>
        <v>14425.68</v>
      </c>
      <c r="D57">
        <f>'Capital main'!C581</f>
        <v>21.33</v>
      </c>
      <c r="E57">
        <f>LN(KGI!B291/KGI!B290)</f>
        <v>1.4774106637934167E-3</v>
      </c>
    </row>
    <row r="58" spans="1:5" x14ac:dyDescent="0.25">
      <c r="A58" s="2">
        <f>KGI!A292</f>
        <v>44824</v>
      </c>
      <c r="B58">
        <f t="shared" si="0"/>
        <v>111.16226311246571</v>
      </c>
      <c r="C58">
        <f>Data!B310</f>
        <v>14549.3</v>
      </c>
      <c r="D58">
        <f>'Capital main'!C582</f>
        <v>20.58</v>
      </c>
      <c r="E58">
        <f>LN(KGI!B292/KGI!B291)</f>
        <v>2.4408957226078327E-3</v>
      </c>
    </row>
    <row r="59" spans="1:5" x14ac:dyDescent="0.25">
      <c r="A59" s="2">
        <f>KGI!A293</f>
        <v>44825</v>
      </c>
      <c r="B59">
        <f t="shared" si="0"/>
        <v>110.90758995496215</v>
      </c>
      <c r="C59">
        <f>Data!B311</f>
        <v>14424.52</v>
      </c>
      <c r="D59">
        <f>'Capital main'!C583</f>
        <v>21.42</v>
      </c>
      <c r="E59">
        <f>LN(KGI!B293/KGI!B292)</f>
        <v>-2.2910037127067992E-3</v>
      </c>
    </row>
    <row r="60" spans="1:5" x14ac:dyDescent="0.25">
      <c r="A60" s="2">
        <f>KGI!A294</f>
        <v>44826</v>
      </c>
      <c r="B60">
        <f t="shared" si="0"/>
        <v>111.77412850921873</v>
      </c>
      <c r="C60">
        <f>Data!B312</f>
        <v>14284.63</v>
      </c>
      <c r="D60">
        <f>'Capital main'!C584</f>
        <v>20.99</v>
      </c>
      <c r="E60">
        <f>LN(KGI!B294/KGI!B293)</f>
        <v>7.8131582753575637E-3</v>
      </c>
    </row>
    <row r="61" spans="1:5" x14ac:dyDescent="0.25">
      <c r="A61" s="2">
        <f>KGI!A295</f>
        <v>44827</v>
      </c>
      <c r="B61">
        <f t="shared" si="0"/>
        <v>112.16834071281531</v>
      </c>
      <c r="C61">
        <f>Data!B313</f>
        <v>14118.38</v>
      </c>
      <c r="D61">
        <f>'Capital main'!C585</f>
        <v>20.37</v>
      </c>
      <c r="E61">
        <f>LN(KGI!B295/KGI!B294)</f>
        <v>3.5268644797715478E-3</v>
      </c>
    </row>
    <row r="62" spans="1:5" x14ac:dyDescent="0.25">
      <c r="A62" s="2">
        <f>KGI!A296</f>
        <v>44830</v>
      </c>
      <c r="B62">
        <f t="shared" si="0"/>
        <v>108.44268315716226</v>
      </c>
      <c r="C62">
        <f>Data!B314</f>
        <v>13778.19</v>
      </c>
      <c r="D62">
        <f>'Capital main'!C586</f>
        <v>23.33</v>
      </c>
      <c r="E62">
        <f>LN(KGI!B296/KGI!B295)</f>
        <v>-3.32148762474061E-2</v>
      </c>
    </row>
    <row r="63" spans="1:5" x14ac:dyDescent="0.25">
      <c r="A63" s="2">
        <f>KGI!A297</f>
        <v>44831</v>
      </c>
      <c r="B63">
        <f t="shared" si="0"/>
        <v>108.80905835368897</v>
      </c>
      <c r="C63">
        <f>Data!B315</f>
        <v>13826.59</v>
      </c>
      <c r="D63">
        <f>'Capital main'!C587</f>
        <v>23.02</v>
      </c>
      <c r="E63">
        <f>LN(KGI!B297/KGI!B296)</f>
        <v>3.3785146757732715E-3</v>
      </c>
    </row>
    <row r="64" spans="1:5" x14ac:dyDescent="0.25">
      <c r="A64" s="2">
        <f>KGI!A298</f>
        <v>44832</v>
      </c>
      <c r="B64">
        <f t="shared" si="0"/>
        <v>111.01715241753965</v>
      </c>
      <c r="C64">
        <f>Data!B316</f>
        <v>13466.07</v>
      </c>
      <c r="D64">
        <f>'Capital main'!C588</f>
        <v>24.74</v>
      </c>
      <c r="E64">
        <f>LN(KGI!B298/KGI!B297)</f>
        <v>2.0293292647319532E-2</v>
      </c>
    </row>
    <row r="65" spans="1:5" x14ac:dyDescent="0.25">
      <c r="A65" s="2">
        <f>KGI!A299</f>
        <v>44833</v>
      </c>
      <c r="B65">
        <f t="shared" si="0"/>
        <v>111.69455956059787</v>
      </c>
      <c r="C65">
        <f>Data!B317</f>
        <v>13534.26</v>
      </c>
      <c r="D65">
        <f>'Capital main'!C589</f>
        <v>24.57</v>
      </c>
      <c r="E65">
        <f>LN(KGI!B299/KGI!B298)</f>
        <v>6.1018241623641998E-3</v>
      </c>
    </row>
    <row r="66" spans="1:5" x14ac:dyDescent="0.25">
      <c r="A66" s="2">
        <f>KGI!A300</f>
        <v>44834</v>
      </c>
      <c r="B66">
        <f t="shared" si="0"/>
        <v>113.6651394461196</v>
      </c>
      <c r="C66">
        <f>Data!B318</f>
        <v>13424.58</v>
      </c>
      <c r="D66">
        <f>'Capital main'!C590</f>
        <v>25.08</v>
      </c>
      <c r="E66">
        <f>LN(KGI!B300/KGI!B299)</f>
        <v>1.7642577161089232E-2</v>
      </c>
    </row>
    <row r="67" spans="1:5" x14ac:dyDescent="0.25">
      <c r="A67" s="2">
        <f>KGI!A301</f>
        <v>44837</v>
      </c>
      <c r="B67">
        <f t="shared" si="0"/>
        <v>114.91630388184223</v>
      </c>
      <c r="C67">
        <f>Data!B319</f>
        <v>13300.48</v>
      </c>
      <c r="D67">
        <f>'Capital main'!C591</f>
        <v>25.76</v>
      </c>
      <c r="E67">
        <f>LN(KGI!B301/KGI!B300)</f>
        <v>1.1007459646989867E-2</v>
      </c>
    </row>
    <row r="68" spans="1:5" x14ac:dyDescent="0.25">
      <c r="A68" s="2">
        <f>KGI!A302</f>
        <v>44838</v>
      </c>
      <c r="B68">
        <f t="shared" ref="B68:B131" si="1">B67*(1+E68)</f>
        <v>112.33530450374238</v>
      </c>
      <c r="C68">
        <f>Data!B320</f>
        <v>13576.52</v>
      </c>
      <c r="D68">
        <f>'Capital main'!C592</f>
        <v>24.41</v>
      </c>
      <c r="E68">
        <f>LN(KGI!B302/KGI!B301)</f>
        <v>-2.2459818937038321E-2</v>
      </c>
    </row>
    <row r="69" spans="1:5" x14ac:dyDescent="0.25">
      <c r="A69" s="2">
        <f>KGI!A303</f>
        <v>44839</v>
      </c>
      <c r="B69">
        <f t="shared" si="1"/>
        <v>112.06129984982934</v>
      </c>
      <c r="C69">
        <f>Data!B321</f>
        <v>13801.43</v>
      </c>
      <c r="D69">
        <f>'Capital main'!C593</f>
        <v>23.99</v>
      </c>
      <c r="E69">
        <f>LN(KGI!B303/KGI!B302)</f>
        <v>-2.4391677676354525E-3</v>
      </c>
    </row>
    <row r="70" spans="1:5" x14ac:dyDescent="0.25">
      <c r="A70" s="2">
        <f>KGI!A304</f>
        <v>44840</v>
      </c>
      <c r="B70">
        <f t="shared" si="1"/>
        <v>112.81687298754582</v>
      </c>
      <c r="C70">
        <f>Data!B322</f>
        <v>13892.05</v>
      </c>
      <c r="D70">
        <f>'Capital main'!C594</f>
        <v>23.69</v>
      </c>
      <c r="E70">
        <f>LN(KGI!B304/KGI!B303)</f>
        <v>6.7424984247819357E-3</v>
      </c>
    </row>
    <row r="71" spans="1:5" x14ac:dyDescent="0.25">
      <c r="A71" s="2">
        <f>KGI!A305</f>
        <v>44841</v>
      </c>
      <c r="B71">
        <f t="shared" si="1"/>
        <v>111.85445335733576</v>
      </c>
      <c r="C71">
        <f>Data!B323</f>
        <v>13702.28</v>
      </c>
      <c r="D71">
        <f>'Capital main'!C595</f>
        <v>24.74</v>
      </c>
      <c r="E71">
        <f>LN(KGI!B305/KGI!B304)</f>
        <v>-8.5308128538212225E-3</v>
      </c>
    </row>
    <row r="72" spans="1:5" x14ac:dyDescent="0.25">
      <c r="A72" s="2">
        <f>KGI!A306</f>
        <v>44845</v>
      </c>
      <c r="B72">
        <f t="shared" si="1"/>
        <v>113.21193607856409</v>
      </c>
      <c r="C72">
        <f>Data!B324</f>
        <v>13106.03</v>
      </c>
      <c r="D72">
        <f>'Capital main'!C596</f>
        <v>27.38</v>
      </c>
      <c r="E72">
        <f>LN(KGI!B306/KGI!B305)</f>
        <v>1.213615265627057E-2</v>
      </c>
    </row>
    <row r="73" spans="1:5" x14ac:dyDescent="0.25">
      <c r="A73" s="2">
        <f>KGI!A307</f>
        <v>44846</v>
      </c>
      <c r="B73">
        <f t="shared" si="1"/>
        <v>113.62364916385313</v>
      </c>
      <c r="C73">
        <f>Data!B325</f>
        <v>13081.24</v>
      </c>
      <c r="D73">
        <f>'Capital main'!C597</f>
        <v>27.18</v>
      </c>
      <c r="E73">
        <f>LN(KGI!B307/KGI!B306)</f>
        <v>3.6366579315747719E-3</v>
      </c>
    </row>
    <row r="74" spans="1:5" x14ac:dyDescent="0.25">
      <c r="A74" s="2">
        <f>KGI!A308</f>
        <v>44847</v>
      </c>
      <c r="B74">
        <f t="shared" si="1"/>
        <v>112.53702000512706</v>
      </c>
      <c r="C74">
        <f>Data!B326</f>
        <v>12810.73</v>
      </c>
      <c r="D74">
        <f>'Capital main'!C598</f>
        <v>27.83</v>
      </c>
      <c r="E74">
        <f>LN(KGI!B308/KGI!B307)</f>
        <v>-9.5634066210905332E-3</v>
      </c>
    </row>
    <row r="75" spans="1:5" x14ac:dyDescent="0.25">
      <c r="A75" s="2">
        <f>KGI!A309</f>
        <v>44848</v>
      </c>
      <c r="B75">
        <f t="shared" si="1"/>
        <v>118.17750702440669</v>
      </c>
      <c r="C75">
        <f>Data!B327</f>
        <v>13128.12</v>
      </c>
      <c r="D75">
        <f>'Capital main'!C599</f>
        <v>26.07</v>
      </c>
      <c r="E75">
        <f>LN(KGI!B309/KGI!B308)</f>
        <v>5.0121169185239255E-2</v>
      </c>
    </row>
    <row r="76" spans="1:5" x14ac:dyDescent="0.25">
      <c r="A76" s="2">
        <f>KGI!A310</f>
        <v>44851</v>
      </c>
      <c r="B76">
        <f t="shared" si="1"/>
        <v>110.0686600805633</v>
      </c>
      <c r="C76">
        <f>Data!B328</f>
        <v>12966.05</v>
      </c>
      <c r="D76">
        <f>'Capital main'!C600</f>
        <v>27.07</v>
      </c>
      <c r="E76">
        <f>LN(KGI!B310/KGI!B309)</f>
        <v>-6.8615823332342854E-2</v>
      </c>
    </row>
    <row r="77" spans="1:5" x14ac:dyDescent="0.25">
      <c r="A77" s="2">
        <f>KGI!A311</f>
        <v>44852</v>
      </c>
      <c r="B77">
        <f t="shared" si="1"/>
        <v>110.64345333789755</v>
      </c>
      <c r="C77">
        <f>Data!B329</f>
        <v>13124.68</v>
      </c>
      <c r="D77">
        <f>'Capital main'!C601</f>
        <v>25.9</v>
      </c>
      <c r="E77">
        <f>LN(KGI!B311/KGI!B310)</f>
        <v>5.2221336837709994E-3</v>
      </c>
    </row>
    <row r="78" spans="1:5" x14ac:dyDescent="0.25">
      <c r="A78" s="2">
        <f>KGI!A312</f>
        <v>44853</v>
      </c>
      <c r="B78">
        <f t="shared" si="1"/>
        <v>112.97792808829793</v>
      </c>
      <c r="C78">
        <f>Data!B330</f>
        <v>12976.76</v>
      </c>
      <c r="D78">
        <f>'Capital main'!C602</f>
        <v>25.71</v>
      </c>
      <c r="E78">
        <f>LN(KGI!B312/KGI!B311)</f>
        <v>2.109907708024137E-2</v>
      </c>
    </row>
    <row r="79" spans="1:5" x14ac:dyDescent="0.25">
      <c r="A79" s="2">
        <f>KGI!A313</f>
        <v>44854</v>
      </c>
      <c r="B79">
        <f t="shared" si="1"/>
        <v>112.11995414865373</v>
      </c>
      <c r="C79">
        <f>Data!B331</f>
        <v>12946.1</v>
      </c>
      <c r="D79">
        <f>'Capital main'!C603</f>
        <v>25.5</v>
      </c>
      <c r="E79">
        <f>LN(KGI!B313/KGI!B312)</f>
        <v>-7.5941730757678877E-3</v>
      </c>
    </row>
    <row r="80" spans="1:5" x14ac:dyDescent="0.25">
      <c r="A80" s="2">
        <f>KGI!A314</f>
        <v>44855</v>
      </c>
      <c r="B80">
        <f t="shared" si="1"/>
        <v>112.49507311715981</v>
      </c>
      <c r="C80">
        <f>Data!B332</f>
        <v>12819.2</v>
      </c>
      <c r="D80">
        <f>'Capital main'!C604</f>
        <v>25.83</v>
      </c>
      <c r="E80">
        <f>LN(KGI!B314/KGI!B313)</f>
        <v>3.3456932029131067E-3</v>
      </c>
    </row>
    <row r="81" spans="1:5" x14ac:dyDescent="0.25">
      <c r="A81" s="2">
        <f>KGI!A315</f>
        <v>44858</v>
      </c>
      <c r="B81">
        <f t="shared" si="1"/>
        <v>112.27793352534343</v>
      </c>
      <c r="C81">
        <f>Data!B333</f>
        <v>12856.98</v>
      </c>
      <c r="D81">
        <f>'Capital main'!C605</f>
        <v>27.19</v>
      </c>
      <c r="E81">
        <f>LN(KGI!B315/KGI!B314)</f>
        <v>-1.9302142378292714E-3</v>
      </c>
    </row>
    <row r="82" spans="1:5" x14ac:dyDescent="0.25">
      <c r="A82" s="2">
        <f>KGI!A316</f>
        <v>44859</v>
      </c>
      <c r="B82">
        <f t="shared" si="1"/>
        <v>113.30129225616102</v>
      </c>
      <c r="C82">
        <f>Data!B334</f>
        <v>12666.12</v>
      </c>
      <c r="D82">
        <f>'Capital main'!C606</f>
        <v>27.62</v>
      </c>
      <c r="E82">
        <f>LN(KGI!B316/KGI!B315)</f>
        <v>9.1145134104788188E-3</v>
      </c>
    </row>
    <row r="83" spans="1:5" x14ac:dyDescent="0.25">
      <c r="A83" s="2">
        <f>KGI!A317</f>
        <v>44860</v>
      </c>
      <c r="B83">
        <f t="shared" si="1"/>
        <v>112.77404697144675</v>
      </c>
      <c r="C83">
        <f>Data!B335</f>
        <v>12729.05</v>
      </c>
      <c r="D83">
        <f>'Capital main'!C607</f>
        <v>26.35</v>
      </c>
      <c r="E83">
        <f>LN(KGI!B317/KGI!B316)</f>
        <v>-4.6534798872569063E-3</v>
      </c>
    </row>
    <row r="84" spans="1:5" x14ac:dyDescent="0.25">
      <c r="A84" s="2">
        <f>KGI!A318</f>
        <v>44861</v>
      </c>
      <c r="B84">
        <f t="shared" si="1"/>
        <v>111.79290687611395</v>
      </c>
      <c r="C84">
        <f>Data!B336</f>
        <v>12926.378000000001</v>
      </c>
      <c r="D84">
        <f>'Capital main'!C608</f>
        <v>24.78</v>
      </c>
      <c r="E84">
        <f>LN(KGI!B318/KGI!B317)</f>
        <v>-8.7000521989001548E-3</v>
      </c>
    </row>
    <row r="85" spans="1:5" x14ac:dyDescent="0.25">
      <c r="A85" s="2">
        <f>KGI!A319</f>
        <v>44862</v>
      </c>
      <c r="B85">
        <f t="shared" si="1"/>
        <v>113.03979843943941</v>
      </c>
      <c r="C85">
        <f>Data!B337</f>
        <v>12788.42</v>
      </c>
      <c r="D85">
        <f>'Capital main'!C609</f>
        <v>25.41</v>
      </c>
      <c r="E85">
        <f>LN(KGI!B319/KGI!B318)</f>
        <v>1.1153583873681943E-2</v>
      </c>
    </row>
    <row r="86" spans="1:5" x14ac:dyDescent="0.25">
      <c r="A86" s="2">
        <f>KGI!A320</f>
        <v>44865</v>
      </c>
      <c r="B86">
        <f t="shared" si="1"/>
        <v>112.04714465691826</v>
      </c>
      <c r="C86">
        <f>Data!B338</f>
        <v>12949.75</v>
      </c>
      <c r="D86">
        <f>'Capital main'!C610</f>
        <v>24.88</v>
      </c>
      <c r="E86">
        <f>LN(KGI!B320/KGI!B319)</f>
        <v>-8.7814539323772464E-3</v>
      </c>
    </row>
    <row r="87" spans="1:5" x14ac:dyDescent="0.25">
      <c r="A87" s="2">
        <f>KGI!A321</f>
        <v>44866</v>
      </c>
      <c r="B87">
        <f t="shared" si="1"/>
        <v>111.95845079950554</v>
      </c>
      <c r="C87">
        <f>Data!B339</f>
        <v>13037.21</v>
      </c>
      <c r="D87">
        <f>'Capital main'!C611</f>
        <v>24.06</v>
      </c>
      <c r="E87">
        <f>LN(KGI!B321/KGI!B320)</f>
        <v>-7.9157623948648121E-4</v>
      </c>
    </row>
    <row r="88" spans="1:5" x14ac:dyDescent="0.25">
      <c r="A88" s="2">
        <f>KGI!A322</f>
        <v>44867</v>
      </c>
      <c r="B88">
        <f t="shared" si="1"/>
        <v>112.12862631608085</v>
      </c>
      <c r="C88">
        <f>Data!B340</f>
        <v>13100.17</v>
      </c>
      <c r="D88">
        <f>'Capital main'!C612</f>
        <v>23.96</v>
      </c>
      <c r="E88">
        <f>LN(KGI!B322/KGI!B321)</f>
        <v>1.519988132741026E-3</v>
      </c>
    </row>
    <row r="89" spans="1:5" x14ac:dyDescent="0.25">
      <c r="A89" s="2">
        <f>KGI!A323</f>
        <v>44868</v>
      </c>
      <c r="B89">
        <f t="shared" si="1"/>
        <v>113.04899226323853</v>
      </c>
      <c r="C89">
        <f>Data!B341</f>
        <v>12986.6</v>
      </c>
      <c r="D89">
        <f>'Capital main'!C613</f>
        <v>22.65</v>
      </c>
      <c r="E89">
        <f>LN(KGI!B323/KGI!B322)</f>
        <v>8.2081264829129974E-3</v>
      </c>
    </row>
    <row r="90" spans="1:5" x14ac:dyDescent="0.25">
      <c r="A90" s="2">
        <f>KGI!A324</f>
        <v>44869</v>
      </c>
      <c r="B90">
        <f t="shared" si="1"/>
        <v>113.39706794937237</v>
      </c>
      <c r="C90">
        <f>Data!B342</f>
        <v>13026.71</v>
      </c>
      <c r="D90">
        <f>'Capital main'!C614</f>
        <v>21.93</v>
      </c>
      <c r="E90">
        <f>LN(KGI!B324/KGI!B323)</f>
        <v>3.0789808839987976E-3</v>
      </c>
    </row>
    <row r="91" spans="1:5" x14ac:dyDescent="0.25">
      <c r="A91" s="2">
        <f>KGI!A325</f>
        <v>44872</v>
      </c>
      <c r="B91">
        <f t="shared" si="1"/>
        <v>113.98955761211862</v>
      </c>
      <c r="C91">
        <f>Data!B343</f>
        <v>13223.73</v>
      </c>
      <c r="D91">
        <f>'Capital main'!C615</f>
        <v>21.32</v>
      </c>
      <c r="E91">
        <f>LN(KGI!B325/KGI!B324)</f>
        <v>5.2249116618322388E-3</v>
      </c>
    </row>
    <row r="92" spans="1:5" x14ac:dyDescent="0.25">
      <c r="A92" s="2">
        <f>KGI!A326</f>
        <v>44873</v>
      </c>
      <c r="B92">
        <f t="shared" si="1"/>
        <v>113.73583509434631</v>
      </c>
      <c r="C92">
        <f>Data!B344</f>
        <v>13347.76</v>
      </c>
      <c r="D92">
        <f>'Capital main'!C616</f>
        <v>20.079999999999998</v>
      </c>
      <c r="E92">
        <f>LN(KGI!B326/KGI!B325)</f>
        <v>-2.225840007517656E-3</v>
      </c>
    </row>
    <row r="93" spans="1:5" x14ac:dyDescent="0.25">
      <c r="A93" s="2">
        <f>KGI!A327</f>
        <v>44874</v>
      </c>
      <c r="B93">
        <f t="shared" si="1"/>
        <v>112.58808193894014</v>
      </c>
      <c r="C93">
        <f>Data!B345</f>
        <v>13638.81</v>
      </c>
      <c r="D93">
        <f>'Capital main'!C617</f>
        <v>20.309999999999999</v>
      </c>
      <c r="E93">
        <f>LN(KGI!B327/KGI!B326)</f>
        <v>-1.0091394277398011E-2</v>
      </c>
    </row>
    <row r="94" spans="1:5" x14ac:dyDescent="0.25">
      <c r="A94" s="2">
        <f>KGI!A328</f>
        <v>44875</v>
      </c>
      <c r="B94">
        <f t="shared" si="1"/>
        <v>113.32889091830162</v>
      </c>
      <c r="C94">
        <f>Data!B346</f>
        <v>13503.76</v>
      </c>
      <c r="D94">
        <f>'Capital main'!C618</f>
        <v>20.7</v>
      </c>
      <c r="E94">
        <f>LN(KGI!B328/KGI!B327)</f>
        <v>6.579817033949103E-3</v>
      </c>
    </row>
    <row r="95" spans="1:5" x14ac:dyDescent="0.25">
      <c r="A95" s="2">
        <f>KGI!A329</f>
        <v>44876</v>
      </c>
      <c r="B95">
        <f t="shared" si="1"/>
        <v>110.32603057076255</v>
      </c>
      <c r="C95">
        <f>Data!B347</f>
        <v>14007.56</v>
      </c>
      <c r="D95">
        <f>'Capital main'!C619</f>
        <v>20.61</v>
      </c>
      <c r="E95">
        <f>LN(KGI!B329/KGI!B328)</f>
        <v>-2.6496865214218096E-2</v>
      </c>
    </row>
    <row r="96" spans="1:5" x14ac:dyDescent="0.25">
      <c r="A96" s="2">
        <f>KGI!A330</f>
        <v>44879</v>
      </c>
      <c r="B96">
        <f t="shared" si="1"/>
        <v>110.876375897248</v>
      </c>
      <c r="C96">
        <f>Data!B348</f>
        <v>14174.9</v>
      </c>
      <c r="D96">
        <f>'Capital main'!C620</f>
        <v>21.82</v>
      </c>
      <c r="E96">
        <f>LN(KGI!B330/KGI!B329)</f>
        <v>4.9883542772115293E-3</v>
      </c>
    </row>
    <row r="97" spans="1:5" x14ac:dyDescent="0.25">
      <c r="A97" s="2">
        <f>KGI!A331</f>
        <v>44880</v>
      </c>
      <c r="B97">
        <f t="shared" si="1"/>
        <v>112.41762091933298</v>
      </c>
      <c r="C97">
        <f>Data!B349</f>
        <v>14546.31</v>
      </c>
      <c r="D97">
        <f>'Capital main'!C621</f>
        <v>24.53</v>
      </c>
      <c r="E97">
        <f>LN(KGI!B331/KGI!B330)</f>
        <v>1.3900571781975282E-2</v>
      </c>
    </row>
    <row r="98" spans="1:5" x14ac:dyDescent="0.25">
      <c r="A98" s="2">
        <f>KGI!A332</f>
        <v>44881</v>
      </c>
      <c r="B98">
        <f t="shared" si="1"/>
        <v>112.40560588996527</v>
      </c>
      <c r="C98">
        <f>Data!B350</f>
        <v>14537.35</v>
      </c>
      <c r="D98">
        <f>'Capital main'!C622</f>
        <v>24.23</v>
      </c>
      <c r="E98">
        <f>LN(KGI!B332/KGI!B331)</f>
        <v>-1.0687852375309122E-4</v>
      </c>
    </row>
    <row r="99" spans="1:5" x14ac:dyDescent="0.25">
      <c r="A99" s="2">
        <f>KGI!A333</f>
        <v>44882</v>
      </c>
      <c r="B99">
        <f t="shared" si="1"/>
        <v>111.91846976963934</v>
      </c>
      <c r="C99">
        <f>Data!B351</f>
        <v>14535.23</v>
      </c>
      <c r="D99">
        <f>'Capital main'!C623</f>
        <v>21.87</v>
      </c>
      <c r="E99">
        <f>LN(KGI!B333/KGI!B332)</f>
        <v>-4.3337351057276853E-3</v>
      </c>
    </row>
    <row r="100" spans="1:5" x14ac:dyDescent="0.25">
      <c r="A100" s="2">
        <f>KGI!A334</f>
        <v>44883</v>
      </c>
      <c r="B100">
        <f t="shared" si="1"/>
        <v>111.53083951926297</v>
      </c>
      <c r="C100">
        <f>Data!B352</f>
        <v>14504.99</v>
      </c>
      <c r="D100">
        <f>'Capital main'!C624</f>
        <v>21.61</v>
      </c>
      <c r="E100">
        <f>LN(KGI!B334/KGI!B333)</f>
        <v>-3.4635056320393132E-3</v>
      </c>
    </row>
    <row r="101" spans="1:5" x14ac:dyDescent="0.25">
      <c r="A101" s="2">
        <f>KGI!A335</f>
        <v>44886</v>
      </c>
      <c r="B101">
        <f t="shared" si="1"/>
        <v>112.25434575541912</v>
      </c>
      <c r="C101">
        <f>Data!B353</f>
        <v>14449.39</v>
      </c>
      <c r="D101">
        <f>'Capital main'!C625</f>
        <v>21.03</v>
      </c>
      <c r="E101">
        <f>LN(KGI!B335/KGI!B334)</f>
        <v>6.4870509293638318E-3</v>
      </c>
    </row>
    <row r="102" spans="1:5" x14ac:dyDescent="0.25">
      <c r="A102" s="2">
        <f>KGI!A336</f>
        <v>44887</v>
      </c>
      <c r="B102">
        <f t="shared" si="1"/>
        <v>113.07728098098283</v>
      </c>
      <c r="C102">
        <f>Data!B354</f>
        <v>14542.2</v>
      </c>
      <c r="D102">
        <f>'Capital main'!C626</f>
        <v>19.75</v>
      </c>
      <c r="E102">
        <f>LN(KGI!B336/KGI!B335)</f>
        <v>7.3309876782562816E-3</v>
      </c>
    </row>
    <row r="103" spans="1:5" x14ac:dyDescent="0.25">
      <c r="A103" s="2">
        <f>KGI!A337</f>
        <v>44888</v>
      </c>
      <c r="B103">
        <f t="shared" si="1"/>
        <v>113.85051144282183</v>
      </c>
      <c r="C103">
        <f>Data!B355</f>
        <v>14608.54</v>
      </c>
      <c r="D103">
        <f>'Capital main'!C627</f>
        <v>19.899999999999999</v>
      </c>
      <c r="E103">
        <f>LN(KGI!B337/KGI!B336)</f>
        <v>6.8380708762270622E-3</v>
      </c>
    </row>
    <row r="104" spans="1:5" x14ac:dyDescent="0.25">
      <c r="A104" s="2">
        <f>KGI!A338</f>
        <v>44889</v>
      </c>
      <c r="B104">
        <f t="shared" si="1"/>
        <v>114.84724801855286</v>
      </c>
      <c r="C104">
        <f>Data!B356</f>
        <v>14784</v>
      </c>
      <c r="D104">
        <f>'Capital main'!C628</f>
        <v>18.899999999999999</v>
      </c>
      <c r="E104">
        <f>LN(KGI!B338/KGI!B337)</f>
        <v>8.7547834708815893E-3</v>
      </c>
    </row>
    <row r="105" spans="1:5" x14ac:dyDescent="0.25">
      <c r="A105" s="2">
        <f>KGI!A339</f>
        <v>44890</v>
      </c>
      <c r="B105">
        <f t="shared" si="1"/>
        <v>114.54653237547167</v>
      </c>
      <c r="C105">
        <f>Data!B357</f>
        <v>14778.51</v>
      </c>
      <c r="D105">
        <f>'Capital main'!C629</f>
        <v>19.43</v>
      </c>
      <c r="E105">
        <f>LN(KGI!B339/KGI!B338)</f>
        <v>-2.618396594340809E-3</v>
      </c>
    </row>
    <row r="106" spans="1:5" x14ac:dyDescent="0.25">
      <c r="A106" s="2">
        <f>KGI!A340</f>
        <v>44893</v>
      </c>
      <c r="B106">
        <f t="shared" si="1"/>
        <v>113.23769105644807</v>
      </c>
      <c r="C106">
        <f>Data!B358</f>
        <v>14556.87</v>
      </c>
      <c r="D106">
        <f>'Capital main'!C630</f>
        <v>20.92</v>
      </c>
      <c r="E106">
        <f>LN(KGI!B340/KGI!B339)</f>
        <v>-1.1426284950585361E-2</v>
      </c>
    </row>
    <row r="107" spans="1:5" x14ac:dyDescent="0.25">
      <c r="A107" s="2">
        <f>KGI!A341</f>
        <v>44894</v>
      </c>
      <c r="B107">
        <f t="shared" si="1"/>
        <v>114.50683366991579</v>
      </c>
      <c r="C107">
        <f>Data!B359</f>
        <v>14709.64</v>
      </c>
      <c r="D107">
        <f>'Capital main'!C631</f>
        <v>20.87</v>
      </c>
      <c r="E107">
        <f>LN(KGI!B341/KGI!B340)</f>
        <v>1.1207775446737738E-2</v>
      </c>
    </row>
    <row r="108" spans="1:5" x14ac:dyDescent="0.25">
      <c r="A108" s="2">
        <f>KGI!A342</f>
        <v>44895</v>
      </c>
      <c r="B108">
        <f t="shared" si="1"/>
        <v>114.83167880463824</v>
      </c>
      <c r="C108">
        <f>Data!B360</f>
        <v>14879.55</v>
      </c>
      <c r="D108">
        <f>'Capital main'!C632</f>
        <v>20.260000000000002</v>
      </c>
      <c r="E108">
        <f>LN(KGI!B342/KGI!B341)</f>
        <v>2.836906098188546E-3</v>
      </c>
    </row>
    <row r="109" spans="1:5" x14ac:dyDescent="0.25">
      <c r="A109" s="2">
        <f>KGI!A343</f>
        <v>44896</v>
      </c>
      <c r="B109">
        <f t="shared" si="1"/>
        <v>115.40578098437206</v>
      </c>
      <c r="C109">
        <f>Data!B361</f>
        <v>15012.8</v>
      </c>
      <c r="D109">
        <f>'Capital main'!C633</f>
        <v>20.75</v>
      </c>
      <c r="E109">
        <f>LN(KGI!B343/KGI!B342)</f>
        <v>4.9995104635763591E-3</v>
      </c>
    </row>
    <row r="110" spans="1:5" x14ac:dyDescent="0.25">
      <c r="A110" s="2">
        <f>KGI!A344</f>
        <v>44897</v>
      </c>
      <c r="B110">
        <f t="shared" si="1"/>
        <v>115.25554431846561</v>
      </c>
      <c r="C110">
        <f>Data!B362</f>
        <v>14970.68</v>
      </c>
      <c r="D110">
        <f>'Capital main'!C634</f>
        <v>20.329999999999998</v>
      </c>
      <c r="E110">
        <f>LN(KGI!B344/KGI!B343)</f>
        <v>-1.3018123063245541E-3</v>
      </c>
    </row>
    <row r="111" spans="1:5" x14ac:dyDescent="0.25">
      <c r="A111" s="2">
        <f>KGI!A345</f>
        <v>44900</v>
      </c>
      <c r="B111">
        <f t="shared" si="1"/>
        <v>115.25554431846561</v>
      </c>
      <c r="C111">
        <f>Data!B363</f>
        <v>14980.74</v>
      </c>
      <c r="D111">
        <f>'Capital main'!C635</f>
        <v>21.16</v>
      </c>
      <c r="E111">
        <f>LN(KGI!B345/KGI!B344)</f>
        <v>0</v>
      </c>
    </row>
    <row r="112" spans="1:5" x14ac:dyDescent="0.25">
      <c r="A112" s="2">
        <f>KGI!A346</f>
        <v>44901</v>
      </c>
      <c r="B112">
        <f t="shared" si="1"/>
        <v>114.72885696994672</v>
      </c>
      <c r="C112">
        <f>Data!B364</f>
        <v>14728.88</v>
      </c>
      <c r="D112">
        <f>'Capital main'!C636</f>
        <v>22.18</v>
      </c>
      <c r="E112">
        <f>LN(KGI!B346/KGI!B345)</f>
        <v>-4.5697354659449572E-3</v>
      </c>
    </row>
    <row r="113" spans="1:5" x14ac:dyDescent="0.25">
      <c r="A113" s="2">
        <f>KGI!A347</f>
        <v>44902</v>
      </c>
      <c r="B113">
        <f t="shared" si="1"/>
        <v>114.82890481360825</v>
      </c>
      <c r="C113">
        <f>Data!B365</f>
        <v>14630.01</v>
      </c>
      <c r="D113">
        <f>'Capital main'!C637</f>
        <v>22.58</v>
      </c>
      <c r="E113">
        <f>LN(KGI!B347/KGI!B346)</f>
        <v>8.7203730869313473E-4</v>
      </c>
    </row>
    <row r="114" spans="1:5" x14ac:dyDescent="0.25">
      <c r="A114" s="2">
        <f>KGI!A348</f>
        <v>44903</v>
      </c>
      <c r="B114">
        <f t="shared" si="1"/>
        <v>114.11403313369969</v>
      </c>
      <c r="C114">
        <f>Data!B366</f>
        <v>14553.04</v>
      </c>
      <c r="D114">
        <f>'Capital main'!C638</f>
        <v>21.72</v>
      </c>
      <c r="E114">
        <f>LN(KGI!B348/KGI!B347)</f>
        <v>-6.2255377343269852E-3</v>
      </c>
    </row>
    <row r="115" spans="1:5" x14ac:dyDescent="0.25">
      <c r="A115" s="2">
        <f>KGI!A349</f>
        <v>44904</v>
      </c>
      <c r="B115">
        <f t="shared" si="1"/>
        <v>117.12664394619952</v>
      </c>
      <c r="C115">
        <f>Data!B367</f>
        <v>14705.43</v>
      </c>
      <c r="D115">
        <f>'Capital main'!C639</f>
        <v>20.190000000000001</v>
      </c>
      <c r="E115">
        <f>LN(KGI!B349/KGI!B348)</f>
        <v>2.6400002959935349E-2</v>
      </c>
    </row>
    <row r="116" spans="1:5" x14ac:dyDescent="0.25">
      <c r="A116" s="2">
        <f>KGI!A350</f>
        <v>44907</v>
      </c>
      <c r="B116">
        <f t="shared" si="1"/>
        <v>115.86922825292883</v>
      </c>
      <c r="C116">
        <f>Data!B368</f>
        <v>14612.59</v>
      </c>
      <c r="D116">
        <f>'Capital main'!C640</f>
        <v>21.07</v>
      </c>
      <c r="E116">
        <f>LN(KGI!B350/KGI!B349)</f>
        <v>-1.0735522259548852E-2</v>
      </c>
    </row>
    <row r="117" spans="1:5" x14ac:dyDescent="0.25">
      <c r="A117" s="2">
        <f>KGI!A351</f>
        <v>44908</v>
      </c>
      <c r="B117">
        <f t="shared" si="1"/>
        <v>114.48531707156614</v>
      </c>
      <c r="C117">
        <f>Data!B369</f>
        <v>14522.96</v>
      </c>
      <c r="D117">
        <f>'Capital main'!C641</f>
        <v>23.03</v>
      </c>
      <c r="E117">
        <f>LN(KGI!B351/KGI!B350)</f>
        <v>-1.1943733484974784E-2</v>
      </c>
    </row>
    <row r="118" spans="1:5" x14ac:dyDescent="0.25">
      <c r="A118" s="2">
        <f>KGI!A352</f>
        <v>44909</v>
      </c>
      <c r="B118">
        <f t="shared" si="1"/>
        <v>117.3747801671349</v>
      </c>
      <c r="C118">
        <f>Data!B370</f>
        <v>14739.36</v>
      </c>
      <c r="D118">
        <f>'Capital main'!C642</f>
        <v>20.07</v>
      </c>
      <c r="E118">
        <f>LN(KGI!B352/KGI!B351)</f>
        <v>2.523872204295451E-2</v>
      </c>
    </row>
    <row r="119" spans="1:5" x14ac:dyDescent="0.25">
      <c r="A119" s="2">
        <f>KGI!A353</f>
        <v>44910</v>
      </c>
      <c r="B119">
        <f t="shared" si="1"/>
        <v>118.22925573927184</v>
      </c>
      <c r="C119">
        <f>Data!B371</f>
        <v>14734.13</v>
      </c>
      <c r="D119">
        <f>'Capital main'!C643</f>
        <v>17.940000000000001</v>
      </c>
      <c r="E119">
        <f>LN(KGI!B353/KGI!B352)</f>
        <v>7.279890713492318E-3</v>
      </c>
    </row>
    <row r="120" spans="1:5" x14ac:dyDescent="0.25">
      <c r="A120" s="2">
        <f>KGI!A354</f>
        <v>44911</v>
      </c>
      <c r="B120">
        <f t="shared" si="1"/>
        <v>118.1191954498406</v>
      </c>
      <c r="C120">
        <f>Data!B372</f>
        <v>14528.55</v>
      </c>
      <c r="D120">
        <f>'Capital main'!C644</f>
        <v>18.46</v>
      </c>
      <c r="E120">
        <f>LN(KGI!B354/KGI!B353)</f>
        <v>-9.3090571147591257E-4</v>
      </c>
    </row>
    <row r="121" spans="1:5" x14ac:dyDescent="0.25">
      <c r="A121" s="2">
        <f>KGI!A355</f>
        <v>44914</v>
      </c>
      <c r="B121">
        <f t="shared" si="1"/>
        <v>118.07668431210416</v>
      </c>
      <c r="C121">
        <f>Data!B373</f>
        <v>14433.32</v>
      </c>
      <c r="D121">
        <f>'Capital main'!C645</f>
        <v>17.11</v>
      </c>
      <c r="E121">
        <f>LN(KGI!B355/KGI!B354)</f>
        <v>-3.5990033266435756E-4</v>
      </c>
    </row>
    <row r="122" spans="1:5" x14ac:dyDescent="0.25">
      <c r="A122" s="2">
        <f>KGI!A356</f>
        <v>44915</v>
      </c>
      <c r="B122">
        <f t="shared" si="1"/>
        <v>117.5198277254034</v>
      </c>
      <c r="C122">
        <f>Data!B374</f>
        <v>14170.03</v>
      </c>
      <c r="D122">
        <f>'Capital main'!C646</f>
        <v>19.190000000000001</v>
      </c>
      <c r="E122">
        <f>LN(KGI!B356/KGI!B355)</f>
        <v>-4.7160588048767533E-3</v>
      </c>
    </row>
    <row r="123" spans="1:5" x14ac:dyDescent="0.25">
      <c r="A123" s="2">
        <f>KGI!A357</f>
        <v>44916</v>
      </c>
      <c r="B123">
        <f t="shared" si="1"/>
        <v>117.20789202707248</v>
      </c>
      <c r="C123">
        <f>Data!B375</f>
        <v>14234.4</v>
      </c>
      <c r="D123">
        <f>'Capital main'!C647</f>
        <v>16.91</v>
      </c>
      <c r="E123">
        <f>LN(KGI!B357/KGI!B356)</f>
        <v>-2.6543239925418873E-3</v>
      </c>
    </row>
    <row r="124" spans="1:5" x14ac:dyDescent="0.25">
      <c r="A124" s="2">
        <f>KGI!A358</f>
        <v>44917</v>
      </c>
      <c r="B124">
        <f t="shared" si="1"/>
        <v>117.20789202707248</v>
      </c>
      <c r="C124">
        <f>Data!B376</f>
        <v>14442.94</v>
      </c>
      <c r="D124">
        <f>'Capital main'!C648</f>
        <v>15.88</v>
      </c>
      <c r="E124">
        <f>LN(KGI!B358/KGI!B357)</f>
        <v>0</v>
      </c>
    </row>
    <row r="125" spans="1:5" x14ac:dyDescent="0.25">
      <c r="A125" s="2">
        <f>KGI!A359</f>
        <v>44918</v>
      </c>
      <c r="B125">
        <f t="shared" si="1"/>
        <v>117.3792782105112</v>
      </c>
      <c r="C125">
        <f>Data!B377</f>
        <v>14271.63</v>
      </c>
      <c r="D125">
        <f>'Capital main'!C649</f>
        <v>16.059999999999999</v>
      </c>
      <c r="E125">
        <f>LN(KGI!B359/KGI!B358)</f>
        <v>1.4622409845843954E-3</v>
      </c>
    </row>
    <row r="126" spans="1:5" x14ac:dyDescent="0.25">
      <c r="A126" s="2">
        <f>KGI!A360</f>
        <v>44921</v>
      </c>
      <c r="B126">
        <f t="shared" si="1"/>
        <v>117.80353871831554</v>
      </c>
      <c r="C126">
        <f>Data!B378</f>
        <v>14285.13</v>
      </c>
      <c r="D126">
        <f>'Capital main'!C650</f>
        <v>15.65</v>
      </c>
      <c r="E126">
        <f>LN(KGI!B360/KGI!B359)</f>
        <v>3.6144412733859839E-3</v>
      </c>
    </row>
    <row r="127" spans="1:5" x14ac:dyDescent="0.25">
      <c r="A127" s="2">
        <f>KGI!A361</f>
        <v>44922</v>
      </c>
      <c r="B127">
        <f t="shared" si="1"/>
        <v>118.12811059755299</v>
      </c>
      <c r="C127">
        <f>Data!B379</f>
        <v>14328.43</v>
      </c>
      <c r="D127">
        <f>'Capital main'!C651</f>
        <v>15.77</v>
      </c>
      <c r="E127">
        <f>LN(KGI!B361/KGI!B360)</f>
        <v>2.7551963444284863E-3</v>
      </c>
    </row>
    <row r="128" spans="1:5" x14ac:dyDescent="0.25">
      <c r="A128" s="2">
        <f>KGI!A362</f>
        <v>44923</v>
      </c>
      <c r="B128">
        <f t="shared" si="1"/>
        <v>117.3001697417791</v>
      </c>
      <c r="C128">
        <f>Data!B380</f>
        <v>14173.1</v>
      </c>
      <c r="D128">
        <f>'Capital main'!C652</f>
        <v>17.02</v>
      </c>
      <c r="E128">
        <f>LN(KGI!B362/KGI!B361)</f>
        <v>-7.0088385532092604E-3</v>
      </c>
    </row>
    <row r="129" spans="1:5" x14ac:dyDescent="0.25">
      <c r="A129" s="2">
        <f>KGI!A363</f>
        <v>44924</v>
      </c>
      <c r="B129">
        <f t="shared" si="1"/>
        <v>116.92455726759165</v>
      </c>
      <c r="C129">
        <f>Data!B381</f>
        <v>14085.02</v>
      </c>
      <c r="D129">
        <f>'Capital main'!C653</f>
        <v>17.13</v>
      </c>
      <c r="E129">
        <f>LN(KGI!B363/KGI!B362)</f>
        <v>-3.2021477463699726E-3</v>
      </c>
    </row>
    <row r="130" spans="1:5" x14ac:dyDescent="0.25">
      <c r="A130" s="2">
        <f>KGI!A364</f>
        <v>44925</v>
      </c>
      <c r="B130">
        <f t="shared" si="1"/>
        <v>117.34879780710197</v>
      </c>
      <c r="C130">
        <f>Data!B382</f>
        <v>14137.69</v>
      </c>
      <c r="D130">
        <f>'Capital main'!C654</f>
        <v>16.420000000000002</v>
      </c>
      <c r="E130">
        <f>LN(KGI!B364/KGI!B363)</f>
        <v>3.62832709761229E-3</v>
      </c>
    </row>
    <row r="131" spans="1:5" x14ac:dyDescent="0.25">
      <c r="A131" s="2">
        <f>KGI!A365</f>
        <v>44929</v>
      </c>
      <c r="B131">
        <f t="shared" si="1"/>
        <v>117.82284831363985</v>
      </c>
      <c r="C131">
        <f>Data!B383</f>
        <v>14224.12</v>
      </c>
      <c r="D131">
        <f>'Capital main'!C655</f>
        <v>17.399999999999999</v>
      </c>
      <c r="E131">
        <f>LN(KGI!B365/KGI!B364)</f>
        <v>4.039670754165987E-3</v>
      </c>
    </row>
    <row r="132" spans="1:5" x14ac:dyDescent="0.25">
      <c r="A132" s="2">
        <f>KGI!A366</f>
        <v>44930</v>
      </c>
      <c r="B132">
        <f t="shared" ref="B132:B167" si="2">B131*(1+E132)</f>
        <v>117.70779083739224</v>
      </c>
      <c r="C132">
        <f>Data!B384</f>
        <v>14199.13</v>
      </c>
      <c r="D132">
        <f>'Capital main'!C656</f>
        <v>17.45</v>
      </c>
      <c r="E132">
        <f>LN(KGI!B366/KGI!B365)</f>
        <v>-9.7652940744849916E-4</v>
      </c>
    </row>
    <row r="133" spans="1:5" x14ac:dyDescent="0.25">
      <c r="A133" s="2">
        <f>KGI!A367</f>
        <v>44931</v>
      </c>
      <c r="B133">
        <f t="shared" si="2"/>
        <v>118.50509321032447</v>
      </c>
      <c r="C133">
        <f>Data!B385</f>
        <v>14301.05</v>
      </c>
      <c r="D133">
        <f>'Capital main'!C657</f>
        <v>16.8</v>
      </c>
      <c r="E133">
        <f>LN(KGI!B367/KGI!B366)</f>
        <v>6.7735735014657836E-3</v>
      </c>
    </row>
    <row r="134" spans="1:5" x14ac:dyDescent="0.25">
      <c r="A134" s="2">
        <f>KGI!A368</f>
        <v>44932</v>
      </c>
      <c r="B134">
        <f t="shared" si="2"/>
        <v>118.22977690883542</v>
      </c>
      <c r="C134">
        <f>Data!B386</f>
        <v>14373.34</v>
      </c>
      <c r="D134">
        <f>'Capital main'!C658</f>
        <v>16.66</v>
      </c>
      <c r="E134">
        <f>LN(KGI!B368/KGI!B367)</f>
        <v>-2.3232444617415555E-3</v>
      </c>
    </row>
    <row r="135" spans="1:5" x14ac:dyDescent="0.25">
      <c r="A135" s="2">
        <f>KGI!A369</f>
        <v>44935</v>
      </c>
      <c r="B135">
        <f t="shared" si="2"/>
        <v>119.93193982360805</v>
      </c>
      <c r="C135">
        <f>Data!B387</f>
        <v>14752.21</v>
      </c>
      <c r="D135">
        <f>'Capital main'!C659</f>
        <v>18.100000000000001</v>
      </c>
      <c r="E135">
        <f>LN(KGI!B369/KGI!B368)</f>
        <v>1.4397074571874929E-2</v>
      </c>
    </row>
    <row r="136" spans="1:5" x14ac:dyDescent="0.25">
      <c r="A136" s="2">
        <f>KGI!A370</f>
        <v>44936</v>
      </c>
      <c r="B136">
        <f t="shared" si="2"/>
        <v>120.4059462019555</v>
      </c>
      <c r="C136">
        <f>Data!B388</f>
        <v>14802.96</v>
      </c>
      <c r="D136">
        <f>'Capital main'!C660</f>
        <v>17.71</v>
      </c>
      <c r="E136">
        <f>LN(KGI!B370/KGI!B369)</f>
        <v>3.9522947685546915E-3</v>
      </c>
    </row>
    <row r="137" spans="1:5" x14ac:dyDescent="0.25">
      <c r="A137" s="2">
        <f>KGI!A371</f>
        <v>44937</v>
      </c>
      <c r="B137">
        <f t="shared" si="2"/>
        <v>118.56720567503697</v>
      </c>
      <c r="C137">
        <f>Data!B389</f>
        <v>14751.44</v>
      </c>
      <c r="D137">
        <f>'Capital main'!C661</f>
        <v>17.23</v>
      </c>
      <c r="E137">
        <f>LN(KGI!B371/KGI!B370)</f>
        <v>-1.5271177088168322E-2</v>
      </c>
    </row>
    <row r="138" spans="1:5" x14ac:dyDescent="0.25">
      <c r="A138" s="2">
        <f>KGI!A372</f>
        <v>44938</v>
      </c>
      <c r="B138">
        <f t="shared" si="2"/>
        <v>119.48839330074213</v>
      </c>
      <c r="C138">
        <f>Data!B390</f>
        <v>14731.64</v>
      </c>
      <c r="D138">
        <f>'Capital main'!C662</f>
        <v>17.809999999999999</v>
      </c>
      <c r="E138">
        <f>LN(KGI!B372/KGI!B371)</f>
        <v>7.7693289679939617E-3</v>
      </c>
    </row>
    <row r="139" spans="1:5" x14ac:dyDescent="0.25">
      <c r="A139" s="2">
        <f>KGI!A373</f>
        <v>44939</v>
      </c>
      <c r="B139">
        <f t="shared" si="2"/>
        <v>119.71312045841483</v>
      </c>
      <c r="C139">
        <f>Data!B391</f>
        <v>14824.13</v>
      </c>
      <c r="D139">
        <f>'Capital main'!C663</f>
        <v>16.79</v>
      </c>
      <c r="E139">
        <f>LN(KGI!B373/KGI!B372)</f>
        <v>1.8807446603377224E-3</v>
      </c>
    </row>
    <row r="140" spans="1:5" x14ac:dyDescent="0.25">
      <c r="A140" s="2">
        <f>KGI!A374</f>
        <v>44942</v>
      </c>
      <c r="B140">
        <f t="shared" si="2"/>
        <v>122.08873368643019</v>
      </c>
      <c r="C140">
        <f>Data!B392</f>
        <v>14927.01</v>
      </c>
      <c r="D140">
        <f>'Capital main'!C664</f>
        <v>17.100000000000001</v>
      </c>
      <c r="E140">
        <f>LN(KGI!B374/KGI!B373)</f>
        <v>1.9844217734183701E-2</v>
      </c>
    </row>
    <row r="141" spans="1:5" x14ac:dyDescent="0.25">
      <c r="A141" s="2">
        <f>KGI!A375</f>
        <v>44943</v>
      </c>
      <c r="B141">
        <f t="shared" si="2"/>
        <v>119.35972522608199</v>
      </c>
      <c r="C141">
        <f>Data!B393</f>
        <v>14932.93</v>
      </c>
      <c r="D141">
        <f>'Capital main'!C665</f>
        <v>17.149999999999999</v>
      </c>
      <c r="E141">
        <f>LN(KGI!B375/KGI!B374)</f>
        <v>-2.2352664148006671E-2</v>
      </c>
    </row>
    <row r="142" spans="1:5" x14ac:dyDescent="0.25">
      <c r="A142" s="2">
        <f>KGI!A376</f>
        <v>44956</v>
      </c>
      <c r="B142">
        <f t="shared" si="2"/>
        <v>120.15648218710827</v>
      </c>
      <c r="C142">
        <f>Data!B394</f>
        <v>15493.82</v>
      </c>
      <c r="D142">
        <f>'Capital main'!C666</f>
        <v>18.920000000000002</v>
      </c>
      <c r="E142">
        <f>LN(KGI!B376/KGI!B375)</f>
        <v>6.6752580027903425E-3</v>
      </c>
    </row>
    <row r="143" spans="1:5" x14ac:dyDescent="0.25">
      <c r="A143" s="2">
        <f>KGI!A377</f>
        <v>44957</v>
      </c>
      <c r="B143">
        <f t="shared" si="2"/>
        <v>119.61817832370296</v>
      </c>
      <c r="C143">
        <f>Data!B395</f>
        <v>15265.2</v>
      </c>
      <c r="D143">
        <f>'Capital main'!C667</f>
        <v>18.46</v>
      </c>
      <c r="E143">
        <f>LN(KGI!B377/KGI!B376)</f>
        <v>-4.4800234960861241E-3</v>
      </c>
    </row>
    <row r="144" spans="1:5" x14ac:dyDescent="0.25">
      <c r="A144" s="2">
        <f>KGI!A378</f>
        <v>44958</v>
      </c>
      <c r="B144">
        <f t="shared" si="2"/>
        <v>119.61817832370296</v>
      </c>
      <c r="C144">
        <f>Data!B396</f>
        <v>15420.13</v>
      </c>
      <c r="D144">
        <f>'Capital main'!C668</f>
        <v>18.37</v>
      </c>
      <c r="E144">
        <f>LN(KGI!B378/KGI!B377)</f>
        <v>0</v>
      </c>
    </row>
    <row r="145" spans="1:5" x14ac:dyDescent="0.25">
      <c r="A145" s="2">
        <f>KGI!A379</f>
        <v>44959</v>
      </c>
      <c r="B145">
        <f t="shared" si="2"/>
        <v>119.61817832370296</v>
      </c>
      <c r="C145">
        <f>Data!B397</f>
        <v>15595.16</v>
      </c>
      <c r="D145">
        <f>'Capital main'!C669</f>
        <v>17.850000000000001</v>
      </c>
      <c r="E145">
        <f>LN(KGI!B379/KGI!B378)</f>
        <v>0</v>
      </c>
    </row>
    <row r="146" spans="1:5" x14ac:dyDescent="0.25">
      <c r="A146" s="2">
        <f>KGI!A380</f>
        <v>44960</v>
      </c>
      <c r="B146">
        <f t="shared" si="2"/>
        <v>119.61817832370296</v>
      </c>
      <c r="C146">
        <f>Data!B398</f>
        <v>15602.66</v>
      </c>
      <c r="D146">
        <f>'Capital main'!C670</f>
        <v>18.2</v>
      </c>
      <c r="E146">
        <f>LN(KGI!B380/KGI!B379)</f>
        <v>0</v>
      </c>
    </row>
    <row r="147" spans="1:5" x14ac:dyDescent="0.25">
      <c r="A147" s="2">
        <f>KGI!A381</f>
        <v>44963</v>
      </c>
      <c r="B147">
        <f t="shared" si="2"/>
        <v>119.68011550585059</v>
      </c>
      <c r="C147">
        <f>Data!B399</f>
        <v>15392</v>
      </c>
      <c r="D147">
        <f>'Capital main'!C671</f>
        <v>18.03</v>
      </c>
      <c r="E147">
        <f>LN(KGI!B381/KGI!B380)</f>
        <v>5.1779071555515285E-4</v>
      </c>
    </row>
    <row r="148" spans="1:5" x14ac:dyDescent="0.25">
      <c r="A148" s="2">
        <f>KGI!A382</f>
        <v>44964</v>
      </c>
      <c r="B148">
        <f t="shared" si="2"/>
        <v>119.39248711362752</v>
      </c>
      <c r="C148">
        <f>Data!B400</f>
        <v>15400.91</v>
      </c>
      <c r="D148">
        <f>'Capital main'!C672</f>
        <v>17.59</v>
      </c>
      <c r="E148">
        <f>LN(KGI!B382/KGI!B381)</f>
        <v>-2.403309781306207E-3</v>
      </c>
    </row>
    <row r="149" spans="1:5" x14ac:dyDescent="0.25">
      <c r="A149" s="2">
        <f>KGI!A383</f>
        <v>44965</v>
      </c>
      <c r="B149">
        <f t="shared" si="2"/>
        <v>120.39748031294165</v>
      </c>
      <c r="C149">
        <f>Data!B401</f>
        <v>15618.17</v>
      </c>
      <c r="D149">
        <f>'Capital main'!C673</f>
        <v>17.23</v>
      </c>
      <c r="E149">
        <f>LN(KGI!B383/KGI!B382)</f>
        <v>8.4175581195294422E-3</v>
      </c>
    </row>
    <row r="150" spans="1:5" x14ac:dyDescent="0.25">
      <c r="A150" s="2">
        <f>KGI!A384</f>
        <v>44966</v>
      </c>
      <c r="B150">
        <f t="shared" si="2"/>
        <v>120.28751731326498</v>
      </c>
      <c r="C150">
        <f>Data!B402</f>
        <v>15598.71</v>
      </c>
      <c r="D150">
        <f>'Capital main'!C674</f>
        <v>16.760000000000002</v>
      </c>
      <c r="E150">
        <f>LN(KGI!B384/KGI!B383)</f>
        <v>-9.1333306470238668E-4</v>
      </c>
    </row>
    <row r="151" spans="1:5" x14ac:dyDescent="0.25">
      <c r="A151" s="2">
        <f>KGI!A385</f>
        <v>44967</v>
      </c>
      <c r="B151">
        <f t="shared" si="2"/>
        <v>120.28202155008674</v>
      </c>
      <c r="C151">
        <f>Data!B403</f>
        <v>15586.65</v>
      </c>
      <c r="D151">
        <f>'Capital main'!C675</f>
        <v>17.55</v>
      </c>
      <c r="E151">
        <f>LN(KGI!B385/KGI!B384)</f>
        <v>-4.5688557724047501E-5</v>
      </c>
    </row>
    <row r="152" spans="1:5" x14ac:dyDescent="0.25">
      <c r="A152" s="2">
        <f>KGI!A386</f>
        <v>44970</v>
      </c>
      <c r="B152">
        <f t="shared" si="2"/>
        <v>120.77760500041046</v>
      </c>
      <c r="C152">
        <f>Data!B404</f>
        <v>15544.28</v>
      </c>
      <c r="D152">
        <f>'Capital main'!C676</f>
        <v>18.690000000000001</v>
      </c>
      <c r="E152">
        <f>LN(KGI!B386/KGI!B385)</f>
        <v>4.1201789256373779E-3</v>
      </c>
    </row>
    <row r="153" spans="1:5" x14ac:dyDescent="0.25">
      <c r="A153" s="2">
        <f>KGI!A387</f>
        <v>44971</v>
      </c>
      <c r="B153">
        <f t="shared" si="2"/>
        <v>120.9273918376616</v>
      </c>
      <c r="C153">
        <f>Data!B405</f>
        <v>15654.48</v>
      </c>
      <c r="D153">
        <f>'Capital main'!C677</f>
        <v>18.399999999999999</v>
      </c>
      <c r="E153">
        <f>LN(KGI!B387/KGI!B386)</f>
        <v>1.2401871791599306E-3</v>
      </c>
    </row>
    <row r="154" spans="1:5" x14ac:dyDescent="0.25">
      <c r="A154" s="2">
        <f>KGI!A388</f>
        <v>44972</v>
      </c>
      <c r="B154">
        <f t="shared" si="2"/>
        <v>120.15052362147289</v>
      </c>
      <c r="C154">
        <f>Data!B406</f>
        <v>15432.89</v>
      </c>
      <c r="D154">
        <f>'Capital main'!C678</f>
        <v>17.649999999999999</v>
      </c>
      <c r="E154">
        <f>LN(KGI!B388/KGI!B387)</f>
        <v>-6.4242534663413245E-3</v>
      </c>
    </row>
    <row r="155" spans="1:5" x14ac:dyDescent="0.25">
      <c r="A155" s="2">
        <f>KGI!A389</f>
        <v>44973</v>
      </c>
      <c r="B155">
        <f t="shared" si="2"/>
        <v>120.9968363663519</v>
      </c>
      <c r="C155">
        <f>Data!B407</f>
        <v>15550.5</v>
      </c>
      <c r="D155">
        <f>'Capital main'!C679</f>
        <v>16.34</v>
      </c>
      <c r="E155">
        <f>LN(KGI!B389/KGI!B388)</f>
        <v>7.0437707582971113E-3</v>
      </c>
    </row>
    <row r="156" spans="1:5" x14ac:dyDescent="0.25">
      <c r="A156" s="2">
        <f>KGI!A390</f>
        <v>44974</v>
      </c>
      <c r="B156">
        <f t="shared" si="2"/>
        <v>120.77181800877054</v>
      </c>
      <c r="C156">
        <f>Data!B408</f>
        <v>15479.7</v>
      </c>
      <c r="D156">
        <f>'Capital main'!C680</f>
        <v>16.489999999999998</v>
      </c>
      <c r="E156">
        <f>LN(KGI!B390/KGI!B389)</f>
        <v>-1.8597044711157751E-3</v>
      </c>
    </row>
    <row r="157" spans="1:5" x14ac:dyDescent="0.25">
      <c r="A157" s="2">
        <f>KGI!A391</f>
        <v>44977</v>
      </c>
      <c r="B157">
        <f t="shared" si="2"/>
        <v>121.3201043326129</v>
      </c>
      <c r="C157">
        <f>Data!B409</f>
        <v>15551.23</v>
      </c>
      <c r="D157">
        <f>'Capital main'!C681</f>
        <v>16.09</v>
      </c>
      <c r="E157">
        <f>LN(KGI!B391/KGI!B390)</f>
        <v>4.5398531949112642E-3</v>
      </c>
    </row>
    <row r="158" spans="1:5" x14ac:dyDescent="0.25">
      <c r="A158" s="2">
        <f>KGI!A392</f>
        <v>44978</v>
      </c>
      <c r="B158">
        <f t="shared" si="2"/>
        <v>121.2951232548032</v>
      </c>
      <c r="C158">
        <f>Data!B410</f>
        <v>15563</v>
      </c>
      <c r="D158">
        <f>'Capital main'!C682</f>
        <v>15.61</v>
      </c>
      <c r="E158">
        <f>LN(KGI!B392/KGI!B391)</f>
        <v>-2.059104543894579E-4</v>
      </c>
    </row>
    <row r="159" spans="1:5" x14ac:dyDescent="0.25">
      <c r="A159" s="2">
        <f>KGI!A393</f>
        <v>44979</v>
      </c>
      <c r="B159">
        <f t="shared" si="2"/>
        <v>120.4931657914566</v>
      </c>
      <c r="C159">
        <f>Data!B411</f>
        <v>15418.77</v>
      </c>
      <c r="D159">
        <f>'Capital main'!C683</f>
        <v>16.79</v>
      </c>
      <c r="E159">
        <f>LN(KGI!B393/KGI!B392)</f>
        <v>-6.6116216532624708E-3</v>
      </c>
    </row>
    <row r="160" spans="1:5" x14ac:dyDescent="0.25">
      <c r="A160" s="2">
        <f>KGI!A394</f>
        <v>44980</v>
      </c>
      <c r="B160">
        <f t="shared" si="2"/>
        <v>121.57483726538712</v>
      </c>
      <c r="C160">
        <f>Data!B412</f>
        <v>15615.41</v>
      </c>
      <c r="D160">
        <f>'Capital main'!C684</f>
        <v>16.55</v>
      </c>
      <c r="E160">
        <f>LN(KGI!B394/KGI!B393)</f>
        <v>8.9770358910033331E-3</v>
      </c>
    </row>
    <row r="161" spans="1:5" x14ac:dyDescent="0.25">
      <c r="A161" s="2">
        <f>KGI!A395</f>
        <v>44981</v>
      </c>
      <c r="B161">
        <f t="shared" si="2"/>
        <v>121.3122959443522</v>
      </c>
      <c r="C161">
        <f>Data!B413</f>
        <v>15503.79</v>
      </c>
      <c r="D161">
        <f>'Capital main'!C685</f>
        <v>17.399999999999999</v>
      </c>
      <c r="E161">
        <f>LN(KGI!B395/KGI!B394)</f>
        <v>-2.159503783351272E-3</v>
      </c>
    </row>
    <row r="162" spans="1:5" x14ac:dyDescent="0.25">
      <c r="A162" s="2">
        <f>KGI!A396</f>
        <v>44986</v>
      </c>
      <c r="B162">
        <f t="shared" si="2"/>
        <v>121.52690732596665</v>
      </c>
      <c r="C162">
        <f>Data!B414</f>
        <v>15598.49</v>
      </c>
      <c r="D162">
        <f>'Capital main'!C686</f>
        <v>16.87</v>
      </c>
      <c r="E162">
        <f>LN(KGI!B396/KGI!B395)</f>
        <v>1.7690818555844889E-3</v>
      </c>
    </row>
    <row r="163" spans="1:5" x14ac:dyDescent="0.25">
      <c r="A163" s="2">
        <f>KGI!A397</f>
        <v>44987</v>
      </c>
      <c r="B163">
        <f t="shared" si="2"/>
        <v>121.5518816189815</v>
      </c>
      <c r="C163">
        <f>Data!B415</f>
        <v>15598.72</v>
      </c>
      <c r="D163">
        <f>'Capital main'!C687</f>
        <v>16.89</v>
      </c>
      <c r="E163">
        <f>LN(KGI!B397/KGI!B396)</f>
        <v>2.0550422589020283E-4</v>
      </c>
    </row>
    <row r="164" spans="1:5" x14ac:dyDescent="0.25">
      <c r="A164" s="2">
        <f>KGI!A398</f>
        <v>44988</v>
      </c>
      <c r="B164">
        <f t="shared" si="2"/>
        <v>121.72958689054967</v>
      </c>
      <c r="C164">
        <f>Data!B416</f>
        <v>15608.42</v>
      </c>
      <c r="D164">
        <f>'Capital main'!C688</f>
        <v>16.59</v>
      </c>
      <c r="E164">
        <f>LN(KGI!B398/KGI!B397)</f>
        <v>1.4619705528311708E-3</v>
      </c>
    </row>
    <row r="165" spans="1:5" x14ac:dyDescent="0.25">
      <c r="A165" s="2">
        <f>KGI!A399</f>
        <v>44991</v>
      </c>
      <c r="B165">
        <f t="shared" si="2"/>
        <v>122.01648211382881</v>
      </c>
      <c r="C165">
        <f>Data!B417</f>
        <v>15763.51</v>
      </c>
      <c r="D165">
        <f>'Capital main'!C689</f>
        <v>16.37</v>
      </c>
      <c r="E165">
        <f>LN(KGI!B399/KGI!B398)</f>
        <v>2.3568240935303002E-3</v>
      </c>
    </row>
    <row r="166" spans="1:5" x14ac:dyDescent="0.25">
      <c r="A166" s="2">
        <f>KGI!A400</f>
        <v>44992</v>
      </c>
      <c r="B166">
        <f t="shared" si="2"/>
        <v>121.98400800102736</v>
      </c>
      <c r="C166">
        <f>Data!B418</f>
        <v>15857.89</v>
      </c>
      <c r="D166">
        <f>'Capital main'!C690</f>
        <v>16.100000000000001</v>
      </c>
      <c r="E166">
        <f>LN(KGI!B400/KGI!B399)</f>
        <v>-2.6614529642926939E-4</v>
      </c>
    </row>
    <row r="167" spans="1:5" x14ac:dyDescent="0.25">
      <c r="A167" s="2">
        <f>KGI!A401</f>
        <v>44993</v>
      </c>
      <c r="B167">
        <f t="shared" si="2"/>
        <v>121.98400800102736</v>
      </c>
      <c r="C167">
        <f>Data!B419</f>
        <v>15818.2</v>
      </c>
      <c r="D167">
        <f>'Capital main'!C691</f>
        <v>16.09</v>
      </c>
      <c r="E167">
        <f>LN(KGI!B401/KGI!B400)</f>
        <v>0</v>
      </c>
    </row>
    <row r="170" spans="1:5" x14ac:dyDescent="0.25">
      <c r="B170" s="2"/>
    </row>
    <row r="171" spans="1:5" x14ac:dyDescent="0.25">
      <c r="B171" s="2"/>
    </row>
    <row r="172" spans="1:5" x14ac:dyDescent="0.25">
      <c r="B172" s="2"/>
    </row>
    <row r="173" spans="1:5" x14ac:dyDescent="0.25">
      <c r="B173" s="2"/>
    </row>
    <row r="174" spans="1:5" x14ac:dyDescent="0.25">
      <c r="B174" s="2"/>
    </row>
    <row r="175" spans="1:5" x14ac:dyDescent="0.25">
      <c r="B175" s="2"/>
    </row>
    <row r="176" spans="1:5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Capital main</vt:lpstr>
      <vt:lpstr>Data</vt:lpstr>
      <vt:lpstr>KGI</vt:lpstr>
      <vt:lpstr>monthly</vt:lpstr>
      <vt:lpstr>KGI analysis</vt:lpstr>
      <vt:lpstr>ForPython</vt:lpstr>
      <vt:lpstr>Full sample and with all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2020-06-06T08:20:02Z</dcterms:created>
  <dcterms:modified xsi:type="dcterms:W3CDTF">2023-03-08T19:52:30Z</dcterms:modified>
</cp:coreProperties>
</file>