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rag Force Charting" state="visible" r:id="rId3"/>
    <sheet sheetId="2" name="Power Requirements" state="visible" r:id="rId4"/>
    <sheet sheetId="3" name="Speed And Acceleration" state="visible" r:id="rId5"/>
  </sheets>
  <definedNames/>
  <calcPr/>
</workbook>
</file>

<file path=xl/sharedStrings.xml><?xml version="1.0" encoding="utf-8"?>
<sst xmlns="http://schemas.openxmlformats.org/spreadsheetml/2006/main" count="38" uniqueCount="31">
  <si>
    <t>In Kg</t>
  </si>
  <si>
    <t>Run 1</t>
  </si>
  <si>
    <t>Run 2</t>
  </si>
  <si>
    <t>Run 3</t>
  </si>
  <si>
    <t>Run 4</t>
  </si>
  <si>
    <t>In Newtons</t>
  </si>
  <si>
    <t>Peak Force</t>
  </si>
  <si>
    <t>Steady State Force</t>
  </si>
  <si>
    <t>Average Line</t>
  </si>
  <si>
    <t>Peak Average</t>
  </si>
  <si>
    <t>Newtons</t>
  </si>
  <si>
    <t>Steady Average</t>
  </si>
  <si>
    <t>Power Requirements Calculation</t>
  </si>
  <si>
    <t>Peak Rolling Resistance</t>
  </si>
  <si>
    <t>Steady State Rolling Resistance</t>
  </si>
  <si>
    <t>Drag Coefficient</t>
  </si>
  <si>
    <t>Non-dimensional</t>
  </si>
  <si>
    <t>Estimated Vehicle Mass</t>
  </si>
  <si>
    <t>Kilograms</t>
  </si>
  <si>
    <t>Air Density</t>
  </si>
  <si>
    <t>Kg/M^3</t>
  </si>
  <si>
    <t>Frontal Area</t>
  </si>
  <si>
    <t>M^2</t>
  </si>
  <si>
    <t>Speed (in MPH)</t>
  </si>
  <si>
    <t>Speed (m/s)</t>
  </si>
  <si>
    <t>0% Grade
Total Drag</t>
  </si>
  <si>
    <t>10% Grade
Total Drag</t>
  </si>
  <si>
    <t>0% Grade Wattage
Requirement</t>
  </si>
  <si>
    <t>10% Grade Wattage
Requirement</t>
  </si>
  <si>
    <t>0% Grade
HP Requirement</t>
  </si>
  <si>
    <t>10% Grade
HP Requirement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</si>
</sst>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"/>
  </numFmts>
  <fonts count="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D99594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fillId="2" xfId="0" numFmtId="164" borderId="0" applyFont="1" fontId="2" applyNumberFormat="1" applyFill="1"/>
    <xf fillId="0" xfId="0" numFmtId="165" borderId="0" applyFont="1" fontId="3" applyNumberFormat="1"/>
    <xf fillId="0" xfId="0" numFmtId="2" borderId="0" applyFont="1" fontId="4" applyNumberFormat="1"/>
    <xf fillId="0" xfId="0" numFmtId="0" borderId="0" applyFont="1" fontId="5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'Drag Force Charting'!$A$12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'Drag Force Charting'!$B$11:$Q$11</c:f>
            </c:strRef>
          </c:cat>
          <c:val>
            <c:numRef>
              <c:f>'Drag Force Charting'!$B$12:$Q$12</c:f>
            </c:numRef>
          </c:val>
        </c:ser>
        <c:ser>
          <c:idx val="1"/>
          <c:order val="1"/>
          <c:tx>
            <c:strRef>
              <c:f>'Drag Force Charting'!$A$13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'Drag Force Charting'!$B$11:$Q$11</c:f>
            </c:strRef>
          </c:cat>
          <c:val>
            <c:numRef>
              <c:f>'Drag Force Charting'!$B$13:$Q$13</c:f>
            </c:numRef>
          </c:val>
        </c:ser>
        <c:ser>
          <c:idx val="2"/>
          <c:order val="2"/>
          <c:tx>
            <c:strRef>
              <c:f>'Drag Force Charting'!$A$14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'Drag Force Charting'!$B$11:$Q$11</c:f>
            </c:strRef>
          </c:cat>
          <c:val>
            <c:numRef>
              <c:f>'Drag Force Charting'!$B$14:$Q$14</c:f>
            </c:numRef>
          </c:val>
        </c:ser>
        <c:ser>
          <c:idx val="3"/>
          <c:order val="3"/>
          <c:tx>
            <c:strRef>
              <c:f>'Drag Force Charting'!$A$15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'Drag Force Charting'!$B$11:$Q$11</c:f>
            </c:strRef>
          </c:cat>
          <c:val>
            <c:numRef>
              <c:f>'Drag Force Charting'!$B$15:$Q$15</c:f>
            </c:numRef>
          </c:val>
        </c:ser>
        <c:axId val="1291908630"/>
        <c:axId val="1526323341"/>
      </c:lineChart>
      <c:catAx>
        <c:axId val="1291908630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526323341"/>
      </c:catAx>
      <c:valAx>
        <c:axId val="1526323341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9190863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4</xdr:col>
      <xdr:colOff>419100</xdr:colOff>
      <xdr:row>18</xdr:row>
      <xdr:rowOff>76200</xdr:rowOff>
    </xdr:from>
    <xdr:ext cy="2743200" cx="4953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16.29"/>
  </cols>
  <sheetData>
    <row r="1">
      <c s="5" r="A1"/>
      <c s="5" r="B1"/>
      <c s="5" r="C1"/>
      <c s="5" r="D1"/>
      <c s="5" r="E1"/>
      <c s="5" r="F1"/>
      <c s="5" r="G1"/>
      <c s="5" r="H1"/>
      <c s="5" r="I1"/>
      <c s="5" r="J1"/>
      <c s="5" r="K1"/>
      <c s="5" r="L1"/>
      <c s="5" r="M1"/>
      <c s="5" r="N1"/>
      <c s="5" r="O1"/>
      <c s="5" r="P1"/>
      <c s="5" r="Q1"/>
    </row>
    <row r="2">
      <c s="5" r="A2"/>
      <c s="5" r="B2"/>
      <c s="5" r="C2"/>
      <c s="5" r="D2"/>
      <c s="5" r="E2"/>
      <c s="5" r="F2"/>
      <c s="5" r="G2"/>
      <c s="5" r="H2"/>
      <c s="5" r="I2"/>
      <c s="5" r="J2"/>
      <c s="5" r="K2"/>
      <c s="5" r="L2"/>
      <c s="5" r="M2"/>
      <c s="5" r="N2"/>
      <c s="5" r="O2"/>
      <c s="5" r="P2"/>
      <c s="5" r="Q2"/>
    </row>
    <row r="3">
      <c s="5" r="A3"/>
      <c s="5" r="B3"/>
      <c s="5" r="C3"/>
      <c s="5" r="D3"/>
      <c s="5" r="E3"/>
      <c s="5" r="F3"/>
      <c s="5" r="G3"/>
      <c s="5" r="H3"/>
      <c s="5" r="I3"/>
      <c s="5" r="J3"/>
      <c s="5" r="K3"/>
      <c s="5" r="L3"/>
      <c s="5" r="M3"/>
      <c s="5" r="N3"/>
      <c s="5" r="O3"/>
      <c s="5" r="P3"/>
      <c s="5" r="Q3"/>
    </row>
    <row r="4">
      <c t="s" s="5" r="A4">
        <v>0</v>
      </c>
      <c s="5" r="B4"/>
      <c s="5" r="C4"/>
      <c s="5" r="D4"/>
      <c s="5" r="E4"/>
      <c s="5" r="F4"/>
      <c s="5" r="G4"/>
      <c s="5" r="H4"/>
      <c s="5" r="I4"/>
      <c s="5" r="J4"/>
      <c s="5" r="K4"/>
      <c s="5" r="L4"/>
      <c s="5" r="M4"/>
      <c s="5" r="N4"/>
      <c s="5" r="O4"/>
      <c s="5" r="P4"/>
      <c s="5" r="Q4"/>
    </row>
    <row r="5">
      <c t="s" s="5" r="A5">
        <v>1</v>
      </c>
      <c s="5" r="B5">
        <v>18.6</v>
      </c>
      <c s="5" r="C5">
        <v>16.9</v>
      </c>
      <c s="5" r="D5">
        <v>13.6</v>
      </c>
      <c s="5" r="E5">
        <v>12.7</v>
      </c>
      <c s="5" r="F5">
        <v>9.8</v>
      </c>
      <c s="5" r="G5">
        <v>10.8</v>
      </c>
      <c s="5" r="H5">
        <v>8.9</v>
      </c>
      <c s="5" r="I5">
        <v>7.8</v>
      </c>
      <c s="5" r="J5">
        <v>9</v>
      </c>
      <c s="5" r="K5">
        <v>8.5</v>
      </c>
      <c s="5" r="L5">
        <v>6.6</v>
      </c>
      <c s="5" r="M5">
        <v>6.8</v>
      </c>
      <c s="5" r="N5">
        <v>8.6</v>
      </c>
      <c s="5" r="O5">
        <v>11.6</v>
      </c>
      <c s="5" r="P5">
        <v>9.8</v>
      </c>
      <c s="5" r="Q5">
        <v>9.4</v>
      </c>
    </row>
    <row r="6">
      <c t="s" s="5" r="A6">
        <v>2</v>
      </c>
      <c s="5" r="B6">
        <v>17.7</v>
      </c>
      <c s="5" r="C6">
        <v>14.6</v>
      </c>
      <c s="5" r="D6">
        <v>12.6</v>
      </c>
      <c s="5" r="E6">
        <v>10.5</v>
      </c>
      <c s="5" r="F6">
        <v>10.3</v>
      </c>
      <c s="5" r="G6">
        <v>7.9</v>
      </c>
      <c s="5" r="H6">
        <v>8.4</v>
      </c>
      <c s="5" r="I6">
        <v>9.5</v>
      </c>
      <c s="5" r="J6">
        <v>7.8</v>
      </c>
      <c s="5" r="K6">
        <v>8</v>
      </c>
      <c s="5" r="L6">
        <v>7.2</v>
      </c>
      <c s="5" r="M6">
        <v>6.4</v>
      </c>
      <c s="5" r="N6">
        <v>6</v>
      </c>
      <c s="5" r="O6">
        <v>6.2</v>
      </c>
      <c s="5" r="P6">
        <v>6.5</v>
      </c>
      <c s="5" r="Q6">
        <v>6.1</v>
      </c>
    </row>
    <row r="7">
      <c t="s" s="5" r="A7">
        <v>3</v>
      </c>
      <c s="5" r="B7">
        <v>18.6</v>
      </c>
      <c s="5" r="C7">
        <v>15.1</v>
      </c>
      <c s="5" r="D7">
        <v>13.3</v>
      </c>
      <c s="5" r="E7">
        <v>10.9</v>
      </c>
      <c s="5" r="F7">
        <v>10.2</v>
      </c>
      <c s="5" r="G7">
        <v>8.6</v>
      </c>
      <c s="5" r="H7">
        <v>8.1</v>
      </c>
      <c s="5" r="I7">
        <v>7.9</v>
      </c>
      <c s="5" r="J7">
        <v>7.9</v>
      </c>
      <c s="5" r="K7">
        <v>8.4</v>
      </c>
      <c s="5" r="L7">
        <v>9.2</v>
      </c>
      <c s="5" r="M7">
        <v>8.3</v>
      </c>
      <c s="5" r="N7">
        <v>6.9</v>
      </c>
      <c s="5" r="O7">
        <v>6.7</v>
      </c>
      <c s="5" r="P7">
        <v>7.4</v>
      </c>
      <c s="5" r="Q7">
        <v>9.3</v>
      </c>
    </row>
    <row r="8">
      <c t="s" s="5" r="A8">
        <v>4</v>
      </c>
      <c s="5" r="B8">
        <v>19.6</v>
      </c>
      <c s="5" r="C8">
        <v>17.5</v>
      </c>
      <c s="5" r="D8">
        <v>14.6</v>
      </c>
      <c s="5" r="E8">
        <v>11.8</v>
      </c>
      <c s="5" r="F8">
        <v>10.9</v>
      </c>
      <c s="5" r="G8">
        <v>8.1</v>
      </c>
      <c s="5" r="H8">
        <v>6.9</v>
      </c>
      <c s="5" r="I8">
        <v>6.4</v>
      </c>
      <c s="5" r="J8">
        <v>7.2</v>
      </c>
      <c s="5" r="K8">
        <v>6.6</v>
      </c>
      <c s="5" r="L8">
        <v>7.2</v>
      </c>
      <c s="5" r="M8">
        <v>7.7</v>
      </c>
      <c s="5" r="N8">
        <v>6.9</v>
      </c>
      <c s="5" r="O8">
        <v>6.4</v>
      </c>
      <c s="5" r="P8">
        <v>6.3</v>
      </c>
      <c s="5" r="Q8">
        <v>7.7</v>
      </c>
    </row>
    <row r="9">
      <c s="5" r="A9"/>
      <c s="5" r="B9"/>
      <c s="5" r="C9"/>
      <c s="5" r="D9"/>
      <c s="5" r="E9"/>
      <c s="5" r="F9"/>
      <c s="5" r="G9"/>
      <c s="5" r="H9"/>
      <c s="5" r="I9"/>
      <c s="5" r="J9"/>
      <c s="5" r="K9"/>
      <c s="5" r="L9"/>
      <c s="5" r="M9"/>
      <c s="5" r="N9"/>
      <c s="5" r="O9"/>
      <c s="5" r="P9"/>
      <c s="5" r="Q9"/>
    </row>
    <row r="10">
      <c t="s" s="5" r="A10">
        <v>5</v>
      </c>
      <c t="s" s="5" r="B10">
        <v>6</v>
      </c>
      <c s="5" r="C10"/>
      <c s="5" r="D10"/>
      <c s="5" r="E10"/>
      <c s="5" r="F10"/>
      <c t="s" s="5" r="G10">
        <v>7</v>
      </c>
      <c s="5" r="H10"/>
      <c s="5" r="I10"/>
      <c s="5" r="J10"/>
      <c s="5" r="K10"/>
      <c s="5" r="L10"/>
      <c s="5" r="M10"/>
      <c s="5" r="N10"/>
      <c s="5" r="O10"/>
      <c s="5" r="P10"/>
      <c s="5" r="Q10"/>
    </row>
    <row r="11">
      <c t="s" s="5" r="A11">
        <v>1</v>
      </c>
      <c s="2" r="B11">
        <f>B5*9.81</f>
        <v>182.466</v>
      </c>
      <c s="3" r="C11">
        <f>C5*9.81</f>
        <v>165.789</v>
      </c>
      <c s="3" r="D11">
        <f>D5*9.81</f>
        <v>133.416</v>
      </c>
      <c s="3" r="E11">
        <f>E5*9.81</f>
        <v>124.587</v>
      </c>
      <c s="3" r="F11">
        <f>F5*9.81</f>
        <v>96.138</v>
      </c>
      <c s="2" r="G11">
        <f>G5*9.81</f>
        <v>105.948</v>
      </c>
      <c s="2" r="H11">
        <f>H5*9.81</f>
        <v>87.309</v>
      </c>
      <c s="2" r="I11">
        <f>I5*9.81</f>
        <v>76.518</v>
      </c>
      <c s="2" r="J11">
        <f>J5*9.81</f>
        <v>88.29</v>
      </c>
      <c s="2" r="K11">
        <f>K5*9.81</f>
        <v>83.385</v>
      </c>
      <c s="2" r="L11">
        <f>L5*9.81</f>
        <v>64.746</v>
      </c>
      <c s="2" r="M11">
        <f>M5*9.81</f>
        <v>66.708</v>
      </c>
      <c s="2" r="N11">
        <f>N5*9.81</f>
        <v>84.366</v>
      </c>
      <c s="2" r="O11">
        <f>O5*9.81</f>
        <v>113.796</v>
      </c>
      <c s="2" r="P11">
        <f>P5*9.81</f>
        <v>96.138</v>
      </c>
      <c s="2" r="Q11">
        <f>Q5*9.81</f>
        <v>92.214</v>
      </c>
    </row>
    <row r="12">
      <c t="s" s="5" r="A12">
        <v>2</v>
      </c>
      <c s="2" r="B12">
        <f>B6*9.81</f>
        <v>173.637</v>
      </c>
      <c s="3" r="C12">
        <f>C6*9.81</f>
        <v>143.226</v>
      </c>
      <c s="3" r="D12">
        <f>D6*9.81</f>
        <v>123.606</v>
      </c>
      <c s="3" r="E12">
        <f>E6*9.81</f>
        <v>103.005</v>
      </c>
      <c s="3" r="F12">
        <f>F6*9.81</f>
        <v>101.043</v>
      </c>
      <c s="2" r="G12">
        <f>G6*9.81</f>
        <v>77.499</v>
      </c>
      <c s="2" r="H12">
        <f>H6*9.81</f>
        <v>82.404</v>
      </c>
      <c s="2" r="I12">
        <f>I6*9.81</f>
        <v>93.195</v>
      </c>
      <c s="2" r="J12">
        <f>J6*9.81</f>
        <v>76.518</v>
      </c>
      <c s="2" r="K12">
        <f>K6*9.81</f>
        <v>78.48</v>
      </c>
      <c s="2" r="L12">
        <f>L6*9.81</f>
        <v>70.632</v>
      </c>
      <c s="2" r="M12">
        <f>M6*9.81</f>
        <v>62.784</v>
      </c>
      <c s="2" r="N12">
        <f>N6*9.81</f>
        <v>58.86</v>
      </c>
      <c s="2" r="O12">
        <f>O6*9.81</f>
        <v>60.822</v>
      </c>
      <c s="2" r="P12">
        <f>P6*9.81</f>
        <v>63.765</v>
      </c>
      <c s="2" r="Q12">
        <f>Q6*9.81</f>
        <v>59.841</v>
      </c>
    </row>
    <row r="13">
      <c t="s" s="5" r="A13">
        <v>3</v>
      </c>
      <c s="2" r="B13">
        <f>B7*9.81</f>
        <v>182.466</v>
      </c>
      <c s="3" r="C13">
        <f>C7*9.81</f>
        <v>148.131</v>
      </c>
      <c s="3" r="D13">
        <f>D7*9.81</f>
        <v>130.473</v>
      </c>
      <c s="3" r="E13">
        <f>E7*9.81</f>
        <v>106.929</v>
      </c>
      <c s="3" r="F13">
        <f>F7*9.81</f>
        <v>100.062</v>
      </c>
      <c s="2" r="G13">
        <f>G7*9.81</f>
        <v>84.366</v>
      </c>
      <c s="2" r="H13">
        <f>H7*9.81</f>
        <v>79.461</v>
      </c>
      <c s="2" r="I13">
        <f>I7*9.81</f>
        <v>77.499</v>
      </c>
      <c s="2" r="J13">
        <f>J7*9.81</f>
        <v>77.499</v>
      </c>
      <c s="2" r="K13">
        <f>K7*9.81</f>
        <v>82.404</v>
      </c>
      <c s="2" r="L13">
        <f>L7*9.81</f>
        <v>90.252</v>
      </c>
      <c s="2" r="M13">
        <f>M7*9.81</f>
        <v>81.423</v>
      </c>
      <c s="2" r="N13">
        <f>N7*9.81</f>
        <v>67.689</v>
      </c>
      <c s="2" r="O13">
        <f>O7*9.81</f>
        <v>65.727</v>
      </c>
      <c s="2" r="P13">
        <f>P7*9.81</f>
        <v>72.594</v>
      </c>
      <c s="2" r="Q13">
        <f>Q7*9.81</f>
        <v>91.233</v>
      </c>
    </row>
    <row r="14">
      <c t="s" s="5" r="A14">
        <v>4</v>
      </c>
      <c s="2" r="B14">
        <f>B8*9.81</f>
        <v>192.276</v>
      </c>
      <c s="3" r="C14">
        <f>C8*9.81</f>
        <v>171.675</v>
      </c>
      <c s="3" r="D14">
        <f>D8*9.81</f>
        <v>143.226</v>
      </c>
      <c s="3" r="E14">
        <f>E8*9.81</f>
        <v>115.758</v>
      </c>
      <c s="3" r="F14">
        <f>F8*9.81</f>
        <v>106.929</v>
      </c>
      <c s="2" r="G14">
        <f>G8*9.81</f>
        <v>79.461</v>
      </c>
      <c s="2" r="H14">
        <f>H8*9.81</f>
        <v>67.689</v>
      </c>
      <c s="2" r="I14">
        <f>I8*9.81</f>
        <v>62.784</v>
      </c>
      <c s="2" r="J14">
        <f>J8*9.81</f>
        <v>70.632</v>
      </c>
      <c s="2" r="K14">
        <f>K8*9.81</f>
        <v>64.746</v>
      </c>
      <c s="2" r="L14">
        <f>L8*9.81</f>
        <v>70.632</v>
      </c>
      <c s="2" r="M14">
        <f>M8*9.81</f>
        <v>75.537</v>
      </c>
      <c s="2" r="N14">
        <f>N8*9.81</f>
        <v>67.689</v>
      </c>
      <c s="2" r="O14">
        <f>O8*9.81</f>
        <v>62.784</v>
      </c>
      <c s="2" r="P14">
        <f>P8*9.81</f>
        <v>61.803</v>
      </c>
      <c s="2" r="Q14">
        <f>Q8*9.81</f>
        <v>75.537</v>
      </c>
    </row>
    <row r="15">
      <c t="s" s="5" r="A15">
        <v>8</v>
      </c>
      <c s="2" r="B15">
        <f>AVERAGE(B11:B14)</f>
        <v>182.71125</v>
      </c>
      <c s="3" r="C15">
        <f>AVERAGE(C11:C14)</f>
        <v>157.20525</v>
      </c>
      <c s="3" r="D15">
        <f>AVERAGE(D11:D14)</f>
        <v>132.68025</v>
      </c>
      <c s="3" r="E15">
        <f>AVERAGE(E11:E14)</f>
        <v>112.56975</v>
      </c>
      <c s="3" r="F15">
        <f>AVERAGE(F11:F14)</f>
        <v>101.043</v>
      </c>
      <c s="2" r="G15">
        <f>AVERAGE(G11:G14)</f>
        <v>86.8185</v>
      </c>
      <c s="2" r="H15">
        <f>AVERAGE(H11:H14)</f>
        <v>79.21575</v>
      </c>
      <c s="2" r="I15">
        <f>AVERAGE(I11:I14)</f>
        <v>77.499</v>
      </c>
      <c s="2" r="J15">
        <f>AVERAGE(J11:J14)</f>
        <v>78.23475</v>
      </c>
      <c s="2" r="K15">
        <f>AVERAGE(K11:K14)</f>
        <v>77.25375</v>
      </c>
      <c s="2" r="L15">
        <f>AVERAGE(L11:L14)</f>
        <v>74.0655</v>
      </c>
      <c s="2" r="M15">
        <f>AVERAGE(M11:M14)</f>
        <v>71.613</v>
      </c>
      <c s="2" r="N15">
        <f>AVERAGE(N11:N14)</f>
        <v>69.651</v>
      </c>
      <c s="2" r="O15">
        <f>AVERAGE(O11:O14)</f>
        <v>75.78225</v>
      </c>
      <c s="2" r="P15">
        <f>AVERAGE(P11:P14)</f>
        <v>73.575</v>
      </c>
      <c s="2" r="Q15">
        <f>AVERAGE(Q11:Q14)</f>
        <v>79.70625</v>
      </c>
    </row>
    <row r="16">
      <c s="5" r="A16"/>
      <c s="5" r="B16"/>
      <c s="5" r="C16"/>
      <c s="5" r="D16"/>
      <c s="5" r="E16"/>
      <c s="5" r="F16"/>
      <c s="5" r="G16"/>
      <c s="5" r="H16"/>
      <c s="5" r="I16"/>
      <c s="5" r="J16"/>
      <c s="5" r="K16"/>
      <c s="5" r="L16"/>
      <c s="5" r="M16"/>
      <c s="5" r="N16"/>
      <c s="5" r="O16"/>
      <c s="5" r="P16"/>
      <c s="5" r="Q16"/>
    </row>
    <row r="17">
      <c t="s" s="5" r="A17">
        <v>9</v>
      </c>
      <c s="3" r="B17">
        <f>B15</f>
        <v>182.71125</v>
      </c>
      <c t="s" s="5" r="C17">
        <v>10</v>
      </c>
      <c s="5" r="D17"/>
      <c s="5" r="E17"/>
      <c s="5" r="F17"/>
      <c s="5" r="G17"/>
      <c s="5" r="H17"/>
      <c s="5" r="I17"/>
      <c s="5" r="J17"/>
      <c s="5" r="K17"/>
      <c s="5" r="L17"/>
      <c s="5" r="M17"/>
      <c s="5" r="N17"/>
      <c s="5" r="O17"/>
      <c s="5" r="P17"/>
      <c s="5" r="Q17"/>
    </row>
    <row r="18">
      <c t="s" s="5" r="A18">
        <v>11</v>
      </c>
      <c s="3" r="B18">
        <f>AVERAGE(G15:Q15)</f>
        <v>76.6740681818182</v>
      </c>
      <c t="s" s="5" r="C18">
        <v>10</v>
      </c>
      <c s="5" r="D18"/>
      <c s="5" r="E18"/>
      <c s="5" r="F18"/>
      <c s="5" r="G18"/>
      <c s="5" r="H18"/>
      <c s="5" r="I18"/>
      <c s="5" r="J18"/>
      <c s="5" r="K18"/>
      <c s="5" r="L18"/>
      <c s="5" r="M18"/>
      <c s="5" r="N18"/>
      <c s="5" r="O18"/>
      <c s="5" r="P18"/>
      <c s="5" r="Q18"/>
    </row>
    <row r="19">
      <c s="5" r="A19"/>
      <c s="5" r="B19"/>
      <c s="5" r="C19"/>
      <c s="5" r="D19"/>
      <c s="5" r="E19"/>
      <c s="5" r="F19"/>
      <c s="5" r="G19"/>
      <c s="5" r="H19"/>
      <c s="5" r="I19"/>
      <c s="5" r="J19"/>
      <c s="5" r="K19"/>
      <c s="5" r="L19"/>
      <c s="5" r="M19"/>
      <c s="5" r="N19"/>
      <c s="5" r="O19"/>
      <c s="5" r="P19"/>
      <c s="5" r="Q19"/>
    </row>
    <row r="20">
      <c s="5" r="A20"/>
      <c s="5" r="B20"/>
      <c s="5" r="C20"/>
      <c s="5" r="D20"/>
      <c s="5" r="E20"/>
      <c s="5" r="F20"/>
      <c s="5" r="G20"/>
      <c s="5" r="H20"/>
      <c s="5" r="I20"/>
      <c s="5" r="J20"/>
      <c s="5" r="K20"/>
      <c s="5" r="L20"/>
      <c s="5" r="M20"/>
      <c s="5" r="N20"/>
      <c s="5" r="O20"/>
      <c s="5" r="P20"/>
      <c s="5" r="Q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35.29"/>
    <col min="2" customWidth="1" max="2" width="13.86"/>
    <col min="3" customWidth="1" max="3" width="13.71"/>
    <col min="4" customWidth="1" max="4" width="14.0"/>
    <col min="5" customWidth="1" max="5" width="23.14"/>
    <col min="6" customWidth="1" max="6" width="22.57"/>
    <col min="7" customWidth="1" max="8" width="20.86"/>
  </cols>
  <sheetData>
    <row r="1">
      <c t="s" s="5" r="A1">
        <v>12</v>
      </c>
      <c s="5" r="B1"/>
      <c s="5" r="C1"/>
      <c s="5" r="D1"/>
      <c s="5" r="E1"/>
      <c s="5" r="F1"/>
      <c s="5" r="G1"/>
      <c s="5" r="H1"/>
    </row>
    <row r="2">
      <c s="5" r="A2"/>
      <c s="5" r="B2"/>
      <c s="5" r="C2"/>
      <c s="5" r="D2"/>
      <c s="5" r="E2"/>
      <c s="5" r="F2"/>
      <c s="5" r="G2"/>
      <c s="5" r="H2"/>
    </row>
    <row r="3">
      <c t="s" s="5" r="A3">
        <v>13</v>
      </c>
      <c s="5" r="B3"/>
      <c s="5" r="C3">
        <v>182.7</v>
      </c>
      <c t="s" s="5" r="D3">
        <v>10</v>
      </c>
      <c s="5" r="E3"/>
      <c s="5" r="F3"/>
      <c s="5" r="G3"/>
      <c s="5" r="H3"/>
    </row>
    <row r="4">
      <c t="s" s="5" r="A4">
        <v>14</v>
      </c>
      <c s="5" r="B4"/>
      <c s="5" r="C4">
        <v>76.7</v>
      </c>
      <c t="s" s="5" r="D4">
        <v>10</v>
      </c>
      <c s="5" r="E4"/>
      <c s="5" r="F4"/>
      <c s="5" r="G4"/>
      <c s="5" r="H4"/>
    </row>
    <row r="5">
      <c t="s" s="5" r="A5">
        <v>15</v>
      </c>
      <c s="5" r="B5"/>
      <c s="5" r="C5">
        <v>0.65</v>
      </c>
      <c t="s" s="5" r="D5">
        <v>16</v>
      </c>
      <c s="5" r="E5"/>
      <c s="5" r="F5"/>
      <c s="5" r="G5"/>
      <c s="5" r="H5"/>
    </row>
    <row r="6">
      <c t="s" s="5" r="A6">
        <v>17</v>
      </c>
      <c s="5" r="B6"/>
      <c s="5" r="C6">
        <v>200</v>
      </c>
      <c t="s" s="5" r="D6">
        <v>18</v>
      </c>
      <c s="5" r="E6"/>
      <c s="5" r="F6"/>
      <c s="5" r="G6"/>
      <c s="5" r="H6"/>
    </row>
    <row r="7">
      <c t="s" s="5" r="A7">
        <v>19</v>
      </c>
      <c s="5" r="B7"/>
      <c s="5" r="C7">
        <v>1.23</v>
      </c>
      <c t="s" s="5" r="D7">
        <v>20</v>
      </c>
      <c s="5" r="E7"/>
      <c s="5" r="F7"/>
      <c s="5" r="G7"/>
      <c s="5" r="H7"/>
    </row>
    <row r="8">
      <c t="s" s="5" r="A8">
        <v>21</v>
      </c>
      <c s="5" r="B8"/>
      <c s="5" r="C8">
        <v>0.85</v>
      </c>
      <c t="s" s="5" r="D8">
        <v>22</v>
      </c>
      <c s="5" r="E8"/>
      <c s="5" r="F8"/>
      <c s="5" r="G8"/>
      <c s="5" r="H8"/>
    </row>
    <row r="9">
      <c s="5" r="A9"/>
      <c s="5" r="B9"/>
      <c s="5" r="C9"/>
      <c s="5" r="D9"/>
      <c s="5" r="E9"/>
      <c s="5" r="F9"/>
      <c s="5" r="G9"/>
      <c s="5" r="H9"/>
    </row>
    <row customHeight="1" r="10" ht="30.75">
      <c t="s" s="5" r="A10">
        <v>23</v>
      </c>
      <c t="s" s="5" r="B10">
        <v>24</v>
      </c>
      <c t="s" s="1" r="C10">
        <v>25</v>
      </c>
      <c t="s" s="1" r="D10">
        <v>26</v>
      </c>
      <c t="s" s="1" r="E10">
        <v>27</v>
      </c>
      <c t="s" s="1" r="F10">
        <v>28</v>
      </c>
      <c t="s" s="1" r="G10">
        <v>29</v>
      </c>
      <c t="s" s="1" r="H10">
        <v>30</v>
      </c>
    </row>
    <row r="11">
      <c s="5" r="A11">
        <v>1</v>
      </c>
      <c s="5" r="B11">
        <v>0.447</v>
      </c>
      <c s="4" r="C11">
        <f>$C$4+((((0.5*$C$5)*$C$7)*$C$8)*(B11^2))</f>
        <v>76.7678926005875</v>
      </c>
      <c s="4" r="D11">
        <f>($C$4+((((0.5*$C$5)*$C$7)*$C$8)*(B11^2)))+ ((SIN(0.09)*9.81)*$C$6)</f>
        <v>253.109606127085</v>
      </c>
      <c s="4" r="E11">
        <f>C11*B11</f>
        <v>34.3152479924626</v>
      </c>
      <c s="4" r="F11">
        <f>D11*B11</f>
        <v>113.139993938807</v>
      </c>
      <c s="4" r="G11">
        <f>E11/747</f>
        <v>0.045937413644528</v>
      </c>
      <c s="4" r="H11">
        <f>F11/747</f>
        <v>0.15145916189934</v>
      </c>
    </row>
    <row r="12">
      <c s="5" r="A12">
        <v>2</v>
      </c>
      <c s="5" r="B12">
        <f>B11+0.447</f>
        <v>0.894</v>
      </c>
      <c s="4" r="C12">
        <f>$C$4+((((0.5*$C$5)*$C$7)*$C$8)*(B12^2))</f>
        <v>76.97157040235</v>
      </c>
      <c s="4" r="D12">
        <f>($C$4+((((0.5*$C$5)*$C$7)*$C$8)*(B12^2)))+ ((SIN(0.09)*9.81)*$C$6)</f>
        <v>253.313283928848</v>
      </c>
      <c s="4" r="E12">
        <f>C12*B12</f>
        <v>68.8125839397009</v>
      </c>
      <c s="4" r="F12">
        <f>D12*B12</f>
        <v>226.46207583239</v>
      </c>
      <c s="4" r="G12">
        <f>E12/747</f>
        <v>0.09211858626466</v>
      </c>
      <c s="4" r="H12">
        <f>F12/747</f>
        <v>0.303162082774284</v>
      </c>
    </row>
    <row r="13">
      <c s="5" r="A13">
        <v>3</v>
      </c>
      <c s="5" r="B13">
        <f>B12+0.447</f>
        <v>1.341</v>
      </c>
      <c s="4" r="C13">
        <f>$C$4+((((0.5*$C$5)*$C$7)*$C$8)*(B13^2))</f>
        <v>77.3110334052875</v>
      </c>
      <c s="4" r="D13">
        <f>($C$4+((((0.5*$C$5)*$C$7)*$C$8)*(B13^2)))+ ((SIN(0.09)*9.81)*$C$6)</f>
        <v>253.652746931785</v>
      </c>
      <c s="4" r="E13">
        <f>C13*B13</f>
        <v>103.674095796491</v>
      </c>
      <c s="4" r="F13">
        <f>D13*B13</f>
        <v>340.148333635524</v>
      </c>
      <c s="4" r="G13">
        <f>E13/747</f>
        <v>0.138787276835998</v>
      </c>
      <c s="4" r="H13">
        <f>F13/747</f>
        <v>0.455352521600434</v>
      </c>
    </row>
    <row r="14">
      <c s="5" r="A14">
        <v>4</v>
      </c>
      <c s="5" r="B14">
        <f>B13+0.447</f>
        <v>1.788</v>
      </c>
      <c s="4" r="C14">
        <f>$C$4+((((0.5*$C$5)*$C$7)*$C$8)*(B14^2))</f>
        <v>77.7862816094</v>
      </c>
      <c s="4" r="D14">
        <f>($C$4+((((0.5*$C$5)*$C$7)*$C$8)*(B14^2)))+ ((SIN(0.09)*9.81)*$C$6)</f>
        <v>254.127995135898</v>
      </c>
      <c s="4" r="E14">
        <f>C14*B14</f>
        <v>139.081871517607</v>
      </c>
      <c s="4" r="F14">
        <f>D14*B14</f>
        <v>454.380855302985</v>
      </c>
      <c s="4" r="G14">
        <f>E14/747</f>
        <v>0.186187244334146</v>
      </c>
      <c s="4" r="H14">
        <f>F14/747</f>
        <v>0.608274237353394</v>
      </c>
    </row>
    <row r="15">
      <c s="5" r="A15">
        <v>5</v>
      </c>
      <c s="5" r="B15">
        <f>B14+0.447</f>
        <v>2.235</v>
      </c>
      <c s="4" r="C15">
        <f>$C$4+((((0.5*$C$5)*$C$7)*$C$8)*(B15^2))</f>
        <v>78.3973150146875</v>
      </c>
      <c s="4" r="D15">
        <f>($C$4+((((0.5*$C$5)*$C$7)*$C$8)*(B15^2)))+ ((SIN(0.09)*9.81)*$C$6)</f>
        <v>254.739028541185</v>
      </c>
      <c s="4" r="E15">
        <f>C15*B15</f>
        <v>175.217999057827</v>
      </c>
      <c s="4" r="F15">
        <f>D15*B15</f>
        <v>569.341728789549</v>
      </c>
      <c s="4" r="G15">
        <f>E15/747</f>
        <v>0.234562247734708</v>
      </c>
      <c s="4" r="H15">
        <f>F15/747</f>
        <v>0.762170989008767</v>
      </c>
    </row>
    <row r="16">
      <c s="5" r="A16">
        <v>6</v>
      </c>
      <c s="5" r="B16">
        <f>B15+0.447</f>
        <v>2.682</v>
      </c>
      <c s="4" r="C16">
        <f>$C$4+((((0.5*$C$5)*$C$7)*$C$8)*(B16^2))</f>
        <v>79.14413362115</v>
      </c>
      <c s="4" r="D16">
        <f>($C$4+((((0.5*$C$5)*$C$7)*$C$8)*(B16^2)))+ ((SIN(0.09)*9.81)*$C$6)</f>
        <v>255.485847147648</v>
      </c>
      <c s="4" r="E16">
        <f>C16*B16</f>
        <v>212.264566371924</v>
      </c>
      <c s="4" r="F16">
        <f>D16*B16</f>
        <v>685.213042049991</v>
      </c>
      <c s="4" r="G16">
        <f>E16/747</f>
        <v>0.284156046013286</v>
      </c>
      <c s="4" r="H16">
        <f>F16/747</f>
        <v>0.917286535542157</v>
      </c>
    </row>
    <row r="17">
      <c s="5" r="A17">
        <v>7</v>
      </c>
      <c s="5" r="B17">
        <f>B16+0.447</f>
        <v>3.129</v>
      </c>
      <c s="4" r="C17">
        <f>$C$4+((((0.5*$C$5)*$C$7)*$C$8)*(B17^2))</f>
        <v>80.0267374287875</v>
      </c>
      <c s="4" r="D17">
        <f>($C$4+((((0.5*$C$5)*$C$7)*$C$8)*(B17^2)))+ ((SIN(0.09)*9.81)*$C$6)</f>
        <v>256.368450955285</v>
      </c>
      <c s="4" r="E17">
        <f>C17*B17</f>
        <v>250.403661414676</v>
      </c>
      <c s="4" r="F17">
        <f>D17*B17</f>
        <v>802.176883039087</v>
      </c>
      <c s="4" r="G17">
        <f>E17/747</f>
        <v>0.335212398145483</v>
      </c>
      <c s="4" r="H17">
        <f>F17/747</f>
        <v>1.07386463592917</v>
      </c>
    </row>
    <row r="18">
      <c s="5" r="A18">
        <v>8</v>
      </c>
      <c s="5" r="B18">
        <f>B17+0.447</f>
        <v>3.576</v>
      </c>
      <c s="4" r="C18">
        <f>$C$4+((((0.5*$C$5)*$C$7)*$C$8)*(B18^2))</f>
        <v>81.0451264376</v>
      </c>
      <c s="4" r="D18">
        <f>($C$4+((((0.5*$C$5)*$C$7)*$C$8)*(B18^2)))+ ((SIN(0.09)*9.81)*$C$6)</f>
        <v>257.386839964098</v>
      </c>
      <c s="4" r="E18">
        <f>C18*B18</f>
        <v>289.817372140858</v>
      </c>
      <c s="4" r="F18">
        <f>D18*B18</f>
        <v>920.415339711614</v>
      </c>
      <c s="4" r="G18">
        <f>E18/747</f>
        <v>0.387975063106904</v>
      </c>
      <c s="4" r="H18">
        <f>F18/747</f>
        <v>1.2321490491454</v>
      </c>
    </row>
    <row r="19">
      <c s="5" r="A19">
        <v>9</v>
      </c>
      <c s="5" r="B19">
        <f>B18+0.447</f>
        <v>4.023</v>
      </c>
      <c s="4" r="C19">
        <f>$C$4+((((0.5*$C$5)*$C$7)*$C$8)*(B19^2))</f>
        <v>82.1993006475875</v>
      </c>
      <c s="4" r="D19">
        <f>($C$4+((((0.5*$C$5)*$C$7)*$C$8)*(B19^2)))+ ((SIN(0.09)*9.81)*$C$6)</f>
        <v>258.541014174085</v>
      </c>
      <c s="4" r="E19">
        <f>C19*B19</f>
        <v>330.687786505244</v>
      </c>
      <c s="4" r="F19">
        <f>D19*B19</f>
        <v>1040.11050002234</v>
      </c>
      <c s="4" r="G19">
        <f>E19/747</f>
        <v>0.442687799873152</v>
      </c>
      <c s="4" r="H19">
        <f>F19/747</f>
        <v>1.39238353416646</v>
      </c>
    </row>
    <row r="20">
      <c s="5" r="A20">
        <v>10</v>
      </c>
      <c s="5" r="B20">
        <f>B19+0.447</f>
        <v>4.47</v>
      </c>
      <c s="4" r="C20">
        <f>$C$4+((((0.5*$C$5)*$C$7)*$C$8)*(B20^2))</f>
        <v>83.48926005875</v>
      </c>
      <c s="4" r="D20">
        <f>($C$4+((((0.5*$C$5)*$C$7)*$C$8)*(B20^2)))+ ((SIN(0.09)*9.81)*$C$6)</f>
        <v>259.830973585248</v>
      </c>
      <c s="4" r="E20">
        <f>C20*B20</f>
        <v>373.196992462612</v>
      </c>
      <c s="4" r="F20">
        <f>D20*B20</f>
        <v>1161.44445192606</v>
      </c>
      <c s="4" r="G20">
        <f>E20/747</f>
        <v>0.499594367419829</v>
      </c>
      <c s="4" r="H20">
        <f>F20/747</f>
        <v>1.55481184996795</v>
      </c>
    </row>
    <row r="21">
      <c s="5" r="A21">
        <v>11</v>
      </c>
      <c s="5" r="B21">
        <f>B20+0.447</f>
        <v>4.917</v>
      </c>
      <c s="4" r="C21">
        <f>$C$4+((((0.5*$C$5)*$C$7)*$C$8)*(B21^2))</f>
        <v>84.9150046710875</v>
      </c>
      <c s="4" r="D21">
        <f>($C$4+((((0.5*$C$5)*$C$7)*$C$8)*(B21^2)))+ ((SIN(0.09)*9.81)*$C$6)</f>
        <v>261.256718197585</v>
      </c>
      <c s="4" r="E21">
        <f>C21*B21</f>
        <v>417.527077967737</v>
      </c>
      <c s="4" r="F21">
        <f>D21*B21</f>
        <v>1284.59928337753</v>
      </c>
      <c s="4" r="G21">
        <f>E21/747</f>
        <v>0.55893852472254</v>
      </c>
      <c s="4" r="H21">
        <f>F21/747</f>
        <v>1.71967775552547</v>
      </c>
    </row>
    <row r="22">
      <c s="5" r="A22">
        <v>12</v>
      </c>
      <c s="5" r="B22">
        <f>B21+0.447</f>
        <v>5.364</v>
      </c>
      <c s="4" r="C22">
        <f>$C$4+((((0.5*$C$5)*$C$7)*$C$8)*(B22^2))</f>
        <v>86.4765344846</v>
      </c>
      <c s="4" r="D22">
        <f>($C$4+((((0.5*$C$5)*$C$7)*$C$8)*(B22^2)))+ ((SIN(0.09)*9.81)*$C$6)</f>
        <v>262.818248011098</v>
      </c>
      <c s="4" r="E22">
        <f>C22*B22</f>
        <v>463.860130975394</v>
      </c>
      <c s="4" r="F22">
        <f>D22*B22</f>
        <v>1409.75708233153</v>
      </c>
      <c s="4" r="G22">
        <f>E22/747</f>
        <v>0.620964030756887</v>
      </c>
      <c s="4" r="H22">
        <f>F22/747</f>
        <v>1.88722500981463</v>
      </c>
    </row>
    <row r="23">
      <c s="5" r="A23">
        <v>13</v>
      </c>
      <c s="5" r="B23">
        <f>B22+0.447</f>
        <v>5.811</v>
      </c>
      <c s="4" r="C23">
        <f>$C$4+((((0.5*$C$5)*$C$7)*$C$8)*(B23^2))</f>
        <v>88.1738494992875</v>
      </c>
      <c s="4" r="D23">
        <f>($C$4+((((0.5*$C$5)*$C$7)*$C$8)*(B23^2)))+ ((SIN(0.09)*9.81)*$C$6)</f>
        <v>264.515563025785</v>
      </c>
      <c s="4" r="E23">
        <f>C23*B23</f>
        <v>512.37823944036</v>
      </c>
      <c s="4" r="F23">
        <f>D23*B23</f>
        <v>1537.09993674284</v>
      </c>
      <c s="4" r="G23">
        <f>E23/747</f>
        <v>0.685914644498473</v>
      </c>
      <c s="4" r="H23">
        <f>F23/747</f>
        <v>2.05769737181103</v>
      </c>
    </row>
    <row r="24">
      <c s="5" r="A24">
        <v>14</v>
      </c>
      <c s="5" r="B24">
        <f>B23+0.447</f>
        <v>6.258</v>
      </c>
      <c s="4" r="C24">
        <f>$C$4+((((0.5*$C$5)*$C$7)*$C$8)*(B24^2))</f>
        <v>90.00694971515</v>
      </c>
      <c s="4" r="D24">
        <f>($C$4+((((0.5*$C$5)*$C$7)*$C$8)*(B24^2)))+ ((SIN(0.09)*9.81)*$C$6)</f>
        <v>266.348663241648</v>
      </c>
      <c s="4" r="E24">
        <f>C24*B24</f>
        <v>563.263491317409</v>
      </c>
      <c s="4" r="F24">
        <f>D24*B24</f>
        <v>1666.80993456623</v>
      </c>
      <c s="4" r="G24">
        <f>E24/747</f>
        <v>0.754034124922903</v>
      </c>
      <c s="4" r="H24">
        <f>F24/747</f>
        <v>2.23133860049027</v>
      </c>
    </row>
    <row r="25">
      <c s="5" r="A25">
        <v>15</v>
      </c>
      <c s="5" r="B25">
        <f>B24+0.447</f>
        <v>6.705</v>
      </c>
      <c s="4" r="C25">
        <f>$C$4+((((0.5*$C$5)*$C$7)*$C$8)*(B25^2))</f>
        <v>91.9758351321875</v>
      </c>
      <c s="4" r="D25">
        <f>($C$4+((((0.5*$C$5)*$C$7)*$C$8)*(B25^2)))+ ((SIN(0.09)*9.81)*$C$6)</f>
        <v>268.317548658685</v>
      </c>
      <c s="4" r="E25">
        <f>C25*B25</f>
        <v>616.697974561317</v>
      </c>
      <c s="4" r="F25">
        <f>D25*B25</f>
        <v>1799.06916375648</v>
      </c>
      <c s="4" r="G25">
        <f>E25/747</f>
        <v>0.825566231005779</v>
      </c>
      <c s="4" r="H25">
        <f>F25/747</f>
        <v>2.40839245482796</v>
      </c>
    </row>
    <row r="26">
      <c s="5" r="A26">
        <v>16</v>
      </c>
      <c s="5" r="B26">
        <f>B25+0.447</f>
        <v>7.152</v>
      </c>
      <c s="4" r="C26">
        <f>$C$4+((((0.5*$C$5)*$C$7)*$C$8)*(B26^2))</f>
        <v>94.0805057504</v>
      </c>
      <c s="4" r="D26">
        <f>($C$4+((((0.5*$C$5)*$C$7)*$C$8)*(B26^2)))+ ((SIN(0.09)*9.81)*$C$6)</f>
        <v>270.422219276898</v>
      </c>
      <c s="4" r="E26">
        <f>C26*B26</f>
        <v>672.863777126861</v>
      </c>
      <c s="4" r="F26">
        <f>D26*B26</f>
        <v>1934.05971226837</v>
      </c>
      <c s="4" r="G26">
        <f>E26/747</f>
        <v>0.900754721722705</v>
      </c>
      <c s="4" r="H26">
        <f>F26/747</f>
        <v>2.5891026937997</v>
      </c>
    </row>
    <row r="27">
      <c s="5" r="A27">
        <v>17</v>
      </c>
      <c s="5" r="B27">
        <f>B26+0.447</f>
        <v>7.599</v>
      </c>
      <c s="4" r="C27">
        <f>$C$4+((((0.5*$C$5)*$C$7)*$C$8)*(B27^2))</f>
        <v>96.3209615697875</v>
      </c>
      <c s="4" r="D27">
        <f>($C$4+((((0.5*$C$5)*$C$7)*$C$8)*(B27^2)))+ ((SIN(0.09)*9.81)*$C$6)</f>
        <v>272.662675096285</v>
      </c>
      <c s="4" r="E27">
        <f>C27*B27</f>
        <v>731.942986968815</v>
      </c>
      <c s="4" r="F27">
        <f>D27*B27</f>
        <v>2071.96366805667</v>
      </c>
      <c s="4" r="G27">
        <f>E27/747</f>
        <v>0.979843356049284</v>
      </c>
      <c s="4" r="H27">
        <f>F27/747</f>
        <v>2.77371307638109</v>
      </c>
    </row>
    <row r="28">
      <c s="5" r="A28">
        <v>18</v>
      </c>
      <c s="5" r="B28">
        <f>B27+0.447</f>
        <v>8.046</v>
      </c>
      <c s="4" r="C28">
        <f>$C$4+((((0.5*$C$5)*$C$7)*$C$8)*(B28^2))</f>
        <v>98.69720259035</v>
      </c>
      <c s="4" r="D28">
        <f>($C$4+((((0.5*$C$5)*$C$7)*$C$8)*(B28^2)))+ ((SIN(0.09)*9.81)*$C$6)</f>
        <v>275.038916116848</v>
      </c>
      <c s="4" r="E28">
        <f>C28*B28</f>
        <v>794.117692041956</v>
      </c>
      <c s="4" r="F28">
        <f>D28*B28</f>
        <v>2212.96311907616</v>
      </c>
      <c s="4" r="G28">
        <f>E28/747</f>
        <v>1.06307589296112</v>
      </c>
      <c s="4" r="H28">
        <f>F28/747</f>
        <v>2.96246736154773</v>
      </c>
    </row>
    <row r="29">
      <c s="5" r="A29">
        <v>19</v>
      </c>
      <c s="5" r="B29">
        <f>B28+0.447</f>
        <v>8.493</v>
      </c>
      <c s="4" r="C29">
        <f>$C$4+((((0.5*$C$5)*$C$7)*$C$8)*(B29^2))</f>
        <v>101.209228812087</v>
      </c>
      <c s="4" r="D29">
        <f>($C$4+((((0.5*$C$5)*$C$7)*$C$8)*(B29^2)))+ ((SIN(0.09)*9.81)*$C$6)</f>
        <v>277.550942338585</v>
      </c>
      <c s="4" r="E29">
        <f>C29*B29</f>
        <v>859.569980301059</v>
      </c>
      <c s="4" r="F29">
        <f>D29*B29</f>
        <v>2357.2401532816</v>
      </c>
      <c s="4" r="G29">
        <f>E29/747</f>
        <v>1.15069609143381</v>
      </c>
      <c s="4" r="H29">
        <f>F29/747</f>
        <v>3.15560930827524</v>
      </c>
    </row>
    <row r="30">
      <c s="5" r="A30">
        <v>20</v>
      </c>
      <c s="5" r="B30">
        <f>B29+0.447</f>
        <v>8.94</v>
      </c>
      <c s="4" r="C30">
        <f>$C$4+((((0.5*$C$5)*$C$7)*$C$8)*(B30^2))</f>
        <v>103.857040235</v>
      </c>
      <c s="4" r="D30">
        <f>($C$4+((((0.5*$C$5)*$C$7)*$C$8)*(B30^2)))+ ((SIN(0.09)*9.81)*$C$6)</f>
        <v>280.198753761498</v>
      </c>
      <c s="4" r="E30">
        <f>C30*B30</f>
        <v>928.4819397009</v>
      </c>
      <c s="4" r="F30">
        <f>D30*B30</f>
        <v>2504.97685862779</v>
      </c>
      <c s="4" r="G30">
        <f>E30/747</f>
        <v>1.24294771044297</v>
      </c>
      <c s="4" r="H30">
        <f>F30/747</f>
        <v>3.35338267553921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5" r="A1"/>
      <c s="5" r="B1"/>
      <c s="5" r="C1"/>
      <c s="5" r="D1"/>
      <c s="5" r="E1"/>
      <c s="5" r="F1"/>
    </row>
    <row r="2">
      <c s="5" r="A2"/>
      <c s="5" r="B2"/>
      <c s="5" r="C2"/>
      <c s="5" r="D2"/>
      <c s="5" r="E2"/>
      <c s="5" r="F2"/>
    </row>
    <row r="3">
      <c s="5" r="A3"/>
      <c s="5" r="B3"/>
      <c s="5" r="C3"/>
      <c s="5" r="D3"/>
      <c s="5" r="E3"/>
      <c s="5" r="F3"/>
    </row>
    <row r="4">
      <c s="5" r="A4"/>
      <c s="5" r="B4"/>
      <c s="5" r="C4"/>
      <c s="5" r="D4"/>
      <c s="5" r="E4"/>
      <c s="5" r="F4"/>
    </row>
    <row r="5">
      <c s="5" r="A5"/>
      <c s="5" r="B5"/>
      <c s="5" r="C5"/>
      <c s="5" r="D5"/>
      <c s="5" r="E5"/>
      <c s="5" r="F5"/>
    </row>
    <row r="6">
      <c s="5" r="A6"/>
      <c s="5" r="B6"/>
      <c s="5" r="C6"/>
      <c s="5" r="D6"/>
      <c s="5" r="E6"/>
      <c s="5" r="F6"/>
    </row>
    <row r="7">
      <c s="5" r="A7"/>
      <c s="5" r="B7"/>
      <c s="5" r="C7"/>
      <c s="5" r="D7"/>
      <c s="5" r="E7"/>
      <c s="5" r="F7"/>
    </row>
    <row r="8">
      <c s="5" r="A8"/>
      <c s="5" r="B8"/>
      <c s="5" r="C8"/>
      <c s="5" r="D8"/>
      <c s="5" r="E8"/>
      <c s="5" r="F8"/>
    </row>
    <row r="9">
      <c s="5" r="A9"/>
      <c s="5" r="B9"/>
      <c s="5" r="C9"/>
      <c s="5" r="D9"/>
      <c s="5" r="E9"/>
      <c s="5" r="F9"/>
    </row>
    <row r="10">
      <c s="5" r="A10"/>
      <c s="5" r="B10"/>
      <c s="5" r="C10"/>
      <c s="5" r="D10"/>
      <c s="5" r="E10"/>
      <c s="5" r="F10"/>
    </row>
    <row r="11">
      <c s="5" r="A11"/>
      <c s="5" r="B11"/>
      <c s="5" r="C11"/>
      <c s="5" r="D11"/>
      <c s="5" r="E11"/>
      <c s="5" r="F11"/>
    </row>
    <row r="12">
      <c s="5" r="A12"/>
      <c s="5" r="B12"/>
      <c s="5" r="C12"/>
      <c s="5" r="D12"/>
      <c s="5" r="E12"/>
      <c s="5" r="F12"/>
    </row>
    <row r="13">
      <c s="5" r="A13"/>
      <c s="5" r="B13"/>
      <c s="5" r="C13"/>
      <c s="5" r="D13"/>
      <c s="5" r="E13"/>
      <c s="5" r="F13"/>
    </row>
    <row r="14">
      <c s="5" r="A14"/>
      <c s="5" r="B14"/>
      <c s="5" r="C14"/>
      <c s="5" r="D14"/>
      <c s="5" r="E14"/>
      <c s="5" r="F14"/>
    </row>
    <row r="15">
      <c s="5" r="A15"/>
      <c s="5" r="B15"/>
      <c s="5" r="C15"/>
      <c s="5" r="D15"/>
      <c s="5" r="E15"/>
      <c s="5" r="F15"/>
    </row>
    <row r="16">
      <c s="5" r="A16"/>
      <c s="5" r="B16"/>
      <c s="5" r="C16"/>
      <c s="5" r="D16"/>
      <c s="5" r="E16"/>
      <c s="5" r="F16"/>
    </row>
    <row r="17">
      <c s="5" r="A17"/>
      <c s="5" r="B17"/>
      <c s="5" r="C17"/>
      <c s="5" r="D17"/>
      <c s="5" r="E17"/>
      <c s="5" r="F17"/>
    </row>
    <row r="18">
      <c s="5" r="A18"/>
      <c s="5" r="B18"/>
      <c s="5" r="C18"/>
      <c s="5" r="D18"/>
      <c s="5" r="E18"/>
      <c s="5" r="F18"/>
    </row>
    <row r="19">
      <c s="5" r="A19"/>
      <c s="5" r="B19"/>
      <c s="5" r="C19"/>
      <c s="5" r="D19"/>
      <c s="5" r="E19"/>
      <c s="5" r="F19"/>
    </row>
    <row r="20">
      <c s="5" r="A20"/>
      <c s="5" r="B20"/>
      <c s="5" r="C20"/>
      <c s="5" r="D20"/>
      <c s="5" r="E20"/>
      <c s="5" r="F20"/>
    </row>
  </sheetData>
</worksheet>
</file>