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MyFiles\CourseFiles\SoftwareManagement\finalproject\final\"/>
    </mc:Choice>
  </mc:AlternateContent>
  <xr:revisionPtr revIDLastSave="0" documentId="10_ncr:8100000_{7CC45A82-B7E8-4236-A864-3C62DB9A8909}" xr6:coauthVersionLast="33" xr6:coauthVersionMax="33" xr10:uidLastSave="{00000000-0000-0000-0000-000000000000}"/>
  <bookViews>
    <workbookView xWindow="0" yWindow="0" windowWidth="23040" windowHeight="9612" xr2:uid="{58ACB227-8559-491A-99D1-76A618CDD770}"/>
  </bookViews>
  <sheets>
    <sheet name="12 Month Cash Flow"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3" i="1" l="1"/>
  <c r="L69" i="1"/>
  <c r="K53" i="1"/>
  <c r="K69" i="1"/>
  <c r="D53" i="1"/>
  <c r="D69" i="1"/>
  <c r="C53" i="1"/>
  <c r="C69" i="1"/>
  <c r="M51" i="1"/>
  <c r="L51" i="1"/>
  <c r="K51" i="1"/>
  <c r="J51" i="1"/>
  <c r="I51" i="1"/>
  <c r="H51" i="1"/>
  <c r="G51" i="1"/>
  <c r="F51" i="1"/>
  <c r="E51" i="1"/>
  <c r="D51" i="1"/>
  <c r="C51" i="1"/>
  <c r="B51" i="1"/>
  <c r="N51" i="1"/>
  <c r="M45" i="1"/>
  <c r="L45" i="1"/>
  <c r="K45" i="1"/>
  <c r="J45" i="1"/>
  <c r="I45" i="1"/>
  <c r="H45" i="1"/>
  <c r="G45" i="1"/>
  <c r="F45" i="1"/>
  <c r="E45" i="1"/>
  <c r="N45" i="1"/>
  <c r="D45" i="1"/>
  <c r="C45" i="1"/>
  <c r="B45" i="1"/>
  <c r="M42" i="1"/>
  <c r="L42" i="1"/>
  <c r="K42" i="1"/>
  <c r="J42" i="1"/>
  <c r="I42" i="1"/>
  <c r="H42" i="1"/>
  <c r="G42" i="1"/>
  <c r="F42" i="1"/>
  <c r="E42" i="1"/>
  <c r="D42" i="1"/>
  <c r="C42" i="1"/>
  <c r="B42" i="1"/>
  <c r="N42" i="1"/>
  <c r="M39" i="1"/>
  <c r="L39" i="1"/>
  <c r="K39" i="1"/>
  <c r="J39" i="1"/>
  <c r="I39" i="1"/>
  <c r="H39" i="1"/>
  <c r="G39" i="1"/>
  <c r="F39" i="1"/>
  <c r="E39" i="1"/>
  <c r="D39" i="1"/>
  <c r="C39" i="1"/>
  <c r="N38" i="1"/>
  <c r="N37" i="1"/>
  <c r="N39" i="1"/>
  <c r="M34" i="1"/>
  <c r="L34" i="1"/>
  <c r="K34" i="1"/>
  <c r="J34" i="1"/>
  <c r="I34" i="1"/>
  <c r="H34" i="1"/>
  <c r="G34" i="1"/>
  <c r="F34" i="1"/>
  <c r="E34" i="1"/>
  <c r="D34" i="1"/>
  <c r="C34" i="1"/>
  <c r="B34" i="1"/>
  <c r="N33" i="1"/>
  <c r="N32" i="1"/>
  <c r="N31" i="1"/>
  <c r="N30" i="1"/>
  <c r="N34" i="1"/>
  <c r="N27" i="1"/>
  <c r="M27" i="1"/>
  <c r="M53" i="1"/>
  <c r="M69" i="1"/>
  <c r="L27" i="1"/>
  <c r="K27" i="1"/>
  <c r="J27" i="1"/>
  <c r="J53" i="1"/>
  <c r="J69" i="1"/>
  <c r="I27" i="1"/>
  <c r="I53" i="1"/>
  <c r="I69" i="1"/>
  <c r="H27" i="1"/>
  <c r="H53" i="1"/>
  <c r="H69" i="1"/>
  <c r="G27" i="1"/>
  <c r="G53" i="1"/>
  <c r="G69" i="1"/>
  <c r="F27" i="1"/>
  <c r="F53" i="1"/>
  <c r="F69" i="1"/>
  <c r="E27" i="1"/>
  <c r="E53" i="1"/>
  <c r="E69" i="1"/>
  <c r="D27" i="1"/>
  <c r="C27" i="1"/>
  <c r="B27" i="1"/>
  <c r="B53" i="1"/>
  <c r="B69" i="1"/>
  <c r="N26" i="1"/>
  <c r="M22" i="1"/>
  <c r="M54" i="1"/>
  <c r="L22" i="1"/>
  <c r="L54" i="1"/>
  <c r="G22" i="1"/>
  <c r="G54" i="1"/>
  <c r="E22" i="1"/>
  <c r="E54" i="1"/>
  <c r="D22" i="1"/>
  <c r="D54" i="1"/>
  <c r="M20" i="1"/>
  <c r="L20" i="1"/>
  <c r="K20" i="1"/>
  <c r="J20" i="1"/>
  <c r="I20" i="1"/>
  <c r="H20" i="1"/>
  <c r="G20" i="1"/>
  <c r="F20" i="1"/>
  <c r="E20" i="1"/>
  <c r="D20" i="1"/>
  <c r="C20" i="1"/>
  <c r="B20" i="1"/>
  <c r="N20" i="1"/>
  <c r="N19" i="1"/>
  <c r="N18" i="1"/>
  <c r="N17" i="1"/>
  <c r="N16" i="1"/>
  <c r="M13" i="1"/>
  <c r="L13" i="1"/>
  <c r="K13" i="1"/>
  <c r="K22" i="1"/>
  <c r="K54" i="1"/>
  <c r="J13" i="1"/>
  <c r="J22" i="1"/>
  <c r="I13" i="1"/>
  <c r="I22" i="1"/>
  <c r="I54" i="1"/>
  <c r="H13" i="1"/>
  <c r="H22" i="1"/>
  <c r="H54" i="1"/>
  <c r="G13" i="1"/>
  <c r="F13" i="1"/>
  <c r="F22" i="1"/>
  <c r="F54" i="1"/>
  <c r="E13" i="1"/>
  <c r="D13" i="1"/>
  <c r="C13" i="1"/>
  <c r="C22" i="1"/>
  <c r="C54" i="1"/>
  <c r="B13" i="1"/>
  <c r="N12" i="1"/>
  <c r="N11" i="1"/>
  <c r="N10" i="1"/>
  <c r="N13" i="1"/>
  <c r="B22" i="1"/>
  <c r="B54" i="1"/>
  <c r="B55" i="1"/>
  <c r="C7" i="1"/>
  <c r="C55" i="1"/>
  <c r="D7" i="1"/>
  <c r="D55" i="1"/>
  <c r="E7" i="1"/>
  <c r="E55" i="1"/>
  <c r="F7" i="1"/>
  <c r="F55" i="1"/>
  <c r="G7" i="1"/>
  <c r="G55" i="1"/>
  <c r="H7" i="1"/>
  <c r="H55" i="1"/>
  <c r="I7" i="1"/>
  <c r="I55" i="1"/>
  <c r="J7" i="1"/>
  <c r="N53" i="1"/>
  <c r="N22" i="1"/>
  <c r="J54" i="1"/>
  <c r="J55" i="1"/>
  <c r="K7" i="1"/>
  <c r="K55" i="1"/>
  <c r="L7" i="1"/>
  <c r="L55" i="1"/>
  <c r="M7" i="1"/>
  <c r="M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author>
  </authors>
  <commentList>
    <comment ref="A7" authorId="0" shapeId="0" xr:uid="{6B566684-94F8-440F-A19C-DBDCCEA2FBC0}">
      <text>
        <r>
          <rPr>
            <b/>
            <sz val="9"/>
            <color indexed="81"/>
            <rFont val="Tahoma"/>
            <family val="2"/>
          </rPr>
          <t xml:space="preserve">Enter your bank balance for the start of the month in cell reference b10
</t>
        </r>
      </text>
    </comment>
    <comment ref="A11" authorId="0" shapeId="0" xr:uid="{DEBD6540-E11E-4B02-A7E5-D479D36F3988}">
      <text>
        <r>
          <rPr>
            <b/>
            <sz val="9"/>
            <color indexed="81"/>
            <rFont val="Tahoma"/>
            <family val="2"/>
          </rPr>
          <t>Enter when you estimate to collect monies owed by customers</t>
        </r>
        <r>
          <rPr>
            <sz val="9"/>
            <color indexed="81"/>
            <rFont val="Tahoma"/>
            <family val="2"/>
          </rPr>
          <t xml:space="preserve">
</t>
        </r>
      </text>
    </comment>
    <comment ref="A12" authorId="0" shapeId="0" xr:uid="{107BD4FF-CB87-4BEC-9BCF-D9F32B8590D5}">
      <text>
        <r>
          <rPr>
            <sz val="8"/>
            <color indexed="81"/>
            <rFont val="Verdana"/>
            <family val="2"/>
          </rPr>
          <t>e.g. Commisions etc</t>
        </r>
        <r>
          <rPr>
            <sz val="9"/>
            <color indexed="81"/>
            <rFont val="Tahoma"/>
            <family val="2"/>
          </rPr>
          <t xml:space="preserve">
</t>
        </r>
      </text>
    </comment>
    <comment ref="A17" authorId="0" shapeId="0" xr:uid="{4B726718-4B01-41D6-A072-59C1FE4E8AB4}">
      <text>
        <r>
          <rPr>
            <b/>
            <sz val="9"/>
            <color indexed="81"/>
            <rFont val="Tahoma"/>
            <family val="2"/>
          </rPr>
          <t>This is where any money borrowed would be entered</t>
        </r>
        <r>
          <rPr>
            <sz val="9"/>
            <color indexed="81"/>
            <rFont val="Tahoma"/>
            <family val="2"/>
          </rPr>
          <t xml:space="preserve">
</t>
        </r>
      </text>
    </comment>
    <comment ref="A19" authorId="0" shapeId="0" xr:uid="{F56CCB92-8E2C-47F7-A11D-CB9043CBC052}">
      <text>
        <r>
          <rPr>
            <sz val="8"/>
            <color indexed="81"/>
            <rFont val="Verdana"/>
            <family val="2"/>
          </rPr>
          <t>This can include equity contributions, frachise or royality fees received etc.</t>
        </r>
        <r>
          <rPr>
            <sz val="9"/>
            <color indexed="81"/>
            <rFont val="Tahoma"/>
            <family val="2"/>
          </rPr>
          <t xml:space="preserve">
</t>
        </r>
      </text>
    </comment>
    <comment ref="A26" authorId="0" shapeId="0" xr:uid="{D983CFD6-0FAF-499F-B090-333242A2414B}">
      <text>
        <r>
          <rPr>
            <b/>
            <sz val="9"/>
            <color indexed="81"/>
            <rFont val="Tahoma"/>
            <family val="2"/>
          </rPr>
          <t>This could include direct wages or freight or any other expense directly related to preparing stock ready for sale</t>
        </r>
        <r>
          <rPr>
            <sz val="9"/>
            <color indexed="81"/>
            <rFont val="Tahoma"/>
            <family val="2"/>
          </rPr>
          <t xml:space="preserve">
</t>
        </r>
      </text>
    </comment>
  </commentList>
</comments>
</file>

<file path=xl/sharedStrings.xml><?xml version="1.0" encoding="utf-8"?>
<sst xmlns="http://schemas.openxmlformats.org/spreadsheetml/2006/main" count="63" uniqueCount="62">
  <si>
    <t xml:space="preserve">12-Month Cash flow worksheet </t>
    <phoneticPr fontId="4" type="noConversion"/>
  </si>
  <si>
    <r>
      <t xml:space="preserve">How to use it: </t>
    </r>
    <r>
      <rPr>
        <sz val="9"/>
        <rFont val="Helvetica Neue"/>
      </rPr>
      <t>Type your cash balance at the beginning in cell B10. Then type in your monthly figures for cash in and cash out, month by month. If you are using the worksheet as part of a business plan, fill out as much as you can with your cash flow projections and replace these with real figures when you have them. You can also use this cash flow worksheet to test what will happen if something changes e.g. expenses go up by 5%, using the cash flow scenario planner and report.</t>
    </r>
  </si>
  <si>
    <t>Cash flow scenario planner</t>
  </si>
  <si>
    <t>Changes in sales income</t>
  </si>
  <si>
    <t>Changes in expenses</t>
  </si>
  <si>
    <t>Month</t>
    <phoneticPr fontId="4" type="noConversion"/>
  </si>
  <si>
    <t>January</t>
  </si>
  <si>
    <t>February</t>
  </si>
  <si>
    <t>March</t>
  </si>
  <si>
    <t>April</t>
  </si>
  <si>
    <t>May</t>
  </si>
  <si>
    <t>June</t>
  </si>
  <si>
    <t>July</t>
  </si>
  <si>
    <t>August</t>
  </si>
  <si>
    <t>September</t>
  </si>
  <si>
    <t>October</t>
  </si>
  <si>
    <t>November</t>
  </si>
  <si>
    <t>December</t>
  </si>
  <si>
    <t>Total</t>
    <phoneticPr fontId="4" type="noConversion"/>
  </si>
  <si>
    <t>Cash balance at the start of each month #</t>
  </si>
  <si>
    <t>Cash in (record when actually recieved)</t>
  </si>
  <si>
    <t>Operating revenue</t>
  </si>
  <si>
    <t>Cash reciepts from customers</t>
    <phoneticPr fontId="4" type="noConversion"/>
  </si>
  <si>
    <t>Collection of receivables</t>
    <phoneticPr fontId="4" type="noConversion"/>
  </si>
  <si>
    <t>Other operating revenue received</t>
  </si>
  <si>
    <t>Total Operating Revenue</t>
  </si>
  <si>
    <t>Other Sources of Cash Inflows</t>
  </si>
  <si>
    <t>Project start-up funds</t>
    <phoneticPr fontId="4" type="noConversion"/>
  </si>
  <si>
    <t>Funds borrowed</t>
  </si>
  <si>
    <t>Tax refund/rebates</t>
  </si>
  <si>
    <t>Other sources of cash inflow</t>
  </si>
  <si>
    <t>Total other cash inflows</t>
  </si>
  <si>
    <t xml:space="preserve">Total monthly cash in </t>
  </si>
  <si>
    <t>Cash out (record  when actually paid)</t>
  </si>
  <si>
    <t xml:space="preserve">Inventory </t>
    <phoneticPr fontId="4" type="noConversion"/>
  </si>
  <si>
    <t>Cost of service</t>
    <phoneticPr fontId="4" type="noConversion"/>
  </si>
  <si>
    <t>Total Cost of Service</t>
    <phoneticPr fontId="3" type="noConversion"/>
  </si>
  <si>
    <t>Operating &amp; Administrative expenses</t>
    <phoneticPr fontId="4" type="noConversion"/>
  </si>
  <si>
    <t>Training &amp; Overhead expense</t>
    <phoneticPr fontId="4" type="noConversion"/>
  </si>
  <si>
    <t>Salary</t>
    <phoneticPr fontId="3" type="noConversion"/>
  </si>
  <si>
    <t>Five insurance and housing fund</t>
    <phoneticPr fontId="4" type="noConversion"/>
  </si>
  <si>
    <t>Total Operating &amp; Administrative expenses</t>
    <phoneticPr fontId="4" type="noConversion"/>
  </si>
  <si>
    <t>Selling expense</t>
  </si>
  <si>
    <t>Advertising</t>
  </si>
  <si>
    <t>Support expense</t>
    <phoneticPr fontId="4" type="noConversion"/>
  </si>
  <si>
    <t>Total Selling expense</t>
    <phoneticPr fontId="4" type="noConversion"/>
  </si>
  <si>
    <t>Depreciation</t>
    <phoneticPr fontId="4" type="noConversion"/>
  </si>
  <si>
    <t>Total Depreciation</t>
    <phoneticPr fontId="4" type="noConversion"/>
  </si>
  <si>
    <t>Supplies expenses</t>
    <phoneticPr fontId="4" type="noConversion"/>
  </si>
  <si>
    <t>Total Supplies expenses</t>
    <phoneticPr fontId="4" type="noConversion"/>
  </si>
  <si>
    <t>Other expense</t>
    <phoneticPr fontId="4" type="noConversion"/>
  </si>
  <si>
    <t>Principal Loan repayments</t>
    <phoneticPr fontId="4" type="noConversion"/>
  </si>
  <si>
    <t>Tax expense</t>
    <phoneticPr fontId="4" type="noConversion"/>
  </si>
  <si>
    <t>Total Other Expenses</t>
    <phoneticPr fontId="4" type="noConversion"/>
  </si>
  <si>
    <t xml:space="preserve">Total monthly cash out </t>
  </si>
  <si>
    <r>
      <t xml:space="preserve">Net difference </t>
    </r>
    <r>
      <rPr>
        <sz val="8"/>
        <rFont val="Helvetica Neue"/>
      </rPr>
      <t xml:space="preserve">† </t>
    </r>
  </si>
  <si>
    <t>Cash balance at the end of each month ‡</t>
  </si>
  <si>
    <t>Notes:</t>
  </si>
  <si>
    <t>*  You may wish to write in the names of the months under the numbers to keep track. 'Month one' is the month you start the business.</t>
  </si>
  <si>
    <r>
      <t>†</t>
    </r>
    <r>
      <rPr>
        <sz val="8"/>
        <rFont val="Helvetica Neue"/>
      </rPr>
      <t xml:space="preserve">  Net difference shows if more cash came in, than went out, or vice versa; and how much.</t>
    </r>
  </si>
  <si>
    <r>
      <t>‡</t>
    </r>
    <r>
      <rPr>
        <sz val="8"/>
        <rFont val="Helvetica Neue"/>
      </rPr>
      <t xml:space="preserve">  To get the cash balance (last row), add or subtract the</t>
    </r>
    <r>
      <rPr>
        <b/>
        <sz val="8"/>
        <rFont val="Helvetica Neue"/>
      </rPr>
      <t xml:space="preserve"> Net difference </t>
    </r>
    <r>
      <rPr>
        <sz val="8"/>
        <rFont val="Helvetica Neue"/>
      </rPr>
      <t>from the</t>
    </r>
    <r>
      <rPr>
        <b/>
        <sz val="8"/>
        <rFont val="Helvetica Neue"/>
      </rPr>
      <t xml:space="preserve"> Cash balance at the start of the month </t>
    </r>
    <r>
      <rPr>
        <sz val="8"/>
        <rFont val="Helvetica Neue"/>
      </rPr>
      <t>(top row). This figure becomes the next month's new cash balance.</t>
    </r>
  </si>
  <si>
    <t>Disclaimer: The information contained in this publication is provided for general guidance only. The State of Victoria does not make any representations or warranties (expressed or implied) as to the accuracy, currency or authenticity of the information. The State of Victoria, its employees and agents do not accept any liability to any person for the information or advice which is provided herein. Authorised by the Victorian Government, 113 Exhibition Street, Melbourne, 3000. © Department of Innovation, Industry and Regional Development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</si>
</sst>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_-* #,##0.00_-;\-* #,##0.00_-;_-* &quot;-&quot;??_-;_-@_-"/>
  </numFmts>
  <fonts count="30">
    <font>
      <sz val="12"/>
      <color theme="1"/>
      <name val="等线"/>
      <family val="2"/>
      <charset val="134"/>
      <scheme val="minor"/>
    </font>
    <font>
      <sz val="10"/>
      <name val="Arial"/>
      <family val="2"/>
    </font>
    <font>
      <b/>
      <sz val="20"/>
      <name val="Helvetica Neue"/>
    </font>
    <font>
      <sz val="9"/>
      <name val="等线"/>
      <family val="2"/>
      <charset val="134"/>
      <scheme val="minor"/>
    </font>
    <font>
      <b/>
      <sz val="9"/>
      <name val="Helvetica Neue"/>
    </font>
    <font>
      <sz val="9"/>
      <name val="Helvetica Neue"/>
    </font>
    <font>
      <b/>
      <sz val="11"/>
      <name val="Helvetica Neue"/>
    </font>
    <font>
      <sz val="10"/>
      <name val="Helvetica Neue"/>
    </font>
    <font>
      <b/>
      <sz val="10"/>
      <name val="Helvetica Neue"/>
    </font>
    <font>
      <sz val="10"/>
      <name val="Calibri"/>
      <family val="2"/>
    </font>
    <font>
      <sz val="11"/>
      <color theme="1"/>
      <name val="等线"/>
      <family val="3"/>
      <charset val="134"/>
      <scheme val="minor"/>
    </font>
    <font>
      <b/>
      <sz val="11"/>
      <color theme="1"/>
      <name val="Helvetica Neue"/>
    </font>
    <font>
      <sz val="11"/>
      <color theme="0"/>
      <name val="等线"/>
      <family val="3"/>
      <charset val="134"/>
      <scheme val="minor"/>
    </font>
    <font>
      <b/>
      <sz val="16"/>
      <color theme="0"/>
      <name val="Helvetica Neue"/>
    </font>
    <font>
      <sz val="11"/>
      <color theme="1"/>
      <name val="Helvetica Neue"/>
    </font>
    <font>
      <sz val="9"/>
      <color theme="1"/>
      <name val="Helvetica Neue"/>
    </font>
    <font>
      <i/>
      <sz val="9"/>
      <name val="Helvetica Neue"/>
    </font>
    <font>
      <b/>
      <sz val="8"/>
      <name val="Helvetica Neue"/>
    </font>
    <font>
      <b/>
      <sz val="12"/>
      <name val="Helvetica Neue"/>
    </font>
    <font>
      <sz val="8"/>
      <name val="Verdana"/>
      <family val="2"/>
    </font>
    <font>
      <sz val="11"/>
      <name val="Helvetica Neue"/>
    </font>
    <font>
      <sz val="14"/>
      <color theme="1"/>
      <name val="Helvetica Neue"/>
    </font>
    <font>
      <sz val="8"/>
      <name val="Helvetica Neue"/>
    </font>
    <font>
      <sz val="5"/>
      <name val="Helvetica Neue"/>
    </font>
    <font>
      <sz val="7"/>
      <name val="Helvetica Neue"/>
    </font>
    <font>
      <sz val="7"/>
      <color indexed="8"/>
      <name val="Helvetica Neue"/>
    </font>
    <font>
      <sz val="10"/>
      <color theme="0"/>
      <name val="Arial"/>
      <family val="2"/>
    </font>
    <font>
      <b/>
      <sz val="9"/>
      <color indexed="81"/>
      <name val="Tahoma"/>
      <family val="2"/>
    </font>
    <font>
      <sz val="9"/>
      <color indexed="81"/>
      <name val="Tahoma"/>
      <family val="2"/>
    </font>
    <font>
      <sz val="8"/>
      <color indexed="81"/>
      <name val="Verdana"/>
      <family val="2"/>
    </font>
  </fonts>
  <fills count="8">
    <fill>
      <patternFill patternType="none"/>
    </fill>
    <fill>
      <patternFill patternType="gray125"/>
    </fill>
    <fill>
      <patternFill patternType="solid">
        <fgColor theme="4" tint="0.39997558519241921"/>
        <bgColor indexed="65"/>
      </patternFill>
    </fill>
    <fill>
      <patternFill patternType="solid">
        <fgColor theme="8" tint="0.79998168889431442"/>
        <bgColor indexed="65"/>
      </patternFill>
    </fill>
    <fill>
      <patternFill patternType="solid">
        <fgColor indexed="2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indexed="9"/>
        <bgColor indexed="64"/>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9" fontId="1" fillId="0" borderId="0" applyFont="0" applyFill="0" applyBorder="0" applyAlignment="0" applyProtection="0"/>
    <xf numFmtId="177" fontId="1" fillId="0" borderId="0" applyFont="0" applyFill="0" applyBorder="0" applyAlignment="0" applyProtection="0"/>
    <xf numFmtId="0" fontId="10" fillId="3" borderId="0" applyNumberFormat="0" applyBorder="0" applyAlignment="0" applyProtection="0"/>
    <xf numFmtId="0" fontId="12" fillId="2" borderId="0" applyNumberFormat="0" applyBorder="0" applyAlignment="0" applyProtection="0"/>
  </cellStyleXfs>
  <cellXfs count="67">
    <xf numFmtId="0" fontId="0" fillId="0" borderId="0" xfId="0"/>
    <xf numFmtId="176" fontId="1" fillId="0" borderId="0" xfId="1" applyNumberFormat="1" applyAlignment="1">
      <alignment vertical="center" wrapText="1"/>
    </xf>
    <xf numFmtId="176" fontId="1" fillId="0" borderId="0" xfId="1" applyNumberFormat="1" applyAlignment="1">
      <alignment vertical="center"/>
    </xf>
    <xf numFmtId="176" fontId="0" fillId="0" borderId="0" xfId="2" applyNumberFormat="1" applyFont="1" applyAlignment="1" applyProtection="1">
      <alignment vertical="center"/>
      <protection locked="0"/>
    </xf>
    <xf numFmtId="176" fontId="6" fillId="0" borderId="4" xfId="1" applyNumberFormat="1" applyFont="1" applyBorder="1" applyAlignment="1" applyProtection="1">
      <alignment vertical="center" wrapText="1"/>
      <protection locked="0"/>
    </xf>
    <xf numFmtId="176" fontId="7" fillId="0" borderId="4" xfId="1" applyNumberFormat="1" applyFont="1" applyBorder="1" applyAlignment="1" applyProtection="1">
      <alignment vertical="center" wrapText="1"/>
      <protection locked="0"/>
    </xf>
    <xf numFmtId="176" fontId="7" fillId="0" borderId="4" xfId="1" applyNumberFormat="1" applyFont="1" applyBorder="1" applyAlignment="1">
      <alignment vertical="center"/>
    </xf>
    <xf numFmtId="177" fontId="8" fillId="4" borderId="4" xfId="3" applyFont="1" applyFill="1" applyBorder="1" applyAlignment="1" applyProtection="1">
      <alignment vertical="center"/>
      <protection locked="0"/>
    </xf>
    <xf numFmtId="177" fontId="7" fillId="4" borderId="4" xfId="3" applyFont="1" applyFill="1" applyBorder="1" applyAlignment="1" applyProtection="1">
      <alignment vertical="center"/>
      <protection locked="0"/>
    </xf>
    <xf numFmtId="177" fontId="7" fillId="0" borderId="4" xfId="3" applyFont="1" applyBorder="1" applyAlignment="1" applyProtection="1">
      <alignment vertical="center"/>
      <protection locked="0"/>
    </xf>
    <xf numFmtId="176" fontId="9" fillId="0" borderId="0" xfId="1" applyNumberFormat="1" applyFont="1" applyAlignment="1" applyProtection="1">
      <alignment vertical="center"/>
      <protection locked="0"/>
    </xf>
    <xf numFmtId="177" fontId="11" fillId="5" borderId="4" xfId="4" applyNumberFormat="1" applyFont="1" applyFill="1" applyBorder="1" applyAlignment="1" applyProtection="1">
      <alignment horizontal="center" vertical="center" wrapText="1"/>
      <protection locked="0"/>
    </xf>
    <xf numFmtId="177" fontId="5" fillId="0" borderId="4" xfId="3" applyFont="1" applyBorder="1" applyAlignment="1" applyProtection="1">
      <alignment vertical="center" wrapText="1"/>
      <protection locked="0"/>
    </xf>
    <xf numFmtId="177" fontId="5" fillId="0" borderId="4" xfId="3" applyFont="1" applyBorder="1" applyAlignment="1" applyProtection="1">
      <alignment vertical="center" wrapText="1"/>
    </xf>
    <xf numFmtId="0" fontId="1" fillId="0" borderId="4" xfId="1" applyBorder="1"/>
    <xf numFmtId="177" fontId="14" fillId="5" borderId="4" xfId="4" applyNumberFormat="1" applyFont="1" applyFill="1" applyBorder="1" applyAlignment="1" applyProtection="1">
      <alignment vertical="center" wrapText="1"/>
    </xf>
    <xf numFmtId="177" fontId="15" fillId="5" borderId="4" xfId="4" applyNumberFormat="1" applyFont="1" applyFill="1" applyBorder="1" applyAlignment="1" applyProtection="1">
      <alignment vertical="center" wrapText="1"/>
    </xf>
    <xf numFmtId="177" fontId="6" fillId="0" borderId="4" xfId="3" applyFont="1" applyBorder="1" applyAlignment="1" applyProtection="1">
      <alignment vertical="center" wrapText="1"/>
    </xf>
    <xf numFmtId="177" fontId="6" fillId="0" borderId="4" xfId="3" applyFont="1" applyBorder="1" applyAlignment="1" applyProtection="1">
      <alignment vertical="center" wrapText="1"/>
      <protection locked="0"/>
    </xf>
    <xf numFmtId="177" fontId="11" fillId="5" borderId="4" xfId="4" applyNumberFormat="1" applyFont="1" applyFill="1" applyBorder="1" applyAlignment="1" applyProtection="1">
      <alignment vertical="center" wrapText="1"/>
    </xf>
    <xf numFmtId="177" fontId="16" fillId="0" borderId="4" xfId="3" applyFont="1" applyBorder="1" applyAlignment="1" applyProtection="1">
      <alignment vertical="center" wrapText="1"/>
      <protection locked="0"/>
    </xf>
    <xf numFmtId="176" fontId="9" fillId="0" borderId="0" xfId="2" applyNumberFormat="1" applyFont="1" applyAlignment="1" applyProtection="1">
      <alignment vertical="center"/>
      <protection locked="0"/>
    </xf>
    <xf numFmtId="177" fontId="17" fillId="0" borderId="4" xfId="3" applyFont="1" applyBorder="1" applyAlignment="1" applyProtection="1">
      <alignment vertical="center" wrapText="1"/>
      <protection locked="0"/>
    </xf>
    <xf numFmtId="177" fontId="11" fillId="5" borderId="4" xfId="4" applyNumberFormat="1" applyFont="1" applyFill="1" applyBorder="1" applyAlignment="1" applyProtection="1">
      <alignment vertical="center" wrapText="1"/>
      <protection locked="0"/>
    </xf>
    <xf numFmtId="177" fontId="18" fillId="0" borderId="4" xfId="3" applyFont="1" applyFill="1" applyBorder="1" applyAlignment="1" applyProtection="1">
      <alignment vertical="center" wrapText="1"/>
      <protection locked="0"/>
    </xf>
    <xf numFmtId="177" fontId="4" fillId="0" borderId="4" xfId="3" applyFont="1" applyFill="1" applyBorder="1" applyAlignment="1" applyProtection="1">
      <alignment vertical="center" wrapText="1"/>
    </xf>
    <xf numFmtId="176" fontId="9" fillId="0" borderId="0" xfId="1" applyNumberFormat="1" applyFont="1" applyFill="1" applyAlignment="1" applyProtection="1">
      <alignment vertical="center"/>
      <protection locked="0"/>
    </xf>
    <xf numFmtId="176" fontId="19" fillId="0" borderId="0" xfId="1" applyNumberFormat="1" applyFont="1" applyFill="1" applyBorder="1" applyAlignment="1" applyProtection="1">
      <alignment vertical="center" wrapText="1"/>
      <protection locked="0"/>
    </xf>
    <xf numFmtId="177" fontId="4" fillId="0" borderId="4" xfId="3" applyFont="1" applyBorder="1" applyAlignment="1" applyProtection="1">
      <alignment vertical="center" wrapText="1"/>
      <protection locked="0"/>
    </xf>
    <xf numFmtId="177" fontId="7" fillId="0" borderId="4" xfId="3" applyFont="1" applyFill="1" applyBorder="1" applyAlignment="1" applyProtection="1">
      <alignment vertical="center"/>
    </xf>
    <xf numFmtId="177" fontId="5" fillId="0" borderId="4" xfId="3" applyFont="1" applyBorder="1" applyAlignment="1" applyProtection="1">
      <alignment vertical="center"/>
      <protection locked="0"/>
    </xf>
    <xf numFmtId="177" fontId="15" fillId="5" borderId="4" xfId="4" applyNumberFormat="1" applyFont="1" applyFill="1" applyBorder="1" applyAlignment="1" applyProtection="1">
      <alignment vertical="center"/>
      <protection locked="0"/>
    </xf>
    <xf numFmtId="0" fontId="1" fillId="0" borderId="0" xfId="1"/>
    <xf numFmtId="177" fontId="20" fillId="0" borderId="4" xfId="3" applyFont="1" applyBorder="1" applyAlignment="1" applyProtection="1">
      <alignment vertical="center"/>
    </xf>
    <xf numFmtId="177" fontId="7" fillId="0" borderId="4" xfId="3" applyFont="1" applyBorder="1" applyAlignment="1" applyProtection="1">
      <alignment vertical="center"/>
    </xf>
    <xf numFmtId="177" fontId="5" fillId="0" borderId="4" xfId="3" applyFont="1" applyBorder="1" applyAlignment="1" applyProtection="1">
      <alignment vertical="center"/>
    </xf>
    <xf numFmtId="177" fontId="4" fillId="0" borderId="4" xfId="3" applyFont="1" applyBorder="1" applyAlignment="1" applyProtection="1">
      <alignment vertical="center"/>
    </xf>
    <xf numFmtId="177" fontId="6" fillId="0" borderId="4" xfId="3" applyFont="1" applyBorder="1" applyAlignment="1" applyProtection="1">
      <alignment vertical="center"/>
    </xf>
    <xf numFmtId="177" fontId="6" fillId="5" borderId="4" xfId="3" applyFont="1" applyFill="1" applyBorder="1" applyAlignment="1" applyProtection="1">
      <alignment vertical="center" wrapText="1"/>
    </xf>
    <xf numFmtId="177" fontId="8" fillId="0" borderId="4" xfId="3" applyFont="1" applyBorder="1" applyAlignment="1" applyProtection="1">
      <alignment vertical="center"/>
    </xf>
    <xf numFmtId="177" fontId="7" fillId="0" borderId="4" xfId="3" applyFont="1" applyBorder="1" applyAlignment="1">
      <alignment vertical="center"/>
    </xf>
    <xf numFmtId="0" fontId="15" fillId="0" borderId="4" xfId="0" applyFont="1" applyFill="1" applyBorder="1" applyAlignment="1"/>
    <xf numFmtId="0" fontId="21" fillId="0" borderId="4" xfId="0" applyFont="1" applyFill="1" applyBorder="1" applyAlignment="1"/>
    <xf numFmtId="177" fontId="6" fillId="0" borderId="4" xfId="3" applyNumberFormat="1" applyFont="1" applyBorder="1" applyAlignment="1" applyProtection="1">
      <alignment vertical="center" wrapText="1"/>
      <protection locked="0"/>
    </xf>
    <xf numFmtId="177" fontId="8" fillId="0" borderId="4" xfId="3" applyFont="1" applyBorder="1" applyAlignment="1" applyProtection="1">
      <alignment vertical="center"/>
      <protection locked="0"/>
    </xf>
    <xf numFmtId="176" fontId="17" fillId="0" borderId="4" xfId="1" applyNumberFormat="1" applyFont="1" applyBorder="1" applyAlignment="1">
      <alignment vertical="center" wrapText="1"/>
    </xf>
    <xf numFmtId="176" fontId="5" fillId="7" borderId="4" xfId="1" applyNumberFormat="1" applyFont="1" applyFill="1" applyBorder="1" applyAlignment="1">
      <alignment vertical="center" wrapText="1"/>
    </xf>
    <xf numFmtId="176" fontId="26" fillId="0" borderId="0" xfId="1" applyNumberFormat="1" applyFont="1"/>
    <xf numFmtId="176" fontId="1" fillId="0" borderId="0" xfId="1" applyNumberFormat="1"/>
    <xf numFmtId="177" fontId="13" fillId="6" borderId="4" xfId="5" applyNumberFormat="1" applyFont="1" applyFill="1" applyBorder="1" applyAlignment="1" applyProtection="1">
      <alignment vertical="center" wrapText="1"/>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176" fontId="4" fillId="0" borderId="4" xfId="1" applyNumberFormat="1" applyFont="1" applyBorder="1" applyAlignment="1" applyProtection="1">
      <alignment horizontal="left" vertical="center" wrapText="1"/>
      <protection locked="0"/>
    </xf>
    <xf numFmtId="177" fontId="13" fillId="6" borderId="4" xfId="5" applyNumberFormat="1" applyFont="1" applyFill="1" applyBorder="1" applyAlignment="1" applyProtection="1">
      <alignment horizontal="left" vertical="center" wrapText="1"/>
      <protection locked="0"/>
    </xf>
    <xf numFmtId="177" fontId="6" fillId="0" borderId="4" xfId="3" applyFont="1" applyBorder="1" applyAlignment="1" applyProtection="1">
      <alignment vertical="center"/>
    </xf>
    <xf numFmtId="176" fontId="24" fillId="0" borderId="4" xfId="1" applyNumberFormat="1" applyFont="1" applyBorder="1" applyAlignment="1">
      <alignment vertical="center" wrapText="1"/>
    </xf>
    <xf numFmtId="176" fontId="25" fillId="0" borderId="4" xfId="1" applyNumberFormat="1" applyFont="1" applyBorder="1" applyAlignment="1">
      <alignment horizontal="justify" vertical="center" wrapText="1"/>
    </xf>
    <xf numFmtId="176" fontId="7" fillId="0" borderId="4" xfId="1" applyNumberFormat="1" applyFont="1" applyBorder="1" applyAlignment="1">
      <alignment vertical="center" wrapText="1"/>
    </xf>
    <xf numFmtId="176" fontId="7" fillId="0" borderId="4" xfId="1" applyNumberFormat="1" applyFont="1" applyBorder="1" applyAlignment="1">
      <alignment vertical="center"/>
    </xf>
    <xf numFmtId="177" fontId="6" fillId="0" borderId="4" xfId="3" applyFont="1" applyBorder="1" applyAlignment="1" applyProtection="1">
      <alignment horizontal="left" vertical="center"/>
    </xf>
    <xf numFmtId="177" fontId="6" fillId="0" borderId="1" xfId="3" applyFont="1" applyBorder="1" applyAlignment="1" applyProtection="1">
      <alignment vertical="center"/>
    </xf>
    <xf numFmtId="177" fontId="6" fillId="0" borderId="2" xfId="3" applyFont="1" applyBorder="1" applyAlignment="1" applyProtection="1">
      <alignment vertical="center"/>
    </xf>
    <xf numFmtId="177" fontId="6" fillId="0" borderId="3" xfId="3" applyFont="1" applyBorder="1" applyAlignment="1" applyProtection="1">
      <alignment vertical="center"/>
    </xf>
    <xf numFmtId="176" fontId="22" fillId="0" borderId="4" xfId="1" applyNumberFormat="1" applyFont="1" applyBorder="1" applyAlignment="1">
      <alignment vertical="center" wrapText="1"/>
    </xf>
    <xf numFmtId="176" fontId="17" fillId="0" borderId="4" xfId="1" applyNumberFormat="1" applyFont="1" applyBorder="1" applyAlignment="1">
      <alignment vertical="center" wrapText="1"/>
    </xf>
    <xf numFmtId="176" fontId="23" fillId="0" borderId="4" xfId="1" applyNumberFormat="1" applyFont="1" applyBorder="1" applyAlignment="1">
      <alignment vertical="center" wrapText="1"/>
    </xf>
  </cellXfs>
  <cellStyles count="6">
    <cellStyle name="20% - 着色 5 2" xfId="4" xr:uid="{B6FF3095-8528-4A00-8AF4-6EEC491EB3FD}"/>
    <cellStyle name="60% - 着色 1 2" xfId="5" xr:uid="{EA33053A-B44F-4C8A-9FF7-B72FA110C958}"/>
    <cellStyle name="百分比 2" xfId="2" xr:uid="{53EBA169-1806-4991-B270-E808A750E3FD}"/>
    <cellStyle name="常规" xfId="0" builtinId="0"/>
    <cellStyle name="常规 3" xfId="1" xr:uid="{641688CC-4613-41CD-B593-86928B7B6E22}"/>
    <cellStyle name="千位分隔 2" xfId="3" xr:uid="{53C23D58-49AF-4C76-8B97-C69373378F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zh-CN" sz="1800"/>
              <a:t>12 Month Cash Flow</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Month Cash Flow'!$A$22</c:f>
              <c:strCache>
                <c:ptCount val="1"/>
                <c:pt idx="0">
                  <c:v> Total monthly cash in  </c:v>
                </c:pt>
              </c:strCache>
            </c:strRef>
          </c:tx>
          <c:spPr>
            <a:solidFill>
              <a:schemeClr val="accent1"/>
            </a:solidFill>
            <a:ln>
              <a:noFill/>
            </a:ln>
            <a:effectLst/>
          </c:spPr>
          <c:invertIfNegative val="0"/>
          <c:dLbls>
            <c:dLbl>
              <c:idx val="5"/>
              <c:layout>
                <c:manualLayout>
                  <c:x val="0"/>
                  <c:y val="-3.2271890251856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EC-4D18-B4DF-D03D9A5C5A6E}"/>
                </c:ext>
              </c:extLst>
            </c:dLbl>
            <c:dLbl>
              <c:idx val="7"/>
              <c:layout>
                <c:manualLayout>
                  <c:x val="-1.6384003897070786E-3"/>
                  <c:y val="-2.9582566064201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EC-4D18-B4DF-D03D9A5C5A6E}"/>
                </c:ext>
              </c:extLst>
            </c:dLbl>
            <c:dLbl>
              <c:idx val="9"/>
              <c:layout>
                <c:manualLayout>
                  <c:x val="-1.6384003897070786E-3"/>
                  <c:y val="-3.2271890251856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EC-4D18-B4DF-D03D9A5C5A6E}"/>
                </c:ext>
              </c:extLst>
            </c:dLbl>
            <c:dLbl>
              <c:idx val="11"/>
              <c:layout>
                <c:manualLayout>
                  <c:x val="0"/>
                  <c:y val="-2.6893241876546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EC-4D18-B4DF-D03D9A5C5A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'12 Month Cash Flow'!$B$22:$M$22</c:f>
              <c:numCache>
                <c:formatCode>_-* #,##0.00_-;\-* #,##0.00_-;_-* "-"??_-;_-@_-</c:formatCode>
                <c:ptCount val="12"/>
                <c:pt idx="0">
                  <c:v>1324000</c:v>
                </c:pt>
                <c:pt idx="1">
                  <c:v>0</c:v>
                </c:pt>
                <c:pt idx="2">
                  <c:v>0</c:v>
                </c:pt>
                <c:pt idx="3">
                  <c:v>0</c:v>
                </c:pt>
                <c:pt idx="4">
                  <c:v>350234</c:v>
                </c:pt>
                <c:pt idx="5">
                  <c:v>350234</c:v>
                </c:pt>
                <c:pt idx="6">
                  <c:v>350234</c:v>
                </c:pt>
                <c:pt idx="7">
                  <c:v>350234</c:v>
                </c:pt>
                <c:pt idx="8">
                  <c:v>350234</c:v>
                </c:pt>
                <c:pt idx="9">
                  <c:v>350234</c:v>
                </c:pt>
                <c:pt idx="10">
                  <c:v>350234</c:v>
                </c:pt>
                <c:pt idx="11">
                  <c:v>350234</c:v>
                </c:pt>
              </c:numCache>
            </c:numRef>
          </c:val>
          <c:extLst>
            <c:ext xmlns:c16="http://schemas.microsoft.com/office/drawing/2014/chart" uri="{C3380CC4-5D6E-409C-BE32-E72D297353CC}">
              <c16:uniqueId val="{00000000-2459-4071-B434-B5C6D01871DA}"/>
            </c:ext>
          </c:extLst>
        </c:ser>
        <c:ser>
          <c:idx val="2"/>
          <c:order val="2"/>
          <c:tx>
            <c:strRef>
              <c:f>'12 Month Cash Flow'!$A$53</c:f>
              <c:strCache>
                <c:ptCount val="1"/>
                <c:pt idx="0">
                  <c:v> Total monthly cash out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'12 Month Cash Flow'!$B$6:$M$6</c:f>
              <c:strCache>
                <c:ptCount val="12"/>
                <c:pt idx="0">
                  <c:v> January </c:v>
                </c:pt>
                <c:pt idx="1">
                  <c:v> February </c:v>
                </c:pt>
                <c:pt idx="2">
                  <c:v> March </c:v>
                </c:pt>
                <c:pt idx="3">
                  <c:v> April </c:v>
                </c:pt>
                <c:pt idx="4">
                  <c:v> May </c:v>
                </c:pt>
                <c:pt idx="5">
                  <c:v> June </c:v>
                </c:pt>
                <c:pt idx="6">
                  <c:v> July </c:v>
                </c:pt>
                <c:pt idx="7">
                  <c:v> August </c:v>
                </c:pt>
                <c:pt idx="8">
                  <c:v> September </c:v>
                </c:pt>
                <c:pt idx="9">
                  <c:v> October </c:v>
                </c:pt>
                <c:pt idx="10">
                  <c:v> November </c:v>
                </c:pt>
                <c:pt idx="11">
                  <c:v> December </c:v>
                </c:pt>
              </c:strCache>
            </c:strRef>
          </c:cat>
          <c:val>
            <c:numRef>
              <c:f>'12 Month Cash Flow'!$B$69:$M$69</c:f>
              <c:numCache>
                <c:formatCode>0_);[Red]\(0\)</c:formatCode>
                <c:ptCount val="12"/>
                <c:pt idx="0">
                  <c:v>-323811.64999999997</c:v>
                </c:pt>
                <c:pt idx="1">
                  <c:v>-323811.64999999997</c:v>
                </c:pt>
                <c:pt idx="2">
                  <c:v>-323811.64999999997</c:v>
                </c:pt>
                <c:pt idx="3">
                  <c:v>-323811.64999999997</c:v>
                </c:pt>
                <c:pt idx="4">
                  <c:v>-315485.05</c:v>
                </c:pt>
                <c:pt idx="5">
                  <c:v>-315485.05</c:v>
                </c:pt>
                <c:pt idx="6">
                  <c:v>-335485.05</c:v>
                </c:pt>
                <c:pt idx="7">
                  <c:v>-315485.05</c:v>
                </c:pt>
                <c:pt idx="8">
                  <c:v>-315485.05</c:v>
                </c:pt>
                <c:pt idx="9">
                  <c:v>-335485.05</c:v>
                </c:pt>
                <c:pt idx="10">
                  <c:v>-315485.05</c:v>
                </c:pt>
                <c:pt idx="11">
                  <c:v>-315485.05</c:v>
                </c:pt>
              </c:numCache>
            </c:numRef>
          </c:val>
          <c:extLst>
            <c:ext xmlns:c16="http://schemas.microsoft.com/office/drawing/2014/chart" uri="{C3380CC4-5D6E-409C-BE32-E72D297353CC}">
              <c16:uniqueId val="{00000001-2459-4071-B434-B5C6D01871DA}"/>
            </c:ext>
          </c:extLst>
        </c:ser>
        <c:dLbls>
          <c:showLegendKey val="0"/>
          <c:showVal val="0"/>
          <c:showCatName val="0"/>
          <c:showSerName val="0"/>
          <c:showPercent val="0"/>
          <c:showBubbleSize val="0"/>
        </c:dLbls>
        <c:gapWidth val="150"/>
        <c:axId val="-2091215056"/>
        <c:axId val="-2091448656"/>
      </c:barChart>
      <c:lineChart>
        <c:grouping val="standard"/>
        <c:varyColors val="0"/>
        <c:ser>
          <c:idx val="1"/>
          <c:order val="1"/>
          <c:tx>
            <c:strRef>
              <c:f>'12 Month Cash Flow'!$A$54</c:f>
              <c:strCache>
                <c:ptCount val="1"/>
                <c:pt idx="0">
                  <c:v> Net difference †  </c:v>
                </c:pt>
              </c:strCache>
            </c:strRef>
          </c:tx>
          <c:spPr>
            <a:ln w="28575" cap="rnd">
              <a:solidFill>
                <a:schemeClr val="accent2"/>
              </a:solidFill>
              <a:round/>
            </a:ln>
            <a:effectLst/>
          </c:spPr>
          <c:marker>
            <c:symbol val="none"/>
          </c:marker>
          <c:val>
            <c:numRef>
              <c:f>'12 Month Cash Flow'!$B$54:$M$54</c:f>
              <c:numCache>
                <c:formatCode>_-* #,##0.00_-;\-* #,##0.00_-;_-* "-"??_-;_-@_-</c:formatCode>
                <c:ptCount val="12"/>
                <c:pt idx="0">
                  <c:v>1000188.3500000001</c:v>
                </c:pt>
                <c:pt idx="1">
                  <c:v>-323811.64999999997</c:v>
                </c:pt>
                <c:pt idx="2">
                  <c:v>-323811.64999999997</c:v>
                </c:pt>
                <c:pt idx="3">
                  <c:v>-323811.64999999997</c:v>
                </c:pt>
                <c:pt idx="4">
                  <c:v>34748.950000000012</c:v>
                </c:pt>
                <c:pt idx="5">
                  <c:v>34748.950000000012</c:v>
                </c:pt>
                <c:pt idx="6">
                  <c:v>14748.950000000012</c:v>
                </c:pt>
                <c:pt idx="7">
                  <c:v>34748.950000000012</c:v>
                </c:pt>
                <c:pt idx="8">
                  <c:v>34748.950000000012</c:v>
                </c:pt>
                <c:pt idx="9">
                  <c:v>14748.950000000012</c:v>
                </c:pt>
                <c:pt idx="10">
                  <c:v>34748.950000000012</c:v>
                </c:pt>
                <c:pt idx="11">
                  <c:v>34748.950000000012</c:v>
                </c:pt>
              </c:numCache>
            </c:numRef>
          </c:val>
          <c:smooth val="0"/>
          <c:extLst>
            <c:ext xmlns:c16="http://schemas.microsoft.com/office/drawing/2014/chart" uri="{C3380CC4-5D6E-409C-BE32-E72D297353CC}">
              <c16:uniqueId val="{00000002-2459-4071-B434-B5C6D01871DA}"/>
            </c:ext>
          </c:extLst>
        </c:ser>
        <c:dLbls>
          <c:showLegendKey val="0"/>
          <c:showVal val="0"/>
          <c:showCatName val="0"/>
          <c:showSerName val="0"/>
          <c:showPercent val="0"/>
          <c:showBubbleSize val="0"/>
        </c:dLbls>
        <c:marker val="1"/>
        <c:smooth val="0"/>
        <c:axId val="-2091215056"/>
        <c:axId val="-2091448656"/>
      </c:lineChart>
      <c:catAx>
        <c:axId val="-2091215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2091448656"/>
        <c:crosses val="autoZero"/>
        <c:auto val="1"/>
        <c:lblAlgn val="ctr"/>
        <c:lblOffset val="100"/>
        <c:noMultiLvlLbl val="0"/>
      </c:catAx>
      <c:valAx>
        <c:axId val="-2091448656"/>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209121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590585</xdr:colOff>
      <xdr:row>0</xdr:row>
      <xdr:rowOff>177825</xdr:rowOff>
    </xdr:from>
    <xdr:to>
      <xdr:col>24</xdr:col>
      <xdr:colOff>246918</xdr:colOff>
      <xdr:row>12</xdr:row>
      <xdr:rowOff>364060</xdr:rowOff>
    </xdr:to>
    <xdr:graphicFrame macro="">
      <xdr:nvGraphicFramePr>
        <xdr:cNvPr id="2" name="图表 1">
          <a:extLst>
            <a:ext uri="{FF2B5EF4-FFF2-40B4-BE49-F238E27FC236}">
              <a16:creationId xmlns:a16="http://schemas.microsoft.com/office/drawing/2014/main" id="{54A376BB-05EB-4667-8354-B7DBAC0AD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0CFD-F399-4966-ADD2-F38839887726}">
  <dimension ref="A1:Z69"/>
  <sheetViews>
    <sheetView tabSelected="1" topLeftCell="A46" zoomScale="85" zoomScaleNormal="85" workbookViewId="0">
      <selection activeCell="B49" sqref="B49"/>
    </sheetView>
  </sheetViews>
  <sheetFormatPr defaultColWidth="7.81640625" defaultRowHeight="13.2"/>
  <cols>
    <col min="1" max="1" width="20.7265625" style="48" customWidth="1"/>
    <col min="2" max="14" width="14.26953125" style="48" customWidth="1"/>
    <col min="15" max="15" width="7.81640625" style="48"/>
    <col min="16" max="16" width="21.7265625" style="48" customWidth="1"/>
    <col min="17" max="17" width="12.453125" style="48" customWidth="1"/>
    <col min="18" max="25" width="7.81640625" style="48"/>
    <col min="26" max="26" width="8" style="48" customWidth="1"/>
    <col min="27" max="16384" width="7.81640625" style="48"/>
  </cols>
  <sheetData>
    <row r="1" spans="1:26" s="1" customFormat="1" ht="36" customHeight="1">
      <c r="A1" s="50" t="s">
        <v>0</v>
      </c>
      <c r="B1" s="51"/>
      <c r="C1" s="51"/>
      <c r="D1" s="51"/>
      <c r="E1" s="51"/>
      <c r="F1" s="51"/>
      <c r="G1" s="51"/>
      <c r="H1" s="51"/>
      <c r="I1" s="51"/>
      <c r="J1" s="51"/>
      <c r="K1" s="51"/>
      <c r="L1" s="51"/>
      <c r="M1" s="51"/>
      <c r="N1" s="52"/>
    </row>
    <row r="2" spans="1:26" s="2" customFormat="1" ht="31.95" customHeight="1">
      <c r="A2" s="53" t="s">
        <v>1</v>
      </c>
      <c r="B2" s="53"/>
      <c r="C2" s="53"/>
      <c r="D2" s="53"/>
      <c r="E2" s="53"/>
      <c r="F2" s="53"/>
      <c r="G2" s="53"/>
      <c r="H2" s="53"/>
      <c r="I2" s="53"/>
      <c r="J2" s="53"/>
      <c r="K2" s="53"/>
      <c r="L2" s="53"/>
      <c r="M2" s="53"/>
      <c r="N2" s="53"/>
      <c r="Z2" s="3"/>
    </row>
    <row r="3" spans="1:26" s="2" customFormat="1" ht="28.95" customHeight="1">
      <c r="A3" s="4" t="s">
        <v>2</v>
      </c>
      <c r="B3" s="5"/>
      <c r="C3" s="5"/>
      <c r="D3" s="5"/>
      <c r="E3" s="5"/>
      <c r="F3" s="5"/>
      <c r="G3" s="5"/>
      <c r="H3" s="5"/>
      <c r="I3" s="5"/>
      <c r="J3" s="5"/>
      <c r="K3" s="5"/>
      <c r="L3" s="5"/>
      <c r="M3" s="5"/>
      <c r="N3" s="6"/>
      <c r="Z3" s="3"/>
    </row>
    <row r="4" spans="1:26" s="10" customFormat="1" ht="28.95" customHeight="1">
      <c r="A4" s="7" t="s">
        <v>3</v>
      </c>
      <c r="B4" s="8">
        <v>0</v>
      </c>
      <c r="C4" s="9"/>
      <c r="D4" s="9"/>
      <c r="E4" s="9"/>
      <c r="F4" s="9"/>
      <c r="G4" s="9"/>
      <c r="H4" s="9"/>
      <c r="I4" s="9"/>
      <c r="J4" s="9"/>
      <c r="K4" s="9"/>
      <c r="L4" s="9"/>
      <c r="M4" s="9"/>
      <c r="N4" s="9"/>
      <c r="Z4" s="3"/>
    </row>
    <row r="5" spans="1:26" s="10" customFormat="1" ht="28.95" customHeight="1">
      <c r="A5" s="7" t="s">
        <v>4</v>
      </c>
      <c r="B5" s="8">
        <v>0</v>
      </c>
      <c r="C5" s="9"/>
      <c r="D5" s="9"/>
      <c r="E5" s="9"/>
      <c r="F5" s="9"/>
      <c r="G5" s="9"/>
      <c r="H5" s="9"/>
      <c r="I5" s="9"/>
      <c r="J5" s="9"/>
      <c r="K5" s="9"/>
      <c r="L5" s="9"/>
      <c r="M5" s="9"/>
      <c r="N5" s="9"/>
      <c r="Z5" s="3"/>
    </row>
    <row r="6" spans="1:26" s="10" customFormat="1" ht="28.95" customHeight="1">
      <c r="A6" s="11" t="s">
        <v>5</v>
      </c>
      <c r="B6" s="11" t="s">
        <v>6</v>
      </c>
      <c r="C6" s="11" t="s">
        <v>7</v>
      </c>
      <c r="D6" s="11" t="s">
        <v>8</v>
      </c>
      <c r="E6" s="11" t="s">
        <v>9</v>
      </c>
      <c r="F6" s="11" t="s">
        <v>10</v>
      </c>
      <c r="G6" s="11" t="s">
        <v>11</v>
      </c>
      <c r="H6" s="11" t="s">
        <v>12</v>
      </c>
      <c r="I6" s="11" t="s">
        <v>13</v>
      </c>
      <c r="J6" s="11" t="s">
        <v>14</v>
      </c>
      <c r="K6" s="11" t="s">
        <v>15</v>
      </c>
      <c r="L6" s="11" t="s">
        <v>16</v>
      </c>
      <c r="M6" s="11" t="s">
        <v>17</v>
      </c>
      <c r="N6" s="11" t="s">
        <v>18</v>
      </c>
      <c r="Z6" s="3"/>
    </row>
    <row r="7" spans="1:26" s="10" customFormat="1" ht="28.95" customHeight="1">
      <c r="A7" s="12" t="s">
        <v>19</v>
      </c>
      <c r="B7" s="13">
        <v>0</v>
      </c>
      <c r="C7" s="13">
        <f t="shared" ref="C7:M7" si="0">B55</f>
        <v>1000188.3500000001</v>
      </c>
      <c r="D7" s="13">
        <f t="shared" si="0"/>
        <v>676376.70000000019</v>
      </c>
      <c r="E7" s="13">
        <f t="shared" si="0"/>
        <v>352565.05000000022</v>
      </c>
      <c r="F7" s="13">
        <f t="shared" si="0"/>
        <v>28753.400000000256</v>
      </c>
      <c r="G7" s="13">
        <f t="shared" si="0"/>
        <v>63502.350000000268</v>
      </c>
      <c r="H7" s="13">
        <f t="shared" si="0"/>
        <v>98251.300000000279</v>
      </c>
      <c r="I7" s="13">
        <f t="shared" si="0"/>
        <v>113000.25000000029</v>
      </c>
      <c r="J7" s="13">
        <f t="shared" si="0"/>
        <v>147749.2000000003</v>
      </c>
      <c r="K7" s="13">
        <f t="shared" si="0"/>
        <v>182498.15000000031</v>
      </c>
      <c r="L7" s="13">
        <f t="shared" si="0"/>
        <v>197247.10000000033</v>
      </c>
      <c r="M7" s="13">
        <f t="shared" si="0"/>
        <v>231996.05000000034</v>
      </c>
      <c r="N7" s="14"/>
      <c r="Z7" s="3"/>
    </row>
    <row r="8" spans="1:26" s="10" customFormat="1" ht="28.95" customHeight="1">
      <c r="A8" s="54" t="s">
        <v>20</v>
      </c>
      <c r="B8" s="54"/>
      <c r="C8" s="54"/>
      <c r="D8" s="54"/>
      <c r="E8" s="54"/>
      <c r="F8" s="54"/>
      <c r="G8" s="54"/>
      <c r="H8" s="54"/>
      <c r="I8" s="54"/>
      <c r="J8" s="54"/>
      <c r="K8" s="54"/>
      <c r="L8" s="54"/>
      <c r="M8" s="54"/>
      <c r="N8" s="54"/>
      <c r="Z8" s="3"/>
    </row>
    <row r="9" spans="1:26" s="2" customFormat="1" ht="28.95" customHeight="1">
      <c r="A9" s="55" t="s">
        <v>21</v>
      </c>
      <c r="B9" s="55"/>
      <c r="C9" s="55"/>
      <c r="D9" s="55"/>
      <c r="E9" s="55"/>
      <c r="F9" s="55"/>
      <c r="G9" s="55"/>
      <c r="H9" s="55"/>
      <c r="I9" s="55"/>
      <c r="J9" s="55"/>
      <c r="K9" s="55"/>
      <c r="L9" s="55"/>
      <c r="M9" s="55"/>
      <c r="N9" s="55"/>
      <c r="Z9" s="3"/>
    </row>
    <row r="10" spans="1:26" s="10" customFormat="1" ht="28.95" customHeight="1">
      <c r="A10" s="12" t="s">
        <v>22</v>
      </c>
      <c r="B10" s="12">
        <v>0</v>
      </c>
      <c r="C10" s="12">
        <v>0</v>
      </c>
      <c r="D10" s="12">
        <v>0</v>
      </c>
      <c r="E10" s="12">
        <v>0</v>
      </c>
      <c r="F10" s="12">
        <v>0</v>
      </c>
      <c r="G10" s="12">
        <v>0</v>
      </c>
      <c r="H10" s="12">
        <v>0</v>
      </c>
      <c r="I10" s="12">
        <v>0</v>
      </c>
      <c r="J10" s="12">
        <v>0</v>
      </c>
      <c r="K10" s="12">
        <v>0</v>
      </c>
      <c r="L10" s="12">
        <v>0</v>
      </c>
      <c r="M10" s="12">
        <v>0</v>
      </c>
      <c r="N10" s="15">
        <f>SUM(B10:M10)</f>
        <v>0</v>
      </c>
      <c r="Z10" s="3"/>
    </row>
    <row r="11" spans="1:26" s="10" customFormat="1" ht="28.95" customHeight="1">
      <c r="A11" s="12" t="s">
        <v>23</v>
      </c>
      <c r="B11" s="12">
        <v>0</v>
      </c>
      <c r="C11" s="12">
        <v>0</v>
      </c>
      <c r="D11" s="12">
        <v>0</v>
      </c>
      <c r="E11" s="12">
        <v>0</v>
      </c>
      <c r="F11" s="12">
        <v>350234</v>
      </c>
      <c r="G11" s="12">
        <v>350234</v>
      </c>
      <c r="H11" s="12">
        <v>350234</v>
      </c>
      <c r="I11" s="12">
        <v>350234</v>
      </c>
      <c r="J11" s="12">
        <v>350234</v>
      </c>
      <c r="K11" s="12">
        <v>350234</v>
      </c>
      <c r="L11" s="12">
        <v>350234</v>
      </c>
      <c r="M11" s="12">
        <v>350234</v>
      </c>
      <c r="N11" s="16">
        <f>SUM(B11:M11)</f>
        <v>2801872</v>
      </c>
      <c r="Z11" s="3"/>
    </row>
    <row r="12" spans="1:26" s="10" customFormat="1" ht="28.95" customHeight="1">
      <c r="A12" s="12" t="s">
        <v>24</v>
      </c>
      <c r="B12" s="12">
        <v>0</v>
      </c>
      <c r="C12" s="12">
        <v>0</v>
      </c>
      <c r="D12" s="12">
        <v>0</v>
      </c>
      <c r="E12" s="12">
        <v>0</v>
      </c>
      <c r="F12" s="12">
        <v>0</v>
      </c>
      <c r="G12" s="12">
        <v>0</v>
      </c>
      <c r="H12" s="12"/>
      <c r="I12" s="12">
        <v>0</v>
      </c>
      <c r="J12" s="12">
        <v>0</v>
      </c>
      <c r="K12" s="12"/>
      <c r="L12" s="12">
        <v>0</v>
      </c>
      <c r="M12" s="12">
        <v>0</v>
      </c>
      <c r="N12" s="15">
        <f>SUM(B12:M12)</f>
        <v>0</v>
      </c>
      <c r="Z12" s="3"/>
    </row>
    <row r="13" spans="1:26" s="2" customFormat="1" ht="28.95" customHeight="1">
      <c r="A13" s="17" t="s">
        <v>25</v>
      </c>
      <c r="B13" s="18">
        <f t="shared" ref="B13:N13" si="1">SUM(B10:B12)</f>
        <v>0</v>
      </c>
      <c r="C13" s="18">
        <f t="shared" si="1"/>
        <v>0</v>
      </c>
      <c r="D13" s="18">
        <f t="shared" si="1"/>
        <v>0</v>
      </c>
      <c r="E13" s="18">
        <f t="shared" si="1"/>
        <v>0</v>
      </c>
      <c r="F13" s="18">
        <f t="shared" si="1"/>
        <v>350234</v>
      </c>
      <c r="G13" s="18">
        <f t="shared" si="1"/>
        <v>350234</v>
      </c>
      <c r="H13" s="18">
        <f t="shared" si="1"/>
        <v>350234</v>
      </c>
      <c r="I13" s="18">
        <f t="shared" si="1"/>
        <v>350234</v>
      </c>
      <c r="J13" s="18">
        <f t="shared" si="1"/>
        <v>350234</v>
      </c>
      <c r="K13" s="18">
        <f t="shared" si="1"/>
        <v>350234</v>
      </c>
      <c r="L13" s="18">
        <f t="shared" si="1"/>
        <v>350234</v>
      </c>
      <c r="M13" s="18">
        <f t="shared" si="1"/>
        <v>350234</v>
      </c>
      <c r="N13" s="19">
        <f t="shared" si="1"/>
        <v>2801872</v>
      </c>
      <c r="Z13" s="3"/>
    </row>
    <row r="14" spans="1:26" s="10" customFormat="1" ht="28.95" customHeight="1">
      <c r="A14" s="20"/>
      <c r="B14" s="12"/>
      <c r="C14" s="12"/>
      <c r="D14" s="12"/>
      <c r="E14" s="12"/>
      <c r="F14" s="12"/>
      <c r="G14" s="12"/>
      <c r="H14" s="12"/>
      <c r="I14" s="12"/>
      <c r="J14" s="12"/>
      <c r="K14" s="12"/>
      <c r="L14" s="12"/>
      <c r="M14" s="12"/>
      <c r="N14" s="15"/>
      <c r="Z14" s="3"/>
    </row>
    <row r="15" spans="1:26" s="2" customFormat="1" ht="28.95" customHeight="1">
      <c r="A15" s="55" t="s">
        <v>26</v>
      </c>
      <c r="B15" s="55"/>
      <c r="C15" s="55"/>
      <c r="D15" s="55"/>
      <c r="E15" s="55"/>
      <c r="F15" s="55"/>
      <c r="G15" s="55"/>
      <c r="H15" s="55"/>
      <c r="I15" s="55"/>
      <c r="J15" s="55"/>
      <c r="K15" s="55"/>
      <c r="L15" s="55"/>
      <c r="M15" s="55"/>
      <c r="N15" s="55"/>
      <c r="Z15" s="3"/>
    </row>
    <row r="16" spans="1:26" s="10" customFormat="1" ht="28.95" customHeight="1">
      <c r="A16" s="12" t="s">
        <v>27</v>
      </c>
      <c r="B16" s="9">
        <v>824000</v>
      </c>
      <c r="C16" s="9"/>
      <c r="D16" s="9"/>
      <c r="E16" s="9"/>
      <c r="F16" s="9"/>
      <c r="G16" s="9"/>
      <c r="H16" s="9"/>
      <c r="I16" s="9"/>
      <c r="J16" s="9"/>
      <c r="K16" s="9"/>
      <c r="L16" s="9"/>
      <c r="M16" s="9"/>
      <c r="N16" s="15">
        <f>SUM(B16:M16)</f>
        <v>824000</v>
      </c>
      <c r="Q16" s="21"/>
      <c r="Z16" s="3"/>
    </row>
    <row r="17" spans="1:26" s="10" customFormat="1" ht="28.95" customHeight="1">
      <c r="A17" s="12" t="s">
        <v>28</v>
      </c>
      <c r="B17" s="12">
        <v>500000</v>
      </c>
      <c r="C17" s="12"/>
      <c r="D17" s="12"/>
      <c r="E17" s="12"/>
      <c r="F17" s="12"/>
      <c r="G17" s="12"/>
      <c r="H17" s="12"/>
      <c r="I17" s="12"/>
      <c r="J17" s="12"/>
      <c r="K17" s="12"/>
      <c r="L17" s="12"/>
      <c r="M17" s="12"/>
      <c r="N17" s="15">
        <f>SUM(B17:M17)</f>
        <v>500000</v>
      </c>
      <c r="Q17" s="21"/>
      <c r="Z17" s="3"/>
    </row>
    <row r="18" spans="1:26" s="10" customFormat="1" ht="28.95" customHeight="1">
      <c r="A18" s="12" t="s">
        <v>29</v>
      </c>
      <c r="B18" s="12"/>
      <c r="C18" s="12"/>
      <c r="D18" s="12"/>
      <c r="E18" s="12"/>
      <c r="F18" s="12"/>
      <c r="G18" s="12"/>
      <c r="H18" s="12"/>
      <c r="I18" s="12"/>
      <c r="J18" s="12"/>
      <c r="K18" s="12"/>
      <c r="L18" s="12"/>
      <c r="M18" s="12"/>
      <c r="N18" s="15">
        <f>SUM(B18:M18)</f>
        <v>0</v>
      </c>
      <c r="Q18" s="21"/>
      <c r="Z18" s="3"/>
    </row>
    <row r="19" spans="1:26" s="10" customFormat="1" ht="28.95" customHeight="1">
      <c r="A19" s="12" t="s">
        <v>30</v>
      </c>
      <c r="B19" s="12">
        <v>0</v>
      </c>
      <c r="C19" s="12"/>
      <c r="D19" s="12"/>
      <c r="E19" s="12"/>
      <c r="F19" s="12"/>
      <c r="G19" s="12"/>
      <c r="H19" s="12"/>
      <c r="I19" s="12"/>
      <c r="J19" s="12"/>
      <c r="K19" s="12"/>
      <c r="L19" s="12"/>
      <c r="M19" s="12"/>
      <c r="N19" s="15">
        <f>SUM(B19:M19)</f>
        <v>0</v>
      </c>
      <c r="Q19" s="21"/>
      <c r="Z19" s="3"/>
    </row>
    <row r="20" spans="1:26" s="2" customFormat="1" ht="28.95" customHeight="1">
      <c r="A20" s="17" t="s">
        <v>31</v>
      </c>
      <c r="B20" s="22">
        <f t="shared" ref="B20:M20" si="2">SUM(B16:B19)</f>
        <v>1324000</v>
      </c>
      <c r="C20" s="22">
        <f t="shared" si="2"/>
        <v>0</v>
      </c>
      <c r="D20" s="22">
        <f t="shared" si="2"/>
        <v>0</v>
      </c>
      <c r="E20" s="22">
        <f t="shared" si="2"/>
        <v>0</v>
      </c>
      <c r="F20" s="22">
        <f t="shared" si="2"/>
        <v>0</v>
      </c>
      <c r="G20" s="22">
        <f t="shared" si="2"/>
        <v>0</v>
      </c>
      <c r="H20" s="22">
        <f t="shared" si="2"/>
        <v>0</v>
      </c>
      <c r="I20" s="22">
        <f t="shared" si="2"/>
        <v>0</v>
      </c>
      <c r="J20" s="22">
        <f t="shared" si="2"/>
        <v>0</v>
      </c>
      <c r="K20" s="22">
        <f t="shared" si="2"/>
        <v>0</v>
      </c>
      <c r="L20" s="22">
        <f t="shared" si="2"/>
        <v>0</v>
      </c>
      <c r="M20" s="22">
        <f t="shared" si="2"/>
        <v>0</v>
      </c>
      <c r="N20" s="15">
        <f>SUM(B20:M20)</f>
        <v>1324000</v>
      </c>
      <c r="P20" s="10"/>
      <c r="Q20" s="21"/>
      <c r="Z20" s="3"/>
    </row>
    <row r="21" spans="1:26" s="10" customFormat="1" ht="28.95" customHeight="1">
      <c r="A21" s="20"/>
      <c r="B21" s="12"/>
      <c r="C21" s="12"/>
      <c r="D21" s="12"/>
      <c r="E21" s="12"/>
      <c r="F21" s="12"/>
      <c r="G21" s="12"/>
      <c r="H21" s="12"/>
      <c r="I21" s="12"/>
      <c r="J21" s="12"/>
      <c r="K21" s="12"/>
      <c r="L21" s="12"/>
      <c r="M21" s="12"/>
      <c r="N21" s="15"/>
      <c r="Q21" s="21"/>
      <c r="Z21" s="3"/>
    </row>
    <row r="22" spans="1:26" s="10" customFormat="1" ht="28.95" customHeight="1">
      <c r="A22" s="23" t="s">
        <v>32</v>
      </c>
      <c r="B22" s="19">
        <f t="shared" ref="B22:M22" si="3">(B13+B20)*(1+$B$4)</f>
        <v>1324000</v>
      </c>
      <c r="C22" s="19">
        <f t="shared" si="3"/>
        <v>0</v>
      </c>
      <c r="D22" s="19">
        <f t="shared" si="3"/>
        <v>0</v>
      </c>
      <c r="E22" s="19">
        <f t="shared" si="3"/>
        <v>0</v>
      </c>
      <c r="F22" s="19">
        <f t="shared" si="3"/>
        <v>350234</v>
      </c>
      <c r="G22" s="19">
        <f t="shared" si="3"/>
        <v>350234</v>
      </c>
      <c r="H22" s="19">
        <f t="shared" si="3"/>
        <v>350234</v>
      </c>
      <c r="I22" s="19">
        <f t="shared" si="3"/>
        <v>350234</v>
      </c>
      <c r="J22" s="19">
        <f t="shared" si="3"/>
        <v>350234</v>
      </c>
      <c r="K22" s="19">
        <f t="shared" si="3"/>
        <v>350234</v>
      </c>
      <c r="L22" s="19">
        <f t="shared" si="3"/>
        <v>350234</v>
      </c>
      <c r="M22" s="19">
        <f t="shared" si="3"/>
        <v>350234</v>
      </c>
      <c r="N22" s="19">
        <f>SUM(B22:M22)</f>
        <v>4125872</v>
      </c>
      <c r="Q22" s="21"/>
    </row>
    <row r="23" spans="1:26" s="26" customFormat="1" ht="28.95" customHeight="1">
      <c r="A23" s="24"/>
      <c r="B23" s="25"/>
      <c r="C23" s="25"/>
      <c r="D23" s="25"/>
      <c r="E23" s="25"/>
      <c r="F23" s="25"/>
      <c r="G23" s="25"/>
      <c r="H23" s="25"/>
      <c r="I23" s="25"/>
      <c r="J23" s="25"/>
      <c r="K23" s="25"/>
      <c r="L23" s="25"/>
      <c r="M23" s="25"/>
      <c r="N23" s="25"/>
      <c r="P23" s="10"/>
      <c r="Q23" s="21"/>
    </row>
    <row r="24" spans="1:26" s="10" customFormat="1" ht="28.95" customHeight="1">
      <c r="A24" s="49" t="s">
        <v>33</v>
      </c>
      <c r="B24" s="49"/>
      <c r="C24" s="49"/>
      <c r="D24" s="49"/>
      <c r="E24" s="49"/>
      <c r="F24" s="49"/>
      <c r="G24" s="49"/>
      <c r="H24" s="49"/>
      <c r="I24" s="49"/>
      <c r="J24" s="49"/>
      <c r="K24" s="49"/>
      <c r="L24" s="49"/>
      <c r="M24" s="49"/>
      <c r="N24" s="49"/>
      <c r="Q24" s="21"/>
    </row>
    <row r="25" spans="1:26" s="2" customFormat="1" ht="28.95" customHeight="1">
      <c r="A25" s="55" t="s">
        <v>34</v>
      </c>
      <c r="B25" s="55"/>
      <c r="C25" s="55"/>
      <c r="D25" s="55"/>
      <c r="E25" s="55"/>
      <c r="F25" s="55"/>
      <c r="G25" s="55"/>
      <c r="H25" s="55"/>
      <c r="I25" s="55"/>
      <c r="J25" s="55"/>
      <c r="K25" s="55"/>
      <c r="L25" s="55"/>
      <c r="M25" s="55"/>
      <c r="N25" s="55"/>
      <c r="Q25" s="21"/>
    </row>
    <row r="26" spans="1:26" s="10" customFormat="1" ht="28.95" customHeight="1">
      <c r="A26" s="12" t="s">
        <v>35</v>
      </c>
      <c r="B26" s="12">
        <v>154350</v>
      </c>
      <c r="C26" s="12">
        <v>154350</v>
      </c>
      <c r="D26" s="12">
        <v>154350</v>
      </c>
      <c r="E26" s="12">
        <v>154350</v>
      </c>
      <c r="F26" s="12">
        <v>111000</v>
      </c>
      <c r="G26" s="12">
        <v>111000</v>
      </c>
      <c r="H26" s="12">
        <v>131000</v>
      </c>
      <c r="I26" s="12">
        <v>111000</v>
      </c>
      <c r="J26" s="12">
        <v>111000</v>
      </c>
      <c r="K26" s="12">
        <v>131000</v>
      </c>
      <c r="L26" s="12">
        <v>111000</v>
      </c>
      <c r="M26" s="12">
        <v>111000</v>
      </c>
      <c r="N26" s="16">
        <f>SUM(B26:M26)</f>
        <v>1545400</v>
      </c>
      <c r="Q26" s="21"/>
      <c r="Z26" s="3"/>
    </row>
    <row r="27" spans="1:26" s="2" customFormat="1" ht="28.95" customHeight="1">
      <c r="A27" s="17" t="s">
        <v>36</v>
      </c>
      <c r="B27" s="18">
        <f t="shared" ref="B27:M27" si="4">SUM(B26:B26)</f>
        <v>154350</v>
      </c>
      <c r="C27" s="18">
        <f t="shared" si="4"/>
        <v>154350</v>
      </c>
      <c r="D27" s="18">
        <f t="shared" si="4"/>
        <v>154350</v>
      </c>
      <c r="E27" s="18">
        <f t="shared" si="4"/>
        <v>154350</v>
      </c>
      <c r="F27" s="18">
        <f t="shared" si="4"/>
        <v>111000</v>
      </c>
      <c r="G27" s="18">
        <f t="shared" si="4"/>
        <v>111000</v>
      </c>
      <c r="H27" s="18">
        <f t="shared" si="4"/>
        <v>131000</v>
      </c>
      <c r="I27" s="18">
        <f t="shared" si="4"/>
        <v>111000</v>
      </c>
      <c r="J27" s="18">
        <f t="shared" si="4"/>
        <v>111000</v>
      </c>
      <c r="K27" s="18">
        <f t="shared" si="4"/>
        <v>131000</v>
      </c>
      <c r="L27" s="18">
        <f t="shared" si="4"/>
        <v>111000</v>
      </c>
      <c r="M27" s="18">
        <f t="shared" si="4"/>
        <v>111000</v>
      </c>
      <c r="N27" s="19">
        <f>SUM(B27:M27)</f>
        <v>1545400</v>
      </c>
      <c r="P27" s="27"/>
      <c r="Q27" s="21"/>
    </row>
    <row r="28" spans="1:26" s="10" customFormat="1" ht="28.95" customHeight="1">
      <c r="A28" s="28"/>
      <c r="B28" s="12"/>
      <c r="C28" s="12"/>
      <c r="D28" s="12"/>
      <c r="E28" s="12"/>
      <c r="F28" s="12"/>
      <c r="G28" s="12"/>
      <c r="H28" s="12"/>
      <c r="I28" s="12"/>
      <c r="J28" s="12"/>
      <c r="K28" s="12"/>
      <c r="L28" s="12"/>
      <c r="M28" s="12"/>
      <c r="N28" s="29"/>
      <c r="Q28" s="21"/>
      <c r="Z28" s="3"/>
    </row>
    <row r="29" spans="1:26" s="2" customFormat="1" ht="28.95" customHeight="1">
      <c r="A29" s="60" t="s">
        <v>37</v>
      </c>
      <c r="B29" s="60"/>
      <c r="C29" s="60"/>
      <c r="D29" s="60"/>
      <c r="E29" s="60"/>
      <c r="F29" s="60"/>
      <c r="G29" s="60"/>
      <c r="H29" s="60"/>
      <c r="I29" s="60"/>
      <c r="J29" s="60"/>
      <c r="K29" s="60"/>
      <c r="L29" s="60"/>
      <c r="M29" s="60"/>
      <c r="N29" s="60"/>
    </row>
    <row r="30" spans="1:26" s="2" customFormat="1" ht="28.95" customHeight="1">
      <c r="A30" s="12" t="s">
        <v>38</v>
      </c>
      <c r="B30" s="30">
        <v>0</v>
      </c>
      <c r="C30" s="30">
        <v>0</v>
      </c>
      <c r="D30" s="30">
        <v>0</v>
      </c>
      <c r="E30" s="30">
        <v>0</v>
      </c>
      <c r="F30" s="30">
        <v>0</v>
      </c>
      <c r="G30" s="30">
        <v>0</v>
      </c>
      <c r="H30" s="30">
        <v>0</v>
      </c>
      <c r="I30" s="30">
        <v>0</v>
      </c>
      <c r="J30" s="30">
        <v>0</v>
      </c>
      <c r="K30" s="30">
        <v>0</v>
      </c>
      <c r="L30" s="30">
        <v>0</v>
      </c>
      <c r="M30" s="30">
        <v>0</v>
      </c>
      <c r="N30" s="31">
        <f>SUM(B30:M30)</f>
        <v>0</v>
      </c>
    </row>
    <row r="31" spans="1:26" s="2" customFormat="1" ht="28.95" customHeight="1">
      <c r="A31" s="12"/>
      <c r="B31" s="30">
        <v>0</v>
      </c>
      <c r="C31" s="30">
        <v>0</v>
      </c>
      <c r="D31" s="30">
        <v>0</v>
      </c>
      <c r="E31" s="30">
        <v>0</v>
      </c>
      <c r="F31" s="30">
        <v>0</v>
      </c>
      <c r="G31" s="30">
        <v>0</v>
      </c>
      <c r="H31" s="30">
        <v>0</v>
      </c>
      <c r="I31" s="30">
        <v>0</v>
      </c>
      <c r="J31" s="30">
        <v>0</v>
      </c>
      <c r="K31" s="30">
        <v>0</v>
      </c>
      <c r="L31" s="30">
        <v>0</v>
      </c>
      <c r="M31" s="30">
        <v>0</v>
      </c>
      <c r="N31" s="31">
        <f>SUM(B31:M31)</f>
        <v>0</v>
      </c>
    </row>
    <row r="32" spans="1:26" s="2" customFormat="1" ht="28.95" customHeight="1">
      <c r="A32" s="12" t="s">
        <v>39</v>
      </c>
      <c r="B32" s="30">
        <v>60000</v>
      </c>
      <c r="C32" s="30">
        <v>60000</v>
      </c>
      <c r="D32" s="30">
        <v>60000</v>
      </c>
      <c r="E32" s="30">
        <v>60000</v>
      </c>
      <c r="F32" s="30">
        <v>60000</v>
      </c>
      <c r="G32" s="30">
        <v>60000</v>
      </c>
      <c r="H32" s="30">
        <v>60000</v>
      </c>
      <c r="I32" s="30">
        <v>60000</v>
      </c>
      <c r="J32" s="30">
        <v>60000</v>
      </c>
      <c r="K32" s="30">
        <v>60000</v>
      </c>
      <c r="L32" s="30">
        <v>60000</v>
      </c>
      <c r="M32" s="30">
        <v>60000</v>
      </c>
      <c r="N32" s="16">
        <f>SUM(B32:M32)</f>
        <v>720000</v>
      </c>
      <c r="P32" s="32"/>
    </row>
    <row r="33" spans="1:14" s="2" customFormat="1" ht="28.95" customHeight="1">
      <c r="A33" s="12" t="s">
        <v>40</v>
      </c>
      <c r="B33" s="30">
        <v>61085.84</v>
      </c>
      <c r="C33" s="30">
        <v>61085.84</v>
      </c>
      <c r="D33" s="30">
        <v>61085.84</v>
      </c>
      <c r="E33" s="30">
        <v>61085.84</v>
      </c>
      <c r="F33" s="30">
        <v>61085.84</v>
      </c>
      <c r="G33" s="30">
        <v>61085.84</v>
      </c>
      <c r="H33" s="30">
        <v>61085.84</v>
      </c>
      <c r="I33" s="30">
        <v>61085.84</v>
      </c>
      <c r="J33" s="30">
        <v>61085.84</v>
      </c>
      <c r="K33" s="30">
        <v>61085.84</v>
      </c>
      <c r="L33" s="30">
        <v>61085.84</v>
      </c>
      <c r="M33" s="30">
        <v>61085.84</v>
      </c>
      <c r="N33" s="16">
        <f>SUM(B33:M33)</f>
        <v>733030.07999999973</v>
      </c>
    </row>
    <row r="34" spans="1:14" s="2" customFormat="1" ht="28.95" customHeight="1">
      <c r="A34" s="17" t="s">
        <v>41</v>
      </c>
      <c r="B34" s="18">
        <f t="shared" ref="B34:N34" si="5">SUM(B30:B33)</f>
        <v>121085.84</v>
      </c>
      <c r="C34" s="18">
        <f t="shared" si="5"/>
        <v>121085.84</v>
      </c>
      <c r="D34" s="18">
        <f t="shared" si="5"/>
        <v>121085.84</v>
      </c>
      <c r="E34" s="18">
        <f t="shared" si="5"/>
        <v>121085.84</v>
      </c>
      <c r="F34" s="18">
        <f t="shared" si="5"/>
        <v>121085.84</v>
      </c>
      <c r="G34" s="18">
        <f t="shared" si="5"/>
        <v>121085.84</v>
      </c>
      <c r="H34" s="18">
        <f t="shared" si="5"/>
        <v>121085.84</v>
      </c>
      <c r="I34" s="18">
        <f t="shared" si="5"/>
        <v>121085.84</v>
      </c>
      <c r="J34" s="18">
        <f t="shared" si="5"/>
        <v>121085.84</v>
      </c>
      <c r="K34" s="18">
        <f t="shared" si="5"/>
        <v>121085.84</v>
      </c>
      <c r="L34" s="18">
        <f t="shared" si="5"/>
        <v>121085.84</v>
      </c>
      <c r="M34" s="18">
        <f t="shared" si="5"/>
        <v>121085.84</v>
      </c>
      <c r="N34" s="19">
        <f t="shared" si="5"/>
        <v>1453030.0799999996</v>
      </c>
    </row>
    <row r="35" spans="1:14" s="2" customFormat="1" ht="28.95" customHeight="1">
      <c r="A35" s="33"/>
      <c r="B35" s="34"/>
      <c r="C35" s="34"/>
      <c r="D35" s="34"/>
      <c r="E35" s="34"/>
      <c r="F35" s="34"/>
      <c r="G35" s="34"/>
      <c r="H35" s="34"/>
      <c r="I35" s="34"/>
      <c r="J35" s="34"/>
      <c r="K35" s="34"/>
      <c r="L35" s="34"/>
      <c r="M35" s="34"/>
      <c r="N35" s="34"/>
    </row>
    <row r="36" spans="1:14" s="2" customFormat="1" ht="28.95" customHeight="1">
      <c r="A36" s="55" t="s">
        <v>42</v>
      </c>
      <c r="B36" s="55"/>
      <c r="C36" s="55"/>
      <c r="D36" s="55"/>
      <c r="E36" s="55"/>
      <c r="F36" s="55"/>
      <c r="G36" s="55"/>
      <c r="H36" s="55"/>
      <c r="I36" s="55"/>
      <c r="J36" s="55"/>
      <c r="K36" s="55"/>
      <c r="L36" s="55"/>
      <c r="M36" s="55"/>
      <c r="N36" s="55"/>
    </row>
    <row r="37" spans="1:14" s="2" customFormat="1" ht="28.95" customHeight="1">
      <c r="A37" s="12" t="s">
        <v>43</v>
      </c>
      <c r="B37" s="30">
        <v>0</v>
      </c>
      <c r="C37" s="30">
        <v>0</v>
      </c>
      <c r="D37" s="30">
        <v>0</v>
      </c>
      <c r="E37" s="30">
        <v>0</v>
      </c>
      <c r="F37" s="30">
        <v>35023.4</v>
      </c>
      <c r="G37" s="30">
        <v>35023.4</v>
      </c>
      <c r="H37" s="30">
        <v>35023.4</v>
      </c>
      <c r="I37" s="30">
        <v>35023.4</v>
      </c>
      <c r="J37" s="30">
        <v>35023.4</v>
      </c>
      <c r="K37" s="30">
        <v>35023.4</v>
      </c>
      <c r="L37" s="30">
        <v>35023.4</v>
      </c>
      <c r="M37" s="30">
        <v>35023.4</v>
      </c>
      <c r="N37" s="16">
        <f>SUM(B37:M37)</f>
        <v>280187.2</v>
      </c>
    </row>
    <row r="38" spans="1:14" s="2" customFormat="1" ht="28.95" customHeight="1">
      <c r="A38" s="12" t="s">
        <v>44</v>
      </c>
      <c r="B38" s="30"/>
      <c r="C38" s="30"/>
      <c r="D38" s="30"/>
      <c r="E38" s="30"/>
      <c r="F38" s="30">
        <v>0</v>
      </c>
      <c r="G38" s="30">
        <v>0</v>
      </c>
      <c r="H38" s="30">
        <v>0</v>
      </c>
      <c r="I38" s="30">
        <v>0</v>
      </c>
      <c r="J38" s="30">
        <v>0</v>
      </c>
      <c r="K38" s="30">
        <v>0</v>
      </c>
      <c r="L38" s="30">
        <v>0</v>
      </c>
      <c r="M38" s="30">
        <v>0</v>
      </c>
      <c r="N38" s="16">
        <f>SUM(B38:M38)</f>
        <v>0</v>
      </c>
    </row>
    <row r="39" spans="1:14" s="2" customFormat="1" ht="28.95" customHeight="1">
      <c r="A39" s="17" t="s">
        <v>45</v>
      </c>
      <c r="B39" s="18">
        <v>0</v>
      </c>
      <c r="C39" s="18">
        <f t="shared" ref="C39:N39" si="6">SUM(C37:C38)</f>
        <v>0</v>
      </c>
      <c r="D39" s="18">
        <f t="shared" si="6"/>
        <v>0</v>
      </c>
      <c r="E39" s="18">
        <f t="shared" si="6"/>
        <v>0</v>
      </c>
      <c r="F39" s="18">
        <f t="shared" si="6"/>
        <v>35023.4</v>
      </c>
      <c r="G39" s="18">
        <f t="shared" si="6"/>
        <v>35023.4</v>
      </c>
      <c r="H39" s="18">
        <f t="shared" si="6"/>
        <v>35023.4</v>
      </c>
      <c r="I39" s="18">
        <f t="shared" si="6"/>
        <v>35023.4</v>
      </c>
      <c r="J39" s="18">
        <f t="shared" si="6"/>
        <v>35023.4</v>
      </c>
      <c r="K39" s="18">
        <f t="shared" si="6"/>
        <v>35023.4</v>
      </c>
      <c r="L39" s="18">
        <f t="shared" si="6"/>
        <v>35023.4</v>
      </c>
      <c r="M39" s="18">
        <f t="shared" si="6"/>
        <v>35023.4</v>
      </c>
      <c r="N39" s="19">
        <f t="shared" si="6"/>
        <v>280187.2</v>
      </c>
    </row>
    <row r="40" spans="1:14" s="2" customFormat="1" ht="28.95" customHeight="1">
      <c r="A40" s="33"/>
      <c r="B40" s="34"/>
      <c r="C40" s="34"/>
      <c r="D40" s="34"/>
      <c r="E40" s="34"/>
      <c r="F40" s="34"/>
      <c r="G40" s="34"/>
      <c r="H40" s="34"/>
      <c r="I40" s="34"/>
      <c r="J40" s="34"/>
      <c r="K40" s="34"/>
      <c r="L40" s="34"/>
      <c r="M40" s="34"/>
      <c r="N40" s="34"/>
    </row>
    <row r="41" spans="1:14" s="2" customFormat="1" ht="28.95" customHeight="1">
      <c r="A41" s="35" t="s">
        <v>46</v>
      </c>
      <c r="B41" s="35">
        <v>5462.5</v>
      </c>
      <c r="C41" s="35">
        <v>5462.5</v>
      </c>
      <c r="D41" s="35">
        <v>5462.5</v>
      </c>
      <c r="E41" s="35">
        <v>5462.5</v>
      </c>
      <c r="F41" s="35">
        <v>5462.5</v>
      </c>
      <c r="G41" s="35">
        <v>5462.5</v>
      </c>
      <c r="H41" s="35">
        <v>5462.5</v>
      </c>
      <c r="I41" s="35">
        <v>5462.5</v>
      </c>
      <c r="J41" s="35">
        <v>5462.5</v>
      </c>
      <c r="K41" s="35">
        <v>5462.5</v>
      </c>
      <c r="L41" s="35">
        <v>5462.5</v>
      </c>
      <c r="M41" s="35">
        <v>5462.5</v>
      </c>
      <c r="N41" s="36"/>
    </row>
    <row r="42" spans="1:14" s="2" customFormat="1" ht="28.95" customHeight="1">
      <c r="A42" s="37" t="s">
        <v>47</v>
      </c>
      <c r="B42" s="18">
        <f t="shared" ref="B42:M42" si="7">SUM(B41)</f>
        <v>5462.5</v>
      </c>
      <c r="C42" s="18">
        <f t="shared" si="7"/>
        <v>5462.5</v>
      </c>
      <c r="D42" s="18">
        <f t="shared" si="7"/>
        <v>5462.5</v>
      </c>
      <c r="E42" s="18">
        <f t="shared" si="7"/>
        <v>5462.5</v>
      </c>
      <c r="F42" s="18">
        <f t="shared" si="7"/>
        <v>5462.5</v>
      </c>
      <c r="G42" s="18">
        <f t="shared" si="7"/>
        <v>5462.5</v>
      </c>
      <c r="H42" s="18">
        <f t="shared" si="7"/>
        <v>5462.5</v>
      </c>
      <c r="I42" s="18">
        <f t="shared" si="7"/>
        <v>5462.5</v>
      </c>
      <c r="J42" s="18">
        <f t="shared" si="7"/>
        <v>5462.5</v>
      </c>
      <c r="K42" s="18">
        <f t="shared" si="7"/>
        <v>5462.5</v>
      </c>
      <c r="L42" s="18">
        <f t="shared" si="7"/>
        <v>5462.5</v>
      </c>
      <c r="M42" s="18">
        <f t="shared" si="7"/>
        <v>5462.5</v>
      </c>
      <c r="N42" s="38">
        <f>SUM(B42:M42)</f>
        <v>65550</v>
      </c>
    </row>
    <row r="43" spans="1:14" s="2" customFormat="1" ht="28.95" customHeight="1">
      <c r="A43" s="33"/>
      <c r="B43" s="34"/>
      <c r="C43" s="34"/>
      <c r="D43" s="34"/>
      <c r="E43" s="34"/>
      <c r="F43" s="34"/>
      <c r="G43" s="34"/>
      <c r="H43" s="34"/>
      <c r="I43" s="34"/>
      <c r="J43" s="34"/>
      <c r="K43" s="34"/>
      <c r="L43" s="34"/>
      <c r="M43" s="34"/>
      <c r="N43" s="39"/>
    </row>
    <row r="44" spans="1:14" s="2" customFormat="1" ht="28.95" customHeight="1">
      <c r="A44" s="35" t="s">
        <v>48</v>
      </c>
      <c r="B44" s="35">
        <v>0</v>
      </c>
      <c r="C44" s="35">
        <v>0</v>
      </c>
      <c r="D44" s="35">
        <v>0</v>
      </c>
      <c r="E44" s="35">
        <v>0</v>
      </c>
      <c r="F44" s="35">
        <v>0</v>
      </c>
      <c r="G44" s="35">
        <v>0</v>
      </c>
      <c r="H44" s="35">
        <v>0</v>
      </c>
      <c r="I44" s="35">
        <v>0</v>
      </c>
      <c r="J44" s="35">
        <v>0</v>
      </c>
      <c r="K44" s="35">
        <v>0</v>
      </c>
      <c r="L44" s="35">
        <v>0</v>
      </c>
      <c r="M44" s="35">
        <v>0</v>
      </c>
      <c r="N44" s="35"/>
    </row>
    <row r="45" spans="1:14" s="2" customFormat="1" ht="28.95" customHeight="1">
      <c r="A45" s="17" t="s">
        <v>49</v>
      </c>
      <c r="B45" s="18">
        <f t="shared" ref="B45:M45" si="8">SUM(B44)</f>
        <v>0</v>
      </c>
      <c r="C45" s="18">
        <f t="shared" si="8"/>
        <v>0</v>
      </c>
      <c r="D45" s="18">
        <f t="shared" si="8"/>
        <v>0</v>
      </c>
      <c r="E45" s="18">
        <f t="shared" si="8"/>
        <v>0</v>
      </c>
      <c r="F45" s="18">
        <f t="shared" si="8"/>
        <v>0</v>
      </c>
      <c r="G45" s="18">
        <f t="shared" si="8"/>
        <v>0</v>
      </c>
      <c r="H45" s="18">
        <f t="shared" si="8"/>
        <v>0</v>
      </c>
      <c r="I45" s="18">
        <f t="shared" si="8"/>
        <v>0</v>
      </c>
      <c r="J45" s="18">
        <f t="shared" si="8"/>
        <v>0</v>
      </c>
      <c r="K45" s="18">
        <f t="shared" si="8"/>
        <v>0</v>
      </c>
      <c r="L45" s="18">
        <f t="shared" si="8"/>
        <v>0</v>
      </c>
      <c r="M45" s="18">
        <f t="shared" si="8"/>
        <v>0</v>
      </c>
      <c r="N45" s="38">
        <f>SUM(B45:M45)</f>
        <v>0</v>
      </c>
    </row>
    <row r="46" spans="1:14" s="2" customFormat="1" ht="28.95" customHeight="1">
      <c r="A46" s="37"/>
      <c r="B46" s="40"/>
      <c r="C46" s="40"/>
      <c r="D46" s="40"/>
      <c r="E46" s="40"/>
      <c r="F46" s="40"/>
      <c r="G46" s="40"/>
      <c r="H46" s="40"/>
      <c r="I46" s="40"/>
      <c r="J46" s="40"/>
      <c r="K46" s="40"/>
      <c r="L46" s="40"/>
      <c r="M46" s="40"/>
      <c r="N46" s="40"/>
    </row>
    <row r="47" spans="1:14" s="2" customFormat="1" ht="28.95" customHeight="1">
      <c r="A47" s="61" t="s">
        <v>50</v>
      </c>
      <c r="B47" s="62"/>
      <c r="C47" s="62"/>
      <c r="D47" s="62"/>
      <c r="E47" s="62"/>
      <c r="F47" s="62"/>
      <c r="G47" s="62"/>
      <c r="H47" s="62"/>
      <c r="I47" s="62"/>
      <c r="J47" s="62"/>
      <c r="K47" s="62"/>
      <c r="L47" s="62"/>
      <c r="M47" s="62"/>
      <c r="N47" s="63"/>
    </row>
    <row r="48" spans="1:14" s="2" customFormat="1" ht="28.95" customHeight="1">
      <c r="A48" s="12" t="s">
        <v>50</v>
      </c>
      <c r="B48" s="41">
        <v>21000</v>
      </c>
      <c r="C48" s="41">
        <v>21000</v>
      </c>
      <c r="D48" s="41">
        <v>21000</v>
      </c>
      <c r="E48" s="41">
        <v>21000</v>
      </c>
      <c r="F48" s="41">
        <v>21000</v>
      </c>
      <c r="G48" s="41">
        <v>21000</v>
      </c>
      <c r="H48" s="41">
        <v>21000</v>
      </c>
      <c r="I48" s="41">
        <v>21000</v>
      </c>
      <c r="J48" s="41">
        <v>21000</v>
      </c>
      <c r="K48" s="41">
        <v>21000</v>
      </c>
      <c r="L48" s="41">
        <v>21000</v>
      </c>
      <c r="M48" s="41">
        <v>21000</v>
      </c>
      <c r="N48" s="30"/>
    </row>
    <row r="49" spans="1:14" s="2" customFormat="1" ht="28.95" customHeight="1">
      <c r="A49" s="12" t="s">
        <v>51</v>
      </c>
      <c r="B49" s="30">
        <v>21913.31</v>
      </c>
      <c r="C49" s="30">
        <v>21913.31</v>
      </c>
      <c r="D49" s="30">
        <v>21913.31</v>
      </c>
      <c r="E49" s="30">
        <v>21913.31</v>
      </c>
      <c r="F49" s="30">
        <v>21913.31</v>
      </c>
      <c r="G49" s="30">
        <v>21913.31</v>
      </c>
      <c r="H49" s="30">
        <v>21913.31</v>
      </c>
      <c r="I49" s="30">
        <v>21913.31</v>
      </c>
      <c r="J49" s="30">
        <v>21913.31</v>
      </c>
      <c r="K49" s="30">
        <v>21913.31</v>
      </c>
      <c r="L49" s="30">
        <v>21913.31</v>
      </c>
      <c r="M49" s="30">
        <v>21913.31</v>
      </c>
      <c r="N49" s="30"/>
    </row>
    <row r="50" spans="1:14" s="2" customFormat="1" ht="28.95" customHeight="1">
      <c r="A50" s="12" t="s">
        <v>52</v>
      </c>
      <c r="B50" s="42">
        <v>0</v>
      </c>
      <c r="C50" s="42">
        <v>0</v>
      </c>
      <c r="D50" s="42">
        <v>0</v>
      </c>
      <c r="E50" s="42">
        <v>0</v>
      </c>
      <c r="F50" s="42">
        <v>0</v>
      </c>
      <c r="G50" s="42">
        <v>0</v>
      </c>
      <c r="H50" s="42">
        <v>0</v>
      </c>
      <c r="I50" s="42">
        <v>0</v>
      </c>
      <c r="J50" s="42">
        <v>0</v>
      </c>
      <c r="K50" s="42">
        <v>0</v>
      </c>
      <c r="L50" s="42">
        <v>0</v>
      </c>
      <c r="M50" s="42">
        <v>0</v>
      </c>
      <c r="N50" s="30"/>
    </row>
    <row r="51" spans="1:14" s="2" customFormat="1" ht="28.95" customHeight="1">
      <c r="A51" s="17" t="s">
        <v>53</v>
      </c>
      <c r="B51" s="43">
        <f t="shared" ref="B51:M51" si="9">SUM(B48:B50)</f>
        <v>42913.31</v>
      </c>
      <c r="C51" s="43">
        <f t="shared" si="9"/>
        <v>42913.31</v>
      </c>
      <c r="D51" s="43">
        <f t="shared" si="9"/>
        <v>42913.31</v>
      </c>
      <c r="E51" s="43">
        <f t="shared" si="9"/>
        <v>42913.31</v>
      </c>
      <c r="F51" s="43">
        <f t="shared" si="9"/>
        <v>42913.31</v>
      </c>
      <c r="G51" s="43">
        <f t="shared" si="9"/>
        <v>42913.31</v>
      </c>
      <c r="H51" s="43">
        <f t="shared" si="9"/>
        <v>42913.31</v>
      </c>
      <c r="I51" s="43">
        <f t="shared" si="9"/>
        <v>42913.31</v>
      </c>
      <c r="J51" s="43">
        <f t="shared" si="9"/>
        <v>42913.31</v>
      </c>
      <c r="K51" s="43">
        <f t="shared" si="9"/>
        <v>42913.31</v>
      </c>
      <c r="L51" s="43">
        <f t="shared" si="9"/>
        <v>42913.31</v>
      </c>
      <c r="M51" s="43">
        <f t="shared" si="9"/>
        <v>42913.31</v>
      </c>
      <c r="N51" s="38">
        <f>SUM(B51:M51)</f>
        <v>514959.72</v>
      </c>
    </row>
    <row r="52" spans="1:14" s="2" customFormat="1" ht="28.95" customHeight="1">
      <c r="A52" s="12"/>
      <c r="B52" s="9"/>
      <c r="C52" s="9"/>
      <c r="D52" s="9"/>
      <c r="E52" s="9"/>
      <c r="F52" s="9"/>
      <c r="G52" s="9"/>
      <c r="H52" s="9"/>
      <c r="I52" s="9"/>
      <c r="J52" s="9"/>
      <c r="K52" s="9"/>
      <c r="L52" s="9"/>
      <c r="M52" s="9"/>
      <c r="N52" s="9"/>
    </row>
    <row r="53" spans="1:14" s="10" customFormat="1" ht="28.95" customHeight="1">
      <c r="A53" s="23" t="s">
        <v>54</v>
      </c>
      <c r="B53" s="19">
        <f t="shared" ref="B53:N53" si="10">B27+B34+B39+B45+B42+B51</f>
        <v>323811.64999999997</v>
      </c>
      <c r="C53" s="19">
        <f t="shared" si="10"/>
        <v>323811.64999999997</v>
      </c>
      <c r="D53" s="19">
        <f t="shared" si="10"/>
        <v>323811.64999999997</v>
      </c>
      <c r="E53" s="19">
        <f t="shared" si="10"/>
        <v>323811.64999999997</v>
      </c>
      <c r="F53" s="19">
        <f t="shared" si="10"/>
        <v>315485.05</v>
      </c>
      <c r="G53" s="19">
        <f t="shared" si="10"/>
        <v>315485.05</v>
      </c>
      <c r="H53" s="19">
        <f t="shared" si="10"/>
        <v>335485.05</v>
      </c>
      <c r="I53" s="19">
        <f t="shared" si="10"/>
        <v>315485.05</v>
      </c>
      <c r="J53" s="19">
        <f t="shared" si="10"/>
        <v>315485.05</v>
      </c>
      <c r="K53" s="19">
        <f t="shared" si="10"/>
        <v>335485.05</v>
      </c>
      <c r="L53" s="19">
        <f t="shared" si="10"/>
        <v>315485.05</v>
      </c>
      <c r="M53" s="19">
        <f t="shared" si="10"/>
        <v>315485.05</v>
      </c>
      <c r="N53" s="19">
        <f t="shared" si="10"/>
        <v>3859127</v>
      </c>
    </row>
    <row r="54" spans="1:14" s="10" customFormat="1" ht="28.95" customHeight="1">
      <c r="A54" s="28" t="s">
        <v>55</v>
      </c>
      <c r="B54" s="13">
        <f t="shared" ref="B54:M54" si="11">B22-B53</f>
        <v>1000188.3500000001</v>
      </c>
      <c r="C54" s="13">
        <f t="shared" si="11"/>
        <v>-323811.64999999997</v>
      </c>
      <c r="D54" s="13">
        <f t="shared" si="11"/>
        <v>-323811.64999999997</v>
      </c>
      <c r="E54" s="13">
        <f t="shared" si="11"/>
        <v>-323811.64999999997</v>
      </c>
      <c r="F54" s="13">
        <f t="shared" si="11"/>
        <v>34748.950000000012</v>
      </c>
      <c r="G54" s="13">
        <f t="shared" si="11"/>
        <v>34748.950000000012</v>
      </c>
      <c r="H54" s="13">
        <f t="shared" si="11"/>
        <v>14748.950000000012</v>
      </c>
      <c r="I54" s="13">
        <f t="shared" si="11"/>
        <v>34748.950000000012</v>
      </c>
      <c r="J54" s="13">
        <f t="shared" si="11"/>
        <v>34748.950000000012</v>
      </c>
      <c r="K54" s="13">
        <f t="shared" si="11"/>
        <v>14748.950000000012</v>
      </c>
      <c r="L54" s="13">
        <f t="shared" si="11"/>
        <v>34748.950000000012</v>
      </c>
      <c r="M54" s="13">
        <f t="shared" si="11"/>
        <v>34748.950000000012</v>
      </c>
      <c r="N54" s="9"/>
    </row>
    <row r="55" spans="1:14" s="10" customFormat="1" ht="28.95" customHeight="1">
      <c r="A55" s="23" t="s">
        <v>56</v>
      </c>
      <c r="B55" s="19">
        <f t="shared" ref="B55:M55" si="12">B54+B7</f>
        <v>1000188.3500000001</v>
      </c>
      <c r="C55" s="19">
        <f t="shared" si="12"/>
        <v>676376.70000000019</v>
      </c>
      <c r="D55" s="19">
        <f t="shared" si="12"/>
        <v>352565.05000000022</v>
      </c>
      <c r="E55" s="19">
        <f t="shared" si="12"/>
        <v>28753.400000000256</v>
      </c>
      <c r="F55" s="19">
        <f t="shared" si="12"/>
        <v>63502.350000000268</v>
      </c>
      <c r="G55" s="19">
        <f t="shared" si="12"/>
        <v>98251.300000000279</v>
      </c>
      <c r="H55" s="19">
        <f t="shared" si="12"/>
        <v>113000.25000000029</v>
      </c>
      <c r="I55" s="19">
        <f t="shared" si="12"/>
        <v>147749.2000000003</v>
      </c>
      <c r="J55" s="19">
        <f t="shared" si="12"/>
        <v>182498.15000000031</v>
      </c>
      <c r="K55" s="19">
        <f t="shared" si="12"/>
        <v>197247.10000000033</v>
      </c>
      <c r="L55" s="19">
        <f t="shared" si="12"/>
        <v>231996.05000000034</v>
      </c>
      <c r="M55" s="19">
        <f t="shared" si="12"/>
        <v>266745.00000000035</v>
      </c>
      <c r="N55" s="44"/>
    </row>
    <row r="56" spans="1:14" s="2" customFormat="1" ht="28.95" customHeight="1">
      <c r="A56" s="6"/>
      <c r="B56" s="6"/>
      <c r="C56" s="6"/>
      <c r="D56" s="6"/>
      <c r="E56" s="6"/>
      <c r="F56" s="6"/>
      <c r="G56" s="6"/>
      <c r="H56" s="6"/>
      <c r="I56" s="6"/>
      <c r="J56" s="6"/>
      <c r="K56" s="6"/>
      <c r="L56" s="6"/>
      <c r="M56" s="6"/>
      <c r="N56" s="6"/>
    </row>
    <row r="57" spans="1:14" s="2" customFormat="1" ht="28.95" customHeight="1">
      <c r="A57" s="45" t="s">
        <v>57</v>
      </c>
      <c r="B57" s="46"/>
      <c r="C57" s="46"/>
      <c r="D57" s="46"/>
      <c r="E57" s="46"/>
      <c r="F57" s="46"/>
      <c r="G57" s="46"/>
      <c r="H57" s="46"/>
      <c r="I57" s="46"/>
      <c r="J57" s="46"/>
      <c r="K57" s="46"/>
      <c r="L57" s="46"/>
      <c r="M57" s="46"/>
      <c r="N57" s="6"/>
    </row>
    <row r="58" spans="1:14" s="2" customFormat="1" ht="28.95" customHeight="1">
      <c r="A58" s="64" t="s">
        <v>58</v>
      </c>
      <c r="B58" s="65"/>
      <c r="C58" s="65"/>
      <c r="D58" s="65"/>
      <c r="E58" s="65"/>
      <c r="F58" s="65"/>
      <c r="G58" s="65"/>
      <c r="H58" s="65"/>
      <c r="I58" s="65"/>
      <c r="J58" s="65"/>
      <c r="K58" s="65"/>
      <c r="L58" s="65"/>
      <c r="M58" s="65"/>
      <c r="N58" s="6"/>
    </row>
    <row r="59" spans="1:14" s="2" customFormat="1" ht="28.95" customHeight="1">
      <c r="A59" s="66" t="s">
        <v>59</v>
      </c>
      <c r="B59" s="66"/>
      <c r="C59" s="66"/>
      <c r="D59" s="66"/>
      <c r="E59" s="66"/>
      <c r="F59" s="66"/>
      <c r="G59" s="66"/>
      <c r="H59" s="66"/>
      <c r="I59" s="66"/>
      <c r="J59" s="66"/>
      <c r="K59" s="66"/>
      <c r="L59" s="66"/>
      <c r="M59" s="66"/>
      <c r="N59" s="6"/>
    </row>
    <row r="60" spans="1:14" s="2" customFormat="1" ht="28.95" customHeight="1">
      <c r="A60" s="56" t="s">
        <v>60</v>
      </c>
      <c r="B60" s="56"/>
      <c r="C60" s="56"/>
      <c r="D60" s="56"/>
      <c r="E60" s="56"/>
      <c r="F60" s="56"/>
      <c r="G60" s="56"/>
      <c r="H60" s="56"/>
      <c r="I60" s="56"/>
      <c r="J60" s="56"/>
      <c r="K60" s="56"/>
      <c r="L60" s="56"/>
      <c r="M60" s="56"/>
      <c r="N60" s="6"/>
    </row>
    <row r="61" spans="1:14" s="2" customFormat="1" ht="28.95" customHeight="1">
      <c r="A61" s="57" t="s">
        <v>61</v>
      </c>
      <c r="B61" s="58"/>
      <c r="C61" s="58"/>
      <c r="D61" s="58"/>
      <c r="E61" s="58"/>
      <c r="F61" s="58"/>
      <c r="G61" s="58"/>
      <c r="H61" s="58"/>
      <c r="I61" s="58"/>
      <c r="J61" s="58"/>
      <c r="K61" s="58"/>
      <c r="L61" s="58"/>
      <c r="M61" s="59"/>
      <c r="N61" s="6"/>
    </row>
    <row r="69" spans="1:14">
      <c r="A69" s="47"/>
      <c r="B69" s="47">
        <f>-1*B53</f>
        <v>-323811.64999999997</v>
      </c>
      <c r="C69" s="47">
        <f t="shared" ref="C69:M69" si="13">-1*C53</f>
        <v>-323811.64999999997</v>
      </c>
      <c r="D69" s="47">
        <f t="shared" si="13"/>
        <v>-323811.64999999997</v>
      </c>
      <c r="E69" s="47">
        <f t="shared" si="13"/>
        <v>-323811.64999999997</v>
      </c>
      <c r="F69" s="47">
        <f t="shared" si="13"/>
        <v>-315485.05</v>
      </c>
      <c r="G69" s="47">
        <f t="shared" si="13"/>
        <v>-315485.05</v>
      </c>
      <c r="H69" s="47">
        <f t="shared" si="13"/>
        <v>-335485.05</v>
      </c>
      <c r="I69" s="47">
        <f t="shared" si="13"/>
        <v>-315485.05</v>
      </c>
      <c r="J69" s="47">
        <f t="shared" si="13"/>
        <v>-315485.05</v>
      </c>
      <c r="K69" s="47">
        <f t="shared" si="13"/>
        <v>-335485.05</v>
      </c>
      <c r="L69" s="47">
        <f t="shared" si="13"/>
        <v>-315485.05</v>
      </c>
      <c r="M69" s="47">
        <f t="shared" si="13"/>
        <v>-315485.05</v>
      </c>
      <c r="N69" s="47"/>
    </row>
  </sheetData>
  <mergeCells count="14">
    <mergeCell ref="A60:M60"/>
    <mergeCell ref="A61:M61"/>
    <mergeCell ref="A25:N25"/>
    <mergeCell ref="A29:N29"/>
    <mergeCell ref="A36:N36"/>
    <mergeCell ref="A47:N47"/>
    <mergeCell ref="A58:M58"/>
    <mergeCell ref="A59:M59"/>
    <mergeCell ref="A24:N24"/>
    <mergeCell ref="A1:N1"/>
    <mergeCell ref="A2:N2"/>
    <mergeCell ref="A8:N8"/>
    <mergeCell ref="A9:N9"/>
    <mergeCell ref="A15:N15"/>
  </mergeCells>
  <phoneticPr fontId="3" type="noConversion"/>
  <dataValidations count="2">
    <dataValidation type="list" allowBlank="1" showInputMessage="1" showErrorMessage="1" prompt="What changes are you expecting in your revenues"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xr:uid="{C57C7621-BD15-452F-B0AF-D08F76957F15}">
      <formula1>$Z$2:$Z$73</formula1>
    </dataValidation>
    <dataValidation type="list" allowBlank="1" showInputMessage="1" showErrorMessage="1" prompt="What changes are you expecting in your expenses"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326A2637-73AD-4F25-8BB8-71F4A4C663C2}">
      <formula1>$Z$2:$Z$73</formula1>
    </dataValidation>
  </dataValidations>
  <pageMargins left="0.75" right="0.75" top="1" bottom="1" header="0.3" footer="0.3"/>
  <pageSetup paperSize="9" orientation="portrait" horizontalDpi="4294967292" verticalDpi="4294967292"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12 Month 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Shine</dc:creator>
  <cp:lastModifiedBy>Shine</cp:lastModifiedBy>
  <dcterms:created xsi:type="dcterms:W3CDTF">2018-06-25T15:41:17Z</dcterms:created>
  <dcterms:modified xsi:type="dcterms:W3CDTF">2018-06-26T06:15:02Z</dcterms:modified>
</cp:coreProperties>
</file>