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simongavinslee/Downloads/"/>
    </mc:Choice>
  </mc:AlternateContent>
  <xr:revisionPtr revIDLastSave="0" documentId="10_ncr:8100000_{ED0CE72F-409E-2C4F-BAF1-0AAD44C75DD0}" xr6:coauthVersionLast="34" xr6:coauthVersionMax="34" xr10:uidLastSave="{00000000-0000-0000-0000-000000000000}"/>
  <bookViews>
    <workbookView xWindow="1760" yWindow="0" windowWidth="22900" windowHeight="14620" xr2:uid="{F14CCDCC-06DE-4EA5-873A-2DBDA85B9D99}"/>
  </bookViews>
  <sheets>
    <sheet name="4 Year Cash Flow" sheetId="1" r:id="rId1"/>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6" i="1" l="1"/>
  <c r="F10" i="1"/>
  <c r="F13" i="1"/>
  <c r="F11" i="1"/>
  <c r="F12" i="1"/>
  <c r="B13" i="1"/>
  <c r="C13" i="1"/>
  <c r="C22" i="1"/>
  <c r="D13" i="1"/>
  <c r="E13" i="1"/>
  <c r="F16" i="1"/>
  <c r="F17" i="1"/>
  <c r="F18" i="1"/>
  <c r="F19" i="1"/>
  <c r="B20" i="1"/>
  <c r="F20" i="1"/>
  <c r="C20" i="1"/>
  <c r="D20" i="1"/>
  <c r="D22" i="1"/>
  <c r="D54" i="1"/>
  <c r="E22" i="1"/>
  <c r="E54" i="1"/>
  <c r="F26" i="1"/>
  <c r="B27" i="1"/>
  <c r="C27" i="1"/>
  <c r="D27" i="1"/>
  <c r="E27" i="1"/>
  <c r="F27" i="1"/>
  <c r="F30" i="1"/>
  <c r="F34" i="1"/>
  <c r="F31" i="1"/>
  <c r="F32" i="1"/>
  <c r="F33" i="1"/>
  <c r="B34" i="1"/>
  <c r="C34" i="1"/>
  <c r="D34" i="1"/>
  <c r="E34" i="1"/>
  <c r="F37" i="1"/>
  <c r="F39" i="1"/>
  <c r="F38" i="1"/>
  <c r="B39" i="1"/>
  <c r="C39" i="1"/>
  <c r="D39" i="1"/>
  <c r="E39" i="1"/>
  <c r="B42" i="1"/>
  <c r="B53" i="1"/>
  <c r="B65" i="1"/>
  <c r="C42" i="1"/>
  <c r="C51" i="1"/>
  <c r="C53" i="1"/>
  <c r="C65" i="1"/>
  <c r="D42" i="1"/>
  <c r="E42" i="1"/>
  <c r="B45" i="1"/>
  <c r="C45" i="1"/>
  <c r="D45" i="1"/>
  <c r="F45" i="1"/>
  <c r="B51" i="1"/>
  <c r="F51" i="1"/>
  <c r="D51" i="1"/>
  <c r="E51" i="1"/>
  <c r="D53" i="1"/>
  <c r="D65" i="1"/>
  <c r="E53" i="1"/>
  <c r="E65" i="1"/>
  <c r="B22" i="1"/>
  <c r="F22" i="1"/>
  <c r="C54" i="1"/>
  <c r="F42" i="1"/>
  <c r="F53" i="1"/>
  <c r="B54" i="1"/>
  <c r="B55" i="1"/>
  <c r="C7" i="1"/>
  <c r="C55" i="1"/>
  <c r="D7" i="1"/>
  <c r="D55" i="1"/>
  <c r="E7" i="1"/>
  <c r="E5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author>
  </authors>
  <commentList>
    <comment ref="A7" authorId="0" shapeId="0" xr:uid="{00000000-0006-0000-0100-000001000000}">
      <text>
        <r>
          <rPr>
            <b/>
            <sz val="9"/>
            <color indexed="81"/>
            <rFont val="Tahoma"/>
            <family val="2"/>
          </rPr>
          <t xml:space="preserve">Enter your bank balance for the start of the month in cell reference b10
</t>
        </r>
      </text>
    </comment>
    <comment ref="A11" authorId="0" shapeId="0" xr:uid="{00000000-0006-0000-0100-000002000000}">
      <text>
        <r>
          <rPr>
            <b/>
            <sz val="9"/>
            <color indexed="81"/>
            <rFont val="Tahoma"/>
            <family val="2"/>
          </rPr>
          <t>Enter when you estimate to collect monies owed by customers</t>
        </r>
        <r>
          <rPr>
            <sz val="9"/>
            <color indexed="81"/>
            <rFont val="Tahoma"/>
            <family val="2"/>
          </rPr>
          <t xml:space="preserve">
</t>
        </r>
      </text>
    </comment>
    <comment ref="A12" authorId="0" shapeId="0" xr:uid="{00000000-0006-0000-0100-000003000000}">
      <text>
        <r>
          <rPr>
            <sz val="8"/>
            <color indexed="81"/>
            <rFont val="Verdana"/>
            <family val="2"/>
          </rPr>
          <t>e.g. Commisions etc</t>
        </r>
        <r>
          <rPr>
            <sz val="9"/>
            <color indexed="81"/>
            <rFont val="Tahoma"/>
            <family val="2"/>
          </rPr>
          <t xml:space="preserve">
</t>
        </r>
      </text>
    </comment>
    <comment ref="A17" authorId="0" shapeId="0" xr:uid="{00000000-0006-0000-0100-000004000000}">
      <text>
        <r>
          <rPr>
            <b/>
            <sz val="9"/>
            <color indexed="81"/>
            <rFont val="Tahoma"/>
            <family val="2"/>
          </rPr>
          <t>This is where any money borrowed would be entered</t>
        </r>
        <r>
          <rPr>
            <sz val="9"/>
            <color indexed="81"/>
            <rFont val="Tahoma"/>
            <family val="2"/>
          </rPr>
          <t xml:space="preserve">
</t>
        </r>
      </text>
    </comment>
    <comment ref="A19" authorId="0" shapeId="0" xr:uid="{00000000-0006-0000-0100-000005000000}">
      <text>
        <r>
          <rPr>
            <sz val="8"/>
            <color indexed="81"/>
            <rFont val="Verdana"/>
            <family val="2"/>
          </rPr>
          <t>This can include equity contributions, frachise or royality fees received etc.</t>
        </r>
        <r>
          <rPr>
            <sz val="9"/>
            <color indexed="81"/>
            <rFont val="Tahoma"/>
            <family val="2"/>
          </rPr>
          <t xml:space="preserve">
</t>
        </r>
      </text>
    </comment>
    <comment ref="A26" authorId="0" shapeId="0" xr:uid="{00000000-0006-0000-0100-000006000000}">
      <text>
        <r>
          <rPr>
            <b/>
            <sz val="9"/>
            <color indexed="81"/>
            <rFont val="Tahoma"/>
            <family val="2"/>
          </rPr>
          <t>This could include direct wages or freight or any other expense directly related to preparing stock ready for sale</t>
        </r>
        <r>
          <rPr>
            <sz val="9"/>
            <color indexed="81"/>
            <rFont val="Tahoma"/>
            <family val="2"/>
          </rPr>
          <t xml:space="preserve">
</t>
        </r>
      </text>
    </comment>
  </commentList>
</comments>
</file>

<file path=xl/sharedStrings.xml><?xml version="1.0" encoding="utf-8"?>
<sst xmlns="http://schemas.openxmlformats.org/spreadsheetml/2006/main" count="53" uniqueCount="52">
  <si>
    <r>
      <t>‡</t>
    </r>
    <r>
      <rPr>
        <sz val="8"/>
        <rFont val="Helvetica Neue"/>
      </rPr>
      <t xml:space="preserve">  To get the cash balance (last row), add or subtract the</t>
    </r>
    <r>
      <rPr>
        <b/>
        <sz val="8"/>
        <rFont val="Helvetica Neue"/>
      </rPr>
      <t xml:space="preserve"> Net difference </t>
    </r>
    <r>
      <rPr>
        <sz val="8"/>
        <rFont val="Helvetica Neue"/>
      </rPr>
      <t>from the</t>
    </r>
    <r>
      <rPr>
        <b/>
        <sz val="8"/>
        <rFont val="Helvetica Neue"/>
      </rPr>
      <t xml:space="preserve"> Cash balance at the start of the month </t>
    </r>
    <r>
      <rPr>
        <sz val="8"/>
        <rFont val="Helvetica Neue"/>
      </rPr>
      <t>(top row). This figure becomes the next month's new cash balance.</t>
    </r>
  </si>
  <si>
    <r>
      <t>†</t>
    </r>
    <r>
      <rPr>
        <sz val="8"/>
        <rFont val="Helvetica Neue"/>
      </rPr>
      <t xml:space="preserve">  Net difference shows if more cash came in, than went out, or vice versa; and how much.</t>
    </r>
  </si>
  <si>
    <t>*  You may wish to write in the names of the months under the numbers to keep track. 'Month one' is the month you start the business.</t>
  </si>
  <si>
    <t>Notes:</t>
  </si>
  <si>
    <t>IRR</t>
    <phoneticPr fontId="2" type="noConversion"/>
  </si>
  <si>
    <t>NPV</t>
    <phoneticPr fontId="2" type="noConversion"/>
  </si>
  <si>
    <t>Cash balance at the end of each year ‡</t>
    <phoneticPr fontId="2" type="noConversion"/>
  </si>
  <si>
    <r>
      <t xml:space="preserve">Net difference </t>
    </r>
    <r>
      <rPr>
        <sz val="8"/>
        <rFont val="Helvetica Neue"/>
      </rPr>
      <t xml:space="preserve">† </t>
    </r>
    <phoneticPr fontId="2" type="noConversion"/>
  </si>
  <si>
    <t xml:space="preserve">Total yearly cash out </t>
    <phoneticPr fontId="2" type="noConversion"/>
  </si>
  <si>
    <t>Total Other Expenses</t>
    <phoneticPr fontId="14" type="noConversion"/>
  </si>
  <si>
    <t>Tax expense</t>
    <phoneticPr fontId="14" type="noConversion"/>
  </si>
  <si>
    <t>Principal Loan repayments</t>
    <phoneticPr fontId="14" type="noConversion"/>
  </si>
  <si>
    <t>Other expense</t>
    <phoneticPr fontId="14" type="noConversion"/>
  </si>
  <si>
    <t>Total Supplies expenses</t>
    <phoneticPr fontId="14" type="noConversion"/>
  </si>
  <si>
    <t>Supplies expenses</t>
    <phoneticPr fontId="14" type="noConversion"/>
  </si>
  <si>
    <t>Total Depreciation</t>
    <phoneticPr fontId="14" type="noConversion"/>
  </si>
  <si>
    <t>Depreciation</t>
    <phoneticPr fontId="14" type="noConversion"/>
  </si>
  <si>
    <t>Total Selling expense</t>
    <phoneticPr fontId="14" type="noConversion"/>
  </si>
  <si>
    <t>Support expense</t>
    <phoneticPr fontId="14" type="noConversion"/>
  </si>
  <si>
    <t>Advertising</t>
  </si>
  <si>
    <t>Selling expense</t>
  </si>
  <si>
    <t>Total Operating &amp; Administrative expenses</t>
    <phoneticPr fontId="14" type="noConversion"/>
  </si>
  <si>
    <t>Five insurance and housing fund</t>
    <phoneticPr fontId="14" type="noConversion"/>
  </si>
  <si>
    <t>Salary</t>
    <phoneticPr fontId="2" type="noConversion"/>
  </si>
  <si>
    <t>Training &amp; Overhead expense</t>
    <phoneticPr fontId="14" type="noConversion"/>
  </si>
  <si>
    <t>Operating &amp; Administrative expenses</t>
    <phoneticPr fontId="14" type="noConversion"/>
  </si>
  <si>
    <t>Total Cost of Service</t>
    <phoneticPr fontId="2" type="noConversion"/>
  </si>
  <si>
    <t>Cost of Service</t>
    <phoneticPr fontId="14" type="noConversion"/>
  </si>
  <si>
    <t xml:space="preserve">Inventory </t>
    <phoneticPr fontId="14" type="noConversion"/>
  </si>
  <si>
    <t>Cash out (record  when actually paid)</t>
  </si>
  <si>
    <t xml:space="preserve">Total yearly cash in </t>
    <phoneticPr fontId="2" type="noConversion"/>
  </si>
  <si>
    <t>Total other cash inflows</t>
  </si>
  <si>
    <t>Other sources of cash inflow</t>
  </si>
  <si>
    <t>Tax refund/rebates</t>
  </si>
  <si>
    <t>Funds borrowed</t>
  </si>
  <si>
    <t>Project start-up funds</t>
    <phoneticPr fontId="14" type="noConversion"/>
  </si>
  <si>
    <t>Other Sources of Cash Inflows</t>
  </si>
  <si>
    <t>Total Operating Revenue</t>
  </si>
  <si>
    <t>Other operating revenue received</t>
  </si>
  <si>
    <t>Collection of receivables</t>
    <phoneticPr fontId="14" type="noConversion"/>
  </si>
  <si>
    <t>Cash reciepts from customers</t>
    <phoneticPr fontId="14" type="noConversion"/>
  </si>
  <si>
    <t>Operating revenue</t>
  </si>
  <si>
    <t>Cash in (record when actually recieved)</t>
  </si>
  <si>
    <t>Cash balance at the start of each year #</t>
    <phoneticPr fontId="2" type="noConversion"/>
  </si>
  <si>
    <t>Total</t>
    <phoneticPr fontId="14" type="noConversion"/>
  </si>
  <si>
    <t>Year</t>
    <phoneticPr fontId="14" type="noConversion"/>
  </si>
  <si>
    <t>Changes in expenses</t>
  </si>
  <si>
    <t>Changes in sales income</t>
  </si>
  <si>
    <t>Cash flow scenario planner</t>
  </si>
  <si>
    <r>
      <t xml:space="preserve">How to use it: </t>
    </r>
    <r>
      <rPr>
        <sz val="9"/>
        <rFont val="Helvetica Neue"/>
      </rPr>
      <t>Type your cash balance at the beginning in cell B10. Then type in your monthly figures for cash in and cash out, month by month. If you are using the worksheet as part of a business plan, fill out as much as you can with your cash flow projections and replace these with real figures when you have them. You can also use this cash flow worksheet to test what will happen if something changes e.g. expenses go up by 5%, using the cash flow scenario planner and report.</t>
    </r>
  </si>
  <si>
    <t xml:space="preserve">4-Year Cash flow worksheet </t>
    <phoneticPr fontId="14" type="noConversion"/>
  </si>
  <si>
    <t>* The discount rate of NPV is 2.5%, according to the latest federal discount rate in the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</si>
</sst>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 #,##0.00_ ;_ * \-#,##0.00_ ;_ * &quot;-&quot;??_ ;_ @_ "/>
    <numFmt numFmtId="165" formatCode="_-* #,##0.00_-;\-* #,##0.00_-;_-* &quot;-&quot;??_-;_-@_-"/>
    <numFmt numFmtId="166" formatCode="0_);[Red]\(0\)"/>
    <numFmt numFmtId="167" formatCode="0.00_);[Red]\(0.00\)"/>
  </numFmts>
  <fonts count="28">
    <font>
      <sz val="12"/>
      <color theme="1"/>
      <name val="Calibri"/>
      <family val="2"/>
      <charset val="134"/>
      <scheme val="minor"/>
    </font>
    <font>
      <sz val="12"/>
      <color theme="1"/>
      <name val="Calibri"/>
      <family val="2"/>
      <charset val="134"/>
      <scheme val="minor"/>
    </font>
    <font>
      <sz val="9"/>
      <name val="Calibri"/>
      <family val="2"/>
      <charset val="134"/>
      <scheme val="minor"/>
    </font>
    <font>
      <sz val="7"/>
      <color indexed="8"/>
      <name val="Helvetica Neue"/>
    </font>
    <font>
      <sz val="7"/>
      <name val="Helvetica Neue"/>
    </font>
    <font>
      <sz val="8"/>
      <name val="Helvetica Neue"/>
    </font>
    <font>
      <b/>
      <sz val="8"/>
      <name val="Helvetica Neue"/>
    </font>
    <font>
      <sz val="5"/>
      <name val="Helvetica Neue"/>
    </font>
    <font>
      <sz val="10"/>
      <name val="Helvetica Neue"/>
    </font>
    <font>
      <sz val="9"/>
      <name val="Helvetica Neue"/>
    </font>
    <font>
      <b/>
      <sz val="10"/>
      <name val="Helvetica Neue"/>
    </font>
    <font>
      <b/>
      <sz val="11"/>
      <color theme="1"/>
      <name val="Helvetica Neue"/>
    </font>
    <font>
      <b/>
      <sz val="9"/>
      <name val="Helvetica Neue"/>
    </font>
    <font>
      <b/>
      <sz val="11"/>
      <name val="Helvetica Neue"/>
    </font>
    <font>
      <sz val="8"/>
      <name val="Arial"/>
      <family val="2"/>
    </font>
    <font>
      <sz val="11"/>
      <name val="Helvetica Neue"/>
    </font>
    <font>
      <sz val="9"/>
      <color theme="1"/>
      <name val="Helvetica Neue"/>
    </font>
    <font>
      <sz val="9"/>
      <color theme="1"/>
      <name val="Calibri"/>
      <family val="2"/>
      <charset val="134"/>
      <scheme val="minor"/>
    </font>
    <font>
      <sz val="12"/>
      <color theme="0"/>
      <name val="Calibri"/>
      <family val="2"/>
      <charset val="134"/>
      <scheme val="minor"/>
    </font>
    <font>
      <b/>
      <sz val="16"/>
      <color theme="0"/>
      <name val="Helvetica Neue"/>
    </font>
    <font>
      <b/>
      <sz val="12"/>
      <name val="Helvetica Neue"/>
    </font>
    <font>
      <sz val="11"/>
      <color theme="1"/>
      <name val="Helvetica Neue"/>
    </font>
    <font>
      <i/>
      <sz val="9"/>
      <name val="Helvetica Neue"/>
    </font>
    <font>
      <b/>
      <sz val="20"/>
      <name val="Helvetica Neue"/>
    </font>
    <font>
      <b/>
      <sz val="9"/>
      <color indexed="81"/>
      <name val="Tahoma"/>
      <family val="2"/>
    </font>
    <font>
      <sz val="9"/>
      <color indexed="81"/>
      <name val="Tahoma"/>
      <family val="2"/>
    </font>
    <font>
      <sz val="8"/>
      <color indexed="81"/>
      <name val="Verdana"/>
      <family val="2"/>
    </font>
    <font>
      <sz val="10"/>
      <color rgb="FF000000"/>
      <name val="Helvetica Neue"/>
      <family val="2"/>
    </font>
  </fonts>
  <fills count="8">
    <fill>
      <patternFill patternType="none"/>
    </fill>
    <fill>
      <patternFill patternType="gray125"/>
    </fill>
    <fill>
      <patternFill patternType="solid">
        <fgColor theme="4" tint="0.39997558519241921"/>
        <bgColor indexed="65"/>
      </patternFill>
    </fill>
    <fill>
      <patternFill patternType="solid">
        <fgColor theme="8" tint="0.79998168889431442"/>
        <bgColor indexed="65"/>
      </patternFill>
    </fill>
    <fill>
      <patternFill patternType="solid">
        <fgColor indexed="9"/>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indexed="22"/>
        <bgColor indexed="64"/>
      </patternFill>
    </fill>
  </fills>
  <borders count="5">
    <border>
      <left/>
      <right/>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18" fillId="2" borderId="0" applyNumberFormat="0" applyBorder="0" applyAlignment="0" applyProtection="0"/>
    <xf numFmtId="0" fontId="1" fillId="3" borderId="0" applyNumberFormat="0" applyBorder="0" applyAlignment="0" applyProtection="0"/>
  </cellStyleXfs>
  <cellXfs count="75">
    <xf numFmtId="0" fontId="0" fillId="0" borderId="0" xfId="0"/>
    <xf numFmtId="165" fontId="0" fillId="0" borderId="0" xfId="0" applyNumberFormat="1"/>
    <xf numFmtId="164" fontId="0" fillId="0" borderId="0" xfId="0" applyNumberFormat="1"/>
    <xf numFmtId="166" fontId="8" fillId="0" borderId="4" xfId="0" applyNumberFormat="1" applyFont="1" applyBorder="1" applyAlignment="1">
      <alignment vertical="center"/>
    </xf>
    <xf numFmtId="166" fontId="9" fillId="4" borderId="4" xfId="0" applyNumberFormat="1" applyFont="1" applyFill="1" applyBorder="1" applyAlignment="1">
      <alignment vertical="center" wrapText="1"/>
    </xf>
    <xf numFmtId="166" fontId="6" fillId="0" borderId="4" xfId="0" applyNumberFormat="1" applyFont="1" applyBorder="1" applyAlignment="1">
      <alignment vertical="center" wrapText="1"/>
    </xf>
    <xf numFmtId="166" fontId="10" fillId="0" borderId="4" xfId="0" applyNumberFormat="1" applyFont="1" applyBorder="1" applyAlignment="1">
      <alignment vertical="center"/>
    </xf>
    <xf numFmtId="43" fontId="10" fillId="0" borderId="4" xfId="1" applyFont="1" applyBorder="1" applyAlignment="1" applyProtection="1">
      <alignment vertical="center"/>
      <protection locked="0"/>
    </xf>
    <xf numFmtId="165" fontId="11" fillId="5" borderId="4" xfId="4" applyNumberFormat="1" applyFont="1" applyFill="1" applyBorder="1" applyAlignment="1" applyProtection="1">
      <alignment vertical="center" wrapText="1"/>
    </xf>
    <xf numFmtId="165" fontId="11" fillId="5" borderId="4" xfId="4" applyNumberFormat="1" applyFont="1" applyFill="1" applyBorder="1" applyAlignment="1" applyProtection="1">
      <alignment vertical="center" wrapText="1"/>
      <protection locked="0"/>
    </xf>
    <xf numFmtId="167" fontId="0" fillId="0" borderId="0" xfId="0" applyNumberFormat="1"/>
    <xf numFmtId="167" fontId="0" fillId="0" borderId="4" xfId="0" applyNumberFormat="1" applyBorder="1"/>
    <xf numFmtId="167" fontId="9" fillId="0" borderId="4" xfId="1" applyNumberFormat="1" applyFont="1" applyBorder="1" applyAlignment="1" applyProtection="1">
      <alignment vertical="center" wrapText="1"/>
    </xf>
    <xf numFmtId="167" fontId="12" fillId="0" borderId="4" xfId="1" applyNumberFormat="1" applyFont="1" applyBorder="1" applyAlignment="1" applyProtection="1">
      <alignment vertical="center" wrapText="1"/>
      <protection locked="0"/>
    </xf>
    <xf numFmtId="43" fontId="8" fillId="0" borderId="4" xfId="1" applyFont="1" applyBorder="1" applyAlignment="1" applyProtection="1">
      <alignment vertical="center"/>
      <protection locked="0"/>
    </xf>
    <xf numFmtId="43" fontId="9" fillId="0" borderId="4" xfId="1" applyFont="1" applyBorder="1" applyAlignment="1" applyProtection="1">
      <alignment vertical="center" wrapText="1"/>
      <protection locked="0"/>
    </xf>
    <xf numFmtId="43" fontId="13" fillId="5" borderId="4" xfId="1" applyFont="1" applyFill="1" applyBorder="1" applyAlignment="1" applyProtection="1">
      <alignment vertical="center" wrapText="1"/>
    </xf>
    <xf numFmtId="165" fontId="13" fillId="0" borderId="4" xfId="1" applyNumberFormat="1" applyFont="1" applyBorder="1" applyAlignment="1" applyProtection="1">
      <alignment vertical="center" wrapText="1"/>
      <protection locked="0"/>
    </xf>
    <xf numFmtId="43" fontId="13" fillId="0" borderId="4" xfId="1" applyFont="1" applyBorder="1" applyAlignment="1" applyProtection="1">
      <alignment vertical="center" wrapText="1"/>
    </xf>
    <xf numFmtId="43" fontId="9" fillId="0" borderId="4" xfId="1" applyFont="1" applyBorder="1" applyAlignment="1" applyProtection="1">
      <alignment vertical="center"/>
      <protection locked="0"/>
    </xf>
    <xf numFmtId="0" fontId="0" fillId="0" borderId="4" xfId="0" applyFont="1" applyFill="1" applyBorder="1" applyAlignment="1"/>
    <xf numFmtId="43" fontId="8" fillId="0" borderId="4" xfId="1" applyFont="1" applyBorder="1" applyAlignment="1">
      <alignment vertical="center"/>
    </xf>
    <xf numFmtId="43" fontId="13" fillId="0" borderId="4" xfId="1" applyFont="1" applyBorder="1" applyAlignment="1" applyProtection="1">
      <alignment vertical="center"/>
    </xf>
    <xf numFmtId="43" fontId="13" fillId="0" borderId="4" xfId="1" applyFont="1" applyBorder="1" applyAlignment="1" applyProtection="1">
      <alignment vertical="center" wrapText="1"/>
      <protection locked="0"/>
    </xf>
    <xf numFmtId="43" fontId="9" fillId="0" borderId="4" xfId="1" applyFont="1" applyBorder="1" applyAlignment="1" applyProtection="1">
      <alignment vertical="center"/>
    </xf>
    <xf numFmtId="43" fontId="10" fillId="0" borderId="4" xfId="1" applyFont="1" applyBorder="1" applyAlignment="1" applyProtection="1">
      <alignment vertical="center"/>
    </xf>
    <xf numFmtId="43" fontId="8" fillId="0" borderId="4" xfId="1" applyFont="1" applyBorder="1" applyAlignment="1" applyProtection="1">
      <alignment vertical="center"/>
    </xf>
    <xf numFmtId="43" fontId="15" fillId="0" borderId="4" xfId="1" applyFont="1" applyBorder="1" applyAlignment="1" applyProtection="1">
      <alignment vertical="center"/>
    </xf>
    <xf numFmtId="43" fontId="12" fillId="0" borderId="4" xfId="1" applyFont="1" applyBorder="1" applyAlignment="1" applyProtection="1">
      <alignment vertical="center"/>
    </xf>
    <xf numFmtId="165" fontId="16" fillId="5" borderId="4" xfId="4" applyNumberFormat="1" applyFont="1" applyFill="1" applyBorder="1" applyAlignment="1" applyProtection="1">
      <alignment vertical="center" wrapText="1"/>
    </xf>
    <xf numFmtId="0" fontId="17" fillId="0" borderId="4" xfId="0" applyFont="1" applyFill="1" applyBorder="1" applyAlignment="1"/>
    <xf numFmtId="165" fontId="16" fillId="5" borderId="4" xfId="4" applyNumberFormat="1" applyFont="1" applyFill="1" applyBorder="1" applyAlignment="1" applyProtection="1">
      <alignment vertical="center"/>
      <protection locked="0"/>
    </xf>
    <xf numFmtId="43" fontId="8" fillId="0" borderId="4" xfId="1" applyFont="1" applyFill="1" applyBorder="1" applyAlignment="1" applyProtection="1">
      <alignment vertical="center"/>
    </xf>
    <xf numFmtId="43" fontId="12" fillId="0" borderId="4" xfId="1" applyFont="1" applyBorder="1" applyAlignment="1" applyProtection="1">
      <alignment vertical="center" wrapText="1"/>
      <protection locked="0"/>
    </xf>
    <xf numFmtId="43" fontId="12" fillId="0" borderId="4" xfId="1" applyFont="1" applyFill="1" applyBorder="1" applyAlignment="1" applyProtection="1">
      <alignment vertical="center" wrapText="1"/>
    </xf>
    <xf numFmtId="43" fontId="20" fillId="0" borderId="4" xfId="1" applyFont="1" applyFill="1" applyBorder="1" applyAlignment="1" applyProtection="1">
      <alignment vertical="center" wrapText="1"/>
      <protection locked="0"/>
    </xf>
    <xf numFmtId="165" fontId="21" fillId="5" borderId="4" xfId="4" applyNumberFormat="1" applyFont="1" applyFill="1" applyBorder="1" applyAlignment="1" applyProtection="1">
      <alignment vertical="center" wrapText="1"/>
    </xf>
    <xf numFmtId="43" fontId="22" fillId="0" borderId="4" xfId="1" applyFont="1" applyBorder="1" applyAlignment="1" applyProtection="1">
      <alignment vertical="center" wrapText="1"/>
      <protection locked="0"/>
    </xf>
    <xf numFmtId="43" fontId="6" fillId="0" borderId="4" xfId="1" applyFont="1" applyBorder="1" applyAlignment="1" applyProtection="1">
      <alignment vertical="center" wrapText="1"/>
      <protection locked="0"/>
    </xf>
    <xf numFmtId="167" fontId="9" fillId="0" borderId="4" xfId="1" applyNumberFormat="1" applyFont="1" applyBorder="1" applyAlignment="1" applyProtection="1">
      <alignment vertical="center" wrapText="1"/>
      <protection locked="0"/>
    </xf>
    <xf numFmtId="165" fontId="11" fillId="5" borderId="4" xfId="4" applyNumberFormat="1" applyFont="1" applyFill="1" applyBorder="1" applyAlignment="1" applyProtection="1">
      <alignment horizontal="center" vertical="center" wrapText="1"/>
      <protection locked="0"/>
    </xf>
    <xf numFmtId="0" fontId="11" fillId="5" borderId="4" xfId="4" applyNumberFormat="1" applyFont="1" applyFill="1" applyBorder="1" applyAlignment="1" applyProtection="1">
      <alignment horizontal="center" vertical="center" wrapText="1"/>
      <protection locked="0"/>
    </xf>
    <xf numFmtId="43" fontId="8" fillId="7" borderId="4" xfId="1" applyFont="1" applyFill="1" applyBorder="1" applyAlignment="1" applyProtection="1">
      <alignment vertical="center"/>
      <protection locked="0"/>
    </xf>
    <xf numFmtId="43" fontId="10" fillId="7" borderId="4" xfId="1" applyFont="1" applyFill="1" applyBorder="1" applyAlignment="1" applyProtection="1">
      <alignment vertical="center"/>
      <protection locked="0"/>
    </xf>
    <xf numFmtId="166" fontId="8" fillId="0" borderId="4" xfId="0" applyNumberFormat="1" applyFont="1" applyBorder="1" applyAlignment="1" applyProtection="1">
      <alignment vertical="center" wrapText="1"/>
      <protection locked="0"/>
    </xf>
    <xf numFmtId="166" fontId="13" fillId="0" borderId="4" xfId="0" applyNumberFormat="1" applyFont="1" applyBorder="1" applyAlignment="1" applyProtection="1">
      <alignment vertical="center" wrapText="1"/>
      <protection locked="0"/>
    </xf>
    <xf numFmtId="166" fontId="5" fillId="0" borderId="3" xfId="0" applyNumberFormat="1" applyFont="1" applyBorder="1" applyAlignment="1">
      <alignment vertical="center" wrapText="1"/>
    </xf>
    <xf numFmtId="166" fontId="5" fillId="0" borderId="2" xfId="0" applyNumberFormat="1" applyFont="1" applyBorder="1" applyAlignment="1">
      <alignment vertical="center" wrapText="1"/>
    </xf>
    <xf numFmtId="166" fontId="5" fillId="0" borderId="1" xfId="0" applyNumberFormat="1" applyFont="1" applyBorder="1" applyAlignment="1">
      <alignment vertical="center" wrapText="1"/>
    </xf>
    <xf numFmtId="166" fontId="7" fillId="0" borderId="3" xfId="0" applyNumberFormat="1" applyFont="1" applyBorder="1" applyAlignment="1">
      <alignment vertical="center" wrapText="1"/>
    </xf>
    <xf numFmtId="166" fontId="7" fillId="0" borderId="2" xfId="0" applyNumberFormat="1" applyFont="1" applyBorder="1" applyAlignment="1">
      <alignment vertical="center" wrapText="1"/>
    </xf>
    <xf numFmtId="166" fontId="7" fillId="0" borderId="1" xfId="0" applyNumberFormat="1" applyFont="1" applyBorder="1" applyAlignment="1">
      <alignment vertical="center" wrapText="1"/>
    </xf>
    <xf numFmtId="166" fontId="4" fillId="0" borderId="3" xfId="0" applyNumberFormat="1" applyFont="1" applyBorder="1" applyAlignment="1">
      <alignment vertical="center" wrapText="1"/>
    </xf>
    <xf numFmtId="166" fontId="4" fillId="0" borderId="2" xfId="0" applyNumberFormat="1" applyFont="1" applyBorder="1" applyAlignment="1">
      <alignment vertical="center" wrapText="1"/>
    </xf>
    <xf numFmtId="166" fontId="4" fillId="0" borderId="1" xfId="0" applyNumberFormat="1" applyFont="1" applyBorder="1" applyAlignment="1">
      <alignment vertical="center" wrapText="1"/>
    </xf>
    <xf numFmtId="166" fontId="3" fillId="0" borderId="2" xfId="0" applyNumberFormat="1" applyFont="1" applyBorder="1" applyAlignment="1">
      <alignment horizontal="justify" vertical="center" wrapText="1"/>
    </xf>
    <xf numFmtId="166" fontId="3" fillId="0" borderId="1" xfId="0" applyNumberFormat="1" applyFont="1" applyBorder="1" applyAlignment="1">
      <alignment horizontal="justify" vertical="center" wrapText="1"/>
    </xf>
    <xf numFmtId="43" fontId="13" fillId="0" borderId="4" xfId="1" applyFont="1" applyBorder="1" applyAlignment="1" applyProtection="1">
      <alignment vertical="center"/>
    </xf>
    <xf numFmtId="43" fontId="13" fillId="0" borderId="4" xfId="1" applyFont="1" applyBorder="1" applyAlignment="1" applyProtection="1">
      <alignment horizontal="left" vertical="center"/>
    </xf>
    <xf numFmtId="43" fontId="13" fillId="0" borderId="3" xfId="1" applyFont="1" applyBorder="1" applyAlignment="1" applyProtection="1">
      <alignment vertical="center"/>
    </xf>
    <xf numFmtId="43" fontId="13" fillId="0" borderId="2" xfId="1" applyFont="1" applyBorder="1" applyAlignment="1" applyProtection="1">
      <alignment vertical="center"/>
    </xf>
    <xf numFmtId="43" fontId="13" fillId="0" borderId="1" xfId="1" applyFont="1" applyBorder="1" applyAlignment="1" applyProtection="1">
      <alignment vertical="center"/>
    </xf>
    <xf numFmtId="166" fontId="10" fillId="0" borderId="3" xfId="0" applyNumberFormat="1" applyFont="1" applyBorder="1" applyAlignment="1">
      <alignment horizontal="center" vertical="center"/>
    </xf>
    <xf numFmtId="166" fontId="10" fillId="0" borderId="2" xfId="0" applyNumberFormat="1" applyFont="1" applyBorder="1" applyAlignment="1">
      <alignment horizontal="center" vertical="center"/>
    </xf>
    <xf numFmtId="166" fontId="10" fillId="0" borderId="1" xfId="0" applyNumberFormat="1" applyFont="1" applyBorder="1" applyAlignment="1">
      <alignment horizontal="center" vertical="center"/>
    </xf>
    <xf numFmtId="9" fontId="10" fillId="0" borderId="3" xfId="2" applyNumberFormat="1" applyFont="1" applyBorder="1" applyAlignment="1">
      <alignment horizontal="center" vertical="center"/>
    </xf>
    <xf numFmtId="9" fontId="10" fillId="0" borderId="2" xfId="2" applyFont="1" applyBorder="1" applyAlignment="1">
      <alignment horizontal="center" vertical="center"/>
    </xf>
    <xf numFmtId="9" fontId="10" fillId="0" borderId="1" xfId="2" applyFont="1" applyBorder="1" applyAlignment="1">
      <alignment horizontal="center" vertical="center"/>
    </xf>
    <xf numFmtId="165" fontId="19" fillId="6" borderId="4" xfId="3" applyNumberFormat="1" applyFont="1" applyFill="1" applyBorder="1" applyAlignment="1" applyProtection="1">
      <alignment vertical="center" wrapText="1"/>
      <protection locked="0"/>
    </xf>
    <xf numFmtId="166" fontId="23" fillId="0" borderId="3" xfId="0" applyNumberFormat="1" applyFont="1" applyBorder="1" applyAlignment="1" applyProtection="1">
      <alignment horizontal="center" vertical="center"/>
      <protection locked="0"/>
    </xf>
    <xf numFmtId="166" fontId="23" fillId="0" borderId="2" xfId="0" applyNumberFormat="1" applyFont="1" applyBorder="1" applyAlignment="1" applyProtection="1">
      <alignment horizontal="center" vertical="center"/>
      <protection locked="0"/>
    </xf>
    <xf numFmtId="166" fontId="23" fillId="0" borderId="1" xfId="0" applyNumberFormat="1" applyFont="1" applyBorder="1" applyAlignment="1" applyProtection="1">
      <alignment horizontal="center" vertical="center"/>
      <protection locked="0"/>
    </xf>
    <xf numFmtId="166" fontId="12" fillId="0" borderId="4" xfId="0" applyNumberFormat="1" applyFont="1" applyBorder="1" applyAlignment="1" applyProtection="1">
      <alignment horizontal="left" vertical="center" wrapText="1"/>
      <protection locked="0"/>
    </xf>
    <xf numFmtId="165" fontId="19" fillId="6" borderId="4" xfId="3" applyNumberFormat="1" applyFont="1" applyFill="1" applyBorder="1" applyAlignment="1" applyProtection="1">
      <alignment horizontal="left" vertical="center" wrapText="1"/>
      <protection locked="0"/>
    </xf>
    <xf numFmtId="166" fontId="27" fillId="0" borderId="3" xfId="0" applyNumberFormat="1" applyFont="1" applyBorder="1" applyAlignment="1">
      <alignment horizontal="justify" vertical="center" wrapText="1"/>
    </xf>
  </cellXfs>
  <cellStyles count="5">
    <cellStyle name="20% - Accent5" xfId="4" builtinId="46"/>
    <cellStyle name="60% - Accent1" xfId="3" builtinId="32"/>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4 Year Cash Flow</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2"/>
          <c:order val="1"/>
          <c:tx>
            <c:strRef>
              <c:f>'4 Year Cash Flow'!$A$22</c:f>
              <c:strCache>
                <c:ptCount val="1"/>
                <c:pt idx="0">
                  <c:v> Total yearly cash in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'4 Year Cash Flow'!$B$6:$E$6</c:f>
              <c:numCache>
                <c:formatCode>General</c:formatCode>
                <c:ptCount val="4"/>
                <c:pt idx="0">
                  <c:v>2017</c:v>
                </c:pt>
                <c:pt idx="1">
                  <c:v>2018</c:v>
                </c:pt>
                <c:pt idx="2">
                  <c:v>2019</c:v>
                </c:pt>
                <c:pt idx="3">
                  <c:v>2020</c:v>
                </c:pt>
              </c:numCache>
            </c:numRef>
          </c:cat>
          <c:val>
            <c:numRef>
              <c:f>'4 Year Cash Flow'!$B$22:$E$22</c:f>
              <c:numCache>
                <c:formatCode>_-* #,##0.00_-;\-* #,##0.00_-;_-* "-"??_-;_-@_-</c:formatCode>
                <c:ptCount val="4"/>
                <c:pt idx="0">
                  <c:v>4125872</c:v>
                </c:pt>
                <c:pt idx="1">
                  <c:v>4682808</c:v>
                </c:pt>
                <c:pt idx="2">
                  <c:v>5258808</c:v>
                </c:pt>
                <c:pt idx="3">
                  <c:v>5950008</c:v>
                </c:pt>
              </c:numCache>
            </c:numRef>
          </c:val>
          <c:extLst>
            <c:ext xmlns:c16="http://schemas.microsoft.com/office/drawing/2014/chart" uri="{C3380CC4-5D6E-409C-BE32-E72D297353CC}">
              <c16:uniqueId val="{00000000-607C-4762-A0BD-96B023E9F740}"/>
            </c:ext>
          </c:extLst>
        </c:ser>
        <c:ser>
          <c:idx val="1"/>
          <c:order val="2"/>
          <c:tx>
            <c:strRef>
              <c:f>'4 Year Cash Flow'!$A$53</c:f>
              <c:strCache>
                <c:ptCount val="1"/>
                <c:pt idx="0">
                  <c:v> Total yearly cash out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'4 Year Cash Flow'!$B$6:$E$6</c:f>
              <c:numCache>
                <c:formatCode>General</c:formatCode>
                <c:ptCount val="4"/>
                <c:pt idx="0">
                  <c:v>2017</c:v>
                </c:pt>
                <c:pt idx="1">
                  <c:v>2018</c:v>
                </c:pt>
                <c:pt idx="2">
                  <c:v>2019</c:v>
                </c:pt>
                <c:pt idx="3">
                  <c:v>2020</c:v>
                </c:pt>
              </c:numCache>
            </c:numRef>
          </c:cat>
          <c:val>
            <c:numRef>
              <c:f>'4 Year Cash Flow'!$B$65:$E$65</c:f>
              <c:numCache>
                <c:formatCode>_ * #,##0.00_ ;_ * \-#,##0.00_ ;_ * "-"??_ ;_ @_ </c:formatCode>
                <c:ptCount val="4"/>
                <c:pt idx="0">
                  <c:v>-3859126.08</c:v>
                </c:pt>
                <c:pt idx="1">
                  <c:v>-4301053.26</c:v>
                </c:pt>
                <c:pt idx="2">
                  <c:v>-4446827.16</c:v>
                </c:pt>
                <c:pt idx="3">
                  <c:v>-4884827.1100000003</c:v>
                </c:pt>
              </c:numCache>
            </c:numRef>
          </c:val>
          <c:extLst>
            <c:ext xmlns:c16="http://schemas.microsoft.com/office/drawing/2014/chart" uri="{C3380CC4-5D6E-409C-BE32-E72D297353CC}">
              <c16:uniqueId val="{00000001-607C-4762-A0BD-96B023E9F740}"/>
            </c:ext>
          </c:extLst>
        </c:ser>
        <c:ser>
          <c:idx val="3"/>
          <c:order val="3"/>
          <c:tx>
            <c:v>Savage cash in</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'4 Year Cash Flow'!$B$66:$E$66</c:f>
              <c:numCache>
                <c:formatCode>_-* #,##0.00_-;\-* #,##0.00_-;_-* "-"??_-;_-@_-</c:formatCode>
                <c:ptCount val="4"/>
                <c:pt idx="0">
                  <c:v>0</c:v>
                </c:pt>
                <c:pt idx="1">
                  <c:v>0</c:v>
                </c:pt>
                <c:pt idx="2">
                  <c:v>0</c:v>
                </c:pt>
                <c:pt idx="3">
                  <c:v>631200</c:v>
                </c:pt>
              </c:numCache>
            </c:numRef>
          </c:val>
          <c:extLst>
            <c:ext xmlns:c16="http://schemas.microsoft.com/office/drawing/2014/chart" uri="{C3380CC4-5D6E-409C-BE32-E72D297353CC}">
              <c16:uniqueId val="{00000002-607C-4762-A0BD-96B023E9F740}"/>
            </c:ext>
          </c:extLst>
        </c:ser>
        <c:dLbls>
          <c:showLegendKey val="0"/>
          <c:showVal val="0"/>
          <c:showCatName val="0"/>
          <c:showSerName val="0"/>
          <c:showPercent val="0"/>
          <c:showBubbleSize val="0"/>
        </c:dLbls>
        <c:gapWidth val="150"/>
        <c:overlap val="100"/>
        <c:axId val="-2082088096"/>
        <c:axId val="-2081838720"/>
      </c:barChart>
      <c:lineChart>
        <c:grouping val="standard"/>
        <c:varyColors val="0"/>
        <c:ser>
          <c:idx val="0"/>
          <c:order val="0"/>
          <c:tx>
            <c:strRef>
              <c:f>'4 Year Cash Flow'!$A$54</c:f>
              <c:strCache>
                <c:ptCount val="1"/>
                <c:pt idx="0">
                  <c:v>Net difference † </c:v>
                </c:pt>
              </c:strCache>
            </c:strRef>
          </c:tx>
          <c:spPr>
            <a:ln w="28575" cap="rnd">
              <a:solidFill>
                <a:schemeClr val="accent1"/>
              </a:solidFill>
              <a:round/>
            </a:ln>
            <a:effectLst/>
          </c:spPr>
          <c:marker>
            <c:symbol val="none"/>
          </c:marker>
          <c:val>
            <c:numRef>
              <c:f>'4 Year Cash Flow'!$B$54:$E$54</c:f>
              <c:numCache>
                <c:formatCode>0.00_);[Red]\(0.00\)</c:formatCode>
                <c:ptCount val="4"/>
                <c:pt idx="0">
                  <c:v>266745.91999999993</c:v>
                </c:pt>
                <c:pt idx="1">
                  <c:v>381754.74000000022</c:v>
                </c:pt>
                <c:pt idx="2">
                  <c:v>811980.83999999985</c:v>
                </c:pt>
                <c:pt idx="3">
                  <c:v>1065180.8899999997</c:v>
                </c:pt>
              </c:numCache>
            </c:numRef>
          </c:val>
          <c:smooth val="0"/>
          <c:extLst>
            <c:ext xmlns:c16="http://schemas.microsoft.com/office/drawing/2014/chart" uri="{C3380CC4-5D6E-409C-BE32-E72D297353CC}">
              <c16:uniqueId val="{00000003-607C-4762-A0BD-96B023E9F740}"/>
            </c:ext>
          </c:extLst>
        </c:ser>
        <c:dLbls>
          <c:showLegendKey val="0"/>
          <c:showVal val="0"/>
          <c:showCatName val="0"/>
          <c:showSerName val="0"/>
          <c:showPercent val="0"/>
          <c:showBubbleSize val="0"/>
        </c:dLbls>
        <c:marker val="1"/>
        <c:smooth val="0"/>
        <c:axId val="-2082088096"/>
        <c:axId val="-2081838720"/>
      </c:lineChart>
      <c:catAx>
        <c:axId val="-208208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838720"/>
        <c:crosses val="autoZero"/>
        <c:auto val="1"/>
        <c:lblAlgn val="ctr"/>
        <c:lblOffset val="100"/>
        <c:noMultiLvlLbl val="0"/>
      </c:catAx>
      <c:valAx>
        <c:axId val="-2081838720"/>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088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708352</xdr:colOff>
      <xdr:row>4</xdr:row>
      <xdr:rowOff>111892</xdr:rowOff>
    </xdr:from>
    <xdr:to>
      <xdr:col>14</xdr:col>
      <xdr:colOff>105833</xdr:colOff>
      <xdr:row>20</xdr:row>
      <xdr:rowOff>105833</xdr:rowOff>
    </xdr:to>
    <xdr:graphicFrame macro="">
      <xdr:nvGraphicFramePr>
        <xdr:cNvPr id="2" name="图表 1">
          <a:extLst>
            <a:ext uri="{FF2B5EF4-FFF2-40B4-BE49-F238E27FC236}">
              <a16:creationId xmlns:a16="http://schemas.microsoft.com/office/drawing/2014/main" id="{AFD5A2C0-56F4-4ECB-A941-9B9140B62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37FAE-0942-4EC0-867E-F9C0B10D879F}">
  <dimension ref="A1:F66"/>
  <sheetViews>
    <sheetView tabSelected="1" topLeftCell="A48" zoomScaleNormal="100" workbookViewId="0">
      <selection activeCell="H64" sqref="H64"/>
    </sheetView>
  </sheetViews>
  <sheetFormatPr baseColWidth="10" defaultColWidth="11" defaultRowHeight="16"/>
  <cols>
    <col min="1" max="1" width="15.6640625" customWidth="1"/>
    <col min="2" max="2" width="18.6640625" customWidth="1"/>
    <col min="3" max="6" width="15.6640625" customWidth="1"/>
  </cols>
  <sheetData>
    <row r="1" spans="1:6" ht="25">
      <c r="A1" s="69" t="s">
        <v>50</v>
      </c>
      <c r="B1" s="70"/>
      <c r="C1" s="70"/>
      <c r="D1" s="70"/>
      <c r="E1" s="70"/>
      <c r="F1" s="71"/>
    </row>
    <row r="2" spans="1:6" ht="24" customHeight="1">
      <c r="A2" s="72" t="s">
        <v>49</v>
      </c>
      <c r="B2" s="72"/>
      <c r="C2" s="72"/>
      <c r="D2" s="72"/>
      <c r="E2" s="72"/>
      <c r="F2" s="72"/>
    </row>
    <row r="3" spans="1:6" ht="42">
      <c r="A3" s="45" t="s">
        <v>48</v>
      </c>
      <c r="B3" s="44"/>
      <c r="C3" s="44"/>
      <c r="D3" s="44"/>
      <c r="E3" s="44"/>
      <c r="F3" s="3"/>
    </row>
    <row r="4" spans="1:6">
      <c r="A4" s="43" t="s">
        <v>47</v>
      </c>
      <c r="B4" s="42">
        <v>0</v>
      </c>
      <c r="C4" s="14"/>
      <c r="D4" s="14"/>
      <c r="E4" s="14"/>
      <c r="F4" s="14"/>
    </row>
    <row r="5" spans="1:6">
      <c r="A5" s="43" t="s">
        <v>46</v>
      </c>
      <c r="B5" s="42">
        <v>0</v>
      </c>
      <c r="C5" s="14"/>
      <c r="D5" s="14"/>
      <c r="E5" s="14"/>
      <c r="F5" s="14"/>
    </row>
    <row r="6" spans="1:6">
      <c r="A6" s="40" t="s">
        <v>45</v>
      </c>
      <c r="B6" s="41">
        <v>2017</v>
      </c>
      <c r="C6" s="41">
        <v>2018</v>
      </c>
      <c r="D6" s="41">
        <v>2019</v>
      </c>
      <c r="E6" s="41">
        <v>2020</v>
      </c>
      <c r="F6" s="40" t="s">
        <v>44</v>
      </c>
    </row>
    <row r="7" spans="1:6" s="10" customFormat="1" ht="24">
      <c r="A7" s="39" t="s">
        <v>43</v>
      </c>
      <c r="B7" s="12">
        <v>0</v>
      </c>
      <c r="C7" s="12">
        <f>B55</f>
        <v>266745.91999999993</v>
      </c>
      <c r="D7" s="12">
        <f>C55</f>
        <v>648500.66000000015</v>
      </c>
      <c r="E7" s="12">
        <f>D55</f>
        <v>1460481.5</v>
      </c>
      <c r="F7" s="11"/>
    </row>
    <row r="8" spans="1:6" ht="20">
      <c r="A8" s="73" t="s">
        <v>42</v>
      </c>
      <c r="B8" s="73"/>
      <c r="C8" s="73"/>
      <c r="D8" s="73"/>
      <c r="E8" s="73"/>
      <c r="F8" s="73"/>
    </row>
    <row r="9" spans="1:6">
      <c r="A9" s="57" t="s">
        <v>41</v>
      </c>
      <c r="B9" s="57"/>
      <c r="C9" s="57"/>
      <c r="D9" s="57"/>
      <c r="E9" s="57"/>
      <c r="F9" s="57"/>
    </row>
    <row r="10" spans="1:6" ht="24">
      <c r="A10" s="15" t="s">
        <v>40</v>
      </c>
      <c r="B10" s="15">
        <v>0</v>
      </c>
      <c r="C10" s="15">
        <v>0</v>
      </c>
      <c r="D10" s="15">
        <v>0</v>
      </c>
      <c r="E10" s="15"/>
      <c r="F10" s="36">
        <f>SUM(B10:D10)</f>
        <v>0</v>
      </c>
    </row>
    <row r="11" spans="1:6" ht="24">
      <c r="A11" s="15" t="s">
        <v>39</v>
      </c>
      <c r="B11" s="15">
        <v>2801872</v>
      </c>
      <c r="C11" s="15">
        <v>4682808</v>
      </c>
      <c r="D11" s="15">
        <v>5258808</v>
      </c>
      <c r="E11" s="15">
        <v>5950008</v>
      </c>
      <c r="F11" s="29">
        <f>SUM(B11:E11)</f>
        <v>18693496</v>
      </c>
    </row>
    <row r="12" spans="1:6" ht="24">
      <c r="A12" s="15" t="s">
        <v>38</v>
      </c>
      <c r="B12" s="15">
        <v>0</v>
      </c>
      <c r="C12" s="15">
        <v>0</v>
      </c>
      <c r="D12" s="15">
        <v>0</v>
      </c>
      <c r="E12" s="15"/>
      <c r="F12" s="36">
        <f>SUM(B12:D12)</f>
        <v>0</v>
      </c>
    </row>
    <row r="13" spans="1:6" ht="28">
      <c r="A13" s="18" t="s">
        <v>37</v>
      </c>
      <c r="B13" s="23">
        <f>SUM(B10:B12)</f>
        <v>2801872</v>
      </c>
      <c r="C13" s="23">
        <f>SUM(C10:C12)</f>
        <v>4682808</v>
      </c>
      <c r="D13" s="23">
        <f>SUM(D10:D12)</f>
        <v>5258808</v>
      </c>
      <c r="E13" s="23">
        <f>SUM(E10:E12)</f>
        <v>5950008</v>
      </c>
      <c r="F13" s="8">
        <f>SUM(F10:F12)</f>
        <v>18693496</v>
      </c>
    </row>
    <row r="14" spans="1:6">
      <c r="A14" s="37"/>
      <c r="B14" s="15"/>
      <c r="C14" s="15"/>
      <c r="D14" s="15"/>
      <c r="E14" s="15"/>
      <c r="F14" s="36"/>
    </row>
    <row r="15" spans="1:6">
      <c r="A15" s="57" t="s">
        <v>36</v>
      </c>
      <c r="B15" s="57"/>
      <c r="C15" s="57"/>
      <c r="D15" s="57"/>
      <c r="E15" s="57"/>
      <c r="F15" s="57"/>
    </row>
    <row r="16" spans="1:6" ht="24">
      <c r="A16" s="15" t="s">
        <v>35</v>
      </c>
      <c r="B16" s="14">
        <v>824000</v>
      </c>
      <c r="C16" s="14"/>
      <c r="D16" s="14"/>
      <c r="E16" s="14"/>
      <c r="F16" s="36">
        <f>SUM(B16:D16)</f>
        <v>824000</v>
      </c>
    </row>
    <row r="17" spans="1:6">
      <c r="A17" s="15" t="s">
        <v>34</v>
      </c>
      <c r="B17" s="15">
        <v>500000</v>
      </c>
      <c r="C17" s="15"/>
      <c r="D17" s="15"/>
      <c r="E17" s="15"/>
      <c r="F17" s="29">
        <f>SUM(B17:E17)</f>
        <v>500000</v>
      </c>
    </row>
    <row r="18" spans="1:6">
      <c r="A18" s="15" t="s">
        <v>33</v>
      </c>
      <c r="B18" s="15"/>
      <c r="C18" s="15"/>
      <c r="D18" s="15"/>
      <c r="E18" s="15"/>
      <c r="F18" s="36">
        <f>SUM(B18:D18)</f>
        <v>0</v>
      </c>
    </row>
    <row r="19" spans="1:6" ht="24">
      <c r="A19" s="15" t="s">
        <v>32</v>
      </c>
      <c r="B19" s="15">
        <v>0</v>
      </c>
      <c r="C19" s="15"/>
      <c r="D19" s="15"/>
      <c r="E19" s="15"/>
      <c r="F19" s="36">
        <f>SUM(B19:D19)</f>
        <v>0</v>
      </c>
    </row>
    <row r="20" spans="1:6" ht="28">
      <c r="A20" s="18" t="s">
        <v>31</v>
      </c>
      <c r="B20" s="38">
        <f>SUM(B16:B19)</f>
        <v>1324000</v>
      </c>
      <c r="C20" s="38">
        <f>SUM(C16:C19)</f>
        <v>0</v>
      </c>
      <c r="D20" s="38">
        <f>SUM(D16:D19)</f>
        <v>0</v>
      </c>
      <c r="E20" s="38"/>
      <c r="F20" s="29">
        <f>SUM(B20:D20)</f>
        <v>1324000</v>
      </c>
    </row>
    <row r="21" spans="1:6">
      <c r="A21" s="37"/>
      <c r="B21" s="15"/>
      <c r="C21" s="15"/>
      <c r="D21" s="15"/>
      <c r="E21" s="15"/>
      <c r="F21" s="36"/>
    </row>
    <row r="22" spans="1:6" ht="28">
      <c r="A22" s="9" t="s">
        <v>30</v>
      </c>
      <c r="B22" s="8">
        <f>(B13+B20)*(1+$B$4)</f>
        <v>4125872</v>
      </c>
      <c r="C22" s="8">
        <f>(C13+C20)*(1+$B$4)</f>
        <v>4682808</v>
      </c>
      <c r="D22" s="8">
        <f>(D13+D20)*(1+$B$4)</f>
        <v>5258808</v>
      </c>
      <c r="E22" s="8">
        <f>(E13+E20)*(1+$B$4)</f>
        <v>5950008</v>
      </c>
      <c r="F22" s="8">
        <f>SUM(B22:E22)</f>
        <v>20017496</v>
      </c>
    </row>
    <row r="23" spans="1:6">
      <c r="A23" s="35"/>
      <c r="B23" s="34"/>
      <c r="C23" s="34"/>
      <c r="D23" s="34"/>
      <c r="E23" s="34"/>
      <c r="F23" s="34"/>
    </row>
    <row r="24" spans="1:6" ht="20">
      <c r="A24" s="68" t="s">
        <v>29</v>
      </c>
      <c r="B24" s="68"/>
      <c r="C24" s="68"/>
      <c r="D24" s="68"/>
      <c r="E24" s="68"/>
      <c r="F24" s="68"/>
    </row>
    <row r="25" spans="1:6">
      <c r="A25" s="57" t="s">
        <v>28</v>
      </c>
      <c r="B25" s="57"/>
      <c r="C25" s="57"/>
      <c r="D25" s="57"/>
      <c r="E25" s="57"/>
      <c r="F25" s="57"/>
    </row>
    <row r="26" spans="1:6">
      <c r="A26" s="15" t="s">
        <v>27</v>
      </c>
      <c r="B26" s="15">
        <v>1545400</v>
      </c>
      <c r="C26" s="15">
        <v>1541600</v>
      </c>
      <c r="D26" s="15">
        <v>1690640</v>
      </c>
      <c r="E26" s="15">
        <v>1862036</v>
      </c>
      <c r="F26" s="29">
        <f>SUM(B26:E26)</f>
        <v>6639676</v>
      </c>
    </row>
    <row r="27" spans="1:6" ht="28">
      <c r="A27" s="18" t="s">
        <v>26</v>
      </c>
      <c r="B27" s="23">
        <f>SUM(B26:B26)</f>
        <v>1545400</v>
      </c>
      <c r="C27" s="23">
        <f>SUM(C26:C26)</f>
        <v>1541600</v>
      </c>
      <c r="D27" s="23">
        <f>SUM(D26:D26)</f>
        <v>1690640</v>
      </c>
      <c r="E27" s="23">
        <f>SUM(E26:E26)</f>
        <v>1862036</v>
      </c>
      <c r="F27" s="8">
        <f>SUM(B27:E27)</f>
        <v>6639676</v>
      </c>
    </row>
    <row r="28" spans="1:6">
      <c r="A28" s="33"/>
      <c r="B28" s="15"/>
      <c r="C28" s="15"/>
      <c r="D28" s="15"/>
      <c r="E28" s="15"/>
      <c r="F28" s="32"/>
    </row>
    <row r="29" spans="1:6">
      <c r="A29" s="58" t="s">
        <v>25</v>
      </c>
      <c r="B29" s="58"/>
      <c r="C29" s="58"/>
      <c r="D29" s="58"/>
      <c r="E29" s="58"/>
      <c r="F29" s="58"/>
    </row>
    <row r="30" spans="1:6" ht="24">
      <c r="A30" s="15" t="s">
        <v>24</v>
      </c>
      <c r="B30" s="19">
        <v>0</v>
      </c>
      <c r="C30" s="19">
        <v>0</v>
      </c>
      <c r="D30" s="19">
        <v>0</v>
      </c>
      <c r="E30" s="19"/>
      <c r="F30" s="31">
        <f>SUM(B30:D30)</f>
        <v>0</v>
      </c>
    </row>
    <row r="31" spans="1:6">
      <c r="A31" s="15"/>
      <c r="B31" s="19">
        <v>0</v>
      </c>
      <c r="C31" s="19">
        <v>0</v>
      </c>
      <c r="D31" s="19">
        <v>0</v>
      </c>
      <c r="E31" s="19"/>
      <c r="F31" s="31">
        <f>SUM(B31:D31)</f>
        <v>0</v>
      </c>
    </row>
    <row r="32" spans="1:6">
      <c r="A32" s="15" t="s">
        <v>23</v>
      </c>
      <c r="B32" s="19">
        <v>720000</v>
      </c>
      <c r="C32" s="19">
        <v>756000</v>
      </c>
      <c r="D32" s="19">
        <v>797400</v>
      </c>
      <c r="E32" s="19">
        <v>845010</v>
      </c>
      <c r="F32" s="29">
        <f>SUM(B32:E32)</f>
        <v>3118410</v>
      </c>
    </row>
    <row r="33" spans="1:6" ht="24">
      <c r="A33" s="15" t="s">
        <v>22</v>
      </c>
      <c r="B33" s="19">
        <v>733030.08</v>
      </c>
      <c r="C33" s="30">
        <v>787763.88</v>
      </c>
      <c r="D33" s="19">
        <v>844697.16</v>
      </c>
      <c r="E33" s="19">
        <v>910171.08</v>
      </c>
      <c r="F33" s="29">
        <f>SUM(B33:E33)</f>
        <v>3275662.2</v>
      </c>
    </row>
    <row r="34" spans="1:6" ht="56">
      <c r="A34" s="18" t="s">
        <v>21</v>
      </c>
      <c r="B34" s="23">
        <f>SUM(B30:B33)</f>
        <v>1453030.08</v>
      </c>
      <c r="C34" s="23">
        <f>SUM(C30:C33)</f>
        <v>1543763.88</v>
      </c>
      <c r="D34" s="23">
        <f>SUM(D30:D33)</f>
        <v>1642097.1600000001</v>
      </c>
      <c r="E34" s="23">
        <f>SUM(E30:E33)</f>
        <v>1755181.08</v>
      </c>
      <c r="F34" s="8">
        <f>SUM(F30:F33)</f>
        <v>6394072.2000000002</v>
      </c>
    </row>
    <row r="35" spans="1:6">
      <c r="A35" s="27"/>
      <c r="B35" s="26"/>
      <c r="C35" s="26"/>
      <c r="D35" s="26"/>
      <c r="E35" s="26"/>
      <c r="F35" s="26"/>
    </row>
    <row r="36" spans="1:6">
      <c r="A36" s="57" t="s">
        <v>20</v>
      </c>
      <c r="B36" s="57"/>
      <c r="C36" s="57"/>
      <c r="D36" s="57"/>
      <c r="E36" s="57"/>
      <c r="F36" s="57"/>
    </row>
    <row r="37" spans="1:6">
      <c r="A37" s="15" t="s">
        <v>19</v>
      </c>
      <c r="B37" s="19">
        <v>280187</v>
      </c>
      <c r="C37" s="19">
        <v>468280</v>
      </c>
      <c r="D37" s="19">
        <v>525880</v>
      </c>
      <c r="E37" s="19">
        <v>595000</v>
      </c>
      <c r="F37" s="29">
        <f>SUM(B37:E37)</f>
        <v>1869347</v>
      </c>
    </row>
    <row r="38" spans="1:6">
      <c r="A38" s="15" t="s">
        <v>18</v>
      </c>
      <c r="B38" s="19">
        <v>0</v>
      </c>
      <c r="C38" s="19">
        <v>0</v>
      </c>
      <c r="D38" s="19">
        <v>0</v>
      </c>
      <c r="E38" s="19"/>
      <c r="F38" s="29">
        <f>SUM(B38:D38)</f>
        <v>0</v>
      </c>
    </row>
    <row r="39" spans="1:6" ht="28">
      <c r="A39" s="18" t="s">
        <v>17</v>
      </c>
      <c r="B39" s="23">
        <f>SUM(B37:B38)</f>
        <v>280187</v>
      </c>
      <c r="C39" s="23">
        <f>SUM(C37:C38)</f>
        <v>468280</v>
      </c>
      <c r="D39" s="23">
        <f>SUM(D37:D38)</f>
        <v>525880</v>
      </c>
      <c r="E39" s="23">
        <f>SUM(E37:E38)</f>
        <v>595000</v>
      </c>
      <c r="F39" s="8">
        <f>SUM(F37:F38)</f>
        <v>1869347</v>
      </c>
    </row>
    <row r="40" spans="1:6">
      <c r="A40" s="27"/>
      <c r="B40" s="26"/>
      <c r="C40" s="26"/>
      <c r="D40" s="26"/>
      <c r="E40" s="26"/>
      <c r="F40" s="26"/>
    </row>
    <row r="41" spans="1:6">
      <c r="A41" s="24" t="s">
        <v>16</v>
      </c>
      <c r="B41" s="24">
        <v>65550</v>
      </c>
      <c r="C41" s="24">
        <v>65550</v>
      </c>
      <c r="D41" s="24">
        <v>65550</v>
      </c>
      <c r="E41" s="24">
        <v>65550</v>
      </c>
      <c r="F41" s="28"/>
    </row>
    <row r="42" spans="1:6">
      <c r="A42" s="22" t="s">
        <v>15</v>
      </c>
      <c r="B42" s="23">
        <f>SUM(B41)</f>
        <v>65550</v>
      </c>
      <c r="C42" s="23">
        <f>SUM(C41)</f>
        <v>65550</v>
      </c>
      <c r="D42" s="23">
        <f>SUM(D41)</f>
        <v>65550</v>
      </c>
      <c r="E42" s="23">
        <f>SUM(E41)</f>
        <v>65550</v>
      </c>
      <c r="F42" s="16">
        <f>SUM(B42:E42)</f>
        <v>262200</v>
      </c>
    </row>
    <row r="43" spans="1:6">
      <c r="A43" s="27"/>
      <c r="B43" s="26"/>
      <c r="C43" s="26"/>
      <c r="D43" s="26"/>
      <c r="E43" s="26"/>
      <c r="F43" s="25"/>
    </row>
    <row r="44" spans="1:6">
      <c r="A44" s="24" t="s">
        <v>14</v>
      </c>
      <c r="B44" s="24">
        <v>0</v>
      </c>
      <c r="C44" s="24">
        <v>0</v>
      </c>
      <c r="D44" s="24">
        <v>0</v>
      </c>
      <c r="E44" s="24"/>
      <c r="F44" s="24"/>
    </row>
    <row r="45" spans="1:6" ht="28">
      <c r="A45" s="18" t="s">
        <v>13</v>
      </c>
      <c r="B45" s="23">
        <f>SUM(B44)</f>
        <v>0</v>
      </c>
      <c r="C45" s="23">
        <f>SUM(C44)</f>
        <v>0</v>
      </c>
      <c r="D45" s="23">
        <f>SUM(D44)</f>
        <v>0</v>
      </c>
      <c r="E45" s="23"/>
      <c r="F45" s="16">
        <f>SUM(B45:D45)</f>
        <v>0</v>
      </c>
    </row>
    <row r="46" spans="1:6">
      <c r="A46" s="22"/>
      <c r="B46" s="21"/>
      <c r="C46" s="21"/>
      <c r="D46" s="21"/>
      <c r="E46" s="21"/>
      <c r="F46" s="21"/>
    </row>
    <row r="47" spans="1:6">
      <c r="A47" s="59" t="s">
        <v>12</v>
      </c>
      <c r="B47" s="60"/>
      <c r="C47" s="60"/>
      <c r="D47" s="60"/>
      <c r="E47" s="60"/>
      <c r="F47" s="61"/>
    </row>
    <row r="48" spans="1:6">
      <c r="A48" s="15" t="s">
        <v>12</v>
      </c>
      <c r="B48" s="19">
        <v>252000</v>
      </c>
      <c r="C48" s="19">
        <v>252000</v>
      </c>
      <c r="D48" s="19">
        <v>252000</v>
      </c>
      <c r="E48" s="19">
        <v>252000</v>
      </c>
      <c r="F48" s="19"/>
    </row>
    <row r="49" spans="1:6" ht="24">
      <c r="A49" s="15" t="s">
        <v>11</v>
      </c>
      <c r="B49" s="19">
        <v>262959</v>
      </c>
      <c r="C49" s="19">
        <v>262959</v>
      </c>
      <c r="D49" s="19">
        <v>0</v>
      </c>
      <c r="E49" s="19"/>
      <c r="F49" s="19"/>
    </row>
    <row r="50" spans="1:6">
      <c r="A50" s="15" t="s">
        <v>10</v>
      </c>
      <c r="B50" s="19">
        <v>0</v>
      </c>
      <c r="C50" s="20">
        <v>166900.38</v>
      </c>
      <c r="D50" s="20">
        <v>270660</v>
      </c>
      <c r="E50" s="20">
        <v>355060.03</v>
      </c>
      <c r="F50" s="19"/>
    </row>
    <row r="51" spans="1:6" ht="28">
      <c r="A51" s="18" t="s">
        <v>9</v>
      </c>
      <c r="B51" s="17">
        <f>SUM(B48:B50)</f>
        <v>514959</v>
      </c>
      <c r="C51" s="17">
        <f>SUM(C48:C50)</f>
        <v>681859.38</v>
      </c>
      <c r="D51" s="17">
        <f>SUM(D48:D50)</f>
        <v>522660</v>
      </c>
      <c r="E51" s="17">
        <f>SUM(E48:E50)</f>
        <v>607060.03</v>
      </c>
      <c r="F51" s="16">
        <f>SUM(B51:E51)</f>
        <v>2326538.41</v>
      </c>
    </row>
    <row r="52" spans="1:6">
      <c r="A52" s="15"/>
      <c r="B52" s="14"/>
      <c r="C52" s="14"/>
      <c r="D52" s="14"/>
      <c r="E52" s="14"/>
      <c r="F52" s="14"/>
    </row>
    <row r="53" spans="1:6" ht="28">
      <c r="A53" s="9" t="s">
        <v>8</v>
      </c>
      <c r="B53" s="8">
        <f>B27+B34+B39+B45+B42+B51</f>
        <v>3859126.08</v>
      </c>
      <c r="C53" s="8">
        <f>C27+C34+C39+C45+C42+C51</f>
        <v>4301053.26</v>
      </c>
      <c r="D53" s="8">
        <f>D27+D34+D39+D45+D42+D51</f>
        <v>4446827.16</v>
      </c>
      <c r="E53" s="8">
        <f>E27+E34+E39+E45+E42+E51</f>
        <v>4884827.1100000003</v>
      </c>
      <c r="F53" s="8">
        <f>F27+F34+F39+F45+F42+F51</f>
        <v>17491833.609999999</v>
      </c>
    </row>
    <row r="54" spans="1:6" s="10" customFormat="1">
      <c r="A54" s="13" t="s">
        <v>7</v>
      </c>
      <c r="B54" s="12">
        <f>B22-B53</f>
        <v>266745.91999999993</v>
      </c>
      <c r="C54" s="12">
        <f>C22-C53</f>
        <v>381754.74000000022</v>
      </c>
      <c r="D54" s="12">
        <f>D22-D53</f>
        <v>811980.83999999985</v>
      </c>
      <c r="E54" s="12">
        <f>E22-E53</f>
        <v>1065180.8899999997</v>
      </c>
      <c r="F54" s="11"/>
    </row>
    <row r="55" spans="1:6" ht="42">
      <c r="A55" s="9" t="s">
        <v>6</v>
      </c>
      <c r="B55" s="8">
        <f>B54+B7</f>
        <v>266745.91999999993</v>
      </c>
      <c r="C55" s="8">
        <f>C54+C7</f>
        <v>648500.66000000015</v>
      </c>
      <c r="D55" s="8">
        <f>D54+D7</f>
        <v>1460481.5</v>
      </c>
      <c r="E55" s="8">
        <f>E54+E7</f>
        <v>2525662.3899999997</v>
      </c>
      <c r="F55" s="7"/>
    </row>
    <row r="56" spans="1:6">
      <c r="A56" s="6" t="s">
        <v>5</v>
      </c>
      <c r="B56" s="62">
        <f>NPV(0.025,B54,C54,D54,E54)</f>
        <v>2342605.8231240362</v>
      </c>
      <c r="C56" s="63"/>
      <c r="D56" s="63"/>
      <c r="E56" s="63"/>
      <c r="F56" s="64"/>
    </row>
    <row r="57" spans="1:6">
      <c r="A57" s="6" t="s">
        <v>4</v>
      </c>
      <c r="B57" s="65">
        <v>0.33</v>
      </c>
      <c r="C57" s="66"/>
      <c r="D57" s="66"/>
      <c r="E57" s="66"/>
      <c r="F57" s="67"/>
    </row>
    <row r="58" spans="1:6">
      <c r="A58" s="5" t="s">
        <v>3</v>
      </c>
      <c r="B58" s="4"/>
      <c r="C58" s="4"/>
      <c r="D58" s="4"/>
      <c r="E58" s="4"/>
      <c r="F58" s="3"/>
    </row>
    <row r="59" spans="1:6" ht="36" customHeight="1">
      <c r="A59" s="46" t="s">
        <v>2</v>
      </c>
      <c r="B59" s="47"/>
      <c r="C59" s="47"/>
      <c r="D59" s="47"/>
      <c r="E59" s="47"/>
      <c r="F59" s="48"/>
    </row>
    <row r="60" spans="1:6" ht="36" customHeight="1">
      <c r="A60" s="49" t="s">
        <v>1</v>
      </c>
      <c r="B60" s="50"/>
      <c r="C60" s="50"/>
      <c r="D60" s="50"/>
      <c r="E60" s="50"/>
      <c r="F60" s="51"/>
    </row>
    <row r="61" spans="1:6" ht="36" customHeight="1">
      <c r="A61" s="52" t="s">
        <v>0</v>
      </c>
      <c r="B61" s="53"/>
      <c r="C61" s="53"/>
      <c r="D61" s="53"/>
      <c r="E61" s="53"/>
      <c r="F61" s="54"/>
    </row>
    <row r="62" spans="1:6" ht="50" customHeight="1">
      <c r="A62" s="74" t="s">
        <v>51</v>
      </c>
      <c r="B62" s="55"/>
      <c r="C62" s="55"/>
      <c r="D62" s="55"/>
      <c r="E62" s="55"/>
      <c r="F62" s="56"/>
    </row>
    <row r="65" spans="2:5">
      <c r="B65" s="2">
        <f>B53*-1</f>
        <v>-3859126.08</v>
      </c>
      <c r="C65" s="2">
        <f>C53*-1</f>
        <v>-4301053.26</v>
      </c>
      <c r="D65" s="2">
        <f>D53*-1</f>
        <v>-4446827.16</v>
      </c>
      <c r="E65" s="2">
        <f>E53*-1</f>
        <v>-4884827.1100000003</v>
      </c>
    </row>
    <row r="66" spans="2:5">
      <c r="B66" s="1">
        <v>0</v>
      </c>
      <c r="C66" s="1">
        <v>0</v>
      </c>
      <c r="D66" s="1">
        <v>0</v>
      </c>
      <c r="E66" s="1">
        <v>631200</v>
      </c>
    </row>
  </sheetData>
  <mergeCells count="16">
    <mergeCell ref="A24:F24"/>
    <mergeCell ref="A1:F1"/>
    <mergeCell ref="A2:F2"/>
    <mergeCell ref="A8:F8"/>
    <mergeCell ref="A9:F9"/>
    <mergeCell ref="A15:F15"/>
    <mergeCell ref="A59:F59"/>
    <mergeCell ref="A60:F60"/>
    <mergeCell ref="A61:F61"/>
    <mergeCell ref="A62:F62"/>
    <mergeCell ref="A25:F25"/>
    <mergeCell ref="A29:F29"/>
    <mergeCell ref="A36:F36"/>
    <mergeCell ref="A47:F47"/>
    <mergeCell ref="B56:F56"/>
    <mergeCell ref="B57:F57"/>
  </mergeCells>
  <phoneticPr fontId="2" type="noConversion"/>
  <dataValidations count="2">
    <dataValidation type="list" allowBlank="1" showInputMessage="1" showErrorMessage="1" prompt="What changes are you expecting in your revenues" sqref="B4" xr:uid="{00000000-0002-0000-0100-000001000000}">
      <formula1>$R$2:$R$74</formula1>
    </dataValidation>
    <dataValidation type="list" allowBlank="1" showInputMessage="1" showErrorMessage="1" prompt="What changes are you expecting in your expenses" sqref="B5" xr:uid="{00000000-0002-0000-0100-000000000000}">
      <formula1>$R$2:$R$74</formula1>
    </dataValidation>
  </dataValidation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4 Year Cash 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Shine</dc:creator>
  <cp:lastModifiedBy>Microsoft Office User</cp:lastModifiedBy>
  <dcterms:created xsi:type="dcterms:W3CDTF">2018-06-25T15:37:21Z</dcterms:created>
  <dcterms:modified xsi:type="dcterms:W3CDTF">2018-06-26T09:43:21Z</dcterms:modified>
</cp:coreProperties>
</file>