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zhaoangyouyou/Desktop/software management/"/>
    </mc:Choice>
  </mc:AlternateContent>
  <bookViews>
    <workbookView xWindow="620" yWindow="1160" windowWidth="28160" windowHeight="16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C40" i="1"/>
  <c r="D40" i="1"/>
  <c r="E40" i="1"/>
  <c r="F40" i="1"/>
  <c r="E27" i="1"/>
  <c r="E26" i="1"/>
  <c r="B22" i="1"/>
  <c r="C22" i="1"/>
  <c r="D22" i="1"/>
  <c r="E22" i="1"/>
  <c r="E21" i="1"/>
  <c r="D33" i="1"/>
  <c r="E33" i="1"/>
  <c r="F33" i="1"/>
  <c r="G33" i="1"/>
  <c r="H33" i="1"/>
  <c r="I33" i="1"/>
  <c r="J33" i="1"/>
  <c r="K33" i="1"/>
  <c r="L33" i="1"/>
  <c r="M33" i="1"/>
  <c r="C33" i="1"/>
  <c r="E32" i="1"/>
  <c r="F32" i="1"/>
  <c r="G32" i="1"/>
  <c r="H32" i="1"/>
  <c r="I32" i="1"/>
  <c r="J32" i="1"/>
  <c r="K32" i="1"/>
  <c r="L32" i="1"/>
  <c r="M32" i="1"/>
  <c r="D32" i="1"/>
  <c r="D21" i="1"/>
  <c r="D26" i="1"/>
  <c r="C21" i="1"/>
  <c r="C26" i="1"/>
  <c r="B3" i="1"/>
  <c r="B5" i="1"/>
  <c r="C3" i="1"/>
  <c r="C5" i="1"/>
  <c r="D3" i="1"/>
  <c r="D5" i="1"/>
  <c r="E3" i="1"/>
  <c r="E5" i="1"/>
  <c r="F3" i="1"/>
  <c r="F5" i="1"/>
  <c r="G3" i="1"/>
  <c r="G5" i="1"/>
  <c r="H3" i="1"/>
  <c r="H5" i="1"/>
  <c r="I3" i="1"/>
  <c r="I5" i="1"/>
  <c r="J3" i="1"/>
  <c r="J5" i="1"/>
  <c r="K3" i="1"/>
  <c r="K5" i="1"/>
  <c r="L3" i="1"/>
  <c r="L5" i="1"/>
  <c r="M3" i="1"/>
  <c r="M5" i="1"/>
  <c r="B20" i="1"/>
  <c r="B21" i="1"/>
  <c r="B26" i="1"/>
  <c r="D27" i="1"/>
  <c r="B27" i="1"/>
  <c r="C27" i="1"/>
  <c r="C13" i="1"/>
  <c r="C14" i="1"/>
  <c r="C16" i="1"/>
  <c r="D13" i="1"/>
  <c r="D14" i="1"/>
  <c r="D16" i="1"/>
  <c r="E13" i="1"/>
  <c r="E14" i="1"/>
  <c r="E16" i="1"/>
  <c r="F13" i="1"/>
  <c r="F14" i="1"/>
  <c r="F16" i="1"/>
  <c r="G13" i="1"/>
  <c r="G14" i="1"/>
  <c r="G16" i="1"/>
  <c r="H13" i="1"/>
  <c r="H14" i="1"/>
  <c r="H16" i="1"/>
  <c r="I13" i="1"/>
  <c r="I14" i="1"/>
  <c r="I16" i="1"/>
  <c r="J13" i="1"/>
  <c r="J14" i="1"/>
  <c r="J16" i="1"/>
  <c r="K13" i="1"/>
  <c r="K14" i="1"/>
  <c r="K16" i="1"/>
  <c r="L13" i="1"/>
  <c r="L14" i="1"/>
  <c r="L16" i="1"/>
  <c r="M13" i="1"/>
  <c r="M14" i="1"/>
  <c r="M16" i="1"/>
  <c r="B13" i="1"/>
  <c r="B14" i="1"/>
  <c r="B16" i="1"/>
</calcChain>
</file>

<file path=xl/sharedStrings.xml><?xml version="1.0" encoding="utf-8"?>
<sst xmlns="http://schemas.openxmlformats.org/spreadsheetml/2006/main" count="31" uniqueCount="28">
  <si>
    <t>月份</t>
  </si>
  <si>
    <t>收入</t>
  </si>
  <si>
    <t>广告收入</t>
  </si>
  <si>
    <t>收入总计</t>
  </si>
  <si>
    <t>支出</t>
  </si>
  <si>
    <t>软件收入</t>
  </si>
  <si>
    <t>软件服务</t>
  </si>
  <si>
    <t>工资</t>
  </si>
  <si>
    <t>设备</t>
  </si>
  <si>
    <t>维护</t>
  </si>
  <si>
    <t>广告</t>
  </si>
  <si>
    <t>保险</t>
  </si>
  <si>
    <t>售后服务</t>
  </si>
  <si>
    <t>增值税（6%）</t>
  </si>
  <si>
    <t>支出总计</t>
  </si>
  <si>
    <t>小结</t>
  </si>
  <si>
    <t>利润</t>
  </si>
  <si>
    <t>年份</t>
  </si>
  <si>
    <t>增值税</t>
  </si>
  <si>
    <t>总收入</t>
  </si>
  <si>
    <t>花费开支</t>
  </si>
  <si>
    <t>管理开支</t>
  </si>
  <si>
    <t>金融开支</t>
  </si>
  <si>
    <t>总利润</t>
  </si>
  <si>
    <t>累计收益</t>
  </si>
  <si>
    <t>固定成本</t>
  </si>
  <si>
    <t>可变成本</t>
  </si>
  <si>
    <t>总成本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</si>
</sst>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2" borderId="0" xfId="0" applyFill="1"/>
    <xf numFmtId="3" fontId="0" fillId="0" borderId="0" xfId="0" applyNumberFormat="1"/>
    <xf numFmtId="1" fontId="0" fillId="2" borderId="0" xfId="0" applyNumberFormat="1" applyFill="1"/>
    <xf numFmtId="3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</a:t>
            </a:r>
            <a:r>
              <a:rPr lang="zh-CN" altLang="en-US"/>
              <a:t>个月现金流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67147856518"/>
          <c:y val="0.161875182268883"/>
          <c:w val="0.837932852143482"/>
          <c:h val="0.616480752405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Sheet1!$B$31:$M$31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Sheet1!$B$32:$M$32</c:f>
              <c:numCache>
                <c:formatCode>General</c:formatCode>
                <c:ptCount val="12"/>
                <c:pt idx="0">
                  <c:v>500000.0</c:v>
                </c:pt>
                <c:pt idx="1">
                  <c:v>3597.0</c:v>
                </c:pt>
                <c:pt idx="2" formatCode="0">
                  <c:v>4984.885329422807</c:v>
                </c:pt>
                <c:pt idx="3" formatCode="0">
                  <c:v>6889.039133242233</c:v>
                </c:pt>
                <c:pt idx="4" formatCode="0">
                  <c:v>9485.174635513356</c:v>
                </c:pt>
                <c:pt idx="5" formatCode="0">
                  <c:v>12993.83382573281</c:v>
                </c:pt>
                <c:pt idx="6" formatCode="0">
                  <c:v>17679.93544141169</c:v>
                </c:pt>
                <c:pt idx="7" formatCode="0">
                  <c:v>28840.58440442351</c:v>
                </c:pt>
                <c:pt idx="8" formatCode="0">
                  <c:v>36773.82097618304</c:v>
                </c:pt>
                <c:pt idx="9" formatCode="0">
                  <c:v>51721.70546520898</c:v>
                </c:pt>
                <c:pt idx="10" formatCode="0">
                  <c:v>63788.28427399902</c:v>
                </c:pt>
                <c:pt idx="11" formatCode="0">
                  <c:v>82848.72624683657</c:v>
                </c:pt>
              </c:numCache>
            </c:numRef>
          </c:val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Sheet1!$B$31:$M$31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Sheet1!$B$33:$M$33</c:f>
              <c:numCache>
                <c:formatCode>0</c:formatCode>
                <c:ptCount val="12"/>
                <c:pt idx="0" formatCode="General">
                  <c:v>-500000.0</c:v>
                </c:pt>
                <c:pt idx="1">
                  <c:v>-160215.8345195451</c:v>
                </c:pt>
                <c:pt idx="2">
                  <c:v>-120299.0931197654</c:v>
                </c:pt>
                <c:pt idx="3">
                  <c:v>-160413.3423479945</c:v>
                </c:pt>
                <c:pt idx="4">
                  <c:v>-80569.1104781308</c:v>
                </c:pt>
                <c:pt idx="5">
                  <c:v>-85779.63002954397</c:v>
                </c:pt>
                <c:pt idx="6">
                  <c:v>-81060.7961264847</c:v>
                </c:pt>
                <c:pt idx="7">
                  <c:v>-88730.43506426541</c:v>
                </c:pt>
                <c:pt idx="8">
                  <c:v>-54206.42925857098</c:v>
                </c:pt>
                <c:pt idx="9">
                  <c:v>-55103.30232791254</c:v>
                </c:pt>
                <c:pt idx="10">
                  <c:v>-55827.29705643994</c:v>
                </c:pt>
                <c:pt idx="11">
                  <c:v>-56970.92357481019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1163696"/>
        <c:axId val="-2141167056"/>
      </c:barChart>
      <c:catAx>
        <c:axId val="-21411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67056"/>
        <c:crosses val="autoZero"/>
        <c:auto val="1"/>
        <c:lblAlgn val="ctr"/>
        <c:lblOffset val="100"/>
        <c:noMultiLvlLbl val="0"/>
      </c:catAx>
      <c:valAx>
        <c:axId val="-21411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6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盈亏平衡图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Sheet1!$B$36:$F$36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Sheet1!$B$37:$F$37</c:f>
              <c:numCache>
                <c:formatCode>General</c:formatCode>
                <c:ptCount val="5"/>
                <c:pt idx="0">
                  <c:v>0.0</c:v>
                </c:pt>
                <c:pt idx="1">
                  <c:v>200000.0</c:v>
                </c:pt>
                <c:pt idx="2">
                  <c:v>400000.0</c:v>
                </c:pt>
                <c:pt idx="3">
                  <c:v>600000.0</c:v>
                </c:pt>
                <c:pt idx="4">
                  <c:v>800000.0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固定成本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Sheet1!$B$36:$F$36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Sheet1!$B$38:$F$38</c:f>
              <c:numCache>
                <c:formatCode>General</c:formatCode>
                <c:ptCount val="5"/>
                <c:pt idx="0">
                  <c:v>100000.0</c:v>
                </c:pt>
                <c:pt idx="1">
                  <c:v>100000.0</c:v>
                </c:pt>
                <c:pt idx="2">
                  <c:v>100000.0</c:v>
                </c:pt>
                <c:pt idx="3">
                  <c:v>100000.0</c:v>
                </c:pt>
                <c:pt idx="4">
                  <c:v>100000.0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可变成本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Sheet1!$B$36:$F$36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Sheet1!$B$39:$F$39</c:f>
              <c:numCache>
                <c:formatCode>General</c:formatCode>
                <c:ptCount val="5"/>
                <c:pt idx="0">
                  <c:v>0.0</c:v>
                </c:pt>
                <c:pt idx="1">
                  <c:v>125000.0</c:v>
                </c:pt>
                <c:pt idx="2">
                  <c:v>250000.0</c:v>
                </c:pt>
                <c:pt idx="3">
                  <c:v>375000.0</c:v>
                </c:pt>
                <c:pt idx="4">
                  <c:v>500000.0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Sheet1!$A$40</c:f>
              <c:strCache>
                <c:ptCount val="1"/>
                <c:pt idx="0">
                  <c:v>总成本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Sheet1!$B$36:$F$36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Sheet1!$B$40:$F$40</c:f>
              <c:numCache>
                <c:formatCode>General</c:formatCode>
                <c:ptCount val="5"/>
                <c:pt idx="0">
                  <c:v>100000.0</c:v>
                </c:pt>
                <c:pt idx="1">
                  <c:v>225000.0</c:v>
                </c:pt>
                <c:pt idx="2">
                  <c:v>350000.0</c:v>
                </c:pt>
                <c:pt idx="3">
                  <c:v>475000.0</c:v>
                </c:pt>
                <c:pt idx="4">
                  <c:v>600000.0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353232"/>
        <c:axId val="-2115349776"/>
      </c:lineChart>
      <c:catAx>
        <c:axId val="-21153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49776"/>
        <c:crosses val="autoZero"/>
        <c:auto val="1"/>
        <c:lblAlgn val="ctr"/>
        <c:lblOffset val="100"/>
        <c:noMultiLvlLbl val="0"/>
      </c:catAx>
      <c:valAx>
        <c:axId val="-21153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5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203007518797"/>
          <c:y val="0.101820931323982"/>
          <c:w val="0.384360902255639"/>
          <c:h val="0.0416669273956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412750</xdr:colOff>
      <xdr:row>20</xdr:row>
      <xdr:rowOff>158750</xdr:rowOff>
    </xdr:from>
    <xdr:to>
      <xdr:col>19</xdr:col>
      <xdr:colOff>31750</xdr:colOff>
      <xdr:row>34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42</xdr:row>
      <xdr:rowOff>50800</xdr:rowOff>
    </xdr:from>
    <xdr:to>
      <xdr:col>10</xdr:col>
      <xdr:colOff>609600</xdr:colOff>
      <xdr:row>70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0.44812</cdr:x>
      <cdr:y>0.92274</cdr:y>
    </cdr:from>
    <cdr:to>
      <cdr:x>0.7188</cdr:x>
      <cdr:y>0.99117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84600" y="5308600"/>
          <a:ext cx="2286000" cy="393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>
              <a:solidFill>
                <a:schemeClr val="tx1">
                  <a:lumMod val="65000"/>
                  <a:lumOff val="35000"/>
                </a:schemeClr>
              </a:solidFill>
            </a:rPr>
            <a:t>用户数量</a:t>
          </a:r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</a:rPr>
            <a:t>/</a:t>
          </a:r>
          <a:r>
            <a:rPr lang="zh-CN" altLang="en-US" sz="1100">
              <a:solidFill>
                <a:schemeClr val="tx1">
                  <a:lumMod val="65000"/>
                  <a:lumOff val="35000"/>
                </a:schemeClr>
              </a:solidFill>
            </a:rPr>
            <a:t>万人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L41" sqref="L41"/>
    </sheetView>
  </sheetViews>
  <sheetFormatPr baseColWidth="10" defaultRowHeight="16" x14ac:dyDescent="0.2"/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s="1" customFormat="1" x14ac:dyDescent="0.2">
      <c r="A3" s="1" t="s">
        <v>6</v>
      </c>
      <c r="B3" s="1">
        <f>200000*(1/(1+EXP(4)))</f>
        <v>3597.2419924183118</v>
      </c>
      <c r="C3" s="1">
        <f>200000*(1/(1+EXP(4-B1/3)))</f>
        <v>4984.8853294228074</v>
      </c>
      <c r="D3" s="1">
        <f t="shared" ref="D3:M3" si="0">200000*(1/(1+EXP(4-C1/3)))</f>
        <v>6889.0391332422332</v>
      </c>
      <c r="E3" s="1">
        <f t="shared" si="0"/>
        <v>9485.1746355133564</v>
      </c>
      <c r="F3" s="1">
        <f t="shared" si="0"/>
        <v>12993.833825732809</v>
      </c>
      <c r="G3" s="1">
        <f t="shared" si="0"/>
        <v>17679.93544141169</v>
      </c>
      <c r="H3" s="1">
        <f t="shared" si="0"/>
        <v>23840.584404423509</v>
      </c>
      <c r="I3" s="1">
        <f t="shared" si="0"/>
        <v>31773.820976183033</v>
      </c>
      <c r="J3" s="1">
        <f t="shared" si="0"/>
        <v>41721.705465208979</v>
      </c>
      <c r="K3" s="1">
        <f t="shared" si="0"/>
        <v>53788.284273999023</v>
      </c>
      <c r="L3" s="1">
        <f t="shared" si="0"/>
        <v>67848.726246836566</v>
      </c>
      <c r="M3" s="1">
        <f t="shared" si="0"/>
        <v>83485.958707537051</v>
      </c>
    </row>
    <row r="4" spans="1:13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5000</v>
      </c>
      <c r="I4">
        <v>5000</v>
      </c>
      <c r="J4">
        <v>10000</v>
      </c>
      <c r="K4">
        <v>10000</v>
      </c>
      <c r="L4">
        <v>15000</v>
      </c>
      <c r="M4">
        <v>15000</v>
      </c>
    </row>
    <row r="5" spans="1:13" x14ac:dyDescent="0.2">
      <c r="A5" t="s">
        <v>3</v>
      </c>
      <c r="B5" s="1">
        <f>B3+B4</f>
        <v>3597.2419924183118</v>
      </c>
      <c r="C5" s="1">
        <f t="shared" ref="C5:M5" si="1">C3+C4</f>
        <v>4984.8853294228074</v>
      </c>
      <c r="D5" s="1">
        <f t="shared" si="1"/>
        <v>6889.0391332422332</v>
      </c>
      <c r="E5" s="1">
        <f t="shared" si="1"/>
        <v>9485.1746355133564</v>
      </c>
      <c r="F5" s="1">
        <f t="shared" si="1"/>
        <v>12993.833825732809</v>
      </c>
      <c r="G5" s="1">
        <f t="shared" si="1"/>
        <v>17679.93544141169</v>
      </c>
      <c r="H5" s="1">
        <f t="shared" si="1"/>
        <v>28840.584404423509</v>
      </c>
      <c r="I5" s="1">
        <f t="shared" si="1"/>
        <v>36773.820976183037</v>
      </c>
      <c r="J5" s="1">
        <f t="shared" si="1"/>
        <v>51721.705465208979</v>
      </c>
      <c r="K5" s="1">
        <f t="shared" si="1"/>
        <v>63788.284273999023</v>
      </c>
      <c r="L5" s="1">
        <f t="shared" si="1"/>
        <v>82848.726246836566</v>
      </c>
      <c r="M5" s="1">
        <f t="shared" si="1"/>
        <v>98485.958707537051</v>
      </c>
    </row>
    <row r="6" spans="1:13" x14ac:dyDescent="0.2">
      <c r="A6" s="3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t="s">
        <v>7</v>
      </c>
      <c r="B7">
        <v>90000</v>
      </c>
      <c r="C7">
        <v>110000</v>
      </c>
      <c r="D7">
        <v>150000</v>
      </c>
      <c r="E7">
        <v>70000</v>
      </c>
      <c r="F7">
        <v>75000</v>
      </c>
      <c r="G7">
        <v>70000</v>
      </c>
      <c r="H7">
        <v>65000</v>
      </c>
      <c r="I7">
        <v>30000</v>
      </c>
      <c r="J7">
        <v>30000</v>
      </c>
      <c r="K7">
        <v>30000</v>
      </c>
      <c r="L7">
        <v>30000</v>
      </c>
      <c r="M7">
        <v>30000</v>
      </c>
    </row>
    <row r="8" spans="1:13" x14ac:dyDescent="0.2">
      <c r="A8" t="s">
        <v>8</v>
      </c>
      <c r="B8">
        <v>8000</v>
      </c>
      <c r="C8">
        <v>8000</v>
      </c>
      <c r="D8">
        <v>8000</v>
      </c>
      <c r="E8">
        <v>8000</v>
      </c>
      <c r="F8">
        <v>8000</v>
      </c>
      <c r="G8">
        <v>8000</v>
      </c>
      <c r="H8">
        <v>8000</v>
      </c>
      <c r="I8">
        <v>8000</v>
      </c>
      <c r="J8">
        <v>8000</v>
      </c>
      <c r="K8">
        <v>8000</v>
      </c>
      <c r="L8">
        <v>8000</v>
      </c>
      <c r="M8">
        <v>8000</v>
      </c>
    </row>
    <row r="9" spans="1:13" x14ac:dyDescent="0.2">
      <c r="A9" t="s">
        <v>9</v>
      </c>
      <c r="B9">
        <v>2000</v>
      </c>
      <c r="C9">
        <v>2000</v>
      </c>
      <c r="D9">
        <v>2000</v>
      </c>
      <c r="E9">
        <v>2000</v>
      </c>
      <c r="F9">
        <v>2000</v>
      </c>
      <c r="G9">
        <v>2000</v>
      </c>
      <c r="H9">
        <v>2000</v>
      </c>
      <c r="I9">
        <v>2000</v>
      </c>
      <c r="J9">
        <v>2000</v>
      </c>
      <c r="K9">
        <v>2000</v>
      </c>
      <c r="L9">
        <v>2000</v>
      </c>
      <c r="M9">
        <v>2000</v>
      </c>
    </row>
    <row r="10" spans="1:13" x14ac:dyDescent="0.2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10000</v>
      </c>
      <c r="I10">
        <v>10000</v>
      </c>
      <c r="J10">
        <v>10000</v>
      </c>
      <c r="K10">
        <v>10000</v>
      </c>
      <c r="L10">
        <v>10000</v>
      </c>
      <c r="M10">
        <v>10000</v>
      </c>
    </row>
    <row r="11" spans="1:13" x14ac:dyDescent="0.2">
      <c r="A11" t="s">
        <v>11</v>
      </c>
      <c r="B11">
        <v>60000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2000</v>
      </c>
      <c r="I12">
        <v>2000</v>
      </c>
      <c r="J12">
        <v>2000</v>
      </c>
      <c r="K12">
        <v>2000</v>
      </c>
      <c r="L12">
        <v>2000</v>
      </c>
      <c r="M12">
        <v>2000</v>
      </c>
    </row>
    <row r="13" spans="1:13" s="1" customFormat="1" x14ac:dyDescent="0.2">
      <c r="A13" s="1" t="s">
        <v>13</v>
      </c>
      <c r="B13" s="1">
        <f>B5*0.06</f>
        <v>215.83451954509871</v>
      </c>
      <c r="C13" s="1">
        <f t="shared" ref="C13:M13" si="2">C5*0.06</f>
        <v>299.09311976536844</v>
      </c>
      <c r="D13" s="1">
        <f t="shared" si="2"/>
        <v>413.34234799453395</v>
      </c>
      <c r="E13" s="1">
        <f t="shared" si="2"/>
        <v>569.11047813080131</v>
      </c>
      <c r="F13" s="1">
        <f t="shared" si="2"/>
        <v>779.63002954396848</v>
      </c>
      <c r="G13" s="1">
        <f t="shared" si="2"/>
        <v>1060.7961264847013</v>
      </c>
      <c r="H13" s="1">
        <f t="shared" si="2"/>
        <v>1730.4350642654106</v>
      </c>
      <c r="I13" s="1">
        <f t="shared" si="2"/>
        <v>2206.4292585709823</v>
      </c>
      <c r="J13" s="1">
        <f t="shared" si="2"/>
        <v>3103.3023279125387</v>
      </c>
      <c r="K13" s="1">
        <f t="shared" si="2"/>
        <v>3827.2970564399411</v>
      </c>
      <c r="L13" s="1">
        <f t="shared" si="2"/>
        <v>4970.9235748101937</v>
      </c>
      <c r="M13" s="1">
        <f t="shared" si="2"/>
        <v>5909.157522452223</v>
      </c>
    </row>
    <row r="14" spans="1:13" s="1" customFormat="1" x14ac:dyDescent="0.2">
      <c r="A14" s="1" t="s">
        <v>14</v>
      </c>
      <c r="B14" s="1">
        <f t="shared" ref="B14:M14" si="3">SUM(B7:B13)</f>
        <v>160215.83451954511</v>
      </c>
      <c r="C14" s="1">
        <f t="shared" si="3"/>
        <v>120299.09311976537</v>
      </c>
      <c r="D14" s="1">
        <f t="shared" si="3"/>
        <v>160413.34234799453</v>
      </c>
      <c r="E14" s="1">
        <f t="shared" si="3"/>
        <v>80569.110478130795</v>
      </c>
      <c r="F14" s="1">
        <f t="shared" si="3"/>
        <v>85779.630029543972</v>
      </c>
      <c r="G14" s="1">
        <f t="shared" si="3"/>
        <v>81060.796126484696</v>
      </c>
      <c r="H14" s="1">
        <f t="shared" si="3"/>
        <v>88730.435064265417</v>
      </c>
      <c r="I14" s="1">
        <f t="shared" si="3"/>
        <v>54206.429258570985</v>
      </c>
      <c r="J14" s="1">
        <f t="shared" si="3"/>
        <v>55103.302327912541</v>
      </c>
      <c r="K14" s="1">
        <f t="shared" si="3"/>
        <v>55827.297056439944</v>
      </c>
      <c r="L14" s="1">
        <f t="shared" si="3"/>
        <v>56970.923574810193</v>
      </c>
      <c r="M14" s="1">
        <f t="shared" si="3"/>
        <v>57909.157522452224</v>
      </c>
    </row>
    <row r="15" spans="1:13" x14ac:dyDescent="0.2">
      <c r="A15" s="3" t="s">
        <v>15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t="s">
        <v>16</v>
      </c>
      <c r="B16" s="1">
        <f>B5-B14</f>
        <v>-156618.59252712681</v>
      </c>
      <c r="C16" s="1">
        <f t="shared" ref="C16:M16" si="4">C5-C14</f>
        <v>-115314.20779034257</v>
      </c>
      <c r="D16" s="1">
        <f t="shared" si="4"/>
        <v>-153524.30321475229</v>
      </c>
      <c r="E16" s="1">
        <f t="shared" si="4"/>
        <v>-71083.935842617444</v>
      </c>
      <c r="F16" s="1">
        <f t="shared" si="4"/>
        <v>-72785.796203811158</v>
      </c>
      <c r="G16" s="1">
        <f t="shared" si="4"/>
        <v>-63380.860685073007</v>
      </c>
      <c r="H16" s="1">
        <f t="shared" si="4"/>
        <v>-59889.850659841904</v>
      </c>
      <c r="I16" s="1">
        <f t="shared" si="4"/>
        <v>-17432.608282387948</v>
      </c>
      <c r="J16" s="1">
        <f t="shared" si="4"/>
        <v>-3381.5968627035618</v>
      </c>
      <c r="K16" s="1">
        <f t="shared" si="4"/>
        <v>7960.987217559079</v>
      </c>
      <c r="L16" s="1">
        <f t="shared" si="4"/>
        <v>25877.802672026373</v>
      </c>
      <c r="M16" s="1">
        <f t="shared" si="4"/>
        <v>40576.801185084827</v>
      </c>
    </row>
    <row r="19" spans="1:13" s="7" customFormat="1" x14ac:dyDescent="0.2">
      <c r="A19" s="3" t="s">
        <v>17</v>
      </c>
      <c r="B19" s="3">
        <v>1</v>
      </c>
      <c r="C19" s="3">
        <v>2</v>
      </c>
      <c r="D19" s="3">
        <v>3</v>
      </c>
      <c r="E19" s="3">
        <v>4</v>
      </c>
    </row>
    <row r="20" spans="1:13" x14ac:dyDescent="0.2">
      <c r="A20" t="s">
        <v>5</v>
      </c>
      <c r="B20" s="1">
        <f>SUM(B5:M5)</f>
        <v>418089.19043192931</v>
      </c>
      <c r="C20">
        <v>1945508</v>
      </c>
      <c r="D20">
        <v>2387450</v>
      </c>
      <c r="E20">
        <v>2643809</v>
      </c>
    </row>
    <row r="21" spans="1:13" s="4" customFormat="1" x14ac:dyDescent="0.2">
      <c r="A21" s="4" t="s">
        <v>18</v>
      </c>
      <c r="B21" s="4">
        <f>-(0.06*B20)</f>
        <v>-25085.351425915756</v>
      </c>
      <c r="C21" s="4">
        <f t="shared" ref="C21:E21" si="5">-(0.06*C20)</f>
        <v>-116730.48</v>
      </c>
      <c r="D21" s="4">
        <f t="shared" si="5"/>
        <v>-143247</v>
      </c>
      <c r="E21" s="4">
        <f t="shared" si="5"/>
        <v>-158628.54</v>
      </c>
    </row>
    <row r="22" spans="1:13" s="1" customFormat="1" x14ac:dyDescent="0.2">
      <c r="A22" s="5" t="s">
        <v>19</v>
      </c>
      <c r="B22" s="6">
        <f t="shared" ref="B22:D22" si="6">B20+B21</f>
        <v>393003.83900601353</v>
      </c>
      <c r="C22" s="6">
        <f t="shared" si="6"/>
        <v>1828777.52</v>
      </c>
      <c r="D22" s="6">
        <f t="shared" si="6"/>
        <v>2244203</v>
      </c>
      <c r="E22" s="6">
        <f>E20+E21</f>
        <v>2485180.46</v>
      </c>
    </row>
    <row r="23" spans="1:13" x14ac:dyDescent="0.2">
      <c r="A23" t="s">
        <v>20</v>
      </c>
      <c r="B23">
        <v>-1136000</v>
      </c>
      <c r="C23">
        <v>-826000</v>
      </c>
      <c r="D23">
        <v>-1026000</v>
      </c>
      <c r="E23">
        <v>-936000</v>
      </c>
    </row>
    <row r="24" spans="1:13" x14ac:dyDescent="0.2">
      <c r="A24" t="s">
        <v>21</v>
      </c>
      <c r="B24">
        <v>-10000</v>
      </c>
      <c r="C24">
        <v>-30000</v>
      </c>
      <c r="D24">
        <v>-30000</v>
      </c>
      <c r="E24">
        <v>-30000</v>
      </c>
    </row>
    <row r="25" spans="1:13" x14ac:dyDescent="0.2">
      <c r="A25" t="s">
        <v>22</v>
      </c>
      <c r="B25">
        <v>0</v>
      </c>
      <c r="C25">
        <v>-100000</v>
      </c>
      <c r="D25">
        <v>-200000</v>
      </c>
      <c r="E25">
        <v>-30000</v>
      </c>
    </row>
    <row r="26" spans="1:13" x14ac:dyDescent="0.2">
      <c r="A26" s="3" t="s">
        <v>23</v>
      </c>
      <c r="B26" s="5">
        <f>B22+B23+B24+B25</f>
        <v>-752996.16099398653</v>
      </c>
      <c r="C26" s="5">
        <f t="shared" ref="C26:E26" si="7">C22+C23+C24+C25</f>
        <v>872777.52</v>
      </c>
      <c r="D26" s="5">
        <f t="shared" si="7"/>
        <v>988203</v>
      </c>
      <c r="E26" s="5">
        <f t="shared" si="7"/>
        <v>1489180.46</v>
      </c>
    </row>
    <row r="27" spans="1:13" x14ac:dyDescent="0.2">
      <c r="A27" t="s">
        <v>24</v>
      </c>
      <c r="B27" s="1">
        <f>B26</f>
        <v>-752996.16099398653</v>
      </c>
      <c r="C27" s="1">
        <f>C26+B27</f>
        <v>119781.35900601349</v>
      </c>
      <c r="D27" s="1">
        <f>D26+C26+B26</f>
        <v>1107984.3590060135</v>
      </c>
      <c r="E27" s="1">
        <f>E26+D26+C26</f>
        <v>3350160.98</v>
      </c>
    </row>
    <row r="30" spans="1:13" ht="14" customHeight="1" x14ac:dyDescent="0.2"/>
    <row r="31" spans="1:13" x14ac:dyDescent="0.2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1</v>
      </c>
      <c r="B32">
        <v>500000</v>
      </c>
      <c r="C32">
        <v>3597</v>
      </c>
      <c r="D32" s="1">
        <f>C5</f>
        <v>4984.8853294228074</v>
      </c>
      <c r="E32" s="1">
        <f t="shared" ref="E32:M32" si="8">D5</f>
        <v>6889.0391332422332</v>
      </c>
      <c r="F32" s="1">
        <f t="shared" si="8"/>
        <v>9485.1746355133564</v>
      </c>
      <c r="G32" s="1">
        <f t="shared" si="8"/>
        <v>12993.833825732809</v>
      </c>
      <c r="H32" s="1">
        <f t="shared" si="8"/>
        <v>17679.93544141169</v>
      </c>
      <c r="I32" s="1">
        <f t="shared" si="8"/>
        <v>28840.584404423509</v>
      </c>
      <c r="J32" s="1">
        <f t="shared" si="8"/>
        <v>36773.820976183037</v>
      </c>
      <c r="K32" s="1">
        <f t="shared" si="8"/>
        <v>51721.705465208979</v>
      </c>
      <c r="L32" s="1">
        <f t="shared" si="8"/>
        <v>63788.284273999023</v>
      </c>
      <c r="M32" s="1">
        <f t="shared" si="8"/>
        <v>82848.726246836566</v>
      </c>
    </row>
    <row r="33" spans="1:13" x14ac:dyDescent="0.2">
      <c r="A33" t="s">
        <v>4</v>
      </c>
      <c r="B33">
        <v>-500000</v>
      </c>
      <c r="C33" s="1">
        <f>-B14</f>
        <v>-160215.83451954511</v>
      </c>
      <c r="D33" s="1">
        <f t="shared" ref="D33:M33" si="9">-C14</f>
        <v>-120299.09311976537</v>
      </c>
      <c r="E33" s="1">
        <f t="shared" si="9"/>
        <v>-160413.34234799453</v>
      </c>
      <c r="F33" s="1">
        <f t="shared" si="9"/>
        <v>-80569.110478130795</v>
      </c>
      <c r="G33" s="1">
        <f t="shared" si="9"/>
        <v>-85779.630029543972</v>
      </c>
      <c r="H33" s="1">
        <f t="shared" si="9"/>
        <v>-81060.796126484696</v>
      </c>
      <c r="I33" s="1">
        <f t="shared" si="9"/>
        <v>-88730.435064265417</v>
      </c>
      <c r="J33" s="1">
        <f t="shared" si="9"/>
        <v>-54206.429258570985</v>
      </c>
      <c r="K33" s="1">
        <f t="shared" si="9"/>
        <v>-55103.302327912541</v>
      </c>
      <c r="L33" s="1">
        <f t="shared" si="9"/>
        <v>-55827.297056439944</v>
      </c>
      <c r="M33" s="1">
        <f t="shared" si="9"/>
        <v>-56970.923574810193</v>
      </c>
    </row>
    <row r="36" spans="1:13" x14ac:dyDescent="0.2">
      <c r="B36">
        <v>0</v>
      </c>
      <c r="C36">
        <v>20</v>
      </c>
      <c r="D36">
        <v>40</v>
      </c>
      <c r="E36">
        <v>60</v>
      </c>
      <c r="F36">
        <v>80</v>
      </c>
    </row>
    <row r="37" spans="1:13" x14ac:dyDescent="0.2">
      <c r="A37" t="s">
        <v>1</v>
      </c>
      <c r="B37">
        <v>0</v>
      </c>
      <c r="C37">
        <v>200000</v>
      </c>
      <c r="D37">
        <v>400000</v>
      </c>
      <c r="E37">
        <v>600000</v>
      </c>
      <c r="F37">
        <v>800000</v>
      </c>
    </row>
    <row r="38" spans="1:13" x14ac:dyDescent="0.2">
      <c r="A38" t="s">
        <v>25</v>
      </c>
      <c r="B38">
        <v>100000</v>
      </c>
      <c r="C38">
        <v>100000</v>
      </c>
      <c r="D38">
        <v>100000</v>
      </c>
      <c r="E38">
        <v>100000</v>
      </c>
      <c r="F38">
        <v>100000</v>
      </c>
    </row>
    <row r="39" spans="1:13" x14ac:dyDescent="0.2">
      <c r="A39" t="s">
        <v>26</v>
      </c>
      <c r="B39">
        <v>0</v>
      </c>
      <c r="C39">
        <v>125000</v>
      </c>
      <c r="D39">
        <v>250000</v>
      </c>
      <c r="E39">
        <v>375000</v>
      </c>
      <c r="F39">
        <v>500000</v>
      </c>
    </row>
    <row r="40" spans="1:13" x14ac:dyDescent="0.2">
      <c r="A40" t="s">
        <v>27</v>
      </c>
      <c r="B40">
        <f>B38+B39</f>
        <v>100000</v>
      </c>
      <c r="C40">
        <f t="shared" ref="C40:E40" si="10">C38+C39</f>
        <v>225000</v>
      </c>
      <c r="D40">
        <f t="shared" si="10"/>
        <v>350000</v>
      </c>
      <c r="E40">
        <f t="shared" si="10"/>
        <v>475000</v>
      </c>
      <c r="F40">
        <f>F38+F39</f>
        <v>600000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赵昂</dc:creator>
  <cp:lastModifiedBy>赵昂</cp:lastModifiedBy>
  <dcterms:created xsi:type="dcterms:W3CDTF">2018-06-24T12:13:02Z</dcterms:created>
  <dcterms:modified xsi:type="dcterms:W3CDTF">2018-06-26T03:13:36Z</dcterms:modified>
</cp:coreProperties>
</file>