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60096212\Desktop\"/>
    </mc:Choice>
  </mc:AlternateContent>
  <xr:revisionPtr revIDLastSave="0" documentId="13_ncr:1_{29D3D75C-CDFF-4CB7-8748-1F2438DF110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LM_RU_OUEST_USD-edu-edu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R58" i="1" l="1"/>
  <c r="P58" i="1"/>
  <c r="R57" i="1"/>
  <c r="P57" i="1"/>
  <c r="R56" i="1"/>
  <c r="P56" i="1"/>
  <c r="R55" i="1"/>
  <c r="P55" i="1"/>
  <c r="R54" i="1"/>
  <c r="P54" i="1"/>
  <c r="R53" i="1"/>
  <c r="P53" i="1"/>
  <c r="R52" i="1"/>
  <c r="P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R38" i="1"/>
  <c r="P38" i="1"/>
  <c r="R37" i="1"/>
  <c r="P37" i="1"/>
  <c r="R36" i="1"/>
  <c r="P36" i="1"/>
  <c r="R35" i="1"/>
  <c r="P35" i="1"/>
  <c r="R34" i="1"/>
  <c r="P34" i="1"/>
  <c r="R33" i="1"/>
  <c r="P33" i="1"/>
  <c r="R32" i="1"/>
  <c r="P32" i="1"/>
  <c r="R31" i="1"/>
  <c r="P31" i="1"/>
  <c r="R30" i="1"/>
  <c r="P30" i="1"/>
  <c r="R29" i="1"/>
  <c r="P29" i="1"/>
  <c r="S28" i="1"/>
  <c r="Q28" i="1"/>
  <c r="B25" i="1"/>
  <c r="B24" i="1"/>
  <c r="I20" i="1"/>
  <c r="I19" i="1"/>
  <c r="I18" i="1"/>
  <c r="B18" i="1"/>
  <c r="B17" i="1"/>
  <c r="B16" i="1"/>
  <c r="B15" i="1"/>
  <c r="M10" i="1"/>
  <c r="G10" i="1"/>
  <c r="E10" i="1"/>
  <c r="E9" i="1"/>
  <c r="E8" i="1"/>
  <c r="V7" i="1"/>
  <c r="E7" i="1"/>
  <c r="V6" i="1"/>
  <c r="U6" i="1"/>
  <c r="J6" i="1"/>
  <c r="F6" i="1"/>
  <c r="J5" i="1"/>
  <c r="M4" i="1"/>
  <c r="J4" i="1"/>
  <c r="G4" i="1"/>
  <c r="E2" i="1"/>
  <c r="E1" i="1"/>
</calcChain>
</file>

<file path=xl/sharedStrings.xml><?xml version="1.0" encoding="utf-8"?>
<sst xmlns="http://schemas.openxmlformats.org/spreadsheetml/2006/main" count="505" uniqueCount="240">
  <si>
    <t>12.12.2020</t>
  </si>
  <si>
    <t>CONFIRMATION ORDER/ПОДТВЕРЖДЕНИЕ ЗАКАЗА</t>
  </si>
  <si>
    <t>CDF_LM_RU_OUEST_USD-CDF-CDF-HANGZHOU KINGSUN IMP.&amp; EXP.CO.,LTD</t>
  </si>
  <si>
    <t>LLC "ADEO SERVICES"</t>
  </si>
  <si>
    <t xml:space="preserve">TRADING CONTRACT NO./№ ДОГОВОР ПОСТАВКИ: </t>
  </si>
  <si>
    <t>No LM VOSTOK /AS-01 (00/1063)</t>
  </si>
  <si>
    <t>ADEO SERVICES</t>
  </si>
  <si>
    <t xml:space="preserve">CONTRACT DATE/ДАТА КОНТРАКТА: </t>
  </si>
  <si>
    <t>RUE SADI CARNOT</t>
  </si>
  <si>
    <t>Рю Сади Карно</t>
  </si>
  <si>
    <t>00129</t>
  </si>
  <si>
    <t>CS 00001</t>
  </si>
  <si>
    <t>ЦС 00001</t>
  </si>
  <si>
    <t>59790 RONCHIN</t>
  </si>
  <si>
    <t>59790 РОНШЕН,</t>
  </si>
  <si>
    <t xml:space="preserve">DELIVERY TERMS/УСЛОВИЯ ПОСТАВКИ: </t>
  </si>
  <si>
    <t>CIF (INCOTERMS 2000)</t>
  </si>
  <si>
    <t xml:space="preserve">LLC’’LEROY MERLIN VOSTOK’’ </t>
  </si>
  <si>
    <t xml:space="preserve">ООО’’ЛЕРУА МЕРЛЕН ВОСТОК’’ </t>
  </si>
  <si>
    <t>PLACE OF DELIVERY/Место поставки:</t>
  </si>
  <si>
    <t xml:space="preserve">G.MITISHI                           </t>
  </si>
  <si>
    <t>Осташковское шоссе, 1</t>
  </si>
  <si>
    <t>OSTASHKOVSKOE SHOSSE,D.1</t>
  </si>
  <si>
    <t xml:space="preserve">Московская обл., г. Мытищи, </t>
  </si>
  <si>
    <t xml:space="preserve">141031,MOSKOVSKAYA OBL, </t>
  </si>
  <si>
    <t xml:space="preserve">141031 Российская Федерация </t>
  </si>
  <si>
    <t>RUSSIAN FEDERATION</t>
  </si>
  <si>
    <t>Товары перечисленные ниже продаже не подлежат. Цены указаны для таможенных целей.</t>
  </si>
  <si>
    <t>Срок подписания Подтверждения заказа</t>
  </si>
  <si>
    <t>PAYMENT TERMS/УСЛОВИЯ ПЛАТЕЖА:</t>
  </si>
  <si>
    <t xml:space="preserve">Покупателем  до: </t>
  </si>
  <si>
    <t>SEASON  CODE / Код сезона</t>
  </si>
  <si>
    <t xml:space="preserve">Beneficiary Bank/Банк Бенефициар:  SOCIETE GENERALE - LILLE NORD ENTREPRISES </t>
  </si>
  <si>
    <t>SEASON VALIDITY DATE / Срок действия цены</t>
  </si>
  <si>
    <t>Bank Account/р/с : 30003  01100  00020408119  42</t>
  </si>
  <si>
    <t>FROM /От</t>
  </si>
  <si>
    <t>IBAN code/код IBAN: FR76 3000 3011 0000 0204 0811 942</t>
  </si>
  <si>
    <t>TO / До</t>
  </si>
  <si>
    <t>Goods will be delivered within a -14/+7 days spread around indicated delivery date.</t>
  </si>
  <si>
    <t>SWIFT code/код SWIFT: SOGEFRPP</t>
  </si>
  <si>
    <t>Specification n°/№ Спецификации:</t>
  </si>
  <si>
    <t>Товары будут отгружены в соответствии с указанной датой поставки -14/+7 дней до прибытия в порт перегрузки</t>
  </si>
  <si>
    <t>* Ниже дата поставки будет подтверждена только в случае если информация по сертификации выдаётся в течении 2 рабочих дня после подтверждения ОС от ЛМ России  Адеосервису.</t>
  </si>
  <si>
    <t>Specification date/Дата Спецификации:</t>
  </si>
  <si>
    <t>Date and signature of the Buyer/Дата и подпись Покупателя</t>
  </si>
  <si>
    <t>Order Confirmation n°/№ Подтверждения заказа:</t>
  </si>
  <si>
    <t>Date and signature of the Seller/Дата и подпись Продавца</t>
  </si>
  <si>
    <t>Order Confirmation date/Дата Подтверждения заказа:</t>
  </si>
  <si>
    <t>Date and signature of the Sender: Дата и подпись Отправителя</t>
  </si>
  <si>
    <t>Отправитель:</t>
  </si>
  <si>
    <t>Поставщик:</t>
  </si>
  <si>
    <t>Date and signature of the Receiver: Дата и подпись Получателя</t>
  </si>
  <si>
    <t xml:space="preserve">Получатель: </t>
  </si>
  <si>
    <t xml:space="preserve">Покупатель: </t>
  </si>
  <si>
    <t>№</t>
  </si>
  <si>
    <t>Номер артикула ADEO группы</t>
  </si>
  <si>
    <t>ЛМ артикул</t>
  </si>
  <si>
    <t>ЕАN код</t>
  </si>
  <si>
    <t>Номер артикула предпоставщика</t>
  </si>
  <si>
    <t>Предпоставщик</t>
  </si>
  <si>
    <t>Описание товара (анг.яз)</t>
  </si>
  <si>
    <t>Описание товара (рус.яз)</t>
  </si>
  <si>
    <t>Юридическое имя и адрес производителя</t>
  </si>
  <si>
    <t>Торговая марка</t>
  </si>
  <si>
    <t>цвет</t>
  </si>
  <si>
    <t>размеры</t>
  </si>
  <si>
    <t>количество в Outer</t>
  </si>
  <si>
    <t>Минимальное количество заказа</t>
  </si>
  <si>
    <t>Количество заказа</t>
  </si>
  <si>
    <t>Объем в м3</t>
  </si>
  <si>
    <t>Цена за ед.товара</t>
  </si>
  <si>
    <t>Общая стоимость товара</t>
  </si>
  <si>
    <t>Валюта</t>
  </si>
  <si>
    <t>Место отгрузки</t>
  </si>
  <si>
    <t>ETD</t>
  </si>
  <si>
    <t>Дата поставки *</t>
  </si>
  <si>
    <t>Склад</t>
  </si>
  <si>
    <t>No</t>
  </si>
  <si>
    <t>ADEO REF</t>
  </si>
  <si>
    <t>LM Russia Ref</t>
  </si>
  <si>
    <t>Product barcode</t>
  </si>
  <si>
    <t>Adeo Supplier Reference</t>
  </si>
  <si>
    <t>Adeo Supplier</t>
  </si>
  <si>
    <t>Description in English</t>
  </si>
  <si>
    <t>Description in Russian</t>
  </si>
  <si>
    <t>Manufacturer legal name &amp; legal address</t>
  </si>
  <si>
    <t>Trademark</t>
  </si>
  <si>
    <t>Color</t>
  </si>
  <si>
    <t>Size</t>
  </si>
  <si>
    <t>Master Quantity</t>
  </si>
  <si>
    <t>MOQ Minimum Order Quantity</t>
  </si>
  <si>
    <t>Qty Order</t>
  </si>
  <si>
    <t>Total volume in m3</t>
  </si>
  <si>
    <t>Total amount</t>
  </si>
  <si>
    <t>Place of loading</t>
  </si>
  <si>
    <t>Earliest ETD</t>
  </si>
  <si>
    <t>Delivery date *</t>
  </si>
  <si>
    <t>Warehouse</t>
  </si>
  <si>
    <t xml:space="preserve">Master Volume  m3 </t>
  </si>
  <si>
    <t>Com Filo Flg Ent</t>
  </si>
  <si>
    <t>Com Filo Pal Vol</t>
  </si>
  <si>
    <t>Com Filo Pal Sou Pcb</t>
  </si>
  <si>
    <t>3276007058001</t>
  </si>
  <si>
    <t>KS-AD-1001</t>
  </si>
  <si>
    <t>HANGZHOU KINGSUN IMP.&amp; EXP.CO.,LTD.</t>
  </si>
  <si>
    <t>REF_eng_description_1</t>
  </si>
  <si>
    <t>REF_ru_description_1</t>
  </si>
  <si>
    <t>HANGZHOU KINGSUN SANITARY WARE CO.,LTD.
NO.1055 QINGDONG 1ST ROAD, JIANGDONG INDUSTRIAL ZONE, HANGZHOU, CHINA.</t>
  </si>
  <si>
    <t>SENSEA</t>
  </si>
  <si>
    <t>USD</t>
  </si>
  <si>
    <t>CHIKAGO</t>
  </si>
  <si>
    <t>15.12.2020</t>
  </si>
  <si>
    <t>ENTR LM RUSSIE DOMODEDOVO OUEST</t>
  </si>
  <si>
    <t>O</t>
  </si>
  <si>
    <t>3276007058002</t>
  </si>
  <si>
    <t>KS-AD-1002</t>
  </si>
  <si>
    <t>REF_eng_description_2</t>
  </si>
  <si>
    <t>REF_ru_description_2</t>
  </si>
  <si>
    <t>3276007058003</t>
  </si>
  <si>
    <t>KS-AD-1003</t>
  </si>
  <si>
    <t>REF_eng_description_3</t>
  </si>
  <si>
    <t>REF_ru_description_3</t>
  </si>
  <si>
    <t>3276007058004</t>
  </si>
  <si>
    <t>KS-AD-1004</t>
  </si>
  <si>
    <t>REF_eng_description_4</t>
  </si>
  <si>
    <t>REF_ru_description_4</t>
  </si>
  <si>
    <t>3276007058005</t>
  </si>
  <si>
    <t>KS-AD-1005</t>
  </si>
  <si>
    <t>REF_eng_description_5</t>
  </si>
  <si>
    <t>REF_ru_description_5</t>
  </si>
  <si>
    <t>3276007058006</t>
  </si>
  <si>
    <t>KS-AD-1006</t>
  </si>
  <si>
    <t>REF_eng_description_6</t>
  </si>
  <si>
    <t>REF_ru_description_6</t>
  </si>
  <si>
    <t>3276007058007</t>
  </si>
  <si>
    <t>KS-AD-1007</t>
  </si>
  <si>
    <t>REF_eng_description_7</t>
  </si>
  <si>
    <t>REF_ru_description_7</t>
  </si>
  <si>
    <t>3276007058008</t>
  </si>
  <si>
    <t>KS-AD-1008</t>
  </si>
  <si>
    <t>REF_eng_description_8</t>
  </si>
  <si>
    <t>REF_ru_description_8</t>
  </si>
  <si>
    <t>3276007058009</t>
  </si>
  <si>
    <t>KS-AD-1009</t>
  </si>
  <si>
    <t>REF_eng_description_9</t>
  </si>
  <si>
    <t>REF_ru_description_9</t>
  </si>
  <si>
    <t>3276007058010</t>
  </si>
  <si>
    <t>KS-AD-1010</t>
  </si>
  <si>
    <t>REF_eng_description_10</t>
  </si>
  <si>
    <t>REF_ru_description_10</t>
  </si>
  <si>
    <t>3276007058011</t>
  </si>
  <si>
    <t>KS-AD-1011</t>
  </si>
  <si>
    <t>REF_eng_description_11</t>
  </si>
  <si>
    <t>REF_ru_description_11</t>
  </si>
  <si>
    <t>3276007058012</t>
  </si>
  <si>
    <t>KS-AD-1012</t>
  </si>
  <si>
    <t>REF_eng_description_12</t>
  </si>
  <si>
    <t>REF_ru_description_12</t>
  </si>
  <si>
    <t>3276007058013</t>
  </si>
  <si>
    <t>KS-AD-1013</t>
  </si>
  <si>
    <t>REF_eng_description_13</t>
  </si>
  <si>
    <t>REF_ru_description_13</t>
  </si>
  <si>
    <t>3276007058014</t>
  </si>
  <si>
    <t>KS-AD-1014</t>
  </si>
  <si>
    <t>REF_eng_description_14</t>
  </si>
  <si>
    <t>REF_ru_description_14</t>
  </si>
  <si>
    <t>3276007058015</t>
  </si>
  <si>
    <t>KS-AD-1015</t>
  </si>
  <si>
    <t>REF_eng_description_15</t>
  </si>
  <si>
    <t>REF_ru_description_15</t>
  </si>
  <si>
    <t>3276007058016</t>
  </si>
  <si>
    <t>KS-AD-1016</t>
  </si>
  <si>
    <t>REF_eng_description_16</t>
  </si>
  <si>
    <t>REF_ru_description_16</t>
  </si>
  <si>
    <t>3276007058017</t>
  </si>
  <si>
    <t>KS-AD-1017</t>
  </si>
  <si>
    <t>REF_eng_description_17</t>
  </si>
  <si>
    <t>REF_ru_description_17</t>
  </si>
  <si>
    <t>3276007058018</t>
  </si>
  <si>
    <t>KS-AD-1018</t>
  </si>
  <si>
    <t>REF_eng_description_18</t>
  </si>
  <si>
    <t>REF_ru_description_18</t>
  </si>
  <si>
    <t>3276007058019</t>
  </si>
  <si>
    <t>KS-AD-1019</t>
  </si>
  <si>
    <t>REF_eng_description_19</t>
  </si>
  <si>
    <t>REF_ru_description_19</t>
  </si>
  <si>
    <t>3276007058020</t>
  </si>
  <si>
    <t>KS-AD-1020</t>
  </si>
  <si>
    <t>REF_eng_description_20</t>
  </si>
  <si>
    <t>REF_ru_description_20</t>
  </si>
  <si>
    <t>3276007058021</t>
  </si>
  <si>
    <t>KS-AD-1021</t>
  </si>
  <si>
    <t>REF_eng_description_21</t>
  </si>
  <si>
    <t>REF_ru_description_21</t>
  </si>
  <si>
    <t>3276007058022</t>
  </si>
  <si>
    <t>KS-AD-1022</t>
  </si>
  <si>
    <t>REF_eng_description_22</t>
  </si>
  <si>
    <t>REF_ru_description_22</t>
  </si>
  <si>
    <t>3276007058023</t>
  </si>
  <si>
    <t>KS-AD-1023</t>
  </si>
  <si>
    <t>REF_eng_description_23</t>
  </si>
  <si>
    <t>REF_ru_description_23</t>
  </si>
  <si>
    <t>3276007058024</t>
  </si>
  <si>
    <t>KS-AD-1024</t>
  </si>
  <si>
    <t>REF_eng_description_24</t>
  </si>
  <si>
    <t>REF_ru_description_24</t>
  </si>
  <si>
    <t>3276007058025</t>
  </si>
  <si>
    <t>KS-AD-1025</t>
  </si>
  <si>
    <t>REF_eng_description_25</t>
  </si>
  <si>
    <t>REF_ru_description_25</t>
  </si>
  <si>
    <t>3276007058026</t>
  </si>
  <si>
    <t>KS-AD-1026</t>
  </si>
  <si>
    <t>REF_eng_description_26</t>
  </si>
  <si>
    <t>REF_ru_description_26</t>
  </si>
  <si>
    <t>3276007058027</t>
  </si>
  <si>
    <t>KS-AD-1027</t>
  </si>
  <si>
    <t>REF_eng_description_27</t>
  </si>
  <si>
    <t>REF_ru_description_27</t>
  </si>
  <si>
    <t>3276007058028</t>
  </si>
  <si>
    <t>KS-AD-1028</t>
  </si>
  <si>
    <t>REF_eng_description_28</t>
  </si>
  <si>
    <t>REF_ru_description_28</t>
  </si>
  <si>
    <t>3276007058029</t>
  </si>
  <si>
    <t>KS-AD-1029</t>
  </si>
  <si>
    <t>REF_eng_description_29</t>
  </si>
  <si>
    <t>REF_ru_description_29</t>
  </si>
  <si>
    <t>3276007058030</t>
  </si>
  <si>
    <t>KS-AD-1030</t>
  </si>
  <si>
    <t>REF_eng_description_30</t>
  </si>
  <si>
    <t>REF_ru_description_30</t>
  </si>
  <si>
    <t>Total order amount</t>
  </si>
  <si>
    <t>Total Total order volume (M3)</t>
  </si>
  <si>
    <t>Total Total order amount</t>
  </si>
  <si>
    <t>OC_Macro V4.5</t>
  </si>
  <si>
    <t>limite</t>
  </si>
  <si>
    <t>buOrderBuNumber</t>
  </si>
  <si>
    <t>buContact</t>
  </si>
  <si>
    <t>averhovtsov@byndyusoft.com</t>
  </si>
  <si>
    <t>#ERROR!</t>
  </si>
  <si>
    <t>K506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</si>
</sst>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37" x14ac:knownFonts="1">
    <font>
      <sz val="10"/>
      <color rgb="FF000000"/>
      <name val="Arial"/>
    </font>
    <font>
      <sz val="16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sz val="22"/>
      <color rgb="FF000000"/>
      <name val="Arial"/>
    </font>
    <font>
      <sz val="11"/>
      <color rgb="FF000000"/>
      <name val="Arial"/>
    </font>
    <font>
      <b/>
      <sz val="14"/>
      <color rgb="FFFF0000"/>
      <name val="Arial"/>
    </font>
    <font>
      <b/>
      <sz val="16"/>
      <color rgb="FF000000"/>
      <name val="Arial"/>
    </font>
    <font>
      <b/>
      <sz val="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5"/>
      <color rgb="FF000000"/>
      <name val="Arial"/>
    </font>
    <font>
      <sz val="14"/>
      <color rgb="FF000000"/>
      <name val="Arial"/>
    </font>
    <font>
      <b/>
      <sz val="8"/>
      <color rgb="FFFF0000"/>
      <name val="Arial"/>
    </font>
    <font>
      <sz val="8"/>
      <color rgb="FF000000"/>
      <name val="Arial"/>
    </font>
    <font>
      <sz val="15"/>
      <color rgb="FF000000"/>
      <name val="Arial"/>
    </font>
    <font>
      <sz val="12"/>
      <color rgb="FFFF0000"/>
      <name val="Arial"/>
    </font>
    <font>
      <b/>
      <sz val="12"/>
      <color rgb="FFFF0000"/>
      <name val="Arial"/>
    </font>
    <font>
      <b/>
      <sz val="10"/>
      <color rgb="FFFF0000"/>
      <name val="Arial"/>
    </font>
    <font>
      <sz val="12"/>
      <color rgb="FFFFFFFF"/>
      <name val="Arial"/>
    </font>
    <font>
      <b/>
      <sz val="12"/>
      <color rgb="FFFFFFFF"/>
      <name val="Arial"/>
    </font>
    <font>
      <b/>
      <sz val="10"/>
      <color rgb="FFFFFFFF"/>
      <name val="Arial"/>
    </font>
    <font>
      <sz val="11"/>
      <color rgb="FFFFFFFF"/>
      <name val="Arial"/>
    </font>
    <font>
      <b/>
      <sz val="16"/>
      <color rgb="FFFFFFFF"/>
      <name val="Arial"/>
    </font>
    <font>
      <sz val="16"/>
      <color rgb="FFFFFFFF"/>
      <name val="Arial"/>
    </font>
    <font>
      <strike/>
      <sz val="10"/>
      <color rgb="FFFF0000"/>
      <name val="Arial"/>
    </font>
    <font>
      <b/>
      <sz val="14"/>
      <color rgb="FFFFFFFF"/>
      <name val="Arial"/>
    </font>
    <font>
      <strike/>
      <sz val="14"/>
      <color rgb="FFFF0000"/>
      <name val="Arial"/>
    </font>
    <font>
      <sz val="11"/>
      <color rgb="FFFFFFFF"/>
      <name val="等线"/>
    </font>
    <font>
      <b/>
      <sz val="14"/>
      <color rgb="FF000000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rgb="FFFF0000"/>
      <name val="Arial"/>
    </font>
    <font>
      <b/>
      <strike/>
      <sz val="10"/>
      <color rgb="FFFF0000"/>
      <name val="Arial"/>
    </font>
    <font>
      <i/>
      <sz val="16"/>
      <color rgb="FF000000"/>
      <name val="Arial"/>
    </font>
    <font>
      <i/>
      <sz val="10"/>
      <color rgb="FF000000"/>
      <name val="Arial"/>
    </font>
    <font>
      <sz val="8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right"/>
    </xf>
    <xf numFmtId="49" fontId="1" fillId="2" borderId="1" xfId="0" applyNumberFormat="1" applyFont="1" applyFill="1" applyBorder="1" applyAlignment="1"/>
    <xf numFmtId="0" fontId="2" fillId="0" borderId="0" xfId="0" applyFont="1"/>
    <xf numFmtId="0" fontId="3" fillId="0" borderId="0" xfId="0" applyFont="1"/>
    <xf numFmtId="14" fontId="1" fillId="2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0" fillId="0" borderId="4" xfId="0" applyFont="1" applyBorder="1"/>
    <xf numFmtId="0" fontId="5" fillId="3" borderId="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" fillId="0" borderId="0" xfId="0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/>
    <xf numFmtId="164" fontId="12" fillId="0" borderId="0" xfId="0" applyNumberFormat="1" applyFont="1" applyAlignment="1">
      <alignment horizontal="left" vertical="center"/>
    </xf>
    <xf numFmtId="0" fontId="2" fillId="3" borderId="1" xfId="0" applyFont="1" applyFill="1" applyBorder="1"/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2" fillId="0" borderId="0" xfId="0" applyFont="1"/>
    <xf numFmtId="0" fontId="5" fillId="0" borderId="0" xfId="0" applyFont="1"/>
    <xf numFmtId="164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  <xf numFmtId="0" fontId="24" fillId="3" borderId="1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3" borderId="1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1" fillId="3" borderId="1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4" borderId="7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4" borderId="14" xfId="0" applyFont="1" applyFill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1" fontId="1" fillId="0" borderId="7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0" fontId="1" fillId="0" borderId="18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2" fontId="1" fillId="0" borderId="18" xfId="0" applyNumberFormat="1" applyFont="1" applyBorder="1" applyAlignment="1">
      <alignment horizontal="righ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right" vertical="center" wrapText="1"/>
    </xf>
    <xf numFmtId="2" fontId="1" fillId="0" borderId="22" xfId="0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12" fillId="0" borderId="25" xfId="0" applyFont="1" applyBorder="1"/>
    <xf numFmtId="0" fontId="12" fillId="0" borderId="26" xfId="0" applyFont="1" applyBorder="1" applyAlignment="1">
      <alignment wrapText="1"/>
    </xf>
    <xf numFmtId="4" fontId="7" fillId="0" borderId="12" xfId="0" applyNumberFormat="1" applyFont="1" applyBorder="1"/>
    <xf numFmtId="0" fontId="12" fillId="0" borderId="27" xfId="0" applyFont="1" applyBorder="1" applyAlignment="1">
      <alignment wrapText="1"/>
    </xf>
    <xf numFmtId="0" fontId="0" fillId="0" borderId="28" xfId="0" applyFont="1" applyBorder="1"/>
    <xf numFmtId="4" fontId="7" fillId="0" borderId="15" xfId="0" applyNumberFormat="1" applyFont="1" applyBorder="1"/>
    <xf numFmtId="0" fontId="12" fillId="0" borderId="29" xfId="0" applyFont="1" applyBorder="1" applyAlignment="1">
      <alignment wrapText="1"/>
    </xf>
    <xf numFmtId="0" fontId="0" fillId="0" borderId="30" xfId="0" applyFont="1" applyBorder="1"/>
    <xf numFmtId="4" fontId="7" fillId="0" borderId="18" xfId="0" applyNumberFormat="1" applyFont="1" applyBorder="1"/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showGridLines="0" tabSelected="1" zoomScale="40" zoomScaleNormal="40" workbookViewId="0">
      <selection activeCell="F4" sqref="F4"/>
    </sheetView>
  </sheetViews>
  <sheetFormatPr defaultColWidth="14.453125" defaultRowHeight="15" customHeight="1" x14ac:dyDescent="0.25"/>
  <cols>
    <col min="1" max="1" width="6.7265625" customWidth="1"/>
    <col min="2" max="2" width="23.08984375" customWidth="1"/>
    <col min="3" max="3" width="21.08984375" customWidth="1"/>
    <col min="4" max="4" width="26.81640625" customWidth="1"/>
    <col min="5" max="5" width="19.7265625" customWidth="1"/>
    <col min="6" max="6" width="36.7265625" customWidth="1"/>
    <col min="7" max="7" width="48.7265625" customWidth="1"/>
    <col min="8" max="8" width="40" customWidth="1"/>
    <col min="9" max="9" width="50.7265625" customWidth="1"/>
    <col min="10" max="11" width="20.7265625" customWidth="1"/>
    <col min="12" max="12" width="11.7265625" customWidth="1"/>
    <col min="13" max="13" width="15.7265625" customWidth="1"/>
    <col min="14" max="15" width="13.7265625" customWidth="1"/>
    <col min="16" max="16" width="15.7265625" customWidth="1"/>
    <col min="17" max="17" width="20.7265625" customWidth="1"/>
    <col min="18" max="18" width="17.81640625" customWidth="1"/>
    <col min="19" max="19" width="10.7265625" customWidth="1"/>
    <col min="20" max="20" width="25.7265625" customWidth="1"/>
    <col min="21" max="22" width="20.7265625" customWidth="1"/>
    <col min="23" max="23" width="40.7265625" customWidth="1"/>
    <col min="24" max="24" width="8.26953125" hidden="1" customWidth="1"/>
    <col min="25" max="25" width="5.453125" hidden="1" customWidth="1"/>
    <col min="26" max="27" width="6.7265625" hidden="1" customWidth="1"/>
    <col min="28" max="28" width="6.7265625" customWidth="1"/>
    <col min="29" max="29" width="11.54296875" customWidth="1"/>
    <col min="30" max="30" width="6.7265625" customWidth="1"/>
    <col min="31" max="31" width="4.7265625" customWidth="1"/>
    <col min="32" max="34" width="6.7265625" customWidth="1"/>
    <col min="35" max="35" width="11.54296875" customWidth="1"/>
    <col min="36" max="36" width="6.7265625" customWidth="1"/>
    <col min="37" max="37" width="10.26953125" customWidth="1"/>
    <col min="38" max="38" width="6.54296875" customWidth="1"/>
    <col min="39" max="39" width="11.54296875" customWidth="1"/>
    <col min="40" max="40" width="11" customWidth="1"/>
    <col min="41" max="47" width="10.81640625" customWidth="1"/>
  </cols>
  <sheetData>
    <row r="1" spans="1:42" ht="20.25" customHeight="1" x14ac:dyDescent="0.4">
      <c r="A1" s="1"/>
      <c r="B1" s="1"/>
      <c r="C1" s="1"/>
      <c r="D1" s="1"/>
      <c r="E1" s="2" t="str">
        <f>IF(LEFT(H2,13)="SPECIFICATION",R20,R22)</f>
        <v>Order Confirmation n°/№ Подтверждения заказа:</v>
      </c>
      <c r="F1" s="3" t="s">
        <v>239</v>
      </c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5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7" customHeight="1" x14ac:dyDescent="0.55000000000000004">
      <c r="A2" s="1"/>
      <c r="B2" s="1"/>
      <c r="C2" s="1"/>
      <c r="D2" s="1"/>
      <c r="E2" s="2" t="str">
        <f>IF(LEFT(H2,13)="SPECIFICATION",R21,R23)</f>
        <v>Order Confirmation date/Дата Подтверждения заказа:</v>
      </c>
      <c r="F2" s="6" t="s">
        <v>0</v>
      </c>
      <c r="G2" s="7"/>
      <c r="H2" s="8" t="s">
        <v>1</v>
      </c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" customHeight="1" x14ac:dyDescent="0.3">
      <c r="A3" s="1"/>
      <c r="B3" s="1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5"/>
      <c r="U3" s="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0.25" customHeight="1" x14ac:dyDescent="0.4">
      <c r="A4" s="1"/>
      <c r="B4" s="1"/>
      <c r="C4" s="1"/>
      <c r="D4" s="1"/>
      <c r="E4" s="1"/>
      <c r="F4" s="1"/>
      <c r="G4" s="13" t="str">
        <f>IF(LEFT(H2,13)="SPECIFICATION","The sender","The Supplier")</f>
        <v>The Supplier</v>
      </c>
      <c r="H4" s="13" t="s">
        <v>3</v>
      </c>
      <c r="I4" s="14"/>
      <c r="J4" s="2" t="str">
        <f>IF(LEFT(H2,13)="SPECIFICATION",""," Confirmation order valid till :")</f>
        <v xml:space="preserve"> Confirmation order valid till :</v>
      </c>
      <c r="K4" s="116"/>
      <c r="L4" s="1"/>
      <c r="M4" s="15" t="str">
        <f>IF(LEFT(S65523,13)="SPECIFICATION",$Q$24,$Q$22)</f>
        <v>Date and signature of the Buyer/Дата и подпись Покупателя</v>
      </c>
      <c r="N4" s="13" t="s">
        <v>3</v>
      </c>
      <c r="O4" s="16"/>
      <c r="P4" s="16"/>
      <c r="Q4" s="1"/>
      <c r="R4" s="15"/>
      <c r="S4" s="1"/>
      <c r="T4" s="1"/>
      <c r="U4" s="17" t="s">
        <v>4</v>
      </c>
      <c r="V4" s="18" t="s">
        <v>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20.25" customHeight="1" x14ac:dyDescent="0.4">
      <c r="A5" s="1"/>
      <c r="B5" s="1"/>
      <c r="C5" s="1"/>
      <c r="D5" s="1"/>
      <c r="E5" s="1"/>
      <c r="F5" s="1"/>
      <c r="G5" s="13"/>
      <c r="H5" s="19" t="s">
        <v>6</v>
      </c>
      <c r="I5" s="20"/>
      <c r="J5" s="21" t="str">
        <f>IF(LEFT(H2,13)="SPECIFICATION","",S14)</f>
        <v>Срок подписания Подтверждения заказа</v>
      </c>
      <c r="K5" s="117"/>
      <c r="L5" s="1"/>
      <c r="M5" s="15"/>
      <c r="N5" s="22" t="s">
        <v>6</v>
      </c>
      <c r="O5" s="16"/>
      <c r="P5" s="16"/>
      <c r="Q5" s="1"/>
      <c r="R5" s="15"/>
      <c r="S5" s="1"/>
      <c r="T5" s="1"/>
      <c r="U5" s="17" t="s">
        <v>7</v>
      </c>
      <c r="V5" s="23">
        <v>40979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20.25" customHeight="1" x14ac:dyDescent="0.4">
      <c r="A6" s="1"/>
      <c r="B6" s="1"/>
      <c r="C6" s="1"/>
      <c r="D6" s="1"/>
      <c r="E6" s="1"/>
      <c r="F6" s="24">
        <f>IF(LEFT(H2,13)="SPECIFICATION",1,0)</f>
        <v>0</v>
      </c>
      <c r="G6" s="13"/>
      <c r="H6" s="19" t="s">
        <v>8</v>
      </c>
      <c r="I6" s="25"/>
      <c r="J6" s="21" t="str">
        <f>IF(LEFT(H2,13)="SPECIFICATION","",S15)</f>
        <v xml:space="preserve">Покупателем  до: </v>
      </c>
      <c r="K6" s="117"/>
      <c r="L6" s="1"/>
      <c r="M6" s="26"/>
      <c r="N6" s="27" t="s">
        <v>9</v>
      </c>
      <c r="O6" s="16"/>
      <c r="P6" s="16"/>
      <c r="Q6" s="1"/>
      <c r="R6" s="15"/>
      <c r="S6" s="1"/>
      <c r="T6" s="1"/>
      <c r="U6" s="17" t="str">
        <f>IF(LEFT(H2,13)="SPECIFICATION","",R15)</f>
        <v>PAYMENT TERMS/УСЛОВИЯ ПЛАТЕЖА:</v>
      </c>
      <c r="V6" s="28" t="str">
        <f>IF(LEFT(H2,13)="SPECIFICATION","","60 (sixty) calendar days end of the month ")</f>
        <v xml:space="preserve">60 (sixty) calendar days end of the month </v>
      </c>
      <c r="W6" s="29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20.25" customHeight="1" x14ac:dyDescent="0.4">
      <c r="A7" s="1"/>
      <c r="B7" s="1"/>
      <c r="C7" s="1"/>
      <c r="D7" s="1"/>
      <c r="E7" s="30" t="str">
        <f>IF(LEFT(H2,13)="SPECIFICATION","",R16)</f>
        <v>SEASON  CODE / Код сезона</v>
      </c>
      <c r="F7" s="31" t="s">
        <v>10</v>
      </c>
      <c r="G7" s="13"/>
      <c r="H7" s="19" t="s">
        <v>11</v>
      </c>
      <c r="I7" s="25"/>
      <c r="J7" s="1"/>
      <c r="K7" s="26"/>
      <c r="L7" s="1"/>
      <c r="M7" s="26"/>
      <c r="N7" s="27" t="s">
        <v>12</v>
      </c>
      <c r="O7" s="16"/>
      <c r="P7" s="16"/>
      <c r="Q7" s="32"/>
      <c r="R7" s="32"/>
      <c r="S7" s="1"/>
      <c r="T7" s="1"/>
      <c r="U7" s="33"/>
      <c r="V7" s="34" t="str">
        <f>IF(LEFT(H2,13)="SPECIFICATION","","the 10th from the date of issuance of the invoice")</f>
        <v>the 10th from the date of issuance of the invoice</v>
      </c>
      <c r="W7" s="2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20.25" customHeight="1" x14ac:dyDescent="0.4">
      <c r="A8" s="1"/>
      <c r="B8" s="1"/>
      <c r="C8" s="1"/>
      <c r="D8" s="1"/>
      <c r="E8" s="30" t="str">
        <f>IF(LEFT(H2,13)="SPECIFICATION","",R17)</f>
        <v>SEASON VALIDITY DATE / Срок действия цены</v>
      </c>
      <c r="F8" s="27"/>
      <c r="G8" s="13"/>
      <c r="H8" s="19" t="s">
        <v>13</v>
      </c>
      <c r="I8" s="25"/>
      <c r="J8" s="1"/>
      <c r="K8" s="26"/>
      <c r="L8" s="1"/>
      <c r="M8" s="26"/>
      <c r="N8" s="27" t="s">
        <v>14</v>
      </c>
      <c r="O8" s="16"/>
      <c r="P8" s="16"/>
      <c r="Q8" s="1"/>
      <c r="R8" s="15"/>
      <c r="S8" s="1"/>
      <c r="T8" s="1"/>
      <c r="U8" s="17" t="s">
        <v>15</v>
      </c>
      <c r="V8" s="18" t="s">
        <v>16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20.25" customHeight="1" x14ac:dyDescent="0.4">
      <c r="A9" s="1"/>
      <c r="B9" s="1"/>
      <c r="C9" s="35"/>
      <c r="D9" s="1"/>
      <c r="E9" s="30" t="str">
        <f>IF(LEFT(H2,13)="SPECIFICATION","",R18)</f>
        <v>FROM /От</v>
      </c>
      <c r="F9" s="36" t="s">
        <v>238</v>
      </c>
      <c r="G9" s="13"/>
      <c r="H9" s="27"/>
      <c r="I9" s="26"/>
      <c r="J9" s="1"/>
      <c r="K9" s="26"/>
      <c r="L9" s="1"/>
      <c r="M9" s="26"/>
      <c r="N9" s="27"/>
      <c r="O9" s="16"/>
      <c r="P9" s="16"/>
      <c r="Q9" s="32"/>
      <c r="R9" s="32"/>
      <c r="S9" s="37"/>
      <c r="T9" s="38"/>
      <c r="U9" s="39"/>
      <c r="V9" s="3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20.25" customHeight="1" x14ac:dyDescent="0.35">
      <c r="A10" s="1"/>
      <c r="B10" s="1"/>
      <c r="C10" s="1"/>
      <c r="D10" s="1"/>
      <c r="E10" s="30" t="str">
        <f>IF(LEFT(H2,13)="SPECIFICATION","",R19)</f>
        <v>TO / До</v>
      </c>
      <c r="F10" s="36" t="s">
        <v>238</v>
      </c>
      <c r="G10" s="13" t="str">
        <f>IF(LEFT(H2,13)="SPECIFICATION","The receiver","The Buyer")</f>
        <v>The Buyer</v>
      </c>
      <c r="H10" s="13" t="s">
        <v>17</v>
      </c>
      <c r="I10" s="14"/>
      <c r="J10" s="1"/>
      <c r="K10" s="15"/>
      <c r="L10" s="1"/>
      <c r="M10" s="15" t="str">
        <f>IF(LEFT(L65529,13)="SPECIFICATION",$Q$25,$Q$23)</f>
        <v>Date and signature of the Seller/Дата и подпись Продавца</v>
      </c>
      <c r="N10" s="13" t="s">
        <v>18</v>
      </c>
      <c r="O10" s="16"/>
      <c r="P10" s="16"/>
      <c r="Q10" s="1"/>
      <c r="R10" s="15"/>
      <c r="S10" s="1"/>
      <c r="T10" s="1"/>
      <c r="U10" s="17" t="s">
        <v>19</v>
      </c>
      <c r="V10" s="1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20.25" customHeight="1" x14ac:dyDescent="0.4">
      <c r="A11" s="1"/>
      <c r="B11" s="1"/>
      <c r="C11" s="1"/>
      <c r="D11" s="1"/>
      <c r="E11" s="1"/>
      <c r="F11" s="1"/>
      <c r="G11" s="13"/>
      <c r="H11" s="27" t="s">
        <v>20</v>
      </c>
      <c r="I11" s="25"/>
      <c r="J11" s="1"/>
      <c r="K11" s="26"/>
      <c r="L11" s="1"/>
      <c r="M11" s="26"/>
      <c r="N11" s="19" t="s">
        <v>21</v>
      </c>
      <c r="O11" s="16"/>
      <c r="P11" s="16"/>
      <c r="Q11" s="16"/>
      <c r="R11" s="16"/>
      <c r="S11" s="16"/>
      <c r="T11" s="4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20.25" customHeight="1" x14ac:dyDescent="0.4">
      <c r="A12" s="1"/>
      <c r="B12" s="1"/>
      <c r="C12" s="1"/>
      <c r="D12" s="1"/>
      <c r="E12" s="1"/>
      <c r="F12" s="1"/>
      <c r="G12" s="13"/>
      <c r="H12" s="27" t="s">
        <v>22</v>
      </c>
      <c r="I12" s="25"/>
      <c r="J12" s="1"/>
      <c r="K12" s="26"/>
      <c r="L12" s="1"/>
      <c r="M12" s="26"/>
      <c r="N12" s="19" t="s">
        <v>23</v>
      </c>
      <c r="O12" s="16"/>
      <c r="P12" s="16"/>
      <c r="Q12" s="16"/>
      <c r="R12" s="16"/>
      <c r="S12" s="16"/>
      <c r="T12" s="40"/>
      <c r="U12" s="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20.25" customHeight="1" x14ac:dyDescent="0.4">
      <c r="A13" s="1"/>
      <c r="B13" s="1"/>
      <c r="C13" s="1"/>
      <c r="D13" s="1"/>
      <c r="E13" s="1"/>
      <c r="F13" s="1"/>
      <c r="G13" s="27"/>
      <c r="H13" s="27" t="s">
        <v>24</v>
      </c>
      <c r="I13" s="25"/>
      <c r="J13" s="1"/>
      <c r="K13" s="26"/>
      <c r="L13" s="1"/>
      <c r="M13" s="26"/>
      <c r="N13" s="19" t="s">
        <v>25</v>
      </c>
      <c r="O13" s="16"/>
      <c r="P13" s="16"/>
      <c r="Q13" s="41"/>
      <c r="R13" s="41"/>
      <c r="S13" s="41"/>
      <c r="T13" s="42"/>
      <c r="U13" s="43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20.25" customHeight="1" x14ac:dyDescent="0.35">
      <c r="A14" s="1"/>
      <c r="B14" s="1"/>
      <c r="C14" s="1"/>
      <c r="D14" s="1"/>
      <c r="E14" s="1"/>
      <c r="F14" s="1"/>
      <c r="G14" s="27"/>
      <c r="H14" s="27" t="s">
        <v>26</v>
      </c>
      <c r="I14" s="25"/>
      <c r="J14" s="1"/>
      <c r="K14" s="44"/>
      <c r="L14" s="1"/>
      <c r="M14" s="26"/>
      <c r="N14" s="26"/>
      <c r="O14" s="45"/>
      <c r="P14" s="45"/>
      <c r="Q14" s="45"/>
      <c r="R14" s="46" t="s">
        <v>27</v>
      </c>
      <c r="S14" s="45" t="s">
        <v>28</v>
      </c>
      <c r="T14" s="46"/>
      <c r="U14" s="47"/>
      <c r="V14" s="4"/>
      <c r="W14" s="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20.25" customHeight="1" x14ac:dyDescent="0.4">
      <c r="A15" s="1"/>
      <c r="B15" s="27" t="str">
        <f>IF(LEFT(H2,13)="SPECIFICATION","",Q17)</f>
        <v xml:space="preserve">Beneficiary Bank/Банк Бенефициар:  SOCIETE GENERALE - LILLE NORD ENTREPRISES </v>
      </c>
      <c r="C15" s="1"/>
      <c r="D15" s="1"/>
      <c r="E15" s="1"/>
      <c r="F15" s="48"/>
      <c r="G15" s="48"/>
      <c r="H15" s="49"/>
      <c r="I15" s="49"/>
      <c r="J15" s="49"/>
      <c r="K15" s="49"/>
      <c r="L15" s="49"/>
      <c r="M15" s="49"/>
      <c r="N15" s="1"/>
      <c r="O15" s="50"/>
      <c r="P15" s="50"/>
      <c r="Q15" s="50"/>
      <c r="R15" s="50" t="s">
        <v>29</v>
      </c>
      <c r="S15" s="51" t="s">
        <v>30</v>
      </c>
      <c r="T15" s="50"/>
      <c r="U15" s="50"/>
      <c r="V15" s="4"/>
      <c r="W15" s="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20.25" customHeight="1" x14ac:dyDescent="0.25">
      <c r="A16" s="1"/>
      <c r="B16" s="27" t="str">
        <f>IF(LEFT(H2,13)="SPECIFICATION","",Q18)</f>
        <v>Bank Account/р/с : 30003  01100  00020408119  42</v>
      </c>
      <c r="C16" s="1"/>
      <c r="D16" s="1"/>
      <c r="E16" s="1"/>
      <c r="F16" s="48"/>
      <c r="G16" s="48"/>
      <c r="H16" s="52"/>
      <c r="I16" s="49"/>
      <c r="J16" s="49"/>
      <c r="K16" s="49"/>
      <c r="L16" s="49"/>
      <c r="M16" s="49"/>
      <c r="N16" s="49"/>
      <c r="O16" s="50"/>
      <c r="P16" s="50"/>
      <c r="Q16" s="50"/>
      <c r="R16" s="50" t="s">
        <v>31</v>
      </c>
      <c r="S16" s="4"/>
      <c r="T16" s="50"/>
      <c r="U16" s="50"/>
      <c r="V16" s="4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7" ht="20.25" customHeight="1" x14ac:dyDescent="0.25">
      <c r="A17" s="1"/>
      <c r="B17" s="27" t="str">
        <f>IF(LEFT(H2,13)="SPECIFICATION","",Q19)</f>
        <v>IBAN code/код IBAN: FR76 3000 3011 0000 0204 0811 942</v>
      </c>
      <c r="C17" s="1"/>
      <c r="D17" s="1"/>
      <c r="E17" s="1"/>
      <c r="F17" s="48"/>
      <c r="G17" s="48"/>
      <c r="H17" s="52"/>
      <c r="I17" s="49"/>
      <c r="J17" s="49"/>
      <c r="K17" s="49"/>
      <c r="L17" s="49"/>
      <c r="M17" s="49"/>
      <c r="N17" s="49"/>
      <c r="O17" s="50"/>
      <c r="P17" s="50"/>
      <c r="Q17" s="53" t="s">
        <v>32</v>
      </c>
      <c r="R17" s="50" t="s">
        <v>33</v>
      </c>
      <c r="S17" s="50"/>
      <c r="T17" s="50"/>
      <c r="U17" s="50"/>
      <c r="V17" s="4"/>
      <c r="W17" s="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7" ht="20.25" customHeight="1" x14ac:dyDescent="0.25">
      <c r="A18" s="1"/>
      <c r="B18" s="27" t="str">
        <f>IF(LEFT(H2,13)="SPECIFICATION","",Q20)</f>
        <v>SWIFT code/код SWIFT: SOGEFRPP</v>
      </c>
      <c r="C18" s="1"/>
      <c r="D18" s="1"/>
      <c r="E18" s="1"/>
      <c r="F18" s="48"/>
      <c r="G18" s="48"/>
      <c r="H18" s="52"/>
      <c r="I18" s="54" t="str">
        <f t="shared" ref="I18:I19" si="0">IF(LEFT(H2,13)="SPECIFICATION","The goods listed below are not for sale. The prices are indicated for customs purposes only","")</f>
        <v/>
      </c>
      <c r="J18" s="49"/>
      <c r="K18" s="49"/>
      <c r="L18" s="49"/>
      <c r="M18" s="49"/>
      <c r="N18" s="49"/>
      <c r="O18" s="50"/>
      <c r="P18" s="50"/>
      <c r="Q18" s="53" t="s">
        <v>34</v>
      </c>
      <c r="R18" s="50" t="s">
        <v>35</v>
      </c>
      <c r="S18" s="50"/>
      <c r="T18" s="50"/>
      <c r="U18" s="50"/>
      <c r="V18" s="4"/>
      <c r="W18" s="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7" ht="20.25" customHeight="1" x14ac:dyDescent="0.3">
      <c r="A19" s="1"/>
      <c r="B19" s="55"/>
      <c r="C19" s="1"/>
      <c r="D19" s="1"/>
      <c r="E19" s="1"/>
      <c r="F19" s="55"/>
      <c r="G19" s="56"/>
      <c r="H19" s="57"/>
      <c r="I19" s="54" t="str">
        <f t="shared" si="0"/>
        <v/>
      </c>
      <c r="J19" s="58"/>
      <c r="K19" s="58"/>
      <c r="L19" s="58"/>
      <c r="M19" s="58"/>
      <c r="N19" s="1"/>
      <c r="O19" s="4"/>
      <c r="P19" s="4"/>
      <c r="Q19" s="53" t="s">
        <v>36</v>
      </c>
      <c r="R19" s="4" t="s">
        <v>37</v>
      </c>
      <c r="S19" s="4"/>
      <c r="T19" s="47"/>
      <c r="U19" s="47"/>
      <c r="V19" s="4"/>
      <c r="W19" s="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7" ht="20.25" customHeight="1" x14ac:dyDescent="0.4">
      <c r="A20" s="1"/>
      <c r="B20" s="59" t="s">
        <v>38</v>
      </c>
      <c r="C20" s="1"/>
      <c r="D20" s="1"/>
      <c r="E20" s="1"/>
      <c r="F20" s="48"/>
      <c r="G20" s="48"/>
      <c r="H20" s="57"/>
      <c r="I20" s="22" t="str">
        <f>IF(LEFT(H2,13)="SPECIFICATION",R14,"")</f>
        <v/>
      </c>
      <c r="J20" s="58"/>
      <c r="K20" s="58"/>
      <c r="L20" s="58"/>
      <c r="M20" s="58"/>
      <c r="N20" s="1"/>
      <c r="O20" s="4"/>
      <c r="P20" s="4"/>
      <c r="Q20" s="53" t="s">
        <v>39</v>
      </c>
      <c r="R20" s="4" t="s">
        <v>40</v>
      </c>
      <c r="S20" s="4"/>
      <c r="T20" s="47"/>
      <c r="U20" s="47"/>
      <c r="V20" s="4"/>
      <c r="W20" s="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7" ht="18" customHeight="1" x14ac:dyDescent="0.4">
      <c r="A21" s="1"/>
      <c r="B21" s="59" t="s">
        <v>41</v>
      </c>
      <c r="C21" s="1"/>
      <c r="D21" s="1"/>
      <c r="E21" s="1"/>
      <c r="F21" s="48"/>
      <c r="G21" s="48"/>
      <c r="H21" s="57"/>
      <c r="I21" s="58"/>
      <c r="J21" s="58"/>
      <c r="K21" s="58"/>
      <c r="L21" s="58"/>
      <c r="M21" s="58"/>
      <c r="N21" s="1"/>
      <c r="O21" s="4"/>
      <c r="P21" s="4"/>
      <c r="Q21" s="60" t="s">
        <v>42</v>
      </c>
      <c r="R21" s="4" t="s">
        <v>43</v>
      </c>
      <c r="S21" s="4"/>
      <c r="T21" s="47"/>
      <c r="U21" s="47"/>
      <c r="V21" s="4"/>
      <c r="W21" s="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7" ht="18" customHeight="1" x14ac:dyDescent="0.35">
      <c r="A22" s="1"/>
      <c r="B22" s="61"/>
      <c r="C22" s="1"/>
      <c r="D22" s="1"/>
      <c r="E22" s="1"/>
      <c r="F22" s="58"/>
      <c r="G22" s="58"/>
      <c r="H22" s="57"/>
      <c r="I22" s="58"/>
      <c r="J22" s="58"/>
      <c r="K22" s="58"/>
      <c r="L22" s="58"/>
      <c r="M22" s="58"/>
      <c r="N22" s="1"/>
      <c r="O22" s="4"/>
      <c r="P22" s="4"/>
      <c r="Q22" s="4" t="s">
        <v>44</v>
      </c>
      <c r="R22" s="4" t="s">
        <v>45</v>
      </c>
      <c r="S22" s="4"/>
      <c r="T22" s="47"/>
      <c r="U22" s="47"/>
      <c r="V22" s="4"/>
      <c r="W22" s="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7" ht="18" customHeight="1" x14ac:dyDescent="0.35">
      <c r="A23" s="1"/>
      <c r="B23" s="61"/>
      <c r="C23" s="1"/>
      <c r="D23" s="1"/>
      <c r="E23" s="1"/>
      <c r="F23" s="58"/>
      <c r="G23" s="58"/>
      <c r="H23" s="57"/>
      <c r="I23" s="58"/>
      <c r="J23" s="58"/>
      <c r="K23" s="58"/>
      <c r="L23" s="58"/>
      <c r="M23" s="58"/>
      <c r="N23" s="1"/>
      <c r="O23" s="4"/>
      <c r="P23" s="4"/>
      <c r="Q23" s="62" t="s">
        <v>46</v>
      </c>
      <c r="R23" s="4" t="s">
        <v>47</v>
      </c>
      <c r="S23" s="4"/>
      <c r="T23" s="63"/>
      <c r="U23" s="47"/>
      <c r="V23" s="4"/>
      <c r="W23" s="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7" ht="18" customHeight="1" x14ac:dyDescent="0.4">
      <c r="A24" s="1"/>
      <c r="B24" s="64" t="str">
        <f>IF(LEFT(H2,13)="SPECIFICATION","","* Below delivery date will be confirmed only if the certification is issued within 2 working days after OC validation from LM Russia to Adeoservices")</f>
        <v>* Below delivery date will be confirmed only if the certification is issued within 2 working days after OC validation from LM Russia to Adeoservices</v>
      </c>
      <c r="C24" s="1"/>
      <c r="D24" s="1"/>
      <c r="E24" s="1"/>
      <c r="F24" s="58"/>
      <c r="G24" s="58"/>
      <c r="H24" s="57"/>
      <c r="I24" s="58"/>
      <c r="J24" s="1"/>
      <c r="K24" s="65"/>
      <c r="L24" s="65"/>
      <c r="M24" s="65"/>
      <c r="N24" s="65"/>
      <c r="O24" s="66"/>
      <c r="P24" s="66"/>
      <c r="Q24" s="4" t="s">
        <v>48</v>
      </c>
      <c r="R24" s="67" t="s">
        <v>49</v>
      </c>
      <c r="S24" s="67" t="s">
        <v>50</v>
      </c>
      <c r="T24" s="66"/>
      <c r="U24" s="66"/>
      <c r="V24" s="4"/>
      <c r="W24" s="4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7" ht="18" customHeight="1" x14ac:dyDescent="0.4">
      <c r="A25" s="1"/>
      <c r="B25" s="64" t="str">
        <f>IF(LEFT(H2,13)="SPECIFICATION","",Q21)</f>
        <v>* Ниже дата поставки будет подтверждена только в случае если информация по сертификации выдаётся в течении 2 рабочих дня после подтверждения ОС от ЛМ России  Адеосервису.</v>
      </c>
      <c r="C25" s="1"/>
      <c r="D25" s="1"/>
      <c r="E25" s="1"/>
      <c r="F25" s="58"/>
      <c r="G25" s="58"/>
      <c r="H25" s="57"/>
      <c r="I25" s="58"/>
      <c r="J25" s="1"/>
      <c r="K25" s="68"/>
      <c r="L25" s="68"/>
      <c r="M25" s="68"/>
      <c r="N25" s="68"/>
      <c r="O25" s="66"/>
      <c r="P25" s="66"/>
      <c r="Q25" s="62" t="s">
        <v>51</v>
      </c>
      <c r="R25" s="67" t="s">
        <v>52</v>
      </c>
      <c r="S25" s="67" t="s">
        <v>53</v>
      </c>
      <c r="T25" s="66"/>
      <c r="U25" s="66"/>
      <c r="V25" s="4"/>
      <c r="W25" s="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3.5" customHeight="1" x14ac:dyDescent="0.3">
      <c r="A26" s="1"/>
      <c r="B26" s="5"/>
      <c r="C26" s="5"/>
      <c r="D26" s="5"/>
      <c r="E26" s="5"/>
      <c r="F26" s="1"/>
      <c r="G26" s="1"/>
      <c r="H26" s="69"/>
      <c r="I26" s="1"/>
      <c r="J26" s="1"/>
      <c r="K26" s="1"/>
      <c r="L26" s="1"/>
      <c r="M26" s="1"/>
      <c r="N26" s="1"/>
      <c r="O26" s="4"/>
      <c r="P26" s="4"/>
      <c r="Q26" s="4"/>
      <c r="R26" s="4"/>
      <c r="S26" s="70"/>
      <c r="T26" s="47"/>
      <c r="U26" s="47"/>
      <c r="V26" s="4"/>
      <c r="W26" s="4"/>
      <c r="X26" s="1"/>
      <c r="Y26" s="1"/>
      <c r="Z26" s="1"/>
      <c r="AA26" s="1"/>
      <c r="AB26" s="118"/>
      <c r="AC26" s="117"/>
      <c r="AD26" s="117"/>
      <c r="AE26" s="117"/>
      <c r="AF26" s="117"/>
      <c r="AG26" s="117"/>
      <c r="AH26" s="118"/>
      <c r="AI26" s="117"/>
      <c r="AJ26" s="117"/>
      <c r="AK26" s="117"/>
      <c r="AL26" s="117"/>
      <c r="AM26" s="117"/>
      <c r="AN26" s="58"/>
      <c r="AO26" s="58"/>
      <c r="AP26" s="58"/>
      <c r="AQ26" s="58"/>
      <c r="AR26" s="118"/>
      <c r="AS26" s="117"/>
      <c r="AT26" s="117"/>
      <c r="AU26" s="117"/>
    </row>
    <row r="27" spans="1:47" ht="101.25" customHeight="1" x14ac:dyDescent="0.25">
      <c r="A27" s="71" t="s">
        <v>54</v>
      </c>
      <c r="B27" s="72" t="s">
        <v>55</v>
      </c>
      <c r="C27" s="72" t="s">
        <v>56</v>
      </c>
      <c r="D27" s="72" t="s">
        <v>57</v>
      </c>
      <c r="E27" s="73" t="s">
        <v>58</v>
      </c>
      <c r="F27" s="74" t="s">
        <v>59</v>
      </c>
      <c r="G27" s="72" t="s">
        <v>60</v>
      </c>
      <c r="H27" s="75" t="s">
        <v>61</v>
      </c>
      <c r="I27" s="72" t="s">
        <v>62</v>
      </c>
      <c r="J27" s="72" t="s">
        <v>63</v>
      </c>
      <c r="K27" s="72" t="s">
        <v>64</v>
      </c>
      <c r="L27" s="72" t="s">
        <v>65</v>
      </c>
      <c r="M27" s="72" t="s">
        <v>66</v>
      </c>
      <c r="N27" s="72" t="s">
        <v>67</v>
      </c>
      <c r="O27" s="72" t="s">
        <v>68</v>
      </c>
      <c r="P27" s="72" t="s">
        <v>69</v>
      </c>
      <c r="Q27" s="72" t="s">
        <v>70</v>
      </c>
      <c r="R27" s="72" t="s">
        <v>71</v>
      </c>
      <c r="S27" s="72" t="s">
        <v>72</v>
      </c>
      <c r="T27" s="72" t="s">
        <v>73</v>
      </c>
      <c r="U27" s="72" t="s">
        <v>74</v>
      </c>
      <c r="V27" s="72" t="s">
        <v>75</v>
      </c>
      <c r="W27" s="76" t="s">
        <v>76</v>
      </c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</row>
    <row r="28" spans="1:47" ht="81.75" customHeight="1" x14ac:dyDescent="0.25">
      <c r="A28" s="78" t="s">
        <v>77</v>
      </c>
      <c r="B28" s="79" t="s">
        <v>78</v>
      </c>
      <c r="C28" s="79" t="s">
        <v>79</v>
      </c>
      <c r="D28" s="79" t="s">
        <v>80</v>
      </c>
      <c r="E28" s="80" t="s">
        <v>81</v>
      </c>
      <c r="F28" s="81" t="s">
        <v>82</v>
      </c>
      <c r="G28" s="79" t="s">
        <v>83</v>
      </c>
      <c r="H28" s="82" t="s">
        <v>84</v>
      </c>
      <c r="I28" s="79" t="s">
        <v>85</v>
      </c>
      <c r="J28" s="79" t="s">
        <v>86</v>
      </c>
      <c r="K28" s="79" t="s">
        <v>87</v>
      </c>
      <c r="L28" s="79" t="s">
        <v>88</v>
      </c>
      <c r="M28" s="79" t="s">
        <v>89</v>
      </c>
      <c r="N28" s="79" t="s">
        <v>90</v>
      </c>
      <c r="O28" s="79" t="s">
        <v>91</v>
      </c>
      <c r="P28" s="83" t="s">
        <v>92</v>
      </c>
      <c r="Q28" s="79" t="str">
        <f>IF(LEFT(H2,13)="SPECIFICATION","Price","Selling price")</f>
        <v>Selling price</v>
      </c>
      <c r="R28" s="79" t="s">
        <v>93</v>
      </c>
      <c r="S28" s="79" t="str">
        <f>IF(LEFT(H2,13)="SPECIFICATION","Currency","Selling currency")</f>
        <v>Selling currency</v>
      </c>
      <c r="T28" s="79" t="s">
        <v>94</v>
      </c>
      <c r="U28" s="79" t="s">
        <v>95</v>
      </c>
      <c r="V28" s="79" t="s">
        <v>96</v>
      </c>
      <c r="W28" s="84" t="s">
        <v>97</v>
      </c>
      <c r="X28" s="85" t="s">
        <v>98</v>
      </c>
      <c r="Y28" s="85" t="s">
        <v>99</v>
      </c>
      <c r="Z28" s="85" t="s">
        <v>100</v>
      </c>
      <c r="AA28" s="85" t="s">
        <v>101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</row>
    <row r="29" spans="1:47" ht="101.25" customHeight="1" x14ac:dyDescent="0.25">
      <c r="A29" s="71">
        <v>1</v>
      </c>
      <c r="B29" s="86">
        <v>137210</v>
      </c>
      <c r="C29" s="87">
        <v>80000001</v>
      </c>
      <c r="D29" s="88" t="s">
        <v>102</v>
      </c>
      <c r="E29" s="86" t="s">
        <v>103</v>
      </c>
      <c r="F29" s="86" t="s">
        <v>104</v>
      </c>
      <c r="G29" s="86" t="s">
        <v>105</v>
      </c>
      <c r="H29" s="86" t="s">
        <v>106</v>
      </c>
      <c r="I29" s="86" t="s">
        <v>107</v>
      </c>
      <c r="J29" s="86" t="s">
        <v>108</v>
      </c>
      <c r="K29" s="86"/>
      <c r="L29" s="86"/>
      <c r="M29" s="89">
        <v>10001</v>
      </c>
      <c r="N29" s="89">
        <v>1</v>
      </c>
      <c r="O29" s="90">
        <v>101</v>
      </c>
      <c r="P29" s="91">
        <f t="shared" ref="P29:P58" si="1">IF(Y29="O",O29*X29/M29,IF(Z29&lt;&gt;0,O29*Z29/AA29/M29,O29*X29/M29))</f>
        <v>3.3831616838316167E-3</v>
      </c>
      <c r="Q29" s="91">
        <v>179.41</v>
      </c>
      <c r="R29" s="91">
        <f t="shared" ref="R29:R58" si="2">O29*Q29</f>
        <v>18120.41</v>
      </c>
      <c r="S29" s="86" t="s">
        <v>109</v>
      </c>
      <c r="T29" s="92" t="s">
        <v>110</v>
      </c>
      <c r="U29" s="93" t="s">
        <v>111</v>
      </c>
      <c r="V29" s="93" t="s">
        <v>111</v>
      </c>
      <c r="W29" s="94" t="s">
        <v>112</v>
      </c>
      <c r="X29" s="95">
        <v>0.33500000000000002</v>
      </c>
      <c r="Y29" s="95" t="s">
        <v>113</v>
      </c>
      <c r="Z29" s="95"/>
      <c r="AA29" s="95"/>
    </row>
    <row r="30" spans="1:47" ht="101.25" customHeight="1" x14ac:dyDescent="0.25">
      <c r="A30" s="96">
        <v>2</v>
      </c>
      <c r="B30" s="92">
        <v>137211</v>
      </c>
      <c r="C30" s="87">
        <v>80000002</v>
      </c>
      <c r="D30" s="97" t="s">
        <v>114</v>
      </c>
      <c r="E30" s="92" t="s">
        <v>115</v>
      </c>
      <c r="F30" s="92" t="s">
        <v>104</v>
      </c>
      <c r="G30" s="92" t="s">
        <v>116</v>
      </c>
      <c r="H30" s="92" t="s">
        <v>117</v>
      </c>
      <c r="I30" s="92" t="s">
        <v>107</v>
      </c>
      <c r="J30" s="92" t="s">
        <v>108</v>
      </c>
      <c r="K30" s="92"/>
      <c r="L30" s="92"/>
      <c r="M30" s="98">
        <v>10002</v>
      </c>
      <c r="N30" s="98">
        <v>1</v>
      </c>
      <c r="O30" s="99">
        <v>102</v>
      </c>
      <c r="P30" s="100">
        <f t="shared" si="1"/>
        <v>2.7432513497300543E-3</v>
      </c>
      <c r="Q30" s="100">
        <v>143</v>
      </c>
      <c r="R30" s="100">
        <f t="shared" si="2"/>
        <v>14586</v>
      </c>
      <c r="S30" s="92" t="s">
        <v>109</v>
      </c>
      <c r="T30" s="92" t="s">
        <v>110</v>
      </c>
      <c r="U30" s="93" t="s">
        <v>111</v>
      </c>
      <c r="V30" s="93" t="s">
        <v>111</v>
      </c>
      <c r="W30" s="101" t="s">
        <v>112</v>
      </c>
      <c r="X30" s="95">
        <v>0.26900000000000002</v>
      </c>
      <c r="Y30" s="95" t="s">
        <v>113</v>
      </c>
      <c r="Z30" s="95"/>
      <c r="AA30" s="95"/>
    </row>
    <row r="31" spans="1:47" ht="101.25" customHeight="1" x14ac:dyDescent="0.25">
      <c r="A31" s="96">
        <v>3</v>
      </c>
      <c r="B31" s="86">
        <v>137212</v>
      </c>
      <c r="C31" s="87">
        <v>80000003</v>
      </c>
      <c r="D31" s="88" t="s">
        <v>118</v>
      </c>
      <c r="E31" s="86" t="s">
        <v>119</v>
      </c>
      <c r="F31" s="92" t="s">
        <v>104</v>
      </c>
      <c r="G31" s="86" t="s">
        <v>120</v>
      </c>
      <c r="H31" s="86" t="s">
        <v>121</v>
      </c>
      <c r="I31" s="92" t="s">
        <v>107</v>
      </c>
      <c r="J31" s="92" t="s">
        <v>108</v>
      </c>
      <c r="K31" s="92"/>
      <c r="L31" s="92"/>
      <c r="M31" s="89">
        <v>10003</v>
      </c>
      <c r="N31" s="98">
        <v>1</v>
      </c>
      <c r="O31" s="90">
        <v>103</v>
      </c>
      <c r="P31" s="100">
        <f t="shared" si="1"/>
        <v>3.8922323303009093E-3</v>
      </c>
      <c r="Q31" s="100">
        <v>170.56</v>
      </c>
      <c r="R31" s="100">
        <f t="shared" si="2"/>
        <v>17567.68</v>
      </c>
      <c r="S31" s="92" t="s">
        <v>109</v>
      </c>
      <c r="T31" s="92" t="s">
        <v>110</v>
      </c>
      <c r="U31" s="93" t="s">
        <v>111</v>
      </c>
      <c r="V31" s="93" t="s">
        <v>111</v>
      </c>
      <c r="W31" s="101" t="s">
        <v>112</v>
      </c>
      <c r="X31" s="95">
        <v>0.378</v>
      </c>
      <c r="Y31" s="95" t="s">
        <v>113</v>
      </c>
      <c r="Z31" s="95"/>
      <c r="AA31" s="95"/>
    </row>
    <row r="32" spans="1:47" ht="101.25" customHeight="1" x14ac:dyDescent="0.25">
      <c r="A32" s="96">
        <v>4</v>
      </c>
      <c r="B32" s="92">
        <v>137213</v>
      </c>
      <c r="C32" s="87">
        <v>80000004</v>
      </c>
      <c r="D32" s="97" t="s">
        <v>122</v>
      </c>
      <c r="E32" s="86" t="s">
        <v>123</v>
      </c>
      <c r="F32" s="92" t="s">
        <v>104</v>
      </c>
      <c r="G32" s="86" t="s">
        <v>124</v>
      </c>
      <c r="H32" s="86" t="s">
        <v>125</v>
      </c>
      <c r="I32" s="92" t="s">
        <v>107</v>
      </c>
      <c r="J32" s="92" t="s">
        <v>108</v>
      </c>
      <c r="K32" s="92"/>
      <c r="L32" s="92"/>
      <c r="M32" s="98">
        <v>10004</v>
      </c>
      <c r="N32" s="98">
        <v>1</v>
      </c>
      <c r="O32" s="99">
        <v>104</v>
      </c>
      <c r="P32" s="100">
        <f t="shared" si="1"/>
        <v>3.3162734906037588E-3</v>
      </c>
      <c r="Q32" s="100">
        <v>151.87</v>
      </c>
      <c r="R32" s="100">
        <f t="shared" si="2"/>
        <v>15794.48</v>
      </c>
      <c r="S32" s="92" t="s">
        <v>109</v>
      </c>
      <c r="T32" s="92" t="s">
        <v>110</v>
      </c>
      <c r="U32" s="93" t="s">
        <v>111</v>
      </c>
      <c r="V32" s="93" t="s">
        <v>111</v>
      </c>
      <c r="W32" s="101" t="s">
        <v>112</v>
      </c>
      <c r="X32" s="95">
        <v>0.31900000000000001</v>
      </c>
      <c r="Y32" s="95" t="s">
        <v>113</v>
      </c>
      <c r="Z32" s="95"/>
      <c r="AA32" s="95"/>
    </row>
    <row r="33" spans="1:47" ht="101.25" customHeight="1" x14ac:dyDescent="0.25">
      <c r="A33" s="71">
        <v>5</v>
      </c>
      <c r="B33" s="86">
        <v>137214</v>
      </c>
      <c r="C33" s="87">
        <v>80000005</v>
      </c>
      <c r="D33" s="88" t="s">
        <v>126</v>
      </c>
      <c r="E33" s="92" t="s">
        <v>127</v>
      </c>
      <c r="F33" s="92" t="s">
        <v>104</v>
      </c>
      <c r="G33" s="92" t="s">
        <v>128</v>
      </c>
      <c r="H33" s="92" t="s">
        <v>129</v>
      </c>
      <c r="I33" s="92" t="s">
        <v>107</v>
      </c>
      <c r="J33" s="92" t="s">
        <v>108</v>
      </c>
      <c r="K33" s="92"/>
      <c r="L33" s="92"/>
      <c r="M33" s="89">
        <v>10005</v>
      </c>
      <c r="N33" s="98">
        <v>1</v>
      </c>
      <c r="O33" s="90">
        <v>105</v>
      </c>
      <c r="P33" s="100">
        <f t="shared" si="1"/>
        <v>3.5157421289355325E-3</v>
      </c>
      <c r="Q33" s="100">
        <v>179.41</v>
      </c>
      <c r="R33" s="100">
        <f t="shared" si="2"/>
        <v>18838.05</v>
      </c>
      <c r="S33" s="92" t="s">
        <v>109</v>
      </c>
      <c r="T33" s="92" t="s">
        <v>110</v>
      </c>
      <c r="U33" s="93" t="s">
        <v>111</v>
      </c>
      <c r="V33" s="93" t="s">
        <v>111</v>
      </c>
      <c r="W33" s="101" t="s">
        <v>112</v>
      </c>
      <c r="X33" s="95">
        <v>0.33500000000000002</v>
      </c>
      <c r="Y33" s="95" t="s">
        <v>113</v>
      </c>
      <c r="Z33" s="95"/>
      <c r="AA33" s="95"/>
    </row>
    <row r="34" spans="1:47" ht="101.25" customHeight="1" x14ac:dyDescent="0.25">
      <c r="A34" s="96">
        <v>6</v>
      </c>
      <c r="B34" s="92">
        <v>137215</v>
      </c>
      <c r="C34" s="87">
        <v>80000006</v>
      </c>
      <c r="D34" s="97" t="s">
        <v>130</v>
      </c>
      <c r="E34" s="86" t="s">
        <v>131</v>
      </c>
      <c r="F34" s="92" t="s">
        <v>104</v>
      </c>
      <c r="G34" s="86" t="s">
        <v>132</v>
      </c>
      <c r="H34" s="86" t="s">
        <v>133</v>
      </c>
      <c r="I34" s="92" t="s">
        <v>107</v>
      </c>
      <c r="J34" s="92" t="s">
        <v>108</v>
      </c>
      <c r="K34" s="92"/>
      <c r="L34" s="92"/>
      <c r="M34" s="98">
        <v>10006</v>
      </c>
      <c r="N34" s="98">
        <v>1</v>
      </c>
      <c r="O34" s="99">
        <v>106</v>
      </c>
      <c r="P34" s="100">
        <f t="shared" si="1"/>
        <v>3.3369978013192084E-3</v>
      </c>
      <c r="Q34" s="100">
        <v>171.15</v>
      </c>
      <c r="R34" s="100">
        <f t="shared" si="2"/>
        <v>18141.900000000001</v>
      </c>
      <c r="S34" s="92" t="s">
        <v>109</v>
      </c>
      <c r="T34" s="92" t="s">
        <v>110</v>
      </c>
      <c r="U34" s="93" t="s">
        <v>111</v>
      </c>
      <c r="V34" s="93" t="s">
        <v>111</v>
      </c>
      <c r="W34" s="101" t="s">
        <v>112</v>
      </c>
      <c r="X34" s="95">
        <v>0.315</v>
      </c>
      <c r="Y34" s="95" t="s">
        <v>113</v>
      </c>
      <c r="Z34" s="95"/>
      <c r="AA34" s="95"/>
    </row>
    <row r="35" spans="1:47" ht="102" customHeight="1" x14ac:dyDescent="0.25">
      <c r="A35" s="96">
        <v>7</v>
      </c>
      <c r="B35" s="86">
        <v>137216</v>
      </c>
      <c r="C35" s="87">
        <v>80000007</v>
      </c>
      <c r="D35" s="88" t="s">
        <v>134</v>
      </c>
      <c r="E35" s="86" t="s">
        <v>135</v>
      </c>
      <c r="F35" s="102" t="s">
        <v>104</v>
      </c>
      <c r="G35" s="86" t="s">
        <v>136</v>
      </c>
      <c r="H35" s="86" t="s">
        <v>137</v>
      </c>
      <c r="I35" s="102" t="s">
        <v>107</v>
      </c>
      <c r="J35" s="102" t="s">
        <v>108</v>
      </c>
      <c r="K35" s="102"/>
      <c r="L35" s="102"/>
      <c r="M35" s="89">
        <v>10007</v>
      </c>
      <c r="N35" s="103">
        <v>1</v>
      </c>
      <c r="O35" s="90">
        <v>107</v>
      </c>
      <c r="P35" s="104">
        <f t="shared" si="1"/>
        <v>2.9190566603377638E-3</v>
      </c>
      <c r="Q35" s="104">
        <v>152.18</v>
      </c>
      <c r="R35" s="104">
        <f t="shared" si="2"/>
        <v>16283.26</v>
      </c>
      <c r="S35" s="102" t="s">
        <v>109</v>
      </c>
      <c r="T35" s="92" t="s">
        <v>110</v>
      </c>
      <c r="U35" s="93" t="s">
        <v>111</v>
      </c>
      <c r="V35" s="93" t="s">
        <v>111</v>
      </c>
      <c r="W35" s="105" t="s">
        <v>112</v>
      </c>
      <c r="X35" s="106">
        <v>0.27300000000000002</v>
      </c>
      <c r="Y35" s="106" t="s">
        <v>113</v>
      </c>
      <c r="Z35" s="106"/>
      <c r="AA35" s="106"/>
    </row>
    <row r="36" spans="1:47" ht="101.25" customHeight="1" x14ac:dyDescent="0.25">
      <c r="A36" s="96">
        <v>8</v>
      </c>
      <c r="B36" s="92">
        <v>137217</v>
      </c>
      <c r="C36" s="87">
        <v>80000008</v>
      </c>
      <c r="D36" s="97" t="s">
        <v>138</v>
      </c>
      <c r="E36" s="92" t="s">
        <v>139</v>
      </c>
      <c r="F36" s="86" t="s">
        <v>104</v>
      </c>
      <c r="G36" s="92" t="s">
        <v>140</v>
      </c>
      <c r="H36" s="92" t="s">
        <v>141</v>
      </c>
      <c r="I36" s="86" t="s">
        <v>107</v>
      </c>
      <c r="J36" s="86" t="s">
        <v>108</v>
      </c>
      <c r="K36" s="86"/>
      <c r="L36" s="86"/>
      <c r="M36" s="98">
        <v>10008</v>
      </c>
      <c r="N36" s="89">
        <v>1</v>
      </c>
      <c r="O36" s="99">
        <v>108</v>
      </c>
      <c r="P36" s="91">
        <f t="shared" si="1"/>
        <v>3.6151079136690647E-3</v>
      </c>
      <c r="Q36" s="91">
        <v>179.41</v>
      </c>
      <c r="R36" s="91">
        <f t="shared" si="2"/>
        <v>19376.28</v>
      </c>
      <c r="S36" s="86" t="s">
        <v>109</v>
      </c>
      <c r="T36" s="92" t="s">
        <v>110</v>
      </c>
      <c r="U36" s="93" t="s">
        <v>111</v>
      </c>
      <c r="V36" s="93" t="s">
        <v>111</v>
      </c>
      <c r="W36" s="94" t="s">
        <v>112</v>
      </c>
      <c r="X36" s="95">
        <v>0.33500000000000002</v>
      </c>
      <c r="Y36" s="95" t="s">
        <v>113</v>
      </c>
      <c r="Z36" s="95"/>
      <c r="AA36" s="9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01.25" customHeight="1" x14ac:dyDescent="0.25">
      <c r="A37" s="71">
        <v>9</v>
      </c>
      <c r="B37" s="86">
        <v>137218</v>
      </c>
      <c r="C37" s="87">
        <v>80000009</v>
      </c>
      <c r="D37" s="88" t="s">
        <v>142</v>
      </c>
      <c r="E37" s="86" t="s">
        <v>143</v>
      </c>
      <c r="F37" s="92" t="s">
        <v>104</v>
      </c>
      <c r="G37" s="86" t="s">
        <v>144</v>
      </c>
      <c r="H37" s="86" t="s">
        <v>145</v>
      </c>
      <c r="I37" s="92" t="s">
        <v>107</v>
      </c>
      <c r="J37" s="92" t="s">
        <v>108</v>
      </c>
      <c r="K37" s="92"/>
      <c r="L37" s="92"/>
      <c r="M37" s="89">
        <v>10009</v>
      </c>
      <c r="N37" s="98">
        <v>1</v>
      </c>
      <c r="O37" s="90">
        <v>109</v>
      </c>
      <c r="P37" s="100">
        <f t="shared" si="1"/>
        <v>2.9294634828654215E-3</v>
      </c>
      <c r="Q37" s="100">
        <v>143</v>
      </c>
      <c r="R37" s="100">
        <f t="shared" si="2"/>
        <v>15587</v>
      </c>
      <c r="S37" s="92" t="s">
        <v>109</v>
      </c>
      <c r="T37" s="92" t="s">
        <v>110</v>
      </c>
      <c r="U37" s="93" t="s">
        <v>111</v>
      </c>
      <c r="V37" s="93" t="s">
        <v>111</v>
      </c>
      <c r="W37" s="101" t="s">
        <v>112</v>
      </c>
      <c r="X37" s="95">
        <v>0.26900000000000002</v>
      </c>
      <c r="Y37" s="95" t="s">
        <v>113</v>
      </c>
      <c r="Z37" s="95"/>
      <c r="AA37" s="9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01.25" customHeight="1" x14ac:dyDescent="0.25">
      <c r="A38" s="96">
        <v>10</v>
      </c>
      <c r="B38" s="92">
        <v>137219</v>
      </c>
      <c r="C38" s="87">
        <v>80000010</v>
      </c>
      <c r="D38" s="97" t="s">
        <v>146</v>
      </c>
      <c r="E38" s="86" t="s">
        <v>147</v>
      </c>
      <c r="F38" s="92" t="s">
        <v>104</v>
      </c>
      <c r="G38" s="86" t="s">
        <v>148</v>
      </c>
      <c r="H38" s="86" t="s">
        <v>149</v>
      </c>
      <c r="I38" s="92" t="s">
        <v>107</v>
      </c>
      <c r="J38" s="92" t="s">
        <v>108</v>
      </c>
      <c r="K38" s="92"/>
      <c r="L38" s="92"/>
      <c r="M38" s="98">
        <v>10010</v>
      </c>
      <c r="N38" s="98">
        <v>1</v>
      </c>
      <c r="O38" s="99">
        <v>110</v>
      </c>
      <c r="P38" s="100">
        <f t="shared" si="1"/>
        <v>4.1538461538461538E-3</v>
      </c>
      <c r="Q38" s="100">
        <v>170.56</v>
      </c>
      <c r="R38" s="100">
        <f t="shared" si="2"/>
        <v>18761.599999999999</v>
      </c>
      <c r="S38" s="92" t="s">
        <v>109</v>
      </c>
      <c r="T38" s="92" t="s">
        <v>110</v>
      </c>
      <c r="U38" s="93" t="s">
        <v>111</v>
      </c>
      <c r="V38" s="93" t="s">
        <v>111</v>
      </c>
      <c r="W38" s="101" t="s">
        <v>112</v>
      </c>
      <c r="X38" s="95">
        <v>0.378</v>
      </c>
      <c r="Y38" s="95" t="s">
        <v>113</v>
      </c>
      <c r="Z38" s="95"/>
      <c r="AA38" s="9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01.25" customHeight="1" x14ac:dyDescent="0.25">
      <c r="A39" s="96">
        <v>11</v>
      </c>
      <c r="B39" s="86">
        <v>137220</v>
      </c>
      <c r="C39" s="87">
        <v>80000011</v>
      </c>
      <c r="D39" s="88" t="s">
        <v>150</v>
      </c>
      <c r="E39" s="92" t="s">
        <v>151</v>
      </c>
      <c r="F39" s="92" t="s">
        <v>104</v>
      </c>
      <c r="G39" s="92" t="s">
        <v>152</v>
      </c>
      <c r="H39" s="92" t="s">
        <v>153</v>
      </c>
      <c r="I39" s="92" t="s">
        <v>107</v>
      </c>
      <c r="J39" s="92" t="s">
        <v>108</v>
      </c>
      <c r="K39" s="92"/>
      <c r="L39" s="92"/>
      <c r="M39" s="89">
        <v>10011</v>
      </c>
      <c r="N39" s="98">
        <v>1</v>
      </c>
      <c r="O39" s="90">
        <v>111</v>
      </c>
      <c r="P39" s="100">
        <f t="shared" si="1"/>
        <v>3.5370092897812405E-3</v>
      </c>
      <c r="Q39" s="100">
        <v>151.87</v>
      </c>
      <c r="R39" s="100">
        <f t="shared" si="2"/>
        <v>16857.57</v>
      </c>
      <c r="S39" s="92" t="s">
        <v>109</v>
      </c>
      <c r="T39" s="92" t="s">
        <v>110</v>
      </c>
      <c r="U39" s="93" t="s">
        <v>111</v>
      </c>
      <c r="V39" s="93" t="s">
        <v>111</v>
      </c>
      <c r="W39" s="101" t="s">
        <v>112</v>
      </c>
      <c r="X39" s="95">
        <v>0.31900000000000001</v>
      </c>
      <c r="Y39" s="95" t="s">
        <v>113</v>
      </c>
      <c r="Z39" s="95"/>
      <c r="AA39" s="9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01.25" customHeight="1" x14ac:dyDescent="0.25">
      <c r="A40" s="96">
        <v>12</v>
      </c>
      <c r="B40" s="92">
        <v>137221</v>
      </c>
      <c r="C40" s="87">
        <v>80000012</v>
      </c>
      <c r="D40" s="97" t="s">
        <v>154</v>
      </c>
      <c r="E40" s="86" t="s">
        <v>155</v>
      </c>
      <c r="F40" s="92" t="s">
        <v>104</v>
      </c>
      <c r="G40" s="86" t="s">
        <v>156</v>
      </c>
      <c r="H40" s="86" t="s">
        <v>157</v>
      </c>
      <c r="I40" s="92" t="s">
        <v>107</v>
      </c>
      <c r="J40" s="92" t="s">
        <v>108</v>
      </c>
      <c r="K40" s="92"/>
      <c r="L40" s="92"/>
      <c r="M40" s="98">
        <v>10012</v>
      </c>
      <c r="N40" s="98">
        <v>1</v>
      </c>
      <c r="O40" s="99">
        <v>112</v>
      </c>
      <c r="P40" s="100">
        <f t="shared" si="1"/>
        <v>3.7475029964043152E-3</v>
      </c>
      <c r="Q40" s="100">
        <v>179.41</v>
      </c>
      <c r="R40" s="100">
        <f t="shared" si="2"/>
        <v>20093.919999999998</v>
      </c>
      <c r="S40" s="92" t="s">
        <v>109</v>
      </c>
      <c r="T40" s="92" t="s">
        <v>110</v>
      </c>
      <c r="U40" s="93" t="s">
        <v>111</v>
      </c>
      <c r="V40" s="93" t="s">
        <v>111</v>
      </c>
      <c r="W40" s="101" t="s">
        <v>112</v>
      </c>
      <c r="X40" s="95">
        <v>0.33500000000000002</v>
      </c>
      <c r="Y40" s="95" t="s">
        <v>113</v>
      </c>
      <c r="Z40" s="95"/>
      <c r="AA40" s="9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01.25" customHeight="1" x14ac:dyDescent="0.25">
      <c r="A41" s="71">
        <v>13</v>
      </c>
      <c r="B41" s="86">
        <v>137222</v>
      </c>
      <c r="C41" s="87">
        <v>80000013</v>
      </c>
      <c r="D41" s="88" t="s">
        <v>158</v>
      </c>
      <c r="E41" s="86" t="s">
        <v>159</v>
      </c>
      <c r="F41" s="92" t="s">
        <v>104</v>
      </c>
      <c r="G41" s="86" t="s">
        <v>160</v>
      </c>
      <c r="H41" s="86" t="s">
        <v>161</v>
      </c>
      <c r="I41" s="92" t="s">
        <v>107</v>
      </c>
      <c r="J41" s="92" t="s">
        <v>108</v>
      </c>
      <c r="K41" s="92"/>
      <c r="L41" s="92"/>
      <c r="M41" s="89">
        <v>10013</v>
      </c>
      <c r="N41" s="98">
        <v>1</v>
      </c>
      <c r="O41" s="90">
        <v>113</v>
      </c>
      <c r="P41" s="100">
        <f t="shared" si="1"/>
        <v>3.5548786577449315E-3</v>
      </c>
      <c r="Q41" s="100">
        <v>171.15</v>
      </c>
      <c r="R41" s="100">
        <f t="shared" si="2"/>
        <v>19339.95</v>
      </c>
      <c r="S41" s="92" t="s">
        <v>109</v>
      </c>
      <c r="T41" s="92" t="s">
        <v>110</v>
      </c>
      <c r="U41" s="93" t="s">
        <v>111</v>
      </c>
      <c r="V41" s="93" t="s">
        <v>111</v>
      </c>
      <c r="W41" s="101" t="s">
        <v>112</v>
      </c>
      <c r="X41" s="95">
        <v>0.315</v>
      </c>
      <c r="Y41" s="95" t="s">
        <v>113</v>
      </c>
      <c r="Z41" s="95"/>
      <c r="AA41" s="9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02" customHeight="1" x14ac:dyDescent="0.25">
      <c r="A42" s="96">
        <v>14</v>
      </c>
      <c r="B42" s="92">
        <v>137223</v>
      </c>
      <c r="C42" s="87">
        <v>80000014</v>
      </c>
      <c r="D42" s="97" t="s">
        <v>162</v>
      </c>
      <c r="E42" s="92" t="s">
        <v>163</v>
      </c>
      <c r="F42" s="102" t="s">
        <v>104</v>
      </c>
      <c r="G42" s="92" t="s">
        <v>164</v>
      </c>
      <c r="H42" s="92" t="s">
        <v>165</v>
      </c>
      <c r="I42" s="102" t="s">
        <v>107</v>
      </c>
      <c r="J42" s="102" t="s">
        <v>108</v>
      </c>
      <c r="K42" s="102"/>
      <c r="L42" s="102"/>
      <c r="M42" s="98">
        <v>10014</v>
      </c>
      <c r="N42" s="103">
        <v>1</v>
      </c>
      <c r="O42" s="99">
        <v>114</v>
      </c>
      <c r="P42" s="104">
        <f t="shared" si="1"/>
        <v>3.1078490113840627E-3</v>
      </c>
      <c r="Q42" s="104">
        <v>152.18</v>
      </c>
      <c r="R42" s="104">
        <f t="shared" si="2"/>
        <v>17348.52</v>
      </c>
      <c r="S42" s="102" t="s">
        <v>109</v>
      </c>
      <c r="T42" s="92" t="s">
        <v>110</v>
      </c>
      <c r="U42" s="93" t="s">
        <v>111</v>
      </c>
      <c r="V42" s="93" t="s">
        <v>111</v>
      </c>
      <c r="W42" s="105" t="s">
        <v>112</v>
      </c>
      <c r="X42" s="106">
        <v>0.27300000000000002</v>
      </c>
      <c r="Y42" s="106" t="s">
        <v>113</v>
      </c>
      <c r="Z42" s="106"/>
      <c r="AA42" s="106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01.25" customHeight="1" x14ac:dyDescent="0.25">
      <c r="A43" s="96">
        <v>15</v>
      </c>
      <c r="B43" s="86">
        <v>137224</v>
      </c>
      <c r="C43" s="87">
        <v>80000015</v>
      </c>
      <c r="D43" s="88" t="s">
        <v>166</v>
      </c>
      <c r="E43" s="86" t="s">
        <v>167</v>
      </c>
      <c r="F43" s="86" t="s">
        <v>104</v>
      </c>
      <c r="G43" s="86" t="s">
        <v>168</v>
      </c>
      <c r="H43" s="86" t="s">
        <v>169</v>
      </c>
      <c r="I43" s="86" t="s">
        <v>107</v>
      </c>
      <c r="J43" s="86" t="s">
        <v>108</v>
      </c>
      <c r="K43" s="86"/>
      <c r="L43" s="86"/>
      <c r="M43" s="89">
        <v>10015</v>
      </c>
      <c r="N43" s="89">
        <v>1</v>
      </c>
      <c r="O43" s="90">
        <v>115</v>
      </c>
      <c r="P43" s="91">
        <f t="shared" si="1"/>
        <v>3.8467299051422872E-3</v>
      </c>
      <c r="Q43" s="91">
        <v>179.41</v>
      </c>
      <c r="R43" s="91">
        <f t="shared" si="2"/>
        <v>20632.149999999998</v>
      </c>
      <c r="S43" s="86" t="s">
        <v>109</v>
      </c>
      <c r="T43" s="92" t="s">
        <v>110</v>
      </c>
      <c r="U43" s="93" t="s">
        <v>111</v>
      </c>
      <c r="V43" s="93" t="s">
        <v>111</v>
      </c>
      <c r="W43" s="94" t="s">
        <v>112</v>
      </c>
      <c r="X43" s="95">
        <v>0.33500000000000002</v>
      </c>
      <c r="Y43" s="95" t="s">
        <v>113</v>
      </c>
      <c r="Z43" s="95"/>
      <c r="AA43" s="9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01.25" customHeight="1" x14ac:dyDescent="0.25">
      <c r="A44" s="96">
        <v>16</v>
      </c>
      <c r="B44" s="92">
        <v>137225</v>
      </c>
      <c r="C44" s="87">
        <v>80000016</v>
      </c>
      <c r="D44" s="97" t="s">
        <v>170</v>
      </c>
      <c r="E44" s="86" t="s">
        <v>171</v>
      </c>
      <c r="F44" s="92" t="s">
        <v>104</v>
      </c>
      <c r="G44" s="86" t="s">
        <v>172</v>
      </c>
      <c r="H44" s="86" t="s">
        <v>173</v>
      </c>
      <c r="I44" s="92" t="s">
        <v>107</v>
      </c>
      <c r="J44" s="92" t="s">
        <v>108</v>
      </c>
      <c r="K44" s="92"/>
      <c r="L44" s="92"/>
      <c r="M44" s="98">
        <v>10016</v>
      </c>
      <c r="N44" s="98">
        <v>1</v>
      </c>
      <c r="O44" s="99">
        <v>116</v>
      </c>
      <c r="P44" s="100">
        <f t="shared" si="1"/>
        <v>3.115415335463259E-3</v>
      </c>
      <c r="Q44" s="100">
        <v>143</v>
      </c>
      <c r="R44" s="100">
        <f t="shared" si="2"/>
        <v>16588</v>
      </c>
      <c r="S44" s="92" t="s">
        <v>109</v>
      </c>
      <c r="T44" s="92" t="s">
        <v>110</v>
      </c>
      <c r="U44" s="93" t="s">
        <v>111</v>
      </c>
      <c r="V44" s="93" t="s">
        <v>111</v>
      </c>
      <c r="W44" s="101" t="s">
        <v>112</v>
      </c>
      <c r="X44" s="95">
        <v>0.26900000000000002</v>
      </c>
      <c r="Y44" s="95" t="s">
        <v>113</v>
      </c>
      <c r="Z44" s="95"/>
      <c r="AA44" s="9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01.25" customHeight="1" x14ac:dyDescent="0.25">
      <c r="A45" s="71">
        <v>17</v>
      </c>
      <c r="B45" s="86">
        <v>137226</v>
      </c>
      <c r="C45" s="87">
        <v>80000017</v>
      </c>
      <c r="D45" s="88" t="s">
        <v>174</v>
      </c>
      <c r="E45" s="92" t="s">
        <v>175</v>
      </c>
      <c r="F45" s="92" t="s">
        <v>104</v>
      </c>
      <c r="G45" s="92" t="s">
        <v>176</v>
      </c>
      <c r="H45" s="92" t="s">
        <v>177</v>
      </c>
      <c r="I45" s="92" t="s">
        <v>107</v>
      </c>
      <c r="J45" s="92" t="s">
        <v>108</v>
      </c>
      <c r="K45" s="92"/>
      <c r="L45" s="92"/>
      <c r="M45" s="89">
        <v>10017</v>
      </c>
      <c r="N45" s="98">
        <v>1</v>
      </c>
      <c r="O45" s="90">
        <v>117</v>
      </c>
      <c r="P45" s="100">
        <f t="shared" si="1"/>
        <v>4.4150943396226413E-3</v>
      </c>
      <c r="Q45" s="100">
        <v>170.56</v>
      </c>
      <c r="R45" s="100">
        <f t="shared" si="2"/>
        <v>19955.52</v>
      </c>
      <c r="S45" s="92" t="s">
        <v>109</v>
      </c>
      <c r="T45" s="92" t="s">
        <v>110</v>
      </c>
      <c r="U45" s="93" t="s">
        <v>111</v>
      </c>
      <c r="V45" s="93" t="s">
        <v>111</v>
      </c>
      <c r="W45" s="101" t="s">
        <v>112</v>
      </c>
      <c r="X45" s="95">
        <v>0.378</v>
      </c>
      <c r="Y45" s="95" t="s">
        <v>113</v>
      </c>
      <c r="Z45" s="95"/>
      <c r="AA45" s="9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01.25" customHeight="1" x14ac:dyDescent="0.25">
      <c r="A46" s="96">
        <v>18</v>
      </c>
      <c r="B46" s="92">
        <v>137227</v>
      </c>
      <c r="C46" s="87">
        <v>80000018</v>
      </c>
      <c r="D46" s="97" t="s">
        <v>178</v>
      </c>
      <c r="E46" s="86" t="s">
        <v>179</v>
      </c>
      <c r="F46" s="92" t="s">
        <v>104</v>
      </c>
      <c r="G46" s="86" t="s">
        <v>180</v>
      </c>
      <c r="H46" s="86" t="s">
        <v>181</v>
      </c>
      <c r="I46" s="92" t="s">
        <v>107</v>
      </c>
      <c r="J46" s="92" t="s">
        <v>108</v>
      </c>
      <c r="K46" s="92"/>
      <c r="L46" s="92"/>
      <c r="M46" s="98">
        <v>10018</v>
      </c>
      <c r="N46" s="98">
        <v>1</v>
      </c>
      <c r="O46" s="99">
        <v>118</v>
      </c>
      <c r="P46" s="100">
        <f t="shared" si="1"/>
        <v>3.75743661409463E-3</v>
      </c>
      <c r="Q46" s="100">
        <v>151.87</v>
      </c>
      <c r="R46" s="100">
        <f t="shared" si="2"/>
        <v>17920.66</v>
      </c>
      <c r="S46" s="92" t="s">
        <v>109</v>
      </c>
      <c r="T46" s="92" t="s">
        <v>110</v>
      </c>
      <c r="U46" s="93" t="s">
        <v>111</v>
      </c>
      <c r="V46" s="93" t="s">
        <v>111</v>
      </c>
      <c r="W46" s="101" t="s">
        <v>112</v>
      </c>
      <c r="X46" s="95">
        <v>0.31900000000000001</v>
      </c>
      <c r="Y46" s="95" t="s">
        <v>113</v>
      </c>
      <c r="Z46" s="95"/>
      <c r="AA46" s="9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01.25" customHeight="1" x14ac:dyDescent="0.25">
      <c r="A47" s="96">
        <v>19</v>
      </c>
      <c r="B47" s="86">
        <v>137228</v>
      </c>
      <c r="C47" s="87">
        <v>80000019</v>
      </c>
      <c r="D47" s="88" t="s">
        <v>182</v>
      </c>
      <c r="E47" s="86" t="s">
        <v>183</v>
      </c>
      <c r="F47" s="92" t="s">
        <v>104</v>
      </c>
      <c r="G47" s="86" t="s">
        <v>184</v>
      </c>
      <c r="H47" s="86" t="s">
        <v>185</v>
      </c>
      <c r="I47" s="92" t="s">
        <v>107</v>
      </c>
      <c r="J47" s="92" t="s">
        <v>108</v>
      </c>
      <c r="K47" s="92"/>
      <c r="L47" s="92"/>
      <c r="M47" s="89">
        <v>10019</v>
      </c>
      <c r="N47" s="98">
        <v>1</v>
      </c>
      <c r="O47" s="90">
        <v>119</v>
      </c>
      <c r="P47" s="100">
        <f t="shared" si="1"/>
        <v>3.9789400139734503E-3</v>
      </c>
      <c r="Q47" s="100">
        <v>179.41</v>
      </c>
      <c r="R47" s="100">
        <f t="shared" si="2"/>
        <v>21349.79</v>
      </c>
      <c r="S47" s="92" t="s">
        <v>109</v>
      </c>
      <c r="T47" s="92" t="s">
        <v>110</v>
      </c>
      <c r="U47" s="93" t="s">
        <v>111</v>
      </c>
      <c r="V47" s="93" t="s">
        <v>111</v>
      </c>
      <c r="W47" s="101" t="s">
        <v>112</v>
      </c>
      <c r="X47" s="95">
        <v>0.33500000000000002</v>
      </c>
      <c r="Y47" s="95" t="s">
        <v>113</v>
      </c>
      <c r="Z47" s="95"/>
      <c r="AA47" s="9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01.25" customHeight="1" x14ac:dyDescent="0.25">
      <c r="A48" s="96">
        <v>20</v>
      </c>
      <c r="B48" s="92">
        <v>137229</v>
      </c>
      <c r="C48" s="87">
        <v>80000020</v>
      </c>
      <c r="D48" s="97" t="s">
        <v>186</v>
      </c>
      <c r="E48" s="92" t="s">
        <v>187</v>
      </c>
      <c r="F48" s="92" t="s">
        <v>104</v>
      </c>
      <c r="G48" s="92" t="s">
        <v>188</v>
      </c>
      <c r="H48" s="92" t="s">
        <v>189</v>
      </c>
      <c r="I48" s="92" t="s">
        <v>107</v>
      </c>
      <c r="J48" s="92" t="s">
        <v>108</v>
      </c>
      <c r="K48" s="92"/>
      <c r="L48" s="92"/>
      <c r="M48" s="98">
        <v>10020</v>
      </c>
      <c r="N48" s="98">
        <v>1</v>
      </c>
      <c r="O48" s="99">
        <v>120</v>
      </c>
      <c r="P48" s="100">
        <f t="shared" si="1"/>
        <v>3.7724550898203591E-3</v>
      </c>
      <c r="Q48" s="100">
        <v>171.15</v>
      </c>
      <c r="R48" s="100">
        <f t="shared" si="2"/>
        <v>20538</v>
      </c>
      <c r="S48" s="92" t="s">
        <v>109</v>
      </c>
      <c r="T48" s="92" t="s">
        <v>110</v>
      </c>
      <c r="U48" s="93" t="s">
        <v>111</v>
      </c>
      <c r="V48" s="93" t="s">
        <v>111</v>
      </c>
      <c r="W48" s="101" t="s">
        <v>112</v>
      </c>
      <c r="X48" s="95">
        <v>0.315</v>
      </c>
      <c r="Y48" s="95" t="s">
        <v>113</v>
      </c>
      <c r="Z48" s="95"/>
      <c r="AA48" s="9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02" customHeight="1" x14ac:dyDescent="0.25">
      <c r="A49" s="71">
        <v>21</v>
      </c>
      <c r="B49" s="86">
        <v>137230</v>
      </c>
      <c r="C49" s="87">
        <v>80000021</v>
      </c>
      <c r="D49" s="88" t="s">
        <v>190</v>
      </c>
      <c r="E49" s="86" t="s">
        <v>191</v>
      </c>
      <c r="F49" s="102" t="s">
        <v>104</v>
      </c>
      <c r="G49" s="86" t="s">
        <v>192</v>
      </c>
      <c r="H49" s="86" t="s">
        <v>193</v>
      </c>
      <c r="I49" s="102" t="s">
        <v>107</v>
      </c>
      <c r="J49" s="102" t="s">
        <v>108</v>
      </c>
      <c r="K49" s="102"/>
      <c r="L49" s="102"/>
      <c r="M49" s="89">
        <v>10021</v>
      </c>
      <c r="N49" s="103">
        <v>1</v>
      </c>
      <c r="O49" s="90">
        <v>121</v>
      </c>
      <c r="P49" s="104">
        <f t="shared" si="1"/>
        <v>3.296377607025247E-3</v>
      </c>
      <c r="Q49" s="104">
        <v>152.18</v>
      </c>
      <c r="R49" s="104">
        <f t="shared" si="2"/>
        <v>18413.780000000002</v>
      </c>
      <c r="S49" s="102" t="s">
        <v>109</v>
      </c>
      <c r="T49" s="92" t="s">
        <v>110</v>
      </c>
      <c r="U49" s="93" t="s">
        <v>111</v>
      </c>
      <c r="V49" s="93" t="s">
        <v>111</v>
      </c>
      <c r="W49" s="105" t="s">
        <v>112</v>
      </c>
      <c r="X49" s="106">
        <v>0.27300000000000002</v>
      </c>
      <c r="Y49" s="106" t="s">
        <v>113</v>
      </c>
      <c r="Z49" s="106"/>
      <c r="AA49" s="106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01.25" customHeight="1" x14ac:dyDescent="0.25">
      <c r="A50" s="96">
        <v>22</v>
      </c>
      <c r="B50" s="92">
        <v>137231</v>
      </c>
      <c r="C50" s="87">
        <v>80000022</v>
      </c>
      <c r="D50" s="97" t="s">
        <v>194</v>
      </c>
      <c r="E50" s="86" t="s">
        <v>195</v>
      </c>
      <c r="F50" s="86" t="s">
        <v>104</v>
      </c>
      <c r="G50" s="86" t="s">
        <v>196</v>
      </c>
      <c r="H50" s="86" t="s">
        <v>197</v>
      </c>
      <c r="I50" s="86" t="s">
        <v>107</v>
      </c>
      <c r="J50" s="86" t="s">
        <v>108</v>
      </c>
      <c r="K50" s="86"/>
      <c r="L50" s="86"/>
      <c r="M50" s="98">
        <v>10022</v>
      </c>
      <c r="N50" s="89">
        <v>1</v>
      </c>
      <c r="O50" s="99">
        <v>122</v>
      </c>
      <c r="P50" s="91">
        <f t="shared" si="1"/>
        <v>4.0780283376571549E-3</v>
      </c>
      <c r="Q50" s="91">
        <v>179.41</v>
      </c>
      <c r="R50" s="91">
        <f t="shared" si="2"/>
        <v>21888.02</v>
      </c>
      <c r="S50" s="86" t="s">
        <v>109</v>
      </c>
      <c r="T50" s="92" t="s">
        <v>110</v>
      </c>
      <c r="U50" s="93" t="s">
        <v>111</v>
      </c>
      <c r="V50" s="93" t="s">
        <v>111</v>
      </c>
      <c r="W50" s="94" t="s">
        <v>112</v>
      </c>
      <c r="X50" s="95">
        <v>0.33500000000000002</v>
      </c>
      <c r="Y50" s="95" t="s">
        <v>113</v>
      </c>
      <c r="Z50" s="95"/>
      <c r="AA50" s="9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01.25" customHeight="1" x14ac:dyDescent="0.25">
      <c r="A51" s="96">
        <v>23</v>
      </c>
      <c r="B51" s="86">
        <v>137232</v>
      </c>
      <c r="C51" s="87">
        <v>80000023</v>
      </c>
      <c r="D51" s="88" t="s">
        <v>198</v>
      </c>
      <c r="E51" s="92" t="s">
        <v>199</v>
      </c>
      <c r="F51" s="92" t="s">
        <v>104</v>
      </c>
      <c r="G51" s="92" t="s">
        <v>200</v>
      </c>
      <c r="H51" s="92" t="s">
        <v>201</v>
      </c>
      <c r="I51" s="92" t="s">
        <v>107</v>
      </c>
      <c r="J51" s="92" t="s">
        <v>108</v>
      </c>
      <c r="K51" s="92"/>
      <c r="L51" s="92"/>
      <c r="M51" s="89">
        <v>10023</v>
      </c>
      <c r="N51" s="98">
        <v>1</v>
      </c>
      <c r="O51" s="90">
        <v>123</v>
      </c>
      <c r="P51" s="100">
        <f t="shared" si="1"/>
        <v>3.3011074528584258E-3</v>
      </c>
      <c r="Q51" s="100">
        <v>143</v>
      </c>
      <c r="R51" s="100">
        <f t="shared" si="2"/>
        <v>17589</v>
      </c>
      <c r="S51" s="92" t="s">
        <v>109</v>
      </c>
      <c r="T51" s="92" t="s">
        <v>110</v>
      </c>
      <c r="U51" s="93" t="s">
        <v>111</v>
      </c>
      <c r="V51" s="93" t="s">
        <v>111</v>
      </c>
      <c r="W51" s="101" t="s">
        <v>112</v>
      </c>
      <c r="X51" s="95">
        <v>0.26900000000000002</v>
      </c>
      <c r="Y51" s="95" t="s">
        <v>113</v>
      </c>
      <c r="Z51" s="95"/>
      <c r="AA51" s="9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01.25" customHeight="1" x14ac:dyDescent="0.25">
      <c r="A52" s="96">
        <v>24</v>
      </c>
      <c r="B52" s="92">
        <v>137233</v>
      </c>
      <c r="C52" s="87">
        <v>80000024</v>
      </c>
      <c r="D52" s="97" t="s">
        <v>202</v>
      </c>
      <c r="E52" s="86" t="s">
        <v>203</v>
      </c>
      <c r="F52" s="92" t="s">
        <v>104</v>
      </c>
      <c r="G52" s="86" t="s">
        <v>204</v>
      </c>
      <c r="H52" s="86" t="s">
        <v>205</v>
      </c>
      <c r="I52" s="92" t="s">
        <v>107</v>
      </c>
      <c r="J52" s="92" t="s">
        <v>108</v>
      </c>
      <c r="K52" s="92"/>
      <c r="L52" s="92"/>
      <c r="M52" s="98">
        <v>10024</v>
      </c>
      <c r="N52" s="98">
        <v>1</v>
      </c>
      <c r="O52" s="99">
        <v>124</v>
      </c>
      <c r="P52" s="100">
        <f t="shared" si="1"/>
        <v>4.6759776536312849E-3</v>
      </c>
      <c r="Q52" s="100">
        <v>170.56</v>
      </c>
      <c r="R52" s="100">
        <f t="shared" si="2"/>
        <v>21149.439999999999</v>
      </c>
      <c r="S52" s="92" t="s">
        <v>109</v>
      </c>
      <c r="T52" s="92" t="s">
        <v>110</v>
      </c>
      <c r="U52" s="93" t="s">
        <v>111</v>
      </c>
      <c r="V52" s="93" t="s">
        <v>111</v>
      </c>
      <c r="W52" s="101" t="s">
        <v>112</v>
      </c>
      <c r="X52" s="95">
        <v>0.378</v>
      </c>
      <c r="Y52" s="95" t="s">
        <v>113</v>
      </c>
      <c r="Z52" s="95"/>
      <c r="AA52" s="9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01.25" customHeight="1" x14ac:dyDescent="0.25">
      <c r="A53" s="71">
        <v>25</v>
      </c>
      <c r="B53" s="86">
        <v>137234</v>
      </c>
      <c r="C53" s="87">
        <v>80000025</v>
      </c>
      <c r="D53" s="88" t="s">
        <v>206</v>
      </c>
      <c r="E53" s="86" t="s">
        <v>207</v>
      </c>
      <c r="F53" s="92" t="s">
        <v>104</v>
      </c>
      <c r="G53" s="86" t="s">
        <v>208</v>
      </c>
      <c r="H53" s="86" t="s">
        <v>209</v>
      </c>
      <c r="I53" s="92" t="s">
        <v>107</v>
      </c>
      <c r="J53" s="92" t="s">
        <v>108</v>
      </c>
      <c r="K53" s="92"/>
      <c r="L53" s="92"/>
      <c r="M53" s="89">
        <v>10025</v>
      </c>
      <c r="N53" s="98">
        <v>1</v>
      </c>
      <c r="O53" s="90">
        <v>125</v>
      </c>
      <c r="P53" s="100">
        <f t="shared" si="1"/>
        <v>3.9775561097256861E-3</v>
      </c>
      <c r="Q53" s="100">
        <v>151.87</v>
      </c>
      <c r="R53" s="100">
        <f t="shared" si="2"/>
        <v>18983.75</v>
      </c>
      <c r="S53" s="92" t="s">
        <v>109</v>
      </c>
      <c r="T53" s="92" t="s">
        <v>110</v>
      </c>
      <c r="U53" s="93" t="s">
        <v>111</v>
      </c>
      <c r="V53" s="93" t="s">
        <v>111</v>
      </c>
      <c r="W53" s="101" t="s">
        <v>112</v>
      </c>
      <c r="X53" s="95">
        <v>0.31900000000000001</v>
      </c>
      <c r="Y53" s="95" t="s">
        <v>113</v>
      </c>
      <c r="Z53" s="95"/>
      <c r="AA53" s="9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01.25" customHeight="1" x14ac:dyDescent="0.25">
      <c r="A54" s="96">
        <v>26</v>
      </c>
      <c r="B54" s="92">
        <v>137235</v>
      </c>
      <c r="C54" s="87">
        <v>80000026</v>
      </c>
      <c r="D54" s="97" t="s">
        <v>210</v>
      </c>
      <c r="E54" s="92" t="s">
        <v>211</v>
      </c>
      <c r="F54" s="92" t="s">
        <v>104</v>
      </c>
      <c r="G54" s="92" t="s">
        <v>212</v>
      </c>
      <c r="H54" s="92" t="s">
        <v>213</v>
      </c>
      <c r="I54" s="92" t="s">
        <v>107</v>
      </c>
      <c r="J54" s="92" t="s">
        <v>108</v>
      </c>
      <c r="K54" s="92"/>
      <c r="L54" s="92"/>
      <c r="M54" s="98">
        <v>10026</v>
      </c>
      <c r="N54" s="98">
        <v>1</v>
      </c>
      <c r="O54" s="99">
        <v>126</v>
      </c>
      <c r="P54" s="100">
        <f t="shared" si="1"/>
        <v>4.2100538599640931E-3</v>
      </c>
      <c r="Q54" s="100">
        <v>179.41</v>
      </c>
      <c r="R54" s="100">
        <f t="shared" si="2"/>
        <v>22605.66</v>
      </c>
      <c r="S54" s="92" t="s">
        <v>109</v>
      </c>
      <c r="T54" s="92" t="s">
        <v>110</v>
      </c>
      <c r="U54" s="93" t="s">
        <v>111</v>
      </c>
      <c r="V54" s="93" t="s">
        <v>111</v>
      </c>
      <c r="W54" s="101" t="s">
        <v>112</v>
      </c>
      <c r="X54" s="95">
        <v>0.33500000000000002</v>
      </c>
      <c r="Y54" s="95" t="s">
        <v>113</v>
      </c>
      <c r="Z54" s="95"/>
      <c r="AA54" s="9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01.25" customHeight="1" x14ac:dyDescent="0.25">
      <c r="A55" s="96">
        <v>27</v>
      </c>
      <c r="B55" s="86">
        <v>137236</v>
      </c>
      <c r="C55" s="87">
        <v>80000027</v>
      </c>
      <c r="D55" s="88" t="s">
        <v>214</v>
      </c>
      <c r="E55" s="86" t="s">
        <v>215</v>
      </c>
      <c r="F55" s="92" t="s">
        <v>104</v>
      </c>
      <c r="G55" s="86" t="s">
        <v>216</v>
      </c>
      <c r="H55" s="86" t="s">
        <v>217</v>
      </c>
      <c r="I55" s="92" t="s">
        <v>107</v>
      </c>
      <c r="J55" s="92" t="s">
        <v>108</v>
      </c>
      <c r="K55" s="92"/>
      <c r="L55" s="92"/>
      <c r="M55" s="89">
        <v>10027</v>
      </c>
      <c r="N55" s="98">
        <v>1</v>
      </c>
      <c r="O55" s="90">
        <v>127</v>
      </c>
      <c r="P55" s="100">
        <f t="shared" si="1"/>
        <v>3.9897277351151894E-3</v>
      </c>
      <c r="Q55" s="100">
        <v>171.15</v>
      </c>
      <c r="R55" s="100">
        <f t="shared" si="2"/>
        <v>21736.05</v>
      </c>
      <c r="S55" s="92" t="s">
        <v>109</v>
      </c>
      <c r="T55" s="92" t="s">
        <v>110</v>
      </c>
      <c r="U55" s="93" t="s">
        <v>111</v>
      </c>
      <c r="V55" s="93" t="s">
        <v>111</v>
      </c>
      <c r="W55" s="101" t="s">
        <v>112</v>
      </c>
      <c r="X55" s="95">
        <v>0.315</v>
      </c>
      <c r="Y55" s="95" t="s">
        <v>113</v>
      </c>
      <c r="Z55" s="95"/>
      <c r="AA55" s="9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02" customHeight="1" x14ac:dyDescent="0.25">
      <c r="A56" s="96">
        <v>28</v>
      </c>
      <c r="B56" s="92">
        <v>137237</v>
      </c>
      <c r="C56" s="87">
        <v>80000028</v>
      </c>
      <c r="D56" s="97" t="s">
        <v>218</v>
      </c>
      <c r="E56" s="86" t="s">
        <v>219</v>
      </c>
      <c r="F56" s="102" t="s">
        <v>104</v>
      </c>
      <c r="G56" s="86" t="s">
        <v>220</v>
      </c>
      <c r="H56" s="86" t="s">
        <v>221</v>
      </c>
      <c r="I56" s="102" t="s">
        <v>107</v>
      </c>
      <c r="J56" s="102" t="s">
        <v>108</v>
      </c>
      <c r="K56" s="102"/>
      <c r="L56" s="102"/>
      <c r="M56" s="98">
        <v>10028</v>
      </c>
      <c r="N56" s="103">
        <v>1</v>
      </c>
      <c r="O56" s="99">
        <v>128</v>
      </c>
      <c r="P56" s="104">
        <f t="shared" si="1"/>
        <v>3.4846429996011172E-3</v>
      </c>
      <c r="Q56" s="104">
        <v>152.18</v>
      </c>
      <c r="R56" s="104">
        <f t="shared" si="2"/>
        <v>19479.04</v>
      </c>
      <c r="S56" s="102" t="s">
        <v>109</v>
      </c>
      <c r="T56" s="92" t="s">
        <v>110</v>
      </c>
      <c r="U56" s="93" t="s">
        <v>111</v>
      </c>
      <c r="V56" s="93" t="s">
        <v>111</v>
      </c>
      <c r="W56" s="105" t="s">
        <v>112</v>
      </c>
      <c r="X56" s="106">
        <v>0.27300000000000002</v>
      </c>
      <c r="Y56" s="106" t="s">
        <v>113</v>
      </c>
      <c r="Z56" s="106"/>
      <c r="AA56" s="106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01.25" customHeight="1" x14ac:dyDescent="0.25">
      <c r="A57" s="71">
        <v>29</v>
      </c>
      <c r="B57" s="86">
        <v>137238</v>
      </c>
      <c r="C57" s="87">
        <v>80000029</v>
      </c>
      <c r="D57" s="88" t="s">
        <v>222</v>
      </c>
      <c r="E57" s="92" t="s">
        <v>223</v>
      </c>
      <c r="F57" s="92" t="s">
        <v>104</v>
      </c>
      <c r="G57" s="92" t="s">
        <v>224</v>
      </c>
      <c r="H57" s="92" t="s">
        <v>225</v>
      </c>
      <c r="I57" s="92" t="s">
        <v>107</v>
      </c>
      <c r="J57" s="92" t="s">
        <v>108</v>
      </c>
      <c r="K57" s="92"/>
      <c r="L57" s="92"/>
      <c r="M57" s="89">
        <v>10029</v>
      </c>
      <c r="N57" s="98">
        <v>1</v>
      </c>
      <c r="O57" s="90">
        <v>129</v>
      </c>
      <c r="P57" s="100">
        <f t="shared" si="1"/>
        <v>4.0517499252168705E-3</v>
      </c>
      <c r="Q57" s="100">
        <v>171.15</v>
      </c>
      <c r="R57" s="100">
        <f t="shared" si="2"/>
        <v>22078.350000000002</v>
      </c>
      <c r="S57" s="92" t="s">
        <v>109</v>
      </c>
      <c r="T57" s="92" t="s">
        <v>110</v>
      </c>
      <c r="U57" s="93" t="s">
        <v>111</v>
      </c>
      <c r="V57" s="93" t="s">
        <v>111</v>
      </c>
      <c r="W57" s="101" t="s">
        <v>112</v>
      </c>
      <c r="X57" s="95">
        <v>0.315</v>
      </c>
      <c r="Y57" s="95" t="s">
        <v>113</v>
      </c>
      <c r="Z57" s="95"/>
      <c r="AA57" s="9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01.25" customHeight="1" x14ac:dyDescent="0.25">
      <c r="A58" s="71">
        <v>30</v>
      </c>
      <c r="B58" s="92">
        <v>137239</v>
      </c>
      <c r="C58" s="87">
        <v>80000030</v>
      </c>
      <c r="D58" s="88" t="s">
        <v>226</v>
      </c>
      <c r="E58" s="92" t="s">
        <v>227</v>
      </c>
      <c r="F58" s="92" t="s">
        <v>104</v>
      </c>
      <c r="G58" s="92" t="s">
        <v>228</v>
      </c>
      <c r="H58" s="92" t="s">
        <v>229</v>
      </c>
      <c r="I58" s="92" t="s">
        <v>107</v>
      </c>
      <c r="J58" s="92" t="s">
        <v>108</v>
      </c>
      <c r="K58" s="92"/>
      <c r="L58" s="92"/>
      <c r="M58" s="89">
        <v>10030</v>
      </c>
      <c r="N58" s="98">
        <v>1</v>
      </c>
      <c r="O58" s="90">
        <v>130</v>
      </c>
      <c r="P58" s="100">
        <f t="shared" si="1"/>
        <v>4.082751744765703E-3</v>
      </c>
      <c r="Q58" s="100">
        <v>171.15</v>
      </c>
      <c r="R58" s="100">
        <f t="shared" si="2"/>
        <v>22249.5</v>
      </c>
      <c r="S58" s="92" t="s">
        <v>109</v>
      </c>
      <c r="T58" s="92" t="s">
        <v>110</v>
      </c>
      <c r="U58" s="93" t="s">
        <v>111</v>
      </c>
      <c r="V58" s="93" t="s">
        <v>111</v>
      </c>
      <c r="W58" s="101" t="s">
        <v>112</v>
      </c>
      <c r="X58" s="95">
        <v>0.315</v>
      </c>
      <c r="Y58" s="95" t="s">
        <v>113</v>
      </c>
      <c r="Z58" s="95"/>
      <c r="AA58" s="9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36.75" customHeight="1" x14ac:dyDescent="0.4">
      <c r="H59" s="69"/>
      <c r="O59" s="107"/>
      <c r="P59" s="108" t="s">
        <v>230</v>
      </c>
      <c r="Q59" s="109">
        <v>758491.9</v>
      </c>
      <c r="R59" s="5"/>
    </row>
    <row r="60" spans="1:47" ht="72.75" customHeight="1" x14ac:dyDescent="0.4">
      <c r="H60" s="69"/>
      <c r="O60" s="110" t="s">
        <v>231</v>
      </c>
      <c r="P60" s="111"/>
      <c r="Q60" s="112">
        <v>1468.72</v>
      </c>
      <c r="R60" s="5"/>
    </row>
    <row r="61" spans="1:47" ht="54.75" customHeight="1" x14ac:dyDescent="0.4">
      <c r="H61" s="69"/>
      <c r="O61" s="113" t="s">
        <v>232</v>
      </c>
      <c r="P61" s="114"/>
      <c r="Q61" s="115">
        <v>758491.9</v>
      </c>
      <c r="R61" s="5"/>
      <c r="W61" s="34" t="s">
        <v>233</v>
      </c>
    </row>
    <row r="62" spans="1:47" ht="12.75" customHeight="1" x14ac:dyDescent="0.3">
      <c r="H62" s="69"/>
      <c r="O62" s="4" t="s">
        <v>234</v>
      </c>
      <c r="Q62" s="5"/>
      <c r="R62" s="5"/>
    </row>
    <row r="63" spans="1:47" ht="12.75" customHeight="1" x14ac:dyDescent="0.3">
      <c r="H63" s="69"/>
      <c r="Q63" s="5"/>
      <c r="R63" s="5"/>
    </row>
    <row r="64" spans="1:47" ht="12.75" customHeight="1" x14ac:dyDescent="0.3">
      <c r="H64" s="69"/>
      <c r="Q64" s="5"/>
      <c r="R64" s="5"/>
    </row>
    <row r="65" spans="8:18" ht="12.75" customHeight="1" x14ac:dyDescent="0.3">
      <c r="H65" s="69"/>
      <c r="Q65" s="5"/>
      <c r="R65" s="5"/>
    </row>
    <row r="66" spans="8:18" ht="12.75" customHeight="1" x14ac:dyDescent="0.3">
      <c r="H66" s="69"/>
      <c r="Q66" s="5"/>
      <c r="R66" s="5"/>
    </row>
    <row r="67" spans="8:18" ht="12.75" customHeight="1" x14ac:dyDescent="0.3">
      <c r="H67" s="69"/>
      <c r="Q67" s="5"/>
      <c r="R67" s="5"/>
    </row>
    <row r="68" spans="8:18" ht="12.75" customHeight="1" x14ac:dyDescent="0.3">
      <c r="H68" s="69"/>
      <c r="Q68" s="5"/>
      <c r="R68" s="5"/>
    </row>
    <row r="69" spans="8:18" ht="12.75" customHeight="1" x14ac:dyDescent="0.3">
      <c r="H69" s="69"/>
      <c r="Q69" s="5"/>
      <c r="R69" s="5"/>
    </row>
    <row r="70" spans="8:18" ht="12.75" customHeight="1" x14ac:dyDescent="0.3">
      <c r="H70" s="69"/>
      <c r="Q70" s="5"/>
      <c r="R70" s="5"/>
    </row>
    <row r="71" spans="8:18" ht="12.75" customHeight="1" x14ac:dyDescent="0.3">
      <c r="H71" s="69"/>
      <c r="Q71" s="5"/>
      <c r="R71" s="5"/>
    </row>
    <row r="72" spans="8:18" ht="12.75" customHeight="1" x14ac:dyDescent="0.3">
      <c r="H72" s="69"/>
      <c r="Q72" s="5"/>
      <c r="R72" s="5"/>
    </row>
    <row r="73" spans="8:18" ht="12.75" customHeight="1" x14ac:dyDescent="0.3">
      <c r="H73" s="69"/>
      <c r="Q73" s="5"/>
      <c r="R73" s="5"/>
    </row>
    <row r="74" spans="8:18" ht="12.75" customHeight="1" x14ac:dyDescent="0.3">
      <c r="H74" s="69"/>
      <c r="Q74" s="5"/>
      <c r="R74" s="5"/>
    </row>
    <row r="75" spans="8:18" ht="12.75" customHeight="1" x14ac:dyDescent="0.3">
      <c r="H75" s="69"/>
      <c r="Q75" s="5"/>
      <c r="R75" s="5"/>
    </row>
    <row r="76" spans="8:18" ht="12.75" customHeight="1" x14ac:dyDescent="0.3">
      <c r="H76" s="69"/>
      <c r="Q76" s="5"/>
      <c r="R76" s="5"/>
    </row>
    <row r="77" spans="8:18" ht="12.75" customHeight="1" x14ac:dyDescent="0.3">
      <c r="H77" s="69"/>
      <c r="Q77" s="5"/>
      <c r="R77" s="5"/>
    </row>
    <row r="78" spans="8:18" ht="12.75" customHeight="1" x14ac:dyDescent="0.3">
      <c r="H78" s="69"/>
      <c r="Q78" s="5"/>
      <c r="R78" s="5"/>
    </row>
    <row r="79" spans="8:18" ht="12.75" customHeight="1" x14ac:dyDescent="0.3">
      <c r="H79" s="69"/>
      <c r="Q79" s="5"/>
      <c r="R79" s="5"/>
    </row>
    <row r="80" spans="8:18" ht="12.75" customHeight="1" x14ac:dyDescent="0.3">
      <c r="H80" s="69"/>
      <c r="Q80" s="5"/>
      <c r="R80" s="5"/>
    </row>
    <row r="81" spans="8:18" ht="12.75" customHeight="1" x14ac:dyDescent="0.3">
      <c r="H81" s="69"/>
      <c r="Q81" s="5"/>
      <c r="R81" s="5"/>
    </row>
    <row r="82" spans="8:18" ht="12.75" customHeight="1" x14ac:dyDescent="0.3">
      <c r="H82" s="69"/>
      <c r="Q82" s="5"/>
      <c r="R82" s="5"/>
    </row>
    <row r="83" spans="8:18" ht="12.75" customHeight="1" x14ac:dyDescent="0.3">
      <c r="H83" s="69"/>
      <c r="Q83" s="5"/>
      <c r="R83" s="5"/>
    </row>
    <row r="84" spans="8:18" ht="12.75" customHeight="1" x14ac:dyDescent="0.3">
      <c r="H84" s="69"/>
      <c r="Q84" s="5"/>
      <c r="R84" s="5"/>
    </row>
    <row r="85" spans="8:18" ht="12.75" customHeight="1" x14ac:dyDescent="0.3">
      <c r="H85" s="69"/>
      <c r="Q85" s="5"/>
      <c r="R85" s="5"/>
    </row>
    <row r="86" spans="8:18" ht="12.75" customHeight="1" x14ac:dyDescent="0.3">
      <c r="H86" s="69"/>
      <c r="Q86" s="5"/>
      <c r="R86" s="5"/>
    </row>
    <row r="87" spans="8:18" ht="12.75" customHeight="1" x14ac:dyDescent="0.3">
      <c r="H87" s="69"/>
      <c r="Q87" s="5"/>
      <c r="R87" s="5"/>
    </row>
    <row r="88" spans="8:18" ht="12.75" customHeight="1" x14ac:dyDescent="0.3">
      <c r="H88" s="69"/>
      <c r="Q88" s="5"/>
      <c r="R88" s="5"/>
    </row>
    <row r="89" spans="8:18" ht="12.75" customHeight="1" x14ac:dyDescent="0.3">
      <c r="H89" s="69"/>
      <c r="Q89" s="5"/>
      <c r="R89" s="5"/>
    </row>
    <row r="90" spans="8:18" ht="12.75" customHeight="1" x14ac:dyDescent="0.3">
      <c r="H90" s="69"/>
      <c r="Q90" s="5"/>
      <c r="R90" s="5"/>
    </row>
    <row r="91" spans="8:18" ht="12.75" customHeight="1" x14ac:dyDescent="0.3">
      <c r="H91" s="69"/>
      <c r="Q91" s="5"/>
      <c r="R91" s="5"/>
    </row>
    <row r="92" spans="8:18" ht="12.75" customHeight="1" x14ac:dyDescent="0.3">
      <c r="H92" s="69"/>
      <c r="Q92" s="5"/>
      <c r="R92" s="5"/>
    </row>
    <row r="93" spans="8:18" ht="12.75" customHeight="1" x14ac:dyDescent="0.3">
      <c r="H93" s="69"/>
      <c r="Q93" s="5"/>
      <c r="R93" s="5"/>
    </row>
    <row r="94" spans="8:18" ht="12.75" customHeight="1" x14ac:dyDescent="0.3">
      <c r="H94" s="69"/>
      <c r="Q94" s="5"/>
      <c r="R94" s="5"/>
    </row>
    <row r="95" spans="8:18" ht="12.75" customHeight="1" x14ac:dyDescent="0.3">
      <c r="H95" s="69"/>
      <c r="Q95" s="5"/>
      <c r="R95" s="5"/>
    </row>
    <row r="96" spans="8:18" ht="12.75" customHeight="1" x14ac:dyDescent="0.3">
      <c r="H96" s="69"/>
      <c r="Q96" s="5"/>
      <c r="R96" s="5"/>
    </row>
    <row r="97" spans="8:18" ht="12.75" customHeight="1" x14ac:dyDescent="0.3">
      <c r="H97" s="69"/>
      <c r="Q97" s="5"/>
      <c r="R97" s="5"/>
    </row>
    <row r="98" spans="8:18" ht="12.75" customHeight="1" x14ac:dyDescent="0.3">
      <c r="H98" s="69"/>
      <c r="Q98" s="5"/>
      <c r="R98" s="5"/>
    </row>
    <row r="99" spans="8:18" ht="12.75" customHeight="1" x14ac:dyDescent="0.3">
      <c r="H99" s="69"/>
      <c r="Q99" s="5"/>
      <c r="R99" s="5"/>
    </row>
    <row r="100" spans="8:18" ht="12.75" customHeight="1" x14ac:dyDescent="0.3">
      <c r="H100" s="69"/>
      <c r="Q100" s="5"/>
      <c r="R100" s="5"/>
    </row>
    <row r="101" spans="8:18" ht="12.75" customHeight="1" x14ac:dyDescent="0.3">
      <c r="H101" s="69"/>
      <c r="Q101" s="5"/>
      <c r="R101" s="5"/>
    </row>
    <row r="102" spans="8:18" ht="12.75" customHeight="1" x14ac:dyDescent="0.3">
      <c r="H102" s="69"/>
      <c r="Q102" s="5"/>
      <c r="R102" s="5"/>
    </row>
    <row r="103" spans="8:18" ht="12.75" customHeight="1" x14ac:dyDescent="0.3">
      <c r="H103" s="69"/>
      <c r="Q103" s="5"/>
      <c r="R103" s="5"/>
    </row>
    <row r="104" spans="8:18" ht="12.75" customHeight="1" x14ac:dyDescent="0.3">
      <c r="H104" s="69"/>
      <c r="Q104" s="5"/>
      <c r="R104" s="5"/>
    </row>
    <row r="105" spans="8:18" ht="12.75" customHeight="1" x14ac:dyDescent="0.3">
      <c r="H105" s="69"/>
      <c r="Q105" s="5"/>
      <c r="R105" s="5"/>
    </row>
    <row r="106" spans="8:18" ht="12.75" customHeight="1" x14ac:dyDescent="0.3">
      <c r="H106" s="69"/>
      <c r="Q106" s="5"/>
      <c r="R106" s="5"/>
    </row>
    <row r="107" spans="8:18" ht="12.75" customHeight="1" x14ac:dyDescent="0.3">
      <c r="H107" s="69"/>
      <c r="Q107" s="5"/>
      <c r="R107" s="5"/>
    </row>
    <row r="108" spans="8:18" ht="12.75" customHeight="1" x14ac:dyDescent="0.3">
      <c r="H108" s="69"/>
      <c r="Q108" s="5"/>
      <c r="R108" s="5"/>
    </row>
    <row r="109" spans="8:18" ht="12.75" customHeight="1" x14ac:dyDescent="0.3">
      <c r="H109" s="69"/>
      <c r="Q109" s="5"/>
      <c r="R109" s="5"/>
    </row>
    <row r="110" spans="8:18" ht="12.75" customHeight="1" x14ac:dyDescent="0.3">
      <c r="H110" s="69"/>
      <c r="Q110" s="5"/>
      <c r="R110" s="5"/>
    </row>
    <row r="111" spans="8:18" ht="12.75" customHeight="1" x14ac:dyDescent="0.3">
      <c r="H111" s="69"/>
      <c r="Q111" s="5"/>
      <c r="R111" s="5"/>
    </row>
    <row r="112" spans="8:18" ht="12.75" customHeight="1" x14ac:dyDescent="0.3">
      <c r="H112" s="69"/>
      <c r="Q112" s="5"/>
      <c r="R112" s="5"/>
    </row>
    <row r="113" spans="8:18" ht="12.75" customHeight="1" x14ac:dyDescent="0.3">
      <c r="H113" s="69"/>
      <c r="Q113" s="5"/>
      <c r="R113" s="5"/>
    </row>
    <row r="114" spans="8:18" ht="12.75" customHeight="1" x14ac:dyDescent="0.3">
      <c r="H114" s="69"/>
      <c r="Q114" s="5"/>
      <c r="R114" s="5"/>
    </row>
    <row r="115" spans="8:18" ht="12.75" customHeight="1" x14ac:dyDescent="0.3">
      <c r="H115" s="69"/>
      <c r="Q115" s="5"/>
      <c r="R115" s="5"/>
    </row>
    <row r="116" spans="8:18" ht="12.75" customHeight="1" x14ac:dyDescent="0.3">
      <c r="H116" s="69"/>
      <c r="Q116" s="5"/>
      <c r="R116" s="5"/>
    </row>
    <row r="117" spans="8:18" ht="12.75" customHeight="1" x14ac:dyDescent="0.3">
      <c r="H117" s="69"/>
      <c r="Q117" s="5"/>
      <c r="R117" s="5"/>
    </row>
    <row r="118" spans="8:18" ht="12.75" customHeight="1" x14ac:dyDescent="0.3">
      <c r="H118" s="69"/>
      <c r="Q118" s="5"/>
      <c r="R118" s="5"/>
    </row>
    <row r="119" spans="8:18" ht="12.75" customHeight="1" x14ac:dyDescent="0.3">
      <c r="H119" s="69"/>
      <c r="Q119" s="5"/>
      <c r="R119" s="5"/>
    </row>
    <row r="120" spans="8:18" ht="12.75" customHeight="1" x14ac:dyDescent="0.3">
      <c r="H120" s="69"/>
      <c r="Q120" s="5"/>
      <c r="R120" s="5"/>
    </row>
    <row r="121" spans="8:18" ht="12.75" customHeight="1" x14ac:dyDescent="0.3">
      <c r="H121" s="69"/>
      <c r="Q121" s="5"/>
      <c r="R121" s="5"/>
    </row>
    <row r="122" spans="8:18" ht="12.75" customHeight="1" x14ac:dyDescent="0.3">
      <c r="H122" s="69"/>
      <c r="Q122" s="5"/>
      <c r="R122" s="5"/>
    </row>
    <row r="123" spans="8:18" ht="12.75" customHeight="1" x14ac:dyDescent="0.3">
      <c r="H123" s="69"/>
      <c r="Q123" s="5"/>
      <c r="R123" s="5"/>
    </row>
    <row r="124" spans="8:18" ht="12.75" customHeight="1" x14ac:dyDescent="0.3">
      <c r="H124" s="69"/>
      <c r="Q124" s="5"/>
      <c r="R124" s="5"/>
    </row>
    <row r="125" spans="8:18" ht="12.75" customHeight="1" x14ac:dyDescent="0.3">
      <c r="H125" s="69"/>
      <c r="Q125" s="5"/>
      <c r="R125" s="5"/>
    </row>
    <row r="126" spans="8:18" ht="12.75" customHeight="1" x14ac:dyDescent="0.3">
      <c r="H126" s="69"/>
      <c r="Q126" s="5"/>
      <c r="R126" s="5"/>
    </row>
    <row r="127" spans="8:18" ht="12.75" customHeight="1" x14ac:dyDescent="0.3">
      <c r="H127" s="69"/>
      <c r="Q127" s="5"/>
      <c r="R127" s="5"/>
    </row>
    <row r="128" spans="8:18" ht="12.75" customHeight="1" x14ac:dyDescent="0.3">
      <c r="H128" s="69"/>
      <c r="Q128" s="5"/>
      <c r="R128" s="5"/>
    </row>
    <row r="129" spans="8:18" ht="12.75" customHeight="1" x14ac:dyDescent="0.3">
      <c r="H129" s="69"/>
      <c r="Q129" s="5"/>
      <c r="R129" s="5"/>
    </row>
    <row r="130" spans="8:18" ht="12.75" customHeight="1" x14ac:dyDescent="0.3">
      <c r="H130" s="69"/>
      <c r="Q130" s="5"/>
      <c r="R130" s="5"/>
    </row>
    <row r="131" spans="8:18" ht="12.75" customHeight="1" x14ac:dyDescent="0.3">
      <c r="H131" s="69"/>
      <c r="Q131" s="5"/>
      <c r="R131" s="5"/>
    </row>
    <row r="132" spans="8:18" ht="12.75" customHeight="1" x14ac:dyDescent="0.3">
      <c r="H132" s="69"/>
      <c r="Q132" s="5"/>
      <c r="R132" s="5"/>
    </row>
    <row r="133" spans="8:18" ht="12.75" customHeight="1" x14ac:dyDescent="0.3">
      <c r="H133" s="69"/>
      <c r="Q133" s="5"/>
      <c r="R133" s="5"/>
    </row>
    <row r="134" spans="8:18" ht="12.75" customHeight="1" x14ac:dyDescent="0.3">
      <c r="H134" s="69"/>
      <c r="Q134" s="5"/>
      <c r="R134" s="5"/>
    </row>
    <row r="135" spans="8:18" ht="12.75" customHeight="1" x14ac:dyDescent="0.3">
      <c r="H135" s="69"/>
      <c r="Q135" s="5"/>
      <c r="R135" s="5"/>
    </row>
    <row r="136" spans="8:18" ht="12.75" customHeight="1" x14ac:dyDescent="0.3">
      <c r="H136" s="69"/>
      <c r="Q136" s="5"/>
      <c r="R136" s="5"/>
    </row>
    <row r="137" spans="8:18" ht="12.75" customHeight="1" x14ac:dyDescent="0.3">
      <c r="H137" s="69"/>
      <c r="Q137" s="5"/>
      <c r="R137" s="5"/>
    </row>
    <row r="138" spans="8:18" ht="12.75" customHeight="1" x14ac:dyDescent="0.3">
      <c r="H138" s="69"/>
      <c r="Q138" s="5"/>
      <c r="R138" s="5"/>
    </row>
    <row r="139" spans="8:18" ht="12.75" customHeight="1" x14ac:dyDescent="0.3">
      <c r="H139" s="69"/>
      <c r="Q139" s="5"/>
      <c r="R139" s="5"/>
    </row>
    <row r="140" spans="8:18" ht="12.75" customHeight="1" x14ac:dyDescent="0.3">
      <c r="H140" s="69"/>
      <c r="Q140" s="5"/>
      <c r="R140" s="5"/>
    </row>
    <row r="141" spans="8:18" ht="12.75" customHeight="1" x14ac:dyDescent="0.3">
      <c r="H141" s="69"/>
      <c r="Q141" s="5"/>
      <c r="R141" s="5"/>
    </row>
    <row r="142" spans="8:18" ht="12.75" customHeight="1" x14ac:dyDescent="0.3">
      <c r="H142" s="69"/>
      <c r="Q142" s="5"/>
      <c r="R142" s="5"/>
    </row>
    <row r="143" spans="8:18" ht="12.75" customHeight="1" x14ac:dyDescent="0.3">
      <c r="H143" s="69"/>
      <c r="Q143" s="5"/>
      <c r="R143" s="5"/>
    </row>
    <row r="144" spans="8:18" ht="12.75" customHeight="1" x14ac:dyDescent="0.3">
      <c r="H144" s="69"/>
      <c r="Q144" s="5"/>
      <c r="R144" s="5"/>
    </row>
    <row r="145" spans="8:18" ht="12.75" customHeight="1" x14ac:dyDescent="0.3">
      <c r="H145" s="69"/>
      <c r="Q145" s="5"/>
      <c r="R145" s="5"/>
    </row>
    <row r="146" spans="8:18" ht="12.75" customHeight="1" x14ac:dyDescent="0.3">
      <c r="H146" s="69"/>
      <c r="Q146" s="5"/>
      <c r="R146" s="5"/>
    </row>
    <row r="147" spans="8:18" ht="12.75" customHeight="1" x14ac:dyDescent="0.3">
      <c r="H147" s="69"/>
      <c r="Q147" s="5"/>
      <c r="R147" s="5"/>
    </row>
    <row r="148" spans="8:18" ht="12.75" customHeight="1" x14ac:dyDescent="0.3">
      <c r="H148" s="69"/>
      <c r="Q148" s="5"/>
      <c r="R148" s="5"/>
    </row>
    <row r="149" spans="8:18" ht="12.75" customHeight="1" x14ac:dyDescent="0.3">
      <c r="H149" s="69"/>
      <c r="Q149" s="5"/>
      <c r="R149" s="5"/>
    </row>
    <row r="150" spans="8:18" ht="12.75" customHeight="1" x14ac:dyDescent="0.3">
      <c r="H150" s="69"/>
      <c r="Q150" s="5"/>
      <c r="R150" s="5"/>
    </row>
    <row r="151" spans="8:18" ht="12.75" customHeight="1" x14ac:dyDescent="0.3">
      <c r="H151" s="69"/>
      <c r="Q151" s="5"/>
      <c r="R151" s="5"/>
    </row>
    <row r="152" spans="8:18" ht="12.75" customHeight="1" x14ac:dyDescent="0.3">
      <c r="H152" s="69"/>
      <c r="Q152" s="5"/>
      <c r="R152" s="5"/>
    </row>
    <row r="153" spans="8:18" ht="12.75" customHeight="1" x14ac:dyDescent="0.3">
      <c r="H153" s="69"/>
      <c r="Q153" s="5"/>
      <c r="R153" s="5"/>
    </row>
    <row r="154" spans="8:18" ht="12.75" customHeight="1" x14ac:dyDescent="0.3">
      <c r="H154" s="69"/>
      <c r="Q154" s="5"/>
      <c r="R154" s="5"/>
    </row>
    <row r="155" spans="8:18" ht="12.75" customHeight="1" x14ac:dyDescent="0.3">
      <c r="H155" s="69"/>
      <c r="Q155" s="5"/>
      <c r="R155" s="5"/>
    </row>
    <row r="156" spans="8:18" ht="12.75" customHeight="1" x14ac:dyDescent="0.3">
      <c r="H156" s="69"/>
      <c r="Q156" s="5"/>
      <c r="R156" s="5"/>
    </row>
    <row r="157" spans="8:18" ht="12.75" customHeight="1" x14ac:dyDescent="0.3">
      <c r="H157" s="69"/>
      <c r="Q157" s="5"/>
      <c r="R157" s="5"/>
    </row>
    <row r="158" spans="8:18" ht="12.75" customHeight="1" x14ac:dyDescent="0.3">
      <c r="H158" s="69"/>
      <c r="Q158" s="5"/>
      <c r="R158" s="5"/>
    </row>
    <row r="159" spans="8:18" ht="12.75" customHeight="1" x14ac:dyDescent="0.3">
      <c r="H159" s="69"/>
      <c r="Q159" s="5"/>
      <c r="R159" s="5"/>
    </row>
    <row r="160" spans="8:18" ht="12.75" customHeight="1" x14ac:dyDescent="0.3">
      <c r="H160" s="69"/>
      <c r="Q160" s="5"/>
      <c r="R160" s="5"/>
    </row>
    <row r="161" spans="8:18" ht="12.75" customHeight="1" x14ac:dyDescent="0.3">
      <c r="H161" s="69"/>
      <c r="Q161" s="5"/>
      <c r="R161" s="5"/>
    </row>
    <row r="162" spans="8:18" ht="12.75" customHeight="1" x14ac:dyDescent="0.3">
      <c r="H162" s="69"/>
      <c r="Q162" s="5"/>
      <c r="R162" s="5"/>
    </row>
    <row r="163" spans="8:18" ht="12.75" customHeight="1" x14ac:dyDescent="0.3">
      <c r="H163" s="69"/>
      <c r="Q163" s="5"/>
      <c r="R163" s="5"/>
    </row>
    <row r="164" spans="8:18" ht="12.75" customHeight="1" x14ac:dyDescent="0.3">
      <c r="H164" s="69"/>
      <c r="Q164" s="5"/>
      <c r="R164" s="5"/>
    </row>
    <row r="165" spans="8:18" ht="12.75" customHeight="1" x14ac:dyDescent="0.3">
      <c r="H165" s="69"/>
      <c r="Q165" s="5"/>
      <c r="R165" s="5"/>
    </row>
    <row r="166" spans="8:18" ht="12.75" customHeight="1" x14ac:dyDescent="0.3">
      <c r="H166" s="69"/>
      <c r="Q166" s="5"/>
      <c r="R166" s="5"/>
    </row>
    <row r="167" spans="8:18" ht="12.75" customHeight="1" x14ac:dyDescent="0.3">
      <c r="H167" s="69"/>
      <c r="Q167" s="5"/>
      <c r="R167" s="5"/>
    </row>
    <row r="168" spans="8:18" ht="12.75" customHeight="1" x14ac:dyDescent="0.3">
      <c r="H168" s="69"/>
      <c r="Q168" s="5"/>
      <c r="R168" s="5"/>
    </row>
    <row r="169" spans="8:18" ht="12.75" customHeight="1" x14ac:dyDescent="0.3">
      <c r="H169" s="69"/>
      <c r="Q169" s="5"/>
      <c r="R169" s="5"/>
    </row>
    <row r="170" spans="8:18" ht="12.75" customHeight="1" x14ac:dyDescent="0.3">
      <c r="H170" s="69"/>
      <c r="Q170" s="5"/>
      <c r="R170" s="5"/>
    </row>
    <row r="171" spans="8:18" ht="12.75" customHeight="1" x14ac:dyDescent="0.3">
      <c r="H171" s="69"/>
      <c r="Q171" s="5"/>
      <c r="R171" s="5"/>
    </row>
    <row r="172" spans="8:18" ht="12.75" customHeight="1" x14ac:dyDescent="0.3">
      <c r="H172" s="69"/>
      <c r="Q172" s="5"/>
      <c r="R172" s="5"/>
    </row>
    <row r="173" spans="8:18" ht="12.75" customHeight="1" x14ac:dyDescent="0.3">
      <c r="H173" s="69"/>
      <c r="Q173" s="5"/>
      <c r="R173" s="5"/>
    </row>
    <row r="174" spans="8:18" ht="12.75" customHeight="1" x14ac:dyDescent="0.3">
      <c r="H174" s="69"/>
      <c r="Q174" s="5"/>
      <c r="R174" s="5"/>
    </row>
    <row r="175" spans="8:18" ht="12.75" customHeight="1" x14ac:dyDescent="0.3">
      <c r="H175" s="69"/>
      <c r="Q175" s="5"/>
      <c r="R175" s="5"/>
    </row>
    <row r="176" spans="8:18" ht="12.75" customHeight="1" x14ac:dyDescent="0.3">
      <c r="H176" s="69"/>
      <c r="Q176" s="5"/>
      <c r="R176" s="5"/>
    </row>
    <row r="177" spans="8:18" ht="12.75" customHeight="1" x14ac:dyDescent="0.3">
      <c r="H177" s="69"/>
      <c r="Q177" s="5"/>
      <c r="R177" s="5"/>
    </row>
    <row r="178" spans="8:18" ht="12.75" customHeight="1" x14ac:dyDescent="0.3">
      <c r="H178" s="69"/>
      <c r="Q178" s="5"/>
      <c r="R178" s="5"/>
    </row>
    <row r="179" spans="8:18" ht="12.75" customHeight="1" x14ac:dyDescent="0.3">
      <c r="H179" s="69"/>
      <c r="Q179" s="5"/>
      <c r="R179" s="5"/>
    </row>
    <row r="180" spans="8:18" ht="12.75" customHeight="1" x14ac:dyDescent="0.3">
      <c r="H180" s="69"/>
      <c r="Q180" s="5"/>
      <c r="R180" s="5"/>
    </row>
    <row r="181" spans="8:18" ht="12.75" customHeight="1" x14ac:dyDescent="0.3">
      <c r="H181" s="69"/>
      <c r="Q181" s="5"/>
      <c r="R181" s="5"/>
    </row>
    <row r="182" spans="8:18" ht="12.75" customHeight="1" x14ac:dyDescent="0.3">
      <c r="H182" s="69"/>
      <c r="Q182" s="5"/>
      <c r="R182" s="5"/>
    </row>
    <row r="183" spans="8:18" ht="12.75" customHeight="1" x14ac:dyDescent="0.3">
      <c r="H183" s="69"/>
      <c r="Q183" s="5"/>
      <c r="R183" s="5"/>
    </row>
    <row r="184" spans="8:18" ht="12.75" customHeight="1" x14ac:dyDescent="0.3">
      <c r="H184" s="69"/>
      <c r="Q184" s="5"/>
      <c r="R184" s="5"/>
    </row>
    <row r="185" spans="8:18" ht="12.75" customHeight="1" x14ac:dyDescent="0.3">
      <c r="H185" s="69"/>
      <c r="Q185" s="5"/>
      <c r="R185" s="5"/>
    </row>
    <row r="186" spans="8:18" ht="12.75" customHeight="1" x14ac:dyDescent="0.3">
      <c r="H186" s="69"/>
      <c r="Q186" s="5"/>
      <c r="R186" s="5"/>
    </row>
    <row r="187" spans="8:18" ht="12.75" customHeight="1" x14ac:dyDescent="0.3">
      <c r="H187" s="69"/>
      <c r="Q187" s="5"/>
      <c r="R187" s="5"/>
    </row>
    <row r="188" spans="8:18" ht="12.75" customHeight="1" x14ac:dyDescent="0.3">
      <c r="H188" s="69"/>
      <c r="Q188" s="5"/>
      <c r="R188" s="5"/>
    </row>
    <row r="189" spans="8:18" ht="12.75" customHeight="1" x14ac:dyDescent="0.3">
      <c r="H189" s="69"/>
      <c r="Q189" s="5"/>
      <c r="R189" s="5"/>
    </row>
    <row r="190" spans="8:18" ht="12.75" customHeight="1" x14ac:dyDescent="0.3">
      <c r="H190" s="69"/>
      <c r="Q190" s="5"/>
      <c r="R190" s="5"/>
    </row>
    <row r="191" spans="8:18" ht="12.75" customHeight="1" x14ac:dyDescent="0.3">
      <c r="H191" s="69"/>
      <c r="Q191" s="5"/>
      <c r="R191" s="5"/>
    </row>
    <row r="192" spans="8:18" ht="12.75" customHeight="1" x14ac:dyDescent="0.3">
      <c r="H192" s="69"/>
      <c r="Q192" s="5"/>
      <c r="R192" s="5"/>
    </row>
    <row r="193" spans="8:18" ht="12.75" customHeight="1" x14ac:dyDescent="0.3">
      <c r="H193" s="69"/>
      <c r="Q193" s="5"/>
      <c r="R193" s="5"/>
    </row>
    <row r="194" spans="8:18" ht="12.75" customHeight="1" x14ac:dyDescent="0.3">
      <c r="H194" s="69"/>
      <c r="Q194" s="5"/>
      <c r="R194" s="5"/>
    </row>
    <row r="195" spans="8:18" ht="12.75" customHeight="1" x14ac:dyDescent="0.3">
      <c r="H195" s="69"/>
      <c r="Q195" s="5"/>
      <c r="R195" s="5"/>
    </row>
    <row r="196" spans="8:18" ht="12.75" customHeight="1" x14ac:dyDescent="0.3">
      <c r="H196" s="69"/>
      <c r="Q196" s="5"/>
      <c r="R196" s="5"/>
    </row>
    <row r="197" spans="8:18" ht="12.75" customHeight="1" x14ac:dyDescent="0.3">
      <c r="H197" s="69"/>
      <c r="Q197" s="5"/>
      <c r="R197" s="5"/>
    </row>
    <row r="198" spans="8:18" ht="12.75" customHeight="1" x14ac:dyDescent="0.3">
      <c r="H198" s="69"/>
      <c r="Q198" s="5"/>
      <c r="R198" s="5"/>
    </row>
    <row r="199" spans="8:18" ht="12.75" customHeight="1" x14ac:dyDescent="0.3">
      <c r="H199" s="69"/>
      <c r="Q199" s="5"/>
      <c r="R199" s="5"/>
    </row>
    <row r="200" spans="8:18" ht="12.75" customHeight="1" x14ac:dyDescent="0.3">
      <c r="H200" s="69"/>
      <c r="Q200" s="5"/>
      <c r="R200" s="5"/>
    </row>
    <row r="201" spans="8:18" ht="12.75" customHeight="1" x14ac:dyDescent="0.3">
      <c r="H201" s="69"/>
      <c r="Q201" s="5"/>
      <c r="R201" s="5"/>
    </row>
    <row r="202" spans="8:18" ht="12.75" customHeight="1" x14ac:dyDescent="0.3">
      <c r="H202" s="69"/>
      <c r="Q202" s="5"/>
      <c r="R202" s="5"/>
    </row>
    <row r="203" spans="8:18" ht="12.75" customHeight="1" x14ac:dyDescent="0.3">
      <c r="H203" s="69"/>
      <c r="Q203" s="5"/>
      <c r="R203" s="5"/>
    </row>
    <row r="204" spans="8:18" ht="12.75" customHeight="1" x14ac:dyDescent="0.3">
      <c r="H204" s="69"/>
      <c r="Q204" s="5"/>
      <c r="R204" s="5"/>
    </row>
    <row r="205" spans="8:18" ht="12.75" customHeight="1" x14ac:dyDescent="0.3">
      <c r="H205" s="69"/>
      <c r="Q205" s="5"/>
      <c r="R205" s="5"/>
    </row>
    <row r="206" spans="8:18" ht="12.75" customHeight="1" x14ac:dyDescent="0.3">
      <c r="H206" s="69"/>
      <c r="Q206" s="5"/>
      <c r="R206" s="5"/>
    </row>
    <row r="207" spans="8:18" ht="12.75" customHeight="1" x14ac:dyDescent="0.3">
      <c r="H207" s="69"/>
      <c r="Q207" s="5"/>
      <c r="R207" s="5"/>
    </row>
    <row r="208" spans="8:18" ht="12.75" customHeight="1" x14ac:dyDescent="0.3">
      <c r="H208" s="69"/>
      <c r="Q208" s="5"/>
      <c r="R208" s="5"/>
    </row>
    <row r="209" spans="8:18" ht="12.75" customHeight="1" x14ac:dyDescent="0.3">
      <c r="H209" s="69"/>
      <c r="Q209" s="5"/>
      <c r="R209" s="5"/>
    </row>
    <row r="210" spans="8:18" ht="12.75" customHeight="1" x14ac:dyDescent="0.3">
      <c r="H210" s="69"/>
      <c r="Q210" s="5"/>
      <c r="R210" s="5"/>
    </row>
    <row r="211" spans="8:18" ht="12.75" customHeight="1" x14ac:dyDescent="0.3">
      <c r="H211" s="69"/>
      <c r="Q211" s="5"/>
      <c r="R211" s="5"/>
    </row>
    <row r="212" spans="8:18" ht="12.75" customHeight="1" x14ac:dyDescent="0.3">
      <c r="H212" s="69"/>
      <c r="Q212" s="5"/>
      <c r="R212" s="5"/>
    </row>
    <row r="213" spans="8:18" ht="12.75" customHeight="1" x14ac:dyDescent="0.3">
      <c r="H213" s="69"/>
      <c r="Q213" s="5"/>
      <c r="R213" s="5"/>
    </row>
    <row r="214" spans="8:18" ht="12.75" customHeight="1" x14ac:dyDescent="0.3">
      <c r="H214" s="69"/>
      <c r="Q214" s="5"/>
      <c r="R214" s="5"/>
    </row>
    <row r="215" spans="8:18" ht="12.75" customHeight="1" x14ac:dyDescent="0.3">
      <c r="H215" s="69"/>
      <c r="Q215" s="5"/>
      <c r="R215" s="5"/>
    </row>
    <row r="216" spans="8:18" ht="12.75" customHeight="1" x14ac:dyDescent="0.3">
      <c r="H216" s="69"/>
      <c r="Q216" s="5"/>
      <c r="R216" s="5"/>
    </row>
    <row r="217" spans="8:18" ht="12.75" customHeight="1" x14ac:dyDescent="0.3">
      <c r="H217" s="69"/>
      <c r="Q217" s="5"/>
      <c r="R217" s="5"/>
    </row>
    <row r="218" spans="8:18" ht="12.75" customHeight="1" x14ac:dyDescent="0.3">
      <c r="H218" s="69"/>
      <c r="Q218" s="5"/>
      <c r="R218" s="5"/>
    </row>
    <row r="219" spans="8:18" ht="12.75" customHeight="1" x14ac:dyDescent="0.3">
      <c r="H219" s="69"/>
      <c r="Q219" s="5"/>
      <c r="R219" s="5"/>
    </row>
    <row r="220" spans="8:18" ht="12.75" customHeight="1" x14ac:dyDescent="0.3">
      <c r="H220" s="69"/>
      <c r="Q220" s="5"/>
      <c r="R220" s="5"/>
    </row>
    <row r="221" spans="8:18" ht="12.75" customHeight="1" x14ac:dyDescent="0.3">
      <c r="H221" s="69"/>
      <c r="Q221" s="5"/>
      <c r="R221" s="5"/>
    </row>
    <row r="222" spans="8:18" ht="12.75" customHeight="1" x14ac:dyDescent="0.3">
      <c r="H222" s="69"/>
      <c r="Q222" s="5"/>
      <c r="R222" s="5"/>
    </row>
    <row r="223" spans="8:18" ht="12.75" customHeight="1" x14ac:dyDescent="0.3">
      <c r="H223" s="69"/>
      <c r="Q223" s="5"/>
      <c r="R223" s="5"/>
    </row>
    <row r="224" spans="8:18" ht="12.75" customHeight="1" x14ac:dyDescent="0.3">
      <c r="H224" s="69"/>
      <c r="Q224" s="5"/>
      <c r="R224" s="5"/>
    </row>
    <row r="225" spans="8:18" ht="12.75" customHeight="1" x14ac:dyDescent="0.3">
      <c r="H225" s="69"/>
      <c r="Q225" s="5"/>
      <c r="R225" s="5"/>
    </row>
    <row r="226" spans="8:18" ht="12.75" customHeight="1" x14ac:dyDescent="0.3">
      <c r="H226" s="69"/>
      <c r="Q226" s="5"/>
      <c r="R226" s="5"/>
    </row>
    <row r="227" spans="8:18" ht="12.75" customHeight="1" x14ac:dyDescent="0.3">
      <c r="H227" s="69"/>
      <c r="Q227" s="5"/>
      <c r="R227" s="5"/>
    </row>
    <row r="228" spans="8:18" ht="12.75" customHeight="1" x14ac:dyDescent="0.3">
      <c r="H228" s="69"/>
      <c r="Q228" s="5"/>
      <c r="R228" s="5"/>
    </row>
    <row r="229" spans="8:18" ht="12.75" customHeight="1" x14ac:dyDescent="0.3">
      <c r="H229" s="69"/>
      <c r="Q229" s="5"/>
      <c r="R229" s="5"/>
    </row>
    <row r="230" spans="8:18" ht="12.75" customHeight="1" x14ac:dyDescent="0.3">
      <c r="H230" s="69"/>
      <c r="Q230" s="5"/>
      <c r="R230" s="5"/>
    </row>
    <row r="231" spans="8:18" ht="12.75" customHeight="1" x14ac:dyDescent="0.3">
      <c r="H231" s="69"/>
      <c r="Q231" s="5"/>
      <c r="R231" s="5"/>
    </row>
    <row r="232" spans="8:18" ht="12.75" customHeight="1" x14ac:dyDescent="0.3">
      <c r="H232" s="69"/>
      <c r="Q232" s="5"/>
      <c r="R232" s="5"/>
    </row>
    <row r="233" spans="8:18" ht="12.75" customHeight="1" x14ac:dyDescent="0.3">
      <c r="H233" s="69"/>
      <c r="Q233" s="5"/>
      <c r="R233" s="5"/>
    </row>
    <row r="234" spans="8:18" ht="12.75" customHeight="1" x14ac:dyDescent="0.3">
      <c r="H234" s="69"/>
      <c r="Q234" s="5"/>
      <c r="R234" s="5"/>
    </row>
    <row r="235" spans="8:18" ht="12.75" customHeight="1" x14ac:dyDescent="0.3">
      <c r="H235" s="69"/>
      <c r="Q235" s="5"/>
      <c r="R235" s="5"/>
    </row>
    <row r="236" spans="8:18" ht="12.75" customHeight="1" x14ac:dyDescent="0.3">
      <c r="H236" s="69"/>
      <c r="Q236" s="5"/>
      <c r="R236" s="5"/>
    </row>
    <row r="237" spans="8:18" ht="12.75" customHeight="1" x14ac:dyDescent="0.3">
      <c r="H237" s="69"/>
      <c r="Q237" s="5"/>
      <c r="R237" s="5"/>
    </row>
    <row r="238" spans="8:18" ht="12.75" customHeight="1" x14ac:dyDescent="0.3">
      <c r="H238" s="69"/>
      <c r="Q238" s="5"/>
      <c r="R238" s="5"/>
    </row>
    <row r="239" spans="8:18" ht="12.75" customHeight="1" x14ac:dyDescent="0.3">
      <c r="H239" s="69"/>
      <c r="Q239" s="5"/>
      <c r="R239" s="5"/>
    </row>
    <row r="240" spans="8:18" ht="12.75" customHeight="1" x14ac:dyDescent="0.3">
      <c r="H240" s="69"/>
      <c r="Q240" s="5"/>
      <c r="R240" s="5"/>
    </row>
    <row r="241" spans="8:18" ht="12.75" customHeight="1" x14ac:dyDescent="0.3">
      <c r="H241" s="69"/>
      <c r="Q241" s="5"/>
      <c r="R241" s="5"/>
    </row>
    <row r="242" spans="8:18" ht="12.75" customHeight="1" x14ac:dyDescent="0.3">
      <c r="H242" s="69"/>
      <c r="Q242" s="5"/>
      <c r="R242" s="5"/>
    </row>
    <row r="243" spans="8:18" ht="12.75" customHeight="1" x14ac:dyDescent="0.3">
      <c r="H243" s="69"/>
      <c r="Q243" s="5"/>
      <c r="R243" s="5"/>
    </row>
    <row r="244" spans="8:18" ht="12.75" customHeight="1" x14ac:dyDescent="0.3">
      <c r="H244" s="69"/>
      <c r="Q244" s="5"/>
      <c r="R244" s="5"/>
    </row>
    <row r="245" spans="8:18" ht="12.75" customHeight="1" x14ac:dyDescent="0.3">
      <c r="H245" s="69"/>
      <c r="Q245" s="5"/>
      <c r="R245" s="5"/>
    </row>
    <row r="246" spans="8:18" ht="12.75" customHeight="1" x14ac:dyDescent="0.3">
      <c r="H246" s="69"/>
      <c r="Q246" s="5"/>
      <c r="R246" s="5"/>
    </row>
    <row r="247" spans="8:18" ht="12.75" customHeight="1" x14ac:dyDescent="0.3">
      <c r="H247" s="69"/>
      <c r="Q247" s="5"/>
      <c r="R247" s="5"/>
    </row>
    <row r="248" spans="8:18" ht="12.75" customHeight="1" x14ac:dyDescent="0.3">
      <c r="H248" s="69"/>
      <c r="Q248" s="5"/>
      <c r="R248" s="5"/>
    </row>
    <row r="249" spans="8:18" ht="12.75" customHeight="1" x14ac:dyDescent="0.3">
      <c r="H249" s="69"/>
      <c r="Q249" s="5"/>
      <c r="R249" s="5"/>
    </row>
    <row r="250" spans="8:18" ht="12.75" customHeight="1" x14ac:dyDescent="0.3">
      <c r="H250" s="69"/>
      <c r="Q250" s="5"/>
      <c r="R250" s="5"/>
    </row>
    <row r="251" spans="8:18" ht="12.75" customHeight="1" x14ac:dyDescent="0.3">
      <c r="H251" s="69"/>
      <c r="Q251" s="5"/>
      <c r="R251" s="5"/>
    </row>
    <row r="252" spans="8:18" ht="12.75" customHeight="1" x14ac:dyDescent="0.3">
      <c r="H252" s="69"/>
      <c r="Q252" s="5"/>
      <c r="R252" s="5"/>
    </row>
    <row r="253" spans="8:18" ht="12.75" customHeight="1" x14ac:dyDescent="0.3">
      <c r="H253" s="69"/>
      <c r="Q253" s="5"/>
      <c r="R253" s="5"/>
    </row>
    <row r="254" spans="8:18" ht="12.75" customHeight="1" x14ac:dyDescent="0.3">
      <c r="H254" s="69"/>
      <c r="Q254" s="5"/>
      <c r="R254" s="5"/>
    </row>
    <row r="255" spans="8:18" ht="12.75" customHeight="1" x14ac:dyDescent="0.3">
      <c r="H255" s="69"/>
      <c r="Q255" s="5"/>
      <c r="R255" s="5"/>
    </row>
    <row r="256" spans="8:18" ht="12.75" customHeight="1" x14ac:dyDescent="0.3">
      <c r="H256" s="69"/>
      <c r="Q256" s="5"/>
      <c r="R256" s="5"/>
    </row>
    <row r="257" spans="8:18" ht="12.75" customHeight="1" x14ac:dyDescent="0.3">
      <c r="H257" s="69"/>
      <c r="Q257" s="5"/>
      <c r="R257" s="5"/>
    </row>
    <row r="258" spans="8:18" ht="12.75" customHeight="1" x14ac:dyDescent="0.3">
      <c r="H258" s="69"/>
      <c r="Q258" s="5"/>
      <c r="R258" s="5"/>
    </row>
    <row r="259" spans="8:18" ht="12.75" customHeight="1" x14ac:dyDescent="0.3">
      <c r="H259" s="69"/>
      <c r="Q259" s="5"/>
      <c r="R259" s="5"/>
    </row>
    <row r="260" spans="8:18" ht="12.75" customHeight="1" x14ac:dyDescent="0.3">
      <c r="H260" s="69"/>
      <c r="Q260" s="5"/>
      <c r="R260" s="5"/>
    </row>
    <row r="261" spans="8:18" ht="12.75" customHeight="1" x14ac:dyDescent="0.3">
      <c r="H261" s="69"/>
      <c r="Q261" s="5"/>
      <c r="R261" s="5"/>
    </row>
    <row r="262" spans="8:18" ht="12.75" customHeight="1" x14ac:dyDescent="0.3">
      <c r="H262" s="69"/>
      <c r="Q262" s="5"/>
      <c r="R262" s="5"/>
    </row>
    <row r="263" spans="8:18" ht="15.75" customHeight="1" x14ac:dyDescent="0.25"/>
    <row r="264" spans="8:18" ht="15.75" customHeight="1" x14ac:dyDescent="0.25"/>
    <row r="265" spans="8:18" ht="15.75" customHeight="1" x14ac:dyDescent="0.25"/>
    <row r="266" spans="8:18" ht="15.75" customHeight="1" x14ac:dyDescent="0.25"/>
    <row r="267" spans="8:18" ht="15.75" customHeight="1" x14ac:dyDescent="0.25"/>
    <row r="268" spans="8:18" ht="15.75" customHeight="1" x14ac:dyDescent="0.25"/>
    <row r="269" spans="8:18" ht="15.75" customHeight="1" x14ac:dyDescent="0.25"/>
    <row r="270" spans="8:18" ht="15.75" customHeight="1" x14ac:dyDescent="0.25"/>
    <row r="271" spans="8:18" ht="15.75" customHeight="1" x14ac:dyDescent="0.25"/>
    <row r="272" spans="8:1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K4:K6"/>
    <mergeCell ref="AB26:AG26"/>
    <mergeCell ref="AH26:AM26"/>
    <mergeCell ref="AR26:AU26"/>
  </mergeCells>
  <dataValidations count="11">
    <dataValidation type="list" allowBlank="1" showErrorMessage="1" sqref="F7" xr:uid="{00000000-0002-0000-0000-000000000000}">
      <formula1>"107.0,109.0,111.0,113.0,115.0,117.0,119.0,121.0,123.0,125.0,127.0,129.0,131.0,133.0,917.0,919.0,923.0,927.0,929.0,933.0,939.0,943.0,949.0,953.0,959.0,961.0,963.0,965.0"</formula1>
    </dataValidation>
    <dataValidation type="custom" allowBlank="1" showInputMessage="1" showErrorMessage="1" prompt="La qté doit être multiple du PCB" sqref="Q57:Q58" xr:uid="{00000000-0002-0000-0000-000001000000}">
      <formula1>AND(A28&gt;=IV28,INT(A28/IU28)=A28/IU28)</formula1>
    </dataValidation>
    <dataValidation type="custom" allowBlank="1" showInputMessage="1" showErrorMessage="1" prompt="La qté doit être multiple du PCB" sqref="P57:P58" xr:uid="{00000000-0002-0000-0000-000002000000}">
      <formula1>AND(A28&gt;=IV28,INT(A28/IU28)=A28/IU28)</formula1>
    </dataValidation>
    <dataValidation type="custom" allowBlank="1" showInputMessage="1" showErrorMessage="1" prompt="La qté doit être multiple du PCB" sqref="R29:R56" xr:uid="{00000000-0002-0000-0000-000003000000}">
      <formula1>AND(A1&gt;=IV1,INT(A1/IU1)=A1/IU1)</formula1>
    </dataValidation>
    <dataValidation type="custom" allowBlank="1" showInputMessage="1" showErrorMessage="1" prompt="La qté doit être multiple du PCB" sqref="S57:S58" xr:uid="{00000000-0002-0000-0000-000004000000}">
      <formula1>AND(A28&gt;=IV28,INT(A28/IU28)=A28/IU28)</formula1>
    </dataValidation>
    <dataValidation type="custom" allowBlank="1" showInputMessage="1" showErrorMessage="1" prompt="La qté doit être multiple du PCB" sqref="P29:P56" xr:uid="{00000000-0002-0000-0000-000005000000}">
      <formula1>AND(A1&gt;=IV1,INT(A1/IU1)=A1/IU1)</formula1>
    </dataValidation>
    <dataValidation type="custom" allowBlank="1" showInputMessage="1" showErrorMessage="1" prompt="La qté doit être multiple du PCB" sqref="S29:S56" xr:uid="{00000000-0002-0000-0000-000006000000}">
      <formula1>AND(A1&gt;=IV1,INT(A1/IU1)=A1/IU1)</formula1>
    </dataValidation>
    <dataValidation type="list" allowBlank="1" showErrorMessage="1" sqref="H2" xr:uid="{00000000-0002-0000-0000-000007000000}">
      <formula1>"CONFIRMATION ORDER/ПОДТВЕРЖДЕНИЕ ЗАКАЗА,SPECIFICATION /СПЕЦИФИКАЦИЯ"</formula1>
    </dataValidation>
    <dataValidation type="custom" allowBlank="1" showInputMessage="1" showErrorMessage="1" prompt="La qté doit être multiple du PCB" sqref="Q29:Q56" xr:uid="{00000000-0002-0000-0000-000008000000}">
      <formula1>AND(A1&gt;=IV1,INT(A1/IU1)=A1/IU1)</formula1>
    </dataValidation>
    <dataValidation type="custom" allowBlank="1" showInputMessage="1" showErrorMessage="1" prompt="La qté doit être multiple du PCB" sqref="R57:R58" xr:uid="{00000000-0002-0000-0000-000009000000}">
      <formula1>AND(A28&gt;=IV28,INT(A28/IU28)=A28/IU28)</formula1>
    </dataValidation>
    <dataValidation type="list" allowBlank="1" showErrorMessage="1" sqref="V8" xr:uid="{00000000-0002-0000-0000-00000A000000}">
      <formula1>"CIF (INCOTERMS 2000),DAF (INCOTERMS 2000),DDU (INCOTERMS 2000),CPT (INCOTERMS 2000)"</formula1>
    </dataValidation>
  </dataValidations>
  <printOptions horizontalCentered="1"/>
  <pageMargins left="0.15763888888888899" right="0.15763888888888899" top="0.118055555555556" bottom="0.118055555555556" header="0" footer="0"/>
  <pageSetup paperSize="8" orientation="landscape"/>
  <headerFooter>
    <oddFooter>&amp;LDO NOT FORGET TO SIGN AND DATE EVERY PAGE OF THE DOCUMENT&amp;RPage &amp;P 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25"/>
  <cols>
    <col min="1" max="1" width="16.54296875" customWidth="1"/>
    <col min="2" max="2" width="27.08984375" customWidth="1"/>
    <col min="3" max="6" width="9.08984375" customWidth="1"/>
    <col min="7" max="22" width="8.7265625" customWidth="1"/>
  </cols>
  <sheetData>
    <row r="1" spans="1:22" ht="12.75" customHeight="1" x14ac:dyDescent="0.25">
      <c r="A1" s="1" t="s">
        <v>235</v>
      </c>
      <c r="B1" s="1">
        <v>23358212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customHeight="1" x14ac:dyDescent="0.25">
      <c r="A2" s="1" t="s">
        <v>236</v>
      </c>
      <c r="B2" s="1" t="s">
        <v>237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/>
    <row r="222" spans="1:22" ht="15.75" customHeight="1" x14ac:dyDescent="0.25"/>
    <row r="223" spans="1:22" ht="15.75" customHeight="1" x14ac:dyDescent="0.25"/>
    <row r="224" spans="1:2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LM_RU_OUEST_USD-edu-edu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Ульяна Ермошина</dc:creator>
  <cp:lastModifiedBy>Ульяна Ермошина</cp:lastModifiedBy>
  <dcterms:modified xsi:type="dcterms:W3CDTF">2021-04-28T18:04:09Z</dcterms:modified>
</cp:coreProperties>
</file>