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"/>
    </mc:Choice>
  </mc:AlternateContent>
  <xr:revisionPtr revIDLastSave="0" documentId="13_ncr:1_{0553F5B7-A6BD-4D96-9DEA-F34A7D0F64F1}" xr6:coauthVersionLast="47" xr6:coauthVersionMax="47" xr10:uidLastSave="{00000000-0000-0000-0000-000000000000}"/>
  <bookViews>
    <workbookView xWindow="-120" yWindow="-120" windowWidth="20730" windowHeight="11160" activeTab="2" xr2:uid="{6B523207-7900-4AEC-8685-729FD85674E7}"/>
  </bookViews>
  <sheets>
    <sheet name=" data and ans5,3 new column add" sheetId="2" r:id="rId1"/>
    <sheet name="answer2and 4" sheetId="5" r:id="rId2"/>
    <sheet name="answer 1,5,6" sheetId="4" r:id="rId3"/>
  </sheets>
  <definedNames>
    <definedName name="_xlnm._FilterDatabase" localSheetId="2" hidden="1">'answer 1,5,6'!$D$25:$F$50</definedName>
    <definedName name="ExternalData_1" localSheetId="0" hidden="1">' data and ans5,3 new column add'!$A$1:$G$26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O6" i="2" l="1" a="1"/>
  <c r="O6" i="2" s="1"/>
  <c r="D3" i="4" a="1"/>
  <c r="D3" i="4" s="1"/>
  <c r="H2" i="2"/>
  <c r="I20" i="4"/>
  <c r="L20" i="4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T19" i="2"/>
  <c r="T20" i="2"/>
  <c r="T21" i="2"/>
  <c r="T22" i="2"/>
  <c r="T23" i="2"/>
  <c r="T24" i="2"/>
  <c r="T25" i="2"/>
  <c r="T2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2" i="2"/>
  <c r="E20" i="4"/>
  <c r="E23" i="4" s="1"/>
  <c r="B15" i="5"/>
  <c r="H10" i="5"/>
  <c r="B10" i="5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F6" i="5" a="1"/>
  <c r="F6" i="5" s="1"/>
  <c r="K20" i="4" l="1"/>
  <c r="G20" i="4"/>
  <c r="I23" i="2"/>
  <c r="I19" i="2"/>
  <c r="I15" i="2"/>
  <c r="I11" i="2"/>
  <c r="I26" i="2"/>
  <c r="I22" i="2"/>
  <c r="I18" i="2"/>
  <c r="I14" i="2"/>
  <c r="I10" i="2"/>
  <c r="I6" i="2"/>
  <c r="I2" i="2"/>
  <c r="I3" i="2"/>
  <c r="I25" i="2"/>
  <c r="I17" i="2"/>
  <c r="I9" i="2"/>
  <c r="I4" i="2"/>
  <c r="I7" i="2"/>
  <c r="I21" i="2"/>
  <c r="I13" i="2"/>
  <c r="I24" i="2"/>
  <c r="I20" i="2"/>
  <c r="I16" i="2"/>
  <c r="I12" i="2"/>
  <c r="I8" i="2"/>
  <c r="I5" i="2"/>
  <c r="J20" i="4" l="1" a="1"/>
  <c r="J20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87BA9-B507-41D5-9764-4475EE9A3C29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2" xr16:uid="{0BC848F7-F403-4E18-9EBE-A59B084C7D9E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<sst xmlns="http://schemas.openxmlformats.org/spreadsheetml/2006/main" count="192" uniqueCount="76">
  <si>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</si>
  <si>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</si>
  <si>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</si>
  <si>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</si>
  <si>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</si>
  <si>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</si>
  <si>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</si>
  <si>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</si>
  <si>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</si>
  <si>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</si>
  <si>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</si>
  <si>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</si>
  <si>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</si>
  <si>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</si>
  <si>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</si>
  <si>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</si>
  <si>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</si>
  <si>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</si>
  <si>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</si>
  <si>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</si>
  <si>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</si>
  <si>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</si>
  <si>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</si>
  <si>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</si>
  <si>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</si>
  <si>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</si>
  <si>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</si>
  <si>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</si>
  <si>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</si>
  <si>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</si>
  <si>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</si>
  <si>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</si>
  <si>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</si>
  <si>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</si>
  <si>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</si>
  <si>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</si>
  <si>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</si>
  <si>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</si>
  <si>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</si>
  <si>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</t>
  </si>
  <si>
    <t>Q.2 Department-Wise Productivity Consistency</t>
  </si>
  <si>
    <t>department has the least variation in employee productivity</t>
  </si>
  <si>
    <t>MARKETING</t>
  </si>
  <si>
    <r>
      <t xml:space="preserve">The </t>
    </r>
    <r>
      <rPr>
        <b/>
        <sz val="11"/>
        <color theme="1"/>
        <rFont val="Calibri"/>
        <family val="2"/>
        <scheme val="minor"/>
      </rPr>
      <t>department with the smallest StdDev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most consistent</t>
    </r>
    <r>
      <rPr>
        <sz val="11"/>
        <color theme="1"/>
        <rFont val="Calibri"/>
        <family val="2"/>
        <scheme val="minor"/>
      </rPr>
      <t>.</t>
    </r>
  </si>
  <si>
    <t>Q.3 Productivity Efficiency Index (PEI)</t>
  </si>
  <si>
    <t>NEW COL PEI</t>
  </si>
  <si>
    <r>
      <rPr>
        <sz val="5"/>
        <color theme="2" tint="-0.749992370372631"/>
        <rFont val="Calibri"/>
        <family val="2"/>
        <scheme val="minor"/>
      </rPr>
      <t xml:space="preserve"> </t>
    </r>
    <r>
      <rPr>
        <sz val="6"/>
        <color theme="2" tint="-0.749992370372631"/>
        <rFont val="Calibri"/>
        <family val="2"/>
        <scheme val="minor"/>
      </rPr>
      <t xml:space="preserve"> RANK PEI</t>
    </r>
  </si>
  <si>
    <t xml:space="preserve"> employees based on PEI and display the top 3</t>
  </si>
  <si>
    <t>Q.1 Top 5 Productive Employees:</t>
  </si>
  <si>
    <t>A. Use the SORT and FILTER functions to display the top 5 employees with the highest productivity scoresÂ</t>
  </si>
  <si>
    <t>b. Create a bar chart to visualize the results</t>
  </si>
  <si>
    <t>a. Which department has the least variation in employee productivity?b. Use a PivotTable with the STDEV.P function group</t>
  </si>
  <si>
    <t xml:space="preserve">(Hours_Worked vs Performance_Rating) correlation coefficients </t>
  </si>
  <si>
    <t>Q.4</t>
  </si>
  <si>
    <t>(Tasks_Completed vs Performance_Rating)</t>
  </si>
  <si>
    <t xml:space="preserve">correlation coefficients </t>
  </si>
  <si>
    <r>
      <t xml:space="preserve">Here </t>
    </r>
    <r>
      <rPr>
        <b/>
        <sz val="11"/>
        <color rgb="FFFF0000"/>
        <rFont val="Calibri"/>
        <family val="2"/>
        <scheme val="minor"/>
      </rPr>
      <t xml:space="preserve">Tasks_Completed </t>
    </r>
    <r>
      <rPr>
        <sz val="11"/>
        <color rgb="FFFF0000"/>
        <rFont val="Calibri"/>
        <family val="2"/>
        <scheme val="minor"/>
      </rPr>
      <t xml:space="preserve"> has</t>
    </r>
    <r>
      <rPr>
        <sz val="11"/>
        <color rgb="FF00B050"/>
        <rFont val="Calibri"/>
        <family val="2"/>
        <scheme val="minor"/>
      </rPr>
      <t xml:space="preserve"> 0.957455</t>
    </r>
    <r>
      <rPr>
        <sz val="11"/>
        <color rgb="FFFF0000"/>
        <rFont val="Calibri"/>
        <family val="2"/>
        <scheme val="minor"/>
      </rPr>
      <t xml:space="preserve">  a </t>
    </r>
    <r>
      <rPr>
        <b/>
        <sz val="11"/>
        <color rgb="FFFF0000"/>
        <rFont val="Calibri"/>
        <family val="2"/>
        <scheme val="minor"/>
      </rPr>
      <t>stronger positive</t>
    </r>
    <r>
      <rPr>
        <sz val="11"/>
        <color rgb="FFFF0000"/>
        <rFont val="Calibri"/>
        <family val="2"/>
        <scheme val="minor"/>
      </rPr>
      <t xml:space="preserve"> relationship with Performance_Rating than Hours_Worked.</t>
    </r>
  </si>
  <si>
    <t>Work Hours and Productivity CorrelationJ</t>
  </si>
  <si>
    <t>Q4(b)</t>
  </si>
  <si>
    <t>Q4(b)Create a scatter plot to visualize the relationship between Hours_Worked and Productivity_ScoreÂ</t>
  </si>
  <si>
    <r>
      <t xml:space="preserve">Points sloping </t>
    </r>
    <r>
      <rPr>
        <b/>
        <sz val="11"/>
        <color theme="1"/>
        <rFont val="Calibri"/>
        <family val="2"/>
        <scheme val="minor"/>
      </rPr>
      <t>up-right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positive</t>
    </r>
    <r>
      <rPr>
        <sz val="11"/>
        <color theme="1"/>
        <rFont val="Calibri"/>
        <family val="2"/>
        <scheme val="minor"/>
      </rPr>
      <t xml:space="preserve"> correlation.</t>
    </r>
  </si>
  <si>
    <r>
      <t xml:space="preserve">Points sloping </t>
    </r>
    <r>
      <rPr>
        <b/>
        <sz val="11"/>
        <color theme="1"/>
        <rFont val="Calibri"/>
        <family val="2"/>
        <scheme val="minor"/>
      </rPr>
      <t>down-right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 xml:space="preserve"> correlation.</t>
    </r>
  </si>
  <si>
    <t>Q.6</t>
  </si>
  <si>
    <t>total worked hours</t>
  </si>
  <si>
    <t>Number of empoyee</t>
  </si>
  <si>
    <t>Average works hours</t>
  </si>
  <si>
    <t>Q.5</t>
  </si>
  <si>
    <t>efficiency of emplyoyee</t>
  </si>
  <si>
    <t>Worked less than the average hours of all employees.</t>
  </si>
  <si>
    <t>Have a Performance Rating ≥ 4</t>
  </si>
  <si>
    <t>task/hour</t>
  </si>
  <si>
    <t>top perfomer</t>
  </si>
  <si>
    <t>score</t>
  </si>
  <si>
    <t>rating</t>
  </si>
  <si>
    <t>department</t>
  </si>
  <si>
    <t>Å Who is the most task-efficient employee based on this metric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</si>
</sst>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b/>
      <sz val="8"/>
      <color theme="2" tint="-0.749992370372631"/>
      <name val="Calibri"/>
      <family val="2"/>
      <scheme val="minor"/>
    </font>
    <font>
      <sz val="6"/>
      <color theme="2" tint="-0.749992370372631"/>
      <name val="Calibri"/>
      <family val="2"/>
      <scheme val="minor"/>
    </font>
    <font>
      <sz val="5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7" fillId="4" borderId="0" xfId="0" applyFont="1" applyFill="1"/>
    <xf numFmtId="0" fontId="9" fillId="4" borderId="0" xfId="0" applyFont="1" applyFill="1"/>
    <xf numFmtId="0" fontId="0" fillId="0" borderId="0" xfId="0" applyAlignment="1"/>
    <xf numFmtId="0" fontId="8" fillId="4" borderId="1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center"/>
    </xf>
    <xf numFmtId="0" fontId="0" fillId="0" borderId="0" xfId="0"/>
    <xf numFmtId="0" fontId="13" fillId="10" borderId="0" xfId="0" applyFont="1" applyFill="1" applyAlignment="1">
      <alignment horizontal="center"/>
    </xf>
    <xf numFmtId="0" fontId="6" fillId="10" borderId="0" xfId="0" applyFont="1" applyFill="1"/>
    <xf numFmtId="0" fontId="3" fillId="10" borderId="0" xfId="0" applyFont="1" applyFill="1"/>
    <xf numFmtId="2" fontId="0" fillId="0" borderId="0" xfId="0" applyNumberFormat="1"/>
    <xf numFmtId="2" fontId="0" fillId="3" borderId="1" xfId="0" applyNumberFormat="1" applyFont="1" applyFill="1" applyBorder="1"/>
    <xf numFmtId="2" fontId="0" fillId="0" borderId="1" xfId="0" applyNumberFormat="1" applyFont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5" fillId="0" borderId="0" xfId="0" applyFont="1"/>
    <xf numFmtId="0" fontId="1" fillId="0" borderId="2" xfId="0" applyFont="1" applyFill="1" applyBorder="1"/>
    <xf numFmtId="0" fontId="0" fillId="0" borderId="3" xfId="0" applyFill="1" applyBorder="1" applyAlignment="1">
      <alignment horizontal="center"/>
    </xf>
    <xf numFmtId="174" fontId="0" fillId="6" borderId="0" xfId="0" applyNumberFormat="1" applyFill="1"/>
  </cellXfs>
  <cellStyles count="1">
    <cellStyle name="Normal" xfId="0" builtinId="0"/>
  </cellStyles>
  <dxfs count="6">
    <dxf>
      <numFmt numFmtId="2" formatCode="0.00"/>
    </dxf>
    <dxf>
      <numFmt numFmtId="0" formatCode="General"/>
    </dxf>
    <dxf>
      <numFmt numFmtId="2" formatCode="0.00"/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Hours_Worked Productivity_Score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'answer2and 4'!$F$15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'answer2and 4'!$E$16:$E$40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'answer2and 4'!$F$16:$F$40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A2-484F-93A5-55368FCB0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085087"/>
        <c:axId val="1802078431"/>
      </c:scatterChart>
      <c:valAx>
        <c:axId val="180208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078431"/>
        <c:crosses val="autoZero"/>
        <c:crossBetween val="midCat"/>
      </c:valAx>
      <c:valAx>
        <c:axId val="180207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08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 w="25400"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6166287"/>
        <c:axId val="596184175"/>
        <c:axId val="0"/>
      </c:bar3DChart>
      <c:catAx>
        <c:axId val="5961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84175"/>
        <c:crosses val="autoZero"/>
        <c:auto val="1"/>
        <c:lblAlgn val="ctr"/>
        <c:lblOffset val="100"/>
        <c:noMultiLvlLbl val="0"/>
      </c:catAx>
      <c:valAx>
        <c:axId val="596184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662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</a:t>
            </a:r>
            <a:r>
              <a:rPr lang="en-US"/>
              <a:t>Productive</a:t>
            </a:r>
            <a:r>
              <a:rPr lang="en-US" baseline="0"/>
              <a:t> employees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'answer 1,5,6'!$F$2:$F$3</c:f>
              <c:strCache>
                <c:ptCount val="2"/>
                <c:pt idx="0">
                  <c:v>Productivity_Score</c:v>
                </c:pt>
                <c:pt idx="1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'answer 1,5,6'!$D$4:$E$8</c:f>
              <c:multiLvlStrCache>
                <c:ptCount val="5"/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'answer 1,5,6'!$F$4:$F$8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3-4040-B871-52F9F4599D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14621663"/>
        <c:axId val="1814627071"/>
        <c:axId val="0"/>
      </c:bar3DChart>
      <c:catAx>
        <c:axId val="181462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627071"/>
        <c:crosses val="autoZero"/>
        <c:auto val="1"/>
        <c:lblAlgn val="ctr"/>
        <c:lblOffset val="100"/>
        <c:noMultiLvlLbl val="0"/>
      </c:catAx>
      <c:valAx>
        <c:axId val="1814627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62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13</xdr:row>
      <xdr:rowOff>133351</xdr:rowOff>
    </xdr:from>
    <xdr:to>
      <xdr:col>10</xdr:col>
      <xdr:colOff>276225</xdr:colOff>
      <xdr:row>21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4D6945-0241-4C1D-8C21-7F778118F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8</xdr:row>
      <xdr:rowOff>171450</xdr:rowOff>
    </xdr:from>
    <xdr:to>
      <xdr:col>3</xdr:col>
      <xdr:colOff>771526</xdr:colOff>
      <xdr:row>11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B9FF1-A683-4592-BB92-2CCA9878F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</xdr:colOff>
      <xdr:row>0</xdr:row>
      <xdr:rowOff>104775</xdr:rowOff>
    </xdr:from>
    <xdr:to>
      <xdr:col>11</xdr:col>
      <xdr:colOff>238125</xdr:colOff>
      <xdr:row>11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D5B3C0-DC57-4516-9FBD-7745BCE12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904.107580324075" createdVersion="7" refreshedVersion="7" minRefreshableVersion="3" recordCount="25" xr:uid="{A31CC9ED-9D0F-429A-BB53-010F59E89768}">
  <cacheSource type="worksheet">
    <worksheetSource name="Sheet1"/>
  </cacheSource>
  <cacheFields count="8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Column1" numFmtId="0">
      <sharedItems containsNonDate="0" containsString="0" containsBlank="1"/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m/>
    <n v="35"/>
    <n v="50"/>
    <n v="80"/>
    <n v="4"/>
  </r>
  <r>
    <n v="102"/>
    <s v="Meera"/>
    <x v="1"/>
    <m/>
    <n v="40"/>
    <n v="65"/>
    <n v="90"/>
    <n v="5"/>
  </r>
  <r>
    <n v="103"/>
    <s v="Suresh"/>
    <x v="2"/>
    <m/>
    <n v="30"/>
    <n v="40"/>
    <n v="70"/>
    <n v="3"/>
  </r>
  <r>
    <n v="104"/>
    <s v="Riya"/>
    <x v="3"/>
    <m/>
    <n v="45"/>
    <n v="75"/>
    <n v="95"/>
    <n v="5"/>
  </r>
  <r>
    <n v="105"/>
    <s v="Prakash"/>
    <x v="4"/>
    <m/>
    <n v="25"/>
    <n v="30"/>
    <n v="60"/>
    <n v="2"/>
  </r>
  <r>
    <n v="106"/>
    <s v="Neha"/>
    <x v="0"/>
    <m/>
    <n v="38"/>
    <n v="58"/>
    <n v="85"/>
    <n v="4"/>
  </r>
  <r>
    <n v="107"/>
    <s v="Rahul"/>
    <x v="3"/>
    <m/>
    <n v="50"/>
    <n v="80"/>
    <n v="100"/>
    <n v="5"/>
  </r>
  <r>
    <n v="108"/>
    <s v="Priya"/>
    <x v="2"/>
    <m/>
    <n v="28"/>
    <n v="35"/>
    <n v="65"/>
    <n v="3"/>
  </r>
  <r>
    <n v="109"/>
    <s v="Kunal"/>
    <x v="1"/>
    <m/>
    <n v="42"/>
    <n v="70"/>
    <n v="92"/>
    <n v="5"/>
  </r>
  <r>
    <n v="110"/>
    <s v="Sneha"/>
    <x v="0"/>
    <m/>
    <n v="37"/>
    <n v="55"/>
    <n v="83"/>
    <n v="4"/>
  </r>
  <r>
    <n v="111"/>
    <s v="Amit"/>
    <x v="4"/>
    <m/>
    <n v="29"/>
    <n v="38"/>
    <n v="68"/>
    <n v="3"/>
  </r>
  <r>
    <n v="112"/>
    <s v="Pooja"/>
    <x v="1"/>
    <m/>
    <n v="44"/>
    <n v="73"/>
    <n v="94"/>
    <n v="5"/>
  </r>
  <r>
    <n v="113"/>
    <s v="Varun"/>
    <x v="2"/>
    <m/>
    <n v="33"/>
    <n v="45"/>
    <n v="75"/>
    <n v="3"/>
  </r>
  <r>
    <n v="114"/>
    <s v="Deepak"/>
    <x v="0"/>
    <m/>
    <n v="41"/>
    <n v="66"/>
    <n v="89"/>
    <n v="4"/>
  </r>
  <r>
    <n v="115"/>
    <s v="Rakesh"/>
    <x v="3"/>
    <m/>
    <n v="48"/>
    <n v="78"/>
    <n v="98"/>
    <n v="5"/>
  </r>
  <r>
    <n v="116"/>
    <s v="Kavita"/>
    <x v="4"/>
    <m/>
    <n v="26"/>
    <n v="32"/>
    <n v="62"/>
    <n v="2"/>
  </r>
  <r>
    <n v="117"/>
    <s v="Sanjay"/>
    <x v="2"/>
    <m/>
    <n v="31"/>
    <n v="42"/>
    <n v="72"/>
    <n v="3"/>
  </r>
  <r>
    <n v="118"/>
    <s v="Arjun"/>
    <x v="1"/>
    <m/>
    <n v="43"/>
    <n v="75"/>
    <n v="93"/>
    <n v="5"/>
  </r>
  <r>
    <n v="119"/>
    <s v="Anjali"/>
    <x v="3"/>
    <m/>
    <n v="39"/>
    <n v="60"/>
    <n v="87"/>
    <n v="4"/>
  </r>
  <r>
    <n v="120"/>
    <s v="Suman"/>
    <x v="0"/>
    <m/>
    <n v="36"/>
    <n v="52"/>
    <n v="78"/>
    <n v="4"/>
  </r>
  <r>
    <n v="121"/>
    <s v="Mohan"/>
    <x v="4"/>
    <m/>
    <n v="27"/>
    <n v="34"/>
    <n v="64"/>
    <n v="2"/>
  </r>
  <r>
    <n v="122"/>
    <s v="Jyoti"/>
    <x v="2"/>
    <m/>
    <n v="32"/>
    <n v="44"/>
    <n v="74"/>
    <n v="3"/>
  </r>
  <r>
    <n v="123"/>
    <s v="Neeraj"/>
    <x v="1"/>
    <m/>
    <n v="46"/>
    <n v="77"/>
    <n v="96"/>
    <n v="5"/>
  </r>
  <r>
    <n v="124"/>
    <s v="Akash"/>
    <x v="0"/>
    <m/>
    <n v="34"/>
    <n v="48"/>
    <n v="76"/>
    <n v="3"/>
  </r>
  <r>
    <n v="125"/>
    <s v="Tanya"/>
    <x v="3"/>
    <m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48DC6B-7B35-4958-BC74-BBF5749B8F1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7" firstHeaderRow="1" firstDataRow="1" firstDataCol="1"/>
  <pivotFields count="8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6" subtotal="stdDevp" baseField="2" baseItem="3"/>
  </dataFields>
  <formats count="1">
    <format dxfId="3">
      <pivotArea dataOnly="0" fieldPosition="0">
        <references count="1">
          <reference field="2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71091-9941-4FF0-9CEB-4646E144EF4B}" autoFormatId="16" applyNumberFormats="0" applyBorderFormats="0" applyFontFormats="0" applyPatternFormats="0" applyAlignmentFormats="0" applyWidthHeightFormats="0">
  <queryTableRefresh nextId="14" unboundColumnsRight="3">
    <queryTableFields count="10">
      <queryTableField id="1" name="Employee_ID" tableColumnId="1"/>
      <queryTableField id="2" name="Name" tableColumnId="2"/>
      <queryTableField id="3" name="Department" tableColumnId="3"/>
      <queryTableField id="4" dataBound="0" tableColumnId="4"/>
      <queryTableField id="5" name="Tasks_Completed" tableColumnId="5"/>
      <queryTableField id="6" name="Productivity_Score" tableColumnId="6"/>
      <queryTableField id="7" name="Performance_Rating" tableColumnId="7"/>
      <queryTableField id="9" dataBound="0" tableColumnId="9"/>
      <queryTableField id="10" dataBound="0" tableColumnId="10"/>
      <queryTableField id="12" dataBound="0" tableColumnId="12"/>
    </queryTableFields>
    <queryTableDeletedFields count="1">
      <deletedField name="Hours_Work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6D675-B6F6-40E9-97C3-CF4062BAE797}" name="Sheet1" displayName="Sheet1" ref="A1:J26" tableType="queryTable" totalsRowShown="0">
  <tableColumns count="10">
    <tableColumn id="1" xr3:uid="{3540A875-1AB6-46A0-9407-A10E6EA1EE0E}" uniqueName="1" name="Employee_ID" queryTableFieldId="1"/>
    <tableColumn id="2" xr3:uid="{CAB1DA78-172D-4655-A89C-B36F9B460266}" uniqueName="2" name="Name" queryTableFieldId="2" dataDxfId="5"/>
    <tableColumn id="3" xr3:uid="{87CFC540-D9FE-4694-9EA8-A1C8C4A8F3BA}" uniqueName="3" name="Department" queryTableFieldId="3" dataDxfId="4"/>
    <tableColumn id="4" xr3:uid="{0DBB8148-889F-4738-B495-BB77CBA899D1}" uniqueName="4" name="Hours_Worked" queryTableFieldId="4"/>
    <tableColumn id="5" xr3:uid="{29F51395-9675-40CB-9FDD-09A7CC48D5D7}" uniqueName="5" name="Tasks_Completed" queryTableFieldId="5"/>
    <tableColumn id="6" xr3:uid="{9594FD55-F004-42FB-8AC6-4C2BB77D2096}" uniqueName="6" name="Productivity_Score" queryTableFieldId="6"/>
    <tableColumn id="7" xr3:uid="{3C5A5593-8D1E-4775-B4FA-B801C4C371AE}" uniqueName="7" name="Performance_Rating" queryTableFieldId="7"/>
    <tableColumn id="9" xr3:uid="{BFFEB698-5662-46F8-9972-C2DE7FB17CAF}" uniqueName="9" name="NEW COL PEI" queryTableFieldId="9" dataDxfId="2">
      <calculatedColumnFormula>(Sheet1[[#This Row],[Productivity_Score]]*Sheet1[[#This Row],[Performance_Rating]])/Sheet1[[#This Row],[Hours_Worked]]</calculatedColumnFormula>
    </tableColumn>
    <tableColumn id="10" xr3:uid="{20A1F092-3EE7-4A11-880B-782EB3401279}" uniqueName="10" name="  RANK PEI" queryTableFieldId="10" dataDxfId="1">
      <calculatedColumnFormula>RANK(Sheet1[[#This Row],[NEW COL PEI]],Sheet1[[#All],[NEW COL PEI]])</calculatedColumnFormula>
    </tableColumn>
    <tableColumn id="12" xr3:uid="{A7F8C521-D25A-42DB-93E2-70E1EF0BFE04}" uniqueName="12" name="task/hour" queryTableFieldId="12" dataDxfId="0">
      <calculatedColumnFormula>Sheet1[[#This Row],[Tasks_Completed]]/Sheet1[[#This Row],[Hours_Worked]]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49E8-849F-456F-9A8B-B45B60B75DA1}">
  <dimension ref="A1:W26"/>
  <sheetViews>
    <sheetView topLeftCell="G1" workbookViewId="0">
      <selection activeCell="P14" sqref="P14"/>
    </sheetView>
  </sheetViews>
  <sheetFormatPr defaultRowHeight="15" x14ac:dyDescent="0.25"/>
  <cols>
    <col min="1" max="1" width="15" bestFit="1" customWidth="1"/>
    <col min="2" max="2" width="8.5703125" bestFit="1" customWidth="1"/>
    <col min="3" max="3" width="14" bestFit="1" customWidth="1"/>
    <col min="4" max="4" width="16.7109375" bestFit="1" customWidth="1"/>
    <col min="5" max="5" width="19" bestFit="1" customWidth="1"/>
    <col min="6" max="6" width="20.140625" bestFit="1" customWidth="1"/>
    <col min="7" max="7" width="21.5703125" bestFit="1" customWidth="1"/>
    <col min="8" max="8" width="10.28515625" customWidth="1"/>
    <col min="9" max="12" width="12.7109375" customWidth="1"/>
    <col min="13" max="13" width="11" customWidth="1"/>
    <col min="14" max="14" width="18.28515625" customWidth="1"/>
    <col min="18" max="18" width="13.7109375" customWidth="1"/>
    <col min="22" max="22" width="16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8" t="s">
        <v>45</v>
      </c>
      <c r="I1" s="19" t="s">
        <v>46</v>
      </c>
      <c r="J1" s="31" t="s">
        <v>70</v>
      </c>
      <c r="K1" s="31"/>
      <c r="L1" s="7" t="s">
        <v>0</v>
      </c>
      <c r="M1" s="2" t="s">
        <v>1</v>
      </c>
      <c r="N1" s="21" t="s">
        <v>45</v>
      </c>
      <c r="T1" s="29" t="s">
        <v>67</v>
      </c>
      <c r="U1" s="29"/>
      <c r="V1" t="s">
        <v>66</v>
      </c>
      <c r="W1" t="s">
        <v>68</v>
      </c>
    </row>
    <row r="2" spans="1:23" x14ac:dyDescent="0.25">
      <c r="A2">
        <v>101</v>
      </c>
      <c r="B2" s="1" t="s">
        <v>7</v>
      </c>
      <c r="C2" s="1" t="s">
        <v>8</v>
      </c>
      <c r="D2">
        <v>35</v>
      </c>
      <c r="E2">
        <v>50</v>
      </c>
      <c r="F2">
        <v>80</v>
      </c>
      <c r="G2">
        <v>4</v>
      </c>
      <c r="H2" s="32">
        <f>(Sheet1[[#This Row],[Productivity_Score]]*Sheet1[[#This Row],[Performance_Rating]])/Sheet1[[#This Row],[Hours_Worked]]</f>
        <v>9.1428571428571423</v>
      </c>
      <c r="I2">
        <f>RANK(Sheet1[[#This Row],[NEW COL PEI]],Sheet1[[#All],[NEW COL PEI]])</f>
        <v>10</v>
      </c>
      <c r="J2" s="32">
        <f>Sheet1[[#This Row],[Tasks_Completed]]/Sheet1[[#This Row],[Hours_Worked]]</f>
        <v>1.4285714285714286</v>
      </c>
      <c r="L2" s="8">
        <v>101</v>
      </c>
      <c r="M2" s="5" t="s">
        <v>7</v>
      </c>
      <c r="N2" s="33">
        <f>(Sheet1[[#This Row],[Productivity_Score]]*Sheet1[[#This Row],[Performance_Rating]])/Sheet1[[#This Row],[Hours_Worked]]</f>
        <v>9.1428571428571423</v>
      </c>
      <c r="O2" s="20" t="s">
        <v>44</v>
      </c>
      <c r="T2" t="str">
        <f>IF(Sheet1[[#This Row],[Hours_Worked]]&lt;7.408,"low perfomer","high performer")</f>
        <v>high performer</v>
      </c>
    </row>
    <row r="3" spans="1:23" x14ac:dyDescent="0.25">
      <c r="A3">
        <v>102</v>
      </c>
      <c r="B3" s="1" t="s">
        <v>9</v>
      </c>
      <c r="C3" s="1" t="s">
        <v>10</v>
      </c>
      <c r="D3">
        <v>40</v>
      </c>
      <c r="E3">
        <v>65</v>
      </c>
      <c r="F3">
        <v>90</v>
      </c>
      <c r="G3">
        <v>5</v>
      </c>
      <c r="H3" s="32">
        <f>(Sheet1[[#This Row],[Productivity_Score]]*Sheet1[[#This Row],[Performance_Rating]])/Sheet1[[#This Row],[Hours_Worked]]</f>
        <v>11.25</v>
      </c>
      <c r="I3">
        <f>RANK(Sheet1[[#This Row],[NEW COL PEI]],Sheet1[[#All],[NEW COL PEI]])</f>
        <v>1</v>
      </c>
      <c r="J3" s="32">
        <f>Sheet1[[#This Row],[Tasks_Completed]]/Sheet1[[#This Row],[Hours_Worked]]</f>
        <v>1.625</v>
      </c>
      <c r="L3" s="9">
        <v>102</v>
      </c>
      <c r="M3" s="6" t="s">
        <v>9</v>
      </c>
      <c r="N3" s="34">
        <f>(Sheet1[[#This Row],[Productivity_Score]]*Sheet1[[#This Row],[Performance_Rating]])/Sheet1[[#This Row],[Hours_Worked]]</f>
        <v>11.25</v>
      </c>
      <c r="P3" s="20"/>
      <c r="Q3" s="20"/>
      <c r="T3" t="str">
        <f>IF(Sheet1[[#This Row],[Hours_Worked]]&lt;7.408,"low perfomer","high performer")</f>
        <v>high performer</v>
      </c>
    </row>
    <row r="4" spans="1:23" x14ac:dyDescent="0.25">
      <c r="A4">
        <v>103</v>
      </c>
      <c r="B4" s="1" t="s">
        <v>11</v>
      </c>
      <c r="C4" s="1" t="s">
        <v>12</v>
      </c>
      <c r="D4">
        <v>30</v>
      </c>
      <c r="E4">
        <v>40</v>
      </c>
      <c r="F4">
        <v>70</v>
      </c>
      <c r="G4">
        <v>3</v>
      </c>
      <c r="H4" s="32">
        <f>(Sheet1[[#This Row],[Productivity_Score]]*Sheet1[[#This Row],[Performance_Rating]])/Sheet1[[#This Row],[Hours_Worked]]</f>
        <v>7</v>
      </c>
      <c r="I4">
        <f>RANK(Sheet1[[#This Row],[NEW COL PEI]],Sheet1[[#All],[NEW COL PEI]])</f>
        <v>17</v>
      </c>
      <c r="J4" s="32">
        <f>Sheet1[[#This Row],[Tasks_Completed]]/Sheet1[[#This Row],[Hours_Worked]]</f>
        <v>1.3333333333333333</v>
      </c>
      <c r="L4" s="8">
        <v>103</v>
      </c>
      <c r="M4" s="5" t="s">
        <v>11</v>
      </c>
      <c r="N4" s="33">
        <f>(Sheet1[[#This Row],[Productivity_Score]]*Sheet1[[#This Row],[Performance_Rating]])/Sheet1[[#This Row],[Hours_Worked]]</f>
        <v>7</v>
      </c>
      <c r="O4" s="23" t="s">
        <v>47</v>
      </c>
      <c r="P4" s="23"/>
      <c r="Q4" s="23"/>
      <c r="R4" s="23"/>
      <c r="T4" t="str">
        <f>IF(Sheet1[[#This Row],[Hours_Worked]]&lt;7.408,"low perfomer","high performer")</f>
        <v>high performer</v>
      </c>
    </row>
    <row r="5" spans="1:23" x14ac:dyDescent="0.25">
      <c r="A5">
        <v>104</v>
      </c>
      <c r="B5" s="1" t="s">
        <v>13</v>
      </c>
      <c r="C5" s="1" t="s">
        <v>14</v>
      </c>
      <c r="D5">
        <v>45</v>
      </c>
      <c r="E5">
        <v>75</v>
      </c>
      <c r="F5">
        <v>95</v>
      </c>
      <c r="G5">
        <v>5</v>
      </c>
      <c r="H5" s="32">
        <f>(Sheet1[[#This Row],[Productivity_Score]]*Sheet1[[#This Row],[Performance_Rating]])/Sheet1[[#This Row],[Hours_Worked]]</f>
        <v>10.555555555555555</v>
      </c>
      <c r="I5">
        <f>RANK(Sheet1[[#This Row],[NEW COL PEI]],Sheet1[[#All],[NEW COL PEI]])</f>
        <v>5</v>
      </c>
      <c r="J5" s="32">
        <f>Sheet1[[#This Row],[Tasks_Completed]]/Sheet1[[#This Row],[Hours_Worked]]</f>
        <v>1.6666666666666667</v>
      </c>
      <c r="L5" s="9">
        <v>104</v>
      </c>
      <c r="M5" s="6" t="s">
        <v>13</v>
      </c>
      <c r="N5" s="34">
        <f>(Sheet1[[#This Row],[Productivity_Score]]*Sheet1[[#This Row],[Performance_Rating]])/Sheet1[[#This Row],[Hours_Worked]]</f>
        <v>10.555555555555555</v>
      </c>
      <c r="O5" s="7" t="s">
        <v>0</v>
      </c>
      <c r="P5" s="2" t="s">
        <v>1</v>
      </c>
      <c r="Q5" s="21" t="s">
        <v>45</v>
      </c>
      <c r="T5" t="str">
        <f>IF(Sheet1[[#This Row],[Hours_Worked]]&lt;7.408,"low perfomer","high performer")</f>
        <v>high performer</v>
      </c>
    </row>
    <row r="6" spans="1:23" x14ac:dyDescent="0.25">
      <c r="A6">
        <v>105</v>
      </c>
      <c r="B6" s="1" t="s">
        <v>15</v>
      </c>
      <c r="C6" s="1" t="s">
        <v>16</v>
      </c>
      <c r="D6">
        <v>25</v>
      </c>
      <c r="E6">
        <v>30</v>
      </c>
      <c r="F6">
        <v>60</v>
      </c>
      <c r="G6">
        <v>2</v>
      </c>
      <c r="H6" s="32">
        <f>(Sheet1[[#This Row],[Productivity_Score]]*Sheet1[[#This Row],[Performance_Rating]])/Sheet1[[#This Row],[Hours_Worked]]</f>
        <v>4.8</v>
      </c>
      <c r="I6">
        <f>RANK(Sheet1[[#This Row],[NEW COL PEI]],Sheet1[[#All],[NEW COL PEI]])</f>
        <v>23</v>
      </c>
      <c r="J6" s="32">
        <f>Sheet1[[#This Row],[Tasks_Completed]]/Sheet1[[#This Row],[Hours_Worked]]</f>
        <v>1.2</v>
      </c>
      <c r="L6" s="8">
        <v>105</v>
      </c>
      <c r="M6" s="5" t="s">
        <v>15</v>
      </c>
      <c r="N6" s="33">
        <f>(Sheet1[[#This Row],[Productivity_Score]]*Sheet1[[#This Row],[Performance_Rating]])/Sheet1[[#This Row],[Hours_Worked]]</f>
        <v>4.8</v>
      </c>
      <c r="O6" s="22" cm="1">
        <f t="array" ref="O6:Q8">_xlfn._xlws.SORT(_xlfn._xlws.FILTER(L2:N26,N2:N26&gt;=LARGE(N2:N26,3)),3,-1)</f>
        <v>102</v>
      </c>
      <c r="P6" s="22" t="str">
        <v>Meera</v>
      </c>
      <c r="Q6" s="40">
        <v>11.25</v>
      </c>
      <c r="T6" t="str">
        <f>IF(Sheet1[[#This Row],[Hours_Worked]]&lt;7.408,"low perfomer","high performer")</f>
        <v>high performer</v>
      </c>
    </row>
    <row r="7" spans="1:23" x14ac:dyDescent="0.25">
      <c r="A7">
        <v>106</v>
      </c>
      <c r="B7" s="1" t="s">
        <v>17</v>
      </c>
      <c r="C7" s="1" t="s">
        <v>8</v>
      </c>
      <c r="D7">
        <v>38</v>
      </c>
      <c r="E7">
        <v>58</v>
      </c>
      <c r="F7">
        <v>85</v>
      </c>
      <c r="G7">
        <v>4</v>
      </c>
      <c r="H7" s="32">
        <f>(Sheet1[[#This Row],[Productivity_Score]]*Sheet1[[#This Row],[Performance_Rating]])/Sheet1[[#This Row],[Hours_Worked]]</f>
        <v>8.9473684210526319</v>
      </c>
      <c r="I7">
        <f>RANK(Sheet1[[#This Row],[NEW COL PEI]],Sheet1[[#All],[NEW COL PEI]])</f>
        <v>12</v>
      </c>
      <c r="J7" s="32">
        <f>Sheet1[[#This Row],[Tasks_Completed]]/Sheet1[[#This Row],[Hours_Worked]]</f>
        <v>1.5263157894736843</v>
      </c>
      <c r="L7" s="9">
        <v>106</v>
      </c>
      <c r="M7" s="6" t="s">
        <v>17</v>
      </c>
      <c r="N7" s="34">
        <f>(Sheet1[[#This Row],[Productivity_Score]]*Sheet1[[#This Row],[Performance_Rating]])/Sheet1[[#This Row],[Hours_Worked]]</f>
        <v>8.9473684210526319</v>
      </c>
      <c r="O7" s="22">
        <v>109</v>
      </c>
      <c r="P7" s="22" t="str">
        <v>Kunal</v>
      </c>
      <c r="Q7" s="40">
        <v>10.952380952380953</v>
      </c>
      <c r="T7" t="str">
        <f>IF(Sheet1[[#This Row],[Hours_Worked]]&lt;7.408,"low perfomer","high performer")</f>
        <v>high performer</v>
      </c>
    </row>
    <row r="8" spans="1:23" x14ac:dyDescent="0.25">
      <c r="A8">
        <v>107</v>
      </c>
      <c r="B8" s="1" t="s">
        <v>18</v>
      </c>
      <c r="C8" s="1" t="s">
        <v>14</v>
      </c>
      <c r="D8">
        <v>50</v>
      </c>
      <c r="E8">
        <v>80</v>
      </c>
      <c r="F8">
        <v>100</v>
      </c>
      <c r="G8">
        <v>5</v>
      </c>
      <c r="H8" s="32">
        <f>(Sheet1[[#This Row],[Productivity_Score]]*Sheet1[[#This Row],[Performance_Rating]])/Sheet1[[#This Row],[Hours_Worked]]</f>
        <v>10</v>
      </c>
      <c r="I8">
        <f>RANK(Sheet1[[#This Row],[NEW COL PEI]],Sheet1[[#All],[NEW COL PEI]])</f>
        <v>9</v>
      </c>
      <c r="J8" s="32">
        <f>Sheet1[[#This Row],[Tasks_Completed]]/Sheet1[[#This Row],[Hours_Worked]]</f>
        <v>1.6</v>
      </c>
      <c r="L8" s="8">
        <v>107</v>
      </c>
      <c r="M8" s="5" t="s">
        <v>18</v>
      </c>
      <c r="N8" s="33">
        <f>(Sheet1[[#This Row],[Productivity_Score]]*Sheet1[[#This Row],[Performance_Rating]])/Sheet1[[#This Row],[Hours_Worked]]</f>
        <v>10</v>
      </c>
      <c r="O8" s="22">
        <v>118</v>
      </c>
      <c r="P8" s="22" t="str">
        <v>Arjun</v>
      </c>
      <c r="Q8" s="40">
        <v>10.813953488372093</v>
      </c>
      <c r="T8" t="str">
        <f>IF(Sheet1[[#This Row],[Hours_Worked]]&lt;7.408,"low perfomer","high performer")</f>
        <v>high performer</v>
      </c>
    </row>
    <row r="9" spans="1:23" x14ac:dyDescent="0.25">
      <c r="A9">
        <v>108</v>
      </c>
      <c r="B9" s="1" t="s">
        <v>19</v>
      </c>
      <c r="C9" s="1" t="s">
        <v>12</v>
      </c>
      <c r="D9">
        <v>28</v>
      </c>
      <c r="E9">
        <v>35</v>
      </c>
      <c r="F9">
        <v>65</v>
      </c>
      <c r="G9">
        <v>3</v>
      </c>
      <c r="H9" s="32">
        <f>(Sheet1[[#This Row],[Productivity_Score]]*Sheet1[[#This Row],[Performance_Rating]])/Sheet1[[#This Row],[Hours_Worked]]</f>
        <v>6.9642857142857144</v>
      </c>
      <c r="I9">
        <f>RANK(Sheet1[[#This Row],[NEW COL PEI]],Sheet1[[#All],[NEW COL PEI]])</f>
        <v>19</v>
      </c>
      <c r="J9" s="32">
        <f>Sheet1[[#This Row],[Tasks_Completed]]/Sheet1[[#This Row],[Hours_Worked]]</f>
        <v>1.25</v>
      </c>
      <c r="L9" s="9">
        <v>108</v>
      </c>
      <c r="M9" s="6" t="s">
        <v>19</v>
      </c>
      <c r="N9" s="34">
        <f>(Sheet1[[#This Row],[Productivity_Score]]*Sheet1[[#This Row],[Performance_Rating]])/Sheet1[[#This Row],[Hours_Worked]]</f>
        <v>6.9642857142857144</v>
      </c>
      <c r="T9" t="str">
        <f>IF(Sheet1[[#This Row],[Hours_Worked]]&lt;7.408,"low perfomer","high performer")</f>
        <v>high performer</v>
      </c>
    </row>
    <row r="10" spans="1:23" x14ac:dyDescent="0.25">
      <c r="A10">
        <v>109</v>
      </c>
      <c r="B10" s="1" t="s">
        <v>20</v>
      </c>
      <c r="C10" s="1" t="s">
        <v>10</v>
      </c>
      <c r="D10">
        <v>42</v>
      </c>
      <c r="E10">
        <v>70</v>
      </c>
      <c r="F10">
        <v>92</v>
      </c>
      <c r="G10">
        <v>5</v>
      </c>
      <c r="H10" s="32">
        <f>(Sheet1[[#This Row],[Productivity_Score]]*Sheet1[[#This Row],[Performance_Rating]])/Sheet1[[#This Row],[Hours_Worked]]</f>
        <v>10.952380952380953</v>
      </c>
      <c r="I10">
        <f>RANK(Sheet1[[#This Row],[NEW COL PEI]],Sheet1[[#All],[NEW COL PEI]])</f>
        <v>2</v>
      </c>
      <c r="J10" s="32">
        <f>Sheet1[[#This Row],[Tasks_Completed]]/Sheet1[[#This Row],[Hours_Worked]]</f>
        <v>1.6666666666666667</v>
      </c>
      <c r="L10" s="8">
        <v>109</v>
      </c>
      <c r="M10" s="5" t="s">
        <v>20</v>
      </c>
      <c r="N10" s="33">
        <f>(Sheet1[[#This Row],[Productivity_Score]]*Sheet1[[#This Row],[Performance_Rating]])/Sheet1[[#This Row],[Hours_Worked]]</f>
        <v>10.952380952380953</v>
      </c>
      <c r="T10" t="str">
        <f>IF(Sheet1[[#This Row],[Hours_Worked]]&lt;7.408,"low perfomer","high performer")</f>
        <v>high performer</v>
      </c>
    </row>
    <row r="11" spans="1:23" x14ac:dyDescent="0.25">
      <c r="A11">
        <v>110</v>
      </c>
      <c r="B11" s="1" t="s">
        <v>21</v>
      </c>
      <c r="C11" s="1" t="s">
        <v>8</v>
      </c>
      <c r="D11">
        <v>37</v>
      </c>
      <c r="E11">
        <v>55</v>
      </c>
      <c r="F11">
        <v>83</v>
      </c>
      <c r="G11">
        <v>4</v>
      </c>
      <c r="H11" s="32">
        <f>(Sheet1[[#This Row],[Productivity_Score]]*Sheet1[[#This Row],[Performance_Rating]])/Sheet1[[#This Row],[Hours_Worked]]</f>
        <v>8.9729729729729737</v>
      </c>
      <c r="I11">
        <f>RANK(Sheet1[[#This Row],[NEW COL PEI]],Sheet1[[#All],[NEW COL PEI]])</f>
        <v>11</v>
      </c>
      <c r="J11" s="32">
        <f>Sheet1[[#This Row],[Tasks_Completed]]/Sheet1[[#This Row],[Hours_Worked]]</f>
        <v>1.4864864864864864</v>
      </c>
      <c r="L11" s="9">
        <v>110</v>
      </c>
      <c r="M11" s="6" t="s">
        <v>21</v>
      </c>
      <c r="N11" s="34">
        <f>(Sheet1[[#This Row],[Productivity_Score]]*Sheet1[[#This Row],[Performance_Rating]])/Sheet1[[#This Row],[Hours_Worked]]</f>
        <v>8.9729729729729737</v>
      </c>
      <c r="T11" t="str">
        <f>IF(Sheet1[[#This Row],[Hours_Worked]]&lt;7.408,"low perfomer","high performer")</f>
        <v>high performer</v>
      </c>
    </row>
    <row r="12" spans="1:23" x14ac:dyDescent="0.25">
      <c r="A12">
        <v>111</v>
      </c>
      <c r="B12" s="1" t="s">
        <v>22</v>
      </c>
      <c r="C12" s="1" t="s">
        <v>16</v>
      </c>
      <c r="D12">
        <v>29</v>
      </c>
      <c r="E12">
        <v>38</v>
      </c>
      <c r="F12">
        <v>68</v>
      </c>
      <c r="G12">
        <v>3</v>
      </c>
      <c r="H12" s="32">
        <f>(Sheet1[[#This Row],[Productivity_Score]]*Sheet1[[#This Row],[Performance_Rating]])/Sheet1[[#This Row],[Hours_Worked]]</f>
        <v>7.0344827586206895</v>
      </c>
      <c r="I12">
        <f>RANK(Sheet1[[#This Row],[NEW COL PEI]],Sheet1[[#All],[NEW COL PEI]])</f>
        <v>16</v>
      </c>
      <c r="J12" s="32">
        <f>Sheet1[[#This Row],[Tasks_Completed]]/Sheet1[[#This Row],[Hours_Worked]]</f>
        <v>1.3103448275862069</v>
      </c>
      <c r="L12" s="8">
        <v>111</v>
      </c>
      <c r="M12" s="5" t="s">
        <v>22</v>
      </c>
      <c r="N12" s="33">
        <f>(Sheet1[[#This Row],[Productivity_Score]]*Sheet1[[#This Row],[Performance_Rating]])/Sheet1[[#This Row],[Hours_Worked]]</f>
        <v>7.0344827586206895</v>
      </c>
      <c r="T12" t="str">
        <f>IF(Sheet1[[#This Row],[Hours_Worked]]&lt;7.408,"low perfomer","high performer")</f>
        <v>high performer</v>
      </c>
    </row>
    <row r="13" spans="1:23" x14ac:dyDescent="0.25">
      <c r="A13">
        <v>112</v>
      </c>
      <c r="B13" s="1" t="s">
        <v>23</v>
      </c>
      <c r="C13" s="1" t="s">
        <v>10</v>
      </c>
      <c r="D13">
        <v>44</v>
      </c>
      <c r="E13">
        <v>73</v>
      </c>
      <c r="F13">
        <v>94</v>
      </c>
      <c r="G13">
        <v>5</v>
      </c>
      <c r="H13" s="32">
        <f>(Sheet1[[#This Row],[Productivity_Score]]*Sheet1[[#This Row],[Performance_Rating]])/Sheet1[[#This Row],[Hours_Worked]]</f>
        <v>10.681818181818182</v>
      </c>
      <c r="I13">
        <f>RANK(Sheet1[[#This Row],[NEW COL PEI]],Sheet1[[#All],[NEW COL PEI]])</f>
        <v>4</v>
      </c>
      <c r="J13" s="32">
        <f>Sheet1[[#This Row],[Tasks_Completed]]/Sheet1[[#This Row],[Hours_Worked]]</f>
        <v>1.6590909090909092</v>
      </c>
      <c r="L13" s="9">
        <v>112</v>
      </c>
      <c r="M13" s="6" t="s">
        <v>23</v>
      </c>
      <c r="N13" s="34">
        <f>(Sheet1[[#This Row],[Productivity_Score]]*Sheet1[[#This Row],[Performance_Rating]])/Sheet1[[#This Row],[Hours_Worked]]</f>
        <v>10.681818181818182</v>
      </c>
      <c r="T13" t="str">
        <f>IF(Sheet1[[#This Row],[Hours_Worked]]&lt;7.408,"low perfomer","high performer")</f>
        <v>high performer</v>
      </c>
    </row>
    <row r="14" spans="1:23" x14ac:dyDescent="0.25">
      <c r="A14">
        <v>113</v>
      </c>
      <c r="B14" s="1" t="s">
        <v>24</v>
      </c>
      <c r="C14" s="1" t="s">
        <v>12</v>
      </c>
      <c r="D14">
        <v>33</v>
      </c>
      <c r="E14">
        <v>45</v>
      </c>
      <c r="F14">
        <v>75</v>
      </c>
      <c r="G14">
        <v>3</v>
      </c>
      <c r="H14" s="32">
        <f>(Sheet1[[#This Row],[Productivity_Score]]*Sheet1[[#This Row],[Performance_Rating]])/Sheet1[[#This Row],[Hours_Worked]]</f>
        <v>6.8181818181818183</v>
      </c>
      <c r="I14">
        <f>RANK(Sheet1[[#This Row],[NEW COL PEI]],Sheet1[[#All],[NEW COL PEI]])</f>
        <v>21</v>
      </c>
      <c r="J14" s="32">
        <f>Sheet1[[#This Row],[Tasks_Completed]]/Sheet1[[#This Row],[Hours_Worked]]</f>
        <v>1.3636363636363635</v>
      </c>
      <c r="L14" s="8">
        <v>113</v>
      </c>
      <c r="M14" s="5" t="s">
        <v>24</v>
      </c>
      <c r="N14" s="33">
        <f>(Sheet1[[#This Row],[Productivity_Score]]*Sheet1[[#This Row],[Performance_Rating]])/Sheet1[[#This Row],[Hours_Worked]]</f>
        <v>6.8181818181818183</v>
      </c>
      <c r="T14" t="str">
        <f>IF(Sheet1[[#This Row],[Hours_Worked]]&lt;7.408,"low perfomer","high performer")</f>
        <v>high performer</v>
      </c>
    </row>
    <row r="15" spans="1:23" x14ac:dyDescent="0.25">
      <c r="A15">
        <v>114</v>
      </c>
      <c r="B15" s="1" t="s">
        <v>25</v>
      </c>
      <c r="C15" s="1" t="s">
        <v>8</v>
      </c>
      <c r="D15">
        <v>41</v>
      </c>
      <c r="E15">
        <v>66</v>
      </c>
      <c r="F15">
        <v>89</v>
      </c>
      <c r="G15">
        <v>4</v>
      </c>
      <c r="H15" s="32">
        <f>(Sheet1[[#This Row],[Productivity_Score]]*Sheet1[[#This Row],[Performance_Rating]])/Sheet1[[#This Row],[Hours_Worked]]</f>
        <v>8.6829268292682933</v>
      </c>
      <c r="I15">
        <f>RANK(Sheet1[[#This Row],[NEW COL PEI]],Sheet1[[#All],[NEW COL PEI]])</f>
        <v>14</v>
      </c>
      <c r="J15" s="32">
        <f>Sheet1[[#This Row],[Tasks_Completed]]/Sheet1[[#This Row],[Hours_Worked]]</f>
        <v>1.6097560975609757</v>
      </c>
      <c r="L15" s="9">
        <v>114</v>
      </c>
      <c r="M15" s="6" t="s">
        <v>25</v>
      </c>
      <c r="N15" s="34">
        <f>(Sheet1[[#This Row],[Productivity_Score]]*Sheet1[[#This Row],[Performance_Rating]])/Sheet1[[#This Row],[Hours_Worked]]</f>
        <v>8.6829268292682933</v>
      </c>
      <c r="T15" t="str">
        <f>IF(Sheet1[[#This Row],[Hours_Worked]]&lt;7.408,"low perfomer","high performer")</f>
        <v>high performer</v>
      </c>
    </row>
    <row r="16" spans="1:23" x14ac:dyDescent="0.25">
      <c r="A16">
        <v>115</v>
      </c>
      <c r="B16" s="1" t="s">
        <v>26</v>
      </c>
      <c r="C16" s="1" t="s">
        <v>14</v>
      </c>
      <c r="D16">
        <v>48</v>
      </c>
      <c r="E16">
        <v>78</v>
      </c>
      <c r="F16">
        <v>98</v>
      </c>
      <c r="G16">
        <v>5</v>
      </c>
      <c r="H16" s="32">
        <f>(Sheet1[[#This Row],[Productivity_Score]]*Sheet1[[#This Row],[Performance_Rating]])/Sheet1[[#This Row],[Hours_Worked]]</f>
        <v>10.208333333333334</v>
      </c>
      <c r="I16">
        <f>RANK(Sheet1[[#This Row],[NEW COL PEI]],Sheet1[[#All],[NEW COL PEI]])</f>
        <v>8</v>
      </c>
      <c r="J16" s="32">
        <f>Sheet1[[#This Row],[Tasks_Completed]]/Sheet1[[#This Row],[Hours_Worked]]</f>
        <v>1.625</v>
      </c>
      <c r="L16" s="8">
        <v>115</v>
      </c>
      <c r="M16" s="5" t="s">
        <v>26</v>
      </c>
      <c r="N16" s="33">
        <f>(Sheet1[[#This Row],[Productivity_Score]]*Sheet1[[#This Row],[Performance_Rating]])/Sheet1[[#This Row],[Hours_Worked]]</f>
        <v>10.208333333333334</v>
      </c>
      <c r="T16" t="str">
        <f>IF(Sheet1[[#This Row],[Hours_Worked]]&lt;7.408,"low perfomer","high performer")</f>
        <v>high performer</v>
      </c>
    </row>
    <row r="17" spans="1:20" x14ac:dyDescent="0.25">
      <c r="A17">
        <v>116</v>
      </c>
      <c r="B17" s="1" t="s">
        <v>27</v>
      </c>
      <c r="C17" s="1" t="s">
        <v>16</v>
      </c>
      <c r="D17">
        <v>26</v>
      </c>
      <c r="E17">
        <v>32</v>
      </c>
      <c r="F17">
        <v>62</v>
      </c>
      <c r="G17">
        <v>2</v>
      </c>
      <c r="H17" s="32">
        <f>(Sheet1[[#This Row],[Productivity_Score]]*Sheet1[[#This Row],[Performance_Rating]])/Sheet1[[#This Row],[Hours_Worked]]</f>
        <v>4.7692307692307692</v>
      </c>
      <c r="I17">
        <f>RANK(Sheet1[[#This Row],[NEW COL PEI]],Sheet1[[#All],[NEW COL PEI]])</f>
        <v>24</v>
      </c>
      <c r="J17" s="32">
        <f>Sheet1[[#This Row],[Tasks_Completed]]/Sheet1[[#This Row],[Hours_Worked]]</f>
        <v>1.2307692307692308</v>
      </c>
      <c r="L17" s="9">
        <v>116</v>
      </c>
      <c r="M17" s="6" t="s">
        <v>27</v>
      </c>
      <c r="N17" s="34">
        <f>(Sheet1[[#This Row],[Productivity_Score]]*Sheet1[[#This Row],[Performance_Rating]])/Sheet1[[#This Row],[Hours_Worked]]</f>
        <v>4.7692307692307692</v>
      </c>
      <c r="T17" t="str">
        <f>IF(Sheet1[[#This Row],[Hours_Worked]]&lt;7.408,"low perfomer","high performer")</f>
        <v>high performer</v>
      </c>
    </row>
    <row r="18" spans="1:20" x14ac:dyDescent="0.25">
      <c r="A18">
        <v>117</v>
      </c>
      <c r="B18" s="1" t="s">
        <v>28</v>
      </c>
      <c r="C18" s="1" t="s">
        <v>12</v>
      </c>
      <c r="D18">
        <v>31</v>
      </c>
      <c r="E18">
        <v>42</v>
      </c>
      <c r="F18">
        <v>72</v>
      </c>
      <c r="G18">
        <v>3</v>
      </c>
      <c r="H18" s="32">
        <f>(Sheet1[[#This Row],[Productivity_Score]]*Sheet1[[#This Row],[Performance_Rating]])/Sheet1[[#This Row],[Hours_Worked]]</f>
        <v>6.967741935483871</v>
      </c>
      <c r="I18">
        <f>RANK(Sheet1[[#This Row],[NEW COL PEI]],Sheet1[[#All],[NEW COL PEI]])</f>
        <v>18</v>
      </c>
      <c r="J18" s="32">
        <f>Sheet1[[#This Row],[Tasks_Completed]]/Sheet1[[#This Row],[Hours_Worked]]</f>
        <v>1.3548387096774193</v>
      </c>
      <c r="L18" s="8">
        <v>117</v>
      </c>
      <c r="M18" s="5" t="s">
        <v>28</v>
      </c>
      <c r="N18" s="33">
        <f>(Sheet1[[#This Row],[Productivity_Score]]*Sheet1[[#This Row],[Performance_Rating]])/Sheet1[[#This Row],[Hours_Worked]]</f>
        <v>6.967741935483871</v>
      </c>
      <c r="T18" t="str">
        <f>IF(Sheet1[[#This Row],[Hours_Worked]]&lt;7.408,"low perfomer","high performer")</f>
        <v>high performer</v>
      </c>
    </row>
    <row r="19" spans="1:20" x14ac:dyDescent="0.25">
      <c r="A19">
        <v>118</v>
      </c>
      <c r="B19" s="1" t="s">
        <v>29</v>
      </c>
      <c r="C19" s="1" t="s">
        <v>10</v>
      </c>
      <c r="D19">
        <v>43</v>
      </c>
      <c r="E19">
        <v>75</v>
      </c>
      <c r="F19">
        <v>93</v>
      </c>
      <c r="G19">
        <v>5</v>
      </c>
      <c r="H19" s="32">
        <f>(Sheet1[[#This Row],[Productivity_Score]]*Sheet1[[#This Row],[Performance_Rating]])/Sheet1[[#This Row],[Hours_Worked]]</f>
        <v>10.813953488372093</v>
      </c>
      <c r="I19">
        <f>RANK(Sheet1[[#This Row],[NEW COL PEI]],Sheet1[[#All],[NEW COL PEI]])</f>
        <v>3</v>
      </c>
      <c r="J19" s="32">
        <f>Sheet1[[#This Row],[Tasks_Completed]]/Sheet1[[#This Row],[Hours_Worked]]</f>
        <v>1.7441860465116279</v>
      </c>
      <c r="L19" s="9">
        <v>118</v>
      </c>
      <c r="M19" s="6" t="s">
        <v>29</v>
      </c>
      <c r="N19" s="34">
        <f>(Sheet1[[#This Row],[Productivity_Score]]*Sheet1[[#This Row],[Performance_Rating]])/Sheet1[[#This Row],[Hours_Worked]]</f>
        <v>10.813953488372093</v>
      </c>
      <c r="T19" t="str">
        <f>IF(Sheet1[[#This Row],[Hours_Worked]]&lt;7.408,"low perfomer","high performer")</f>
        <v>high performer</v>
      </c>
    </row>
    <row r="20" spans="1:20" x14ac:dyDescent="0.25">
      <c r="A20">
        <v>119</v>
      </c>
      <c r="B20" s="1" t="s">
        <v>30</v>
      </c>
      <c r="C20" s="1" t="s">
        <v>14</v>
      </c>
      <c r="D20">
        <v>39</v>
      </c>
      <c r="E20">
        <v>60</v>
      </c>
      <c r="F20">
        <v>87</v>
      </c>
      <c r="G20">
        <v>4</v>
      </c>
      <c r="H20" s="32">
        <f>(Sheet1[[#This Row],[Productivity_Score]]*Sheet1[[#This Row],[Performance_Rating]])/Sheet1[[#This Row],[Hours_Worked]]</f>
        <v>8.9230769230769234</v>
      </c>
      <c r="I20">
        <f>RANK(Sheet1[[#This Row],[NEW COL PEI]],Sheet1[[#All],[NEW COL PEI]])</f>
        <v>13</v>
      </c>
      <c r="J20" s="32">
        <f>Sheet1[[#This Row],[Tasks_Completed]]/Sheet1[[#This Row],[Hours_Worked]]</f>
        <v>1.5384615384615385</v>
      </c>
      <c r="L20" s="8">
        <v>119</v>
      </c>
      <c r="M20" s="5" t="s">
        <v>30</v>
      </c>
      <c r="N20" s="33">
        <f>(Sheet1[[#This Row],[Productivity_Score]]*Sheet1[[#This Row],[Performance_Rating]])/Sheet1[[#This Row],[Hours_Worked]]</f>
        <v>8.9230769230769234</v>
      </c>
      <c r="T20" t="str">
        <f>IF(Sheet1[[#This Row],[Hours_Worked]]&lt;7.408,"low perfomer","high performer")</f>
        <v>high performer</v>
      </c>
    </row>
    <row r="21" spans="1:20" x14ac:dyDescent="0.25">
      <c r="A21">
        <v>120</v>
      </c>
      <c r="B21" s="1" t="s">
        <v>31</v>
      </c>
      <c r="C21" s="1" t="s">
        <v>8</v>
      </c>
      <c r="D21">
        <v>36</v>
      </c>
      <c r="E21">
        <v>52</v>
      </c>
      <c r="F21">
        <v>78</v>
      </c>
      <c r="G21">
        <v>4</v>
      </c>
      <c r="H21" s="32">
        <f>(Sheet1[[#This Row],[Productivity_Score]]*Sheet1[[#This Row],[Performance_Rating]])/Sheet1[[#This Row],[Hours_Worked]]</f>
        <v>8.6666666666666661</v>
      </c>
      <c r="I21">
        <f>RANK(Sheet1[[#This Row],[NEW COL PEI]],Sheet1[[#All],[NEW COL PEI]])</f>
        <v>15</v>
      </c>
      <c r="J21" s="32">
        <f>Sheet1[[#This Row],[Tasks_Completed]]/Sheet1[[#This Row],[Hours_Worked]]</f>
        <v>1.4444444444444444</v>
      </c>
      <c r="L21" s="9">
        <v>120</v>
      </c>
      <c r="M21" s="6" t="s">
        <v>31</v>
      </c>
      <c r="N21" s="34">
        <f>(Sheet1[[#This Row],[Productivity_Score]]*Sheet1[[#This Row],[Performance_Rating]])/Sheet1[[#This Row],[Hours_Worked]]</f>
        <v>8.6666666666666661</v>
      </c>
      <c r="T21" t="str">
        <f>IF(Sheet1[[#This Row],[Hours_Worked]]&lt;7.408,"low perfomer","high performer")</f>
        <v>high performer</v>
      </c>
    </row>
    <row r="22" spans="1:20" x14ac:dyDescent="0.25">
      <c r="A22">
        <v>121</v>
      </c>
      <c r="B22" s="1" t="s">
        <v>32</v>
      </c>
      <c r="C22" s="1" t="s">
        <v>16</v>
      </c>
      <c r="D22">
        <v>27</v>
      </c>
      <c r="E22">
        <v>34</v>
      </c>
      <c r="F22">
        <v>64</v>
      </c>
      <c r="G22">
        <v>2</v>
      </c>
      <c r="H22" s="32">
        <f>(Sheet1[[#This Row],[Productivity_Score]]*Sheet1[[#This Row],[Performance_Rating]])/Sheet1[[#This Row],[Hours_Worked]]</f>
        <v>4.7407407407407405</v>
      </c>
      <c r="I22">
        <f>RANK(Sheet1[[#This Row],[NEW COL PEI]],Sheet1[[#All],[NEW COL PEI]])</f>
        <v>25</v>
      </c>
      <c r="J22" s="32">
        <f>Sheet1[[#This Row],[Tasks_Completed]]/Sheet1[[#This Row],[Hours_Worked]]</f>
        <v>1.2592592592592593</v>
      </c>
      <c r="L22" s="8">
        <v>121</v>
      </c>
      <c r="M22" s="5" t="s">
        <v>32</v>
      </c>
      <c r="N22" s="33">
        <f>(Sheet1[[#This Row],[Productivity_Score]]*Sheet1[[#This Row],[Performance_Rating]])/Sheet1[[#This Row],[Hours_Worked]]</f>
        <v>4.7407407407407405</v>
      </c>
      <c r="T22" t="str">
        <f>IF(Sheet1[[#This Row],[Hours_Worked]]&lt;7.408,"low perfomer","high performer")</f>
        <v>high performer</v>
      </c>
    </row>
    <row r="23" spans="1:20" x14ac:dyDescent="0.25">
      <c r="A23">
        <v>122</v>
      </c>
      <c r="B23" s="1" t="s">
        <v>33</v>
      </c>
      <c r="C23" s="1" t="s">
        <v>12</v>
      </c>
      <c r="D23">
        <v>32</v>
      </c>
      <c r="E23">
        <v>44</v>
      </c>
      <c r="F23">
        <v>74</v>
      </c>
      <c r="G23">
        <v>3</v>
      </c>
      <c r="H23" s="32">
        <f>(Sheet1[[#This Row],[Productivity_Score]]*Sheet1[[#This Row],[Performance_Rating]])/Sheet1[[#This Row],[Hours_Worked]]</f>
        <v>6.9375</v>
      </c>
      <c r="I23">
        <f>RANK(Sheet1[[#This Row],[NEW COL PEI]],Sheet1[[#All],[NEW COL PEI]])</f>
        <v>20</v>
      </c>
      <c r="J23" s="32">
        <f>Sheet1[[#This Row],[Tasks_Completed]]/Sheet1[[#This Row],[Hours_Worked]]</f>
        <v>1.375</v>
      </c>
      <c r="L23" s="9">
        <v>122</v>
      </c>
      <c r="M23" s="6" t="s">
        <v>33</v>
      </c>
      <c r="N23" s="34">
        <f>(Sheet1[[#This Row],[Productivity_Score]]*Sheet1[[#This Row],[Performance_Rating]])/Sheet1[[#This Row],[Hours_Worked]]</f>
        <v>6.9375</v>
      </c>
      <c r="T23" t="str">
        <f>IF(Sheet1[[#This Row],[Hours_Worked]]&lt;7.408,"low perfomer","high performer")</f>
        <v>high performer</v>
      </c>
    </row>
    <row r="24" spans="1:20" x14ac:dyDescent="0.25">
      <c r="A24">
        <v>123</v>
      </c>
      <c r="B24" s="1" t="s">
        <v>34</v>
      </c>
      <c r="C24" s="1" t="s">
        <v>10</v>
      </c>
      <c r="D24">
        <v>46</v>
      </c>
      <c r="E24">
        <v>77</v>
      </c>
      <c r="F24">
        <v>96</v>
      </c>
      <c r="G24">
        <v>5</v>
      </c>
      <c r="H24" s="32">
        <f>(Sheet1[[#This Row],[Productivity_Score]]*Sheet1[[#This Row],[Performance_Rating]])/Sheet1[[#This Row],[Hours_Worked]]</f>
        <v>10.434782608695652</v>
      </c>
      <c r="I24">
        <f>RANK(Sheet1[[#This Row],[NEW COL PEI]],Sheet1[[#All],[NEW COL PEI]])</f>
        <v>7</v>
      </c>
      <c r="J24" s="32">
        <f>Sheet1[[#This Row],[Tasks_Completed]]/Sheet1[[#This Row],[Hours_Worked]]</f>
        <v>1.673913043478261</v>
      </c>
      <c r="L24" s="8">
        <v>123</v>
      </c>
      <c r="M24" s="5" t="s">
        <v>34</v>
      </c>
      <c r="N24" s="33">
        <f>(Sheet1[[#This Row],[Productivity_Score]]*Sheet1[[#This Row],[Performance_Rating]])/Sheet1[[#This Row],[Hours_Worked]]</f>
        <v>10.434782608695652</v>
      </c>
      <c r="T24" t="str">
        <f>IF(Sheet1[[#This Row],[Hours_Worked]]&lt;7.408,"low perfomer","high performer")</f>
        <v>high performer</v>
      </c>
    </row>
    <row r="25" spans="1:20" x14ac:dyDescent="0.25">
      <c r="A25">
        <v>124</v>
      </c>
      <c r="B25" s="1" t="s">
        <v>35</v>
      </c>
      <c r="C25" s="1" t="s">
        <v>8</v>
      </c>
      <c r="D25">
        <v>34</v>
      </c>
      <c r="E25">
        <v>48</v>
      </c>
      <c r="F25">
        <v>76</v>
      </c>
      <c r="G25">
        <v>3</v>
      </c>
      <c r="H25" s="32">
        <f>(Sheet1[[#This Row],[Productivity_Score]]*Sheet1[[#This Row],[Performance_Rating]])/Sheet1[[#This Row],[Hours_Worked]]</f>
        <v>6.7058823529411766</v>
      </c>
      <c r="I25">
        <f>RANK(Sheet1[[#This Row],[NEW COL PEI]],Sheet1[[#All],[NEW COL PEI]])</f>
        <v>22</v>
      </c>
      <c r="J25" s="32">
        <f>Sheet1[[#This Row],[Tasks_Completed]]/Sheet1[[#This Row],[Hours_Worked]]</f>
        <v>1.411764705882353</v>
      </c>
      <c r="L25" s="9">
        <v>124</v>
      </c>
      <c r="M25" s="6" t="s">
        <v>35</v>
      </c>
      <c r="N25" s="34">
        <f>(Sheet1[[#This Row],[Productivity_Score]]*Sheet1[[#This Row],[Performance_Rating]])/Sheet1[[#This Row],[Hours_Worked]]</f>
        <v>6.7058823529411766</v>
      </c>
      <c r="T25" t="str">
        <f>IF(Sheet1[[#This Row],[Hours_Worked]]&lt;7.408,"low perfomer","high performer")</f>
        <v>high performer</v>
      </c>
    </row>
    <row r="26" spans="1:20" x14ac:dyDescent="0.25">
      <c r="A26">
        <v>125</v>
      </c>
      <c r="B26" s="1" t="s">
        <v>36</v>
      </c>
      <c r="C26" s="1" t="s">
        <v>14</v>
      </c>
      <c r="D26">
        <v>47</v>
      </c>
      <c r="E26">
        <v>79</v>
      </c>
      <c r="F26">
        <v>99</v>
      </c>
      <c r="G26">
        <v>5</v>
      </c>
      <c r="H26" s="32">
        <f>(Sheet1[[#This Row],[Productivity_Score]]*Sheet1[[#This Row],[Performance_Rating]])/Sheet1[[#This Row],[Hours_Worked]]</f>
        <v>10.531914893617021</v>
      </c>
      <c r="I26">
        <f>RANK(Sheet1[[#This Row],[NEW COL PEI]],Sheet1[[#All],[NEW COL PEI]])</f>
        <v>6</v>
      </c>
      <c r="J26" s="32">
        <f>Sheet1[[#This Row],[Tasks_Completed]]/Sheet1[[#This Row],[Hours_Worked]]</f>
        <v>1.6808510638297873</v>
      </c>
      <c r="L26" s="8">
        <v>125</v>
      </c>
      <c r="M26" s="5" t="s">
        <v>36</v>
      </c>
      <c r="N26" s="33">
        <f>(Sheet1[[#This Row],[Productivity_Score]]*Sheet1[[#This Row],[Performance_Rating]])/Sheet1[[#This Row],[Hours_Worked]]</f>
        <v>10.531914893617021</v>
      </c>
      <c r="T26" t="str">
        <f>IF(Sheet1[[#This Row],[Hours_Worked]]&lt;7.408,"low perfomer","high performer")</f>
        <v>high performer</v>
      </c>
    </row>
  </sheetData>
  <mergeCells count="1">
    <mergeCell ref="T1:U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C1F8-C8B2-4400-9AFB-74C1CA606AEA}">
  <dimension ref="A1:N40"/>
  <sheetViews>
    <sheetView topLeftCell="A4" workbookViewId="0">
      <selection activeCell="N19" sqref="N19"/>
    </sheetView>
  </sheetViews>
  <sheetFormatPr defaultRowHeight="15" x14ac:dyDescent="0.25"/>
  <cols>
    <col min="1" max="1" width="13.140625" bestFit="1" customWidth="1"/>
    <col min="2" max="2" width="28.28515625" bestFit="1" customWidth="1"/>
    <col min="5" max="5" width="19" bestFit="1" customWidth="1"/>
    <col min="6" max="6" width="21.5703125" bestFit="1" customWidth="1"/>
  </cols>
  <sheetData>
    <row r="1" spans="1:14" x14ac:dyDescent="0.25">
      <c r="A1" s="10" t="s">
        <v>37</v>
      </c>
      <c r="B1" t="s">
        <v>39</v>
      </c>
    </row>
    <row r="2" spans="1:14" x14ac:dyDescent="0.25">
      <c r="A2" s="11" t="s">
        <v>16</v>
      </c>
      <c r="B2" s="1">
        <v>2.9580398915498081</v>
      </c>
      <c r="E2" t="s">
        <v>40</v>
      </c>
      <c r="J2" t="s">
        <v>51</v>
      </c>
    </row>
    <row r="3" spans="1:14" x14ac:dyDescent="0.25">
      <c r="A3" s="11" t="s">
        <v>12</v>
      </c>
      <c r="B3" s="1">
        <v>3.54400902933387</v>
      </c>
    </row>
    <row r="4" spans="1:14" x14ac:dyDescent="0.25">
      <c r="A4" s="11" t="s">
        <v>14</v>
      </c>
      <c r="B4" s="1">
        <v>4.7074409183759283</v>
      </c>
      <c r="E4" s="15" t="s">
        <v>41</v>
      </c>
      <c r="F4" s="15"/>
      <c r="G4" s="15"/>
      <c r="H4" s="15"/>
      <c r="I4" s="15"/>
      <c r="J4" s="15"/>
    </row>
    <row r="5" spans="1:14" x14ac:dyDescent="0.25">
      <c r="A5" s="12" t="s">
        <v>10</v>
      </c>
      <c r="B5" s="13">
        <v>2</v>
      </c>
    </row>
    <row r="6" spans="1:14" x14ac:dyDescent="0.25">
      <c r="A6" s="11" t="s">
        <v>8</v>
      </c>
      <c r="B6" s="1">
        <v>4.3748015828022293</v>
      </c>
      <c r="E6" s="16" t="s">
        <v>42</v>
      </c>
      <c r="F6" s="16" cm="1">
        <f t="array" ref="F6">_xlfn.STDEV.P(_xlfn._xlws.FILTER(Sheet1[[#All],[Productivity_Score]],Sheet1[[#All],[Department]]="MARKETING"))</f>
        <v>2</v>
      </c>
      <c r="H6" s="14" t="s">
        <v>43</v>
      </c>
      <c r="I6" s="14"/>
      <c r="J6" s="14"/>
      <c r="K6" s="14"/>
      <c r="L6" s="14"/>
      <c r="M6" s="14"/>
    </row>
    <row r="7" spans="1:14" x14ac:dyDescent="0.25">
      <c r="A7" s="11" t="s">
        <v>38</v>
      </c>
      <c r="B7" s="1">
        <v>12.412896519346321</v>
      </c>
    </row>
    <row r="9" spans="1:14" x14ac:dyDescent="0.25">
      <c r="A9" s="11" t="s">
        <v>53</v>
      </c>
      <c r="B9" s="24" t="s">
        <v>52</v>
      </c>
      <c r="C9" s="24"/>
      <c r="D9" s="24"/>
      <c r="E9" s="24"/>
      <c r="G9" s="26" t="s">
        <v>54</v>
      </c>
      <c r="H9" s="26"/>
      <c r="I9" s="26"/>
      <c r="J9" s="26"/>
      <c r="K9" s="26" t="s">
        <v>55</v>
      </c>
      <c r="L9" s="26"/>
      <c r="M9" s="26"/>
    </row>
    <row r="10" spans="1:14" x14ac:dyDescent="0.25">
      <c r="B10" s="17">
        <f>CORREL(Sheet1[[#All],[Hours_Worked]],Sheet1[[#All],[Performance_Rating]])</f>
        <v>0.94623485838187704</v>
      </c>
      <c r="H10" s="17">
        <f>CORREL(Sheet1[[#All],[Tasks_Completed]],Sheet1[[#All],[Performance_Rating]])</f>
        <v>0.95745537036476214</v>
      </c>
    </row>
    <row r="11" spans="1:14" x14ac:dyDescent="0.25">
      <c r="D11" s="27" t="s">
        <v>56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 x14ac:dyDescent="0.25"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 x14ac:dyDescent="0.25">
      <c r="A13" t="s">
        <v>58</v>
      </c>
      <c r="B13" t="s">
        <v>57</v>
      </c>
      <c r="D13" t="s">
        <v>59</v>
      </c>
    </row>
    <row r="15" spans="1:14" x14ac:dyDescent="0.25">
      <c r="B15" s="17">
        <f>CORREL(Sheet1[[#All],[Hours_Worked]],Sheet1[[#All],[Productivity_Score]])</f>
        <v>0.99249842295704516</v>
      </c>
      <c r="E15" s="2" t="s">
        <v>3</v>
      </c>
      <c r="F15" s="2" t="s">
        <v>5</v>
      </c>
    </row>
    <row r="16" spans="1:14" x14ac:dyDescent="0.25">
      <c r="E16" s="3">
        <v>35</v>
      </c>
      <c r="F16" s="3">
        <v>80</v>
      </c>
      <c r="L16" t="s">
        <v>60</v>
      </c>
    </row>
    <row r="17" spans="5:12" x14ac:dyDescent="0.25">
      <c r="E17" s="4">
        <v>40</v>
      </c>
      <c r="F17" s="4">
        <v>90</v>
      </c>
    </row>
    <row r="18" spans="5:12" x14ac:dyDescent="0.25">
      <c r="E18" s="3">
        <v>30</v>
      </c>
      <c r="F18" s="3">
        <v>70</v>
      </c>
      <c r="L18" t="s">
        <v>61</v>
      </c>
    </row>
    <row r="19" spans="5:12" x14ac:dyDescent="0.25">
      <c r="E19" s="4">
        <v>45</v>
      </c>
      <c r="F19" s="4">
        <v>95</v>
      </c>
    </row>
    <row r="20" spans="5:12" x14ac:dyDescent="0.25">
      <c r="E20" s="3">
        <v>25</v>
      </c>
      <c r="F20" s="3">
        <v>60</v>
      </c>
    </row>
    <row r="21" spans="5:12" x14ac:dyDescent="0.25">
      <c r="E21" s="4">
        <v>38</v>
      </c>
      <c r="F21" s="4">
        <v>85</v>
      </c>
    </row>
    <row r="22" spans="5:12" x14ac:dyDescent="0.25">
      <c r="E22" s="3">
        <v>50</v>
      </c>
      <c r="F22" s="3">
        <v>100</v>
      </c>
    </row>
    <row r="23" spans="5:12" x14ac:dyDescent="0.25">
      <c r="E23" s="4">
        <v>28</v>
      </c>
      <c r="F23" s="4">
        <v>65</v>
      </c>
    </row>
    <row r="24" spans="5:12" x14ac:dyDescent="0.25">
      <c r="E24" s="3">
        <v>42</v>
      </c>
      <c r="F24" s="3">
        <v>92</v>
      </c>
    </row>
    <row r="25" spans="5:12" x14ac:dyDescent="0.25">
      <c r="E25" s="4">
        <v>37</v>
      </c>
      <c r="F25" s="4">
        <v>83</v>
      </c>
    </row>
    <row r="26" spans="5:12" x14ac:dyDescent="0.25">
      <c r="E26" s="3">
        <v>29</v>
      </c>
      <c r="F26" s="3">
        <v>68</v>
      </c>
    </row>
    <row r="27" spans="5:12" x14ac:dyDescent="0.25">
      <c r="E27" s="4">
        <v>44</v>
      </c>
      <c r="F27" s="4">
        <v>94</v>
      </c>
    </row>
    <row r="28" spans="5:12" x14ac:dyDescent="0.25">
      <c r="E28" s="3">
        <v>33</v>
      </c>
      <c r="F28" s="3">
        <v>75</v>
      </c>
    </row>
    <row r="29" spans="5:12" x14ac:dyDescent="0.25">
      <c r="E29" s="4">
        <v>41</v>
      </c>
      <c r="F29" s="4">
        <v>89</v>
      </c>
    </row>
    <row r="30" spans="5:12" x14ac:dyDescent="0.25">
      <c r="E30" s="3">
        <v>48</v>
      </c>
      <c r="F30" s="3">
        <v>98</v>
      </c>
    </row>
    <row r="31" spans="5:12" x14ac:dyDescent="0.25">
      <c r="E31" s="4">
        <v>26</v>
      </c>
      <c r="F31" s="4">
        <v>62</v>
      </c>
    </row>
    <row r="32" spans="5:12" x14ac:dyDescent="0.25">
      <c r="E32" s="3">
        <v>31</v>
      </c>
      <c r="F32" s="3">
        <v>72</v>
      </c>
    </row>
    <row r="33" spans="5:6" x14ac:dyDescent="0.25">
      <c r="E33" s="4">
        <v>43</v>
      </c>
      <c r="F33" s="4">
        <v>93</v>
      </c>
    </row>
    <row r="34" spans="5:6" x14ac:dyDescent="0.25">
      <c r="E34" s="3">
        <v>39</v>
      </c>
      <c r="F34" s="3">
        <v>87</v>
      </c>
    </row>
    <row r="35" spans="5:6" x14ac:dyDescent="0.25">
      <c r="E35" s="4">
        <v>36</v>
      </c>
      <c r="F35" s="4">
        <v>78</v>
      </c>
    </row>
    <row r="36" spans="5:6" x14ac:dyDescent="0.25">
      <c r="E36" s="3">
        <v>27</v>
      </c>
      <c r="F36" s="3">
        <v>64</v>
      </c>
    </row>
    <row r="37" spans="5:6" x14ac:dyDescent="0.25">
      <c r="E37" s="4">
        <v>32</v>
      </c>
      <c r="F37" s="4">
        <v>74</v>
      </c>
    </row>
    <row r="38" spans="5:6" x14ac:dyDescent="0.25">
      <c r="E38" s="3">
        <v>46</v>
      </c>
      <c r="F38" s="3">
        <v>96</v>
      </c>
    </row>
    <row r="39" spans="5:6" x14ac:dyDescent="0.25">
      <c r="E39" s="4">
        <v>34</v>
      </c>
      <c r="F39" s="4">
        <v>76</v>
      </c>
    </row>
    <row r="40" spans="5:6" x14ac:dyDescent="0.25">
      <c r="E40" s="3">
        <v>47</v>
      </c>
      <c r="F40" s="3">
        <v>99</v>
      </c>
    </row>
  </sheetData>
  <mergeCells count="5">
    <mergeCell ref="E4:J4"/>
    <mergeCell ref="H6:M6"/>
    <mergeCell ref="B9:E9"/>
    <mergeCell ref="D12:N12"/>
    <mergeCell ref="D11:N1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80DA-CC2A-4808-BF15-E42E67AF9ED9}">
  <sheetPr filterMode="1"/>
  <dimension ref="A1:O50"/>
  <sheetViews>
    <sheetView tabSelected="1" topLeftCell="A13" workbookViewId="0">
      <selection activeCell="H25" sqref="H25"/>
    </sheetView>
  </sheetViews>
  <sheetFormatPr defaultRowHeight="15" x14ac:dyDescent="0.25"/>
  <cols>
    <col min="1" max="1" width="15" bestFit="1" customWidth="1"/>
    <col min="2" max="2" width="8.5703125" bestFit="1" customWidth="1"/>
    <col min="3" max="3" width="20.140625" bestFit="1" customWidth="1"/>
    <col min="4" max="4" width="15" bestFit="1" customWidth="1"/>
    <col min="5" max="5" width="8.5703125" bestFit="1" customWidth="1"/>
    <col min="6" max="6" width="20.140625" bestFit="1" customWidth="1"/>
    <col min="12" max="12" width="20.5703125" customWidth="1"/>
  </cols>
  <sheetData>
    <row r="1" spans="1:12" x14ac:dyDescent="0.25">
      <c r="A1" s="7" t="s">
        <v>0</v>
      </c>
      <c r="B1" s="2" t="s">
        <v>1</v>
      </c>
      <c r="C1" s="2" t="s">
        <v>5</v>
      </c>
      <c r="D1" s="37"/>
      <c r="E1" s="37"/>
      <c r="F1" s="37"/>
    </row>
    <row r="2" spans="1:12" x14ac:dyDescent="0.25">
      <c r="A2" s="8">
        <v>101</v>
      </c>
      <c r="B2" s="5" t="s">
        <v>7</v>
      </c>
      <c r="C2" s="3">
        <v>80</v>
      </c>
      <c r="D2" s="7" t="s">
        <v>0</v>
      </c>
      <c r="E2" s="2" t="s">
        <v>1</v>
      </c>
      <c r="F2" s="2" t="s">
        <v>5</v>
      </c>
      <c r="H2" s="36"/>
      <c r="J2" s="39"/>
      <c r="K2" s="39"/>
      <c r="L2" s="39"/>
    </row>
    <row r="3" spans="1:12" x14ac:dyDescent="0.25">
      <c r="A3" s="9">
        <v>102</v>
      </c>
      <c r="B3" s="6" t="s">
        <v>9</v>
      </c>
      <c r="C3" s="4">
        <v>90</v>
      </c>
      <c r="D3" s="38" t="str" cm="1">
        <f t="array" ref="D3:F8">_xlfn._xlws.SORT(_xlfn._xlws.FILTER(A1:C23,C1:C23&gt;=LARGE(C1:C23,5)),3,-1)</f>
        <v>Employee_ID</v>
      </c>
      <c r="E3" s="35" t="str">
        <v>Name</v>
      </c>
      <c r="F3" s="35" t="str">
        <v>Productivity_Score</v>
      </c>
      <c r="H3" s="35"/>
      <c r="J3" s="38"/>
      <c r="K3" s="35"/>
      <c r="L3" s="35"/>
    </row>
    <row r="4" spans="1:12" x14ac:dyDescent="0.25">
      <c r="A4" s="8">
        <v>103</v>
      </c>
      <c r="B4" s="5" t="s">
        <v>11</v>
      </c>
      <c r="C4" s="3">
        <v>70</v>
      </c>
      <c r="D4" s="25">
        <v>107</v>
      </c>
      <c r="E4" s="25" t="str">
        <v>Rahul</v>
      </c>
      <c r="F4" s="25">
        <v>100</v>
      </c>
    </row>
    <row r="5" spans="1:12" x14ac:dyDescent="0.25">
      <c r="A5" s="9">
        <v>104</v>
      </c>
      <c r="B5" s="6" t="s">
        <v>13</v>
      </c>
      <c r="C5" s="4">
        <v>95</v>
      </c>
      <c r="D5" s="25">
        <v>125</v>
      </c>
      <c r="E5" s="25" t="str">
        <v>Tanya</v>
      </c>
      <c r="F5" s="25">
        <v>99</v>
      </c>
    </row>
    <row r="6" spans="1:12" x14ac:dyDescent="0.25">
      <c r="A6" s="8">
        <v>105</v>
      </c>
      <c r="B6" s="5" t="s">
        <v>15</v>
      </c>
      <c r="C6" s="3">
        <v>60</v>
      </c>
      <c r="D6" s="25">
        <v>115</v>
      </c>
      <c r="E6" s="25" t="str">
        <v>Rakesh</v>
      </c>
      <c r="F6" s="25">
        <v>98</v>
      </c>
    </row>
    <row r="7" spans="1:12" x14ac:dyDescent="0.25">
      <c r="A7" s="9">
        <v>106</v>
      </c>
      <c r="B7" s="6" t="s">
        <v>17</v>
      </c>
      <c r="C7" s="4">
        <v>85</v>
      </c>
      <c r="D7" s="25">
        <v>123</v>
      </c>
      <c r="E7" s="25" t="str">
        <v>Neeraj</v>
      </c>
      <c r="F7" s="25">
        <v>96</v>
      </c>
    </row>
    <row r="8" spans="1:12" x14ac:dyDescent="0.25">
      <c r="A8" s="8">
        <v>107</v>
      </c>
      <c r="B8" s="5" t="s">
        <v>18</v>
      </c>
      <c r="C8" s="3">
        <v>100</v>
      </c>
      <c r="D8" s="25">
        <v>104</v>
      </c>
      <c r="E8" s="25" t="str">
        <v>Riya</v>
      </c>
      <c r="F8" s="25">
        <v>95</v>
      </c>
    </row>
    <row r="9" spans="1:12" x14ac:dyDescent="0.25">
      <c r="A9" s="9">
        <v>108</v>
      </c>
      <c r="B9" s="6" t="s">
        <v>19</v>
      </c>
      <c r="C9" s="4">
        <v>65</v>
      </c>
    </row>
    <row r="10" spans="1:12" x14ac:dyDescent="0.25">
      <c r="A10" s="8">
        <v>109</v>
      </c>
      <c r="B10" s="5" t="s">
        <v>20</v>
      </c>
      <c r="C10" s="3">
        <v>92</v>
      </c>
      <c r="E10" t="s">
        <v>48</v>
      </c>
    </row>
    <row r="11" spans="1:12" x14ac:dyDescent="0.25">
      <c r="A11" s="9">
        <v>110</v>
      </c>
      <c r="B11" s="6" t="s">
        <v>21</v>
      </c>
      <c r="C11" s="4">
        <v>83</v>
      </c>
    </row>
    <row r="12" spans="1:12" x14ac:dyDescent="0.25">
      <c r="A12" s="9">
        <v>114</v>
      </c>
      <c r="B12" s="6" t="s">
        <v>25</v>
      </c>
      <c r="C12" s="4">
        <v>89</v>
      </c>
    </row>
    <row r="13" spans="1:12" x14ac:dyDescent="0.25">
      <c r="A13" s="8">
        <v>115</v>
      </c>
      <c r="B13" s="5" t="s">
        <v>26</v>
      </c>
      <c r="C13" s="3">
        <v>98</v>
      </c>
    </row>
    <row r="14" spans="1:12" x14ac:dyDescent="0.25">
      <c r="A14" s="9">
        <v>116</v>
      </c>
      <c r="B14" s="6" t="s">
        <v>27</v>
      </c>
      <c r="C14" s="4">
        <v>62</v>
      </c>
      <c r="E14" t="s">
        <v>49</v>
      </c>
    </row>
    <row r="15" spans="1:12" x14ac:dyDescent="0.25">
      <c r="A15" s="8">
        <v>117</v>
      </c>
      <c r="B15" s="5" t="s">
        <v>28</v>
      </c>
      <c r="C15" s="3">
        <v>72</v>
      </c>
      <c r="E15" t="s">
        <v>50</v>
      </c>
    </row>
    <row r="16" spans="1:12" x14ac:dyDescent="0.25">
      <c r="A16" s="9">
        <v>118</v>
      </c>
      <c r="B16" s="6" t="s">
        <v>29</v>
      </c>
      <c r="C16" s="4">
        <v>93</v>
      </c>
    </row>
    <row r="17" spans="1:15" x14ac:dyDescent="0.25">
      <c r="A17" s="8">
        <v>119</v>
      </c>
      <c r="B17" s="5" t="s">
        <v>30</v>
      </c>
      <c r="C17" s="3">
        <v>87</v>
      </c>
      <c r="E17" s="30" t="s">
        <v>66</v>
      </c>
      <c r="F17" s="30" t="s">
        <v>69</v>
      </c>
      <c r="G17" s="30"/>
      <c r="I17" t="s">
        <v>62</v>
      </c>
    </row>
    <row r="18" spans="1:15" x14ac:dyDescent="0.25">
      <c r="A18" s="9">
        <v>120</v>
      </c>
      <c r="B18" s="6" t="s">
        <v>31</v>
      </c>
      <c r="C18" s="4">
        <v>78</v>
      </c>
      <c r="I18" s="28" t="s">
        <v>75</v>
      </c>
      <c r="J18" s="28"/>
      <c r="K18" s="28"/>
      <c r="L18" s="28"/>
      <c r="M18" s="28"/>
      <c r="N18" s="28"/>
      <c r="O18" s="28"/>
    </row>
    <row r="19" spans="1:15" x14ac:dyDescent="0.25">
      <c r="A19" s="8">
        <v>121</v>
      </c>
      <c r="B19" s="5" t="s">
        <v>32</v>
      </c>
      <c r="C19" s="3">
        <v>64</v>
      </c>
      <c r="I19" s="31" t="s">
        <v>71</v>
      </c>
      <c r="J19" s="31" t="s">
        <v>72</v>
      </c>
      <c r="K19" s="31" t="s">
        <v>73</v>
      </c>
      <c r="L19" s="31" t="s">
        <v>74</v>
      </c>
      <c r="M19" s="31"/>
    </row>
    <row r="20" spans="1:15" x14ac:dyDescent="0.25">
      <c r="A20" s="9">
        <v>122</v>
      </c>
      <c r="B20" s="6" t="s">
        <v>33</v>
      </c>
      <c r="C20" s="4">
        <v>74</v>
      </c>
      <c r="D20" t="s">
        <v>63</v>
      </c>
      <c r="E20">
        <f>SUM(Sheet1[Hours_Worked])</f>
        <v>926</v>
      </c>
      <c r="F20" t="s">
        <v>65</v>
      </c>
      <c r="G20">
        <f>E20/E21</f>
        <v>7.4080000000000004</v>
      </c>
      <c r="I20" t="str">
        <f>_xlfn.XLOOKUP(MAX(Sheet1[task/hour]),Sheet1[task/hour],Sheet1[Name])</f>
        <v>Arjun</v>
      </c>
      <c r="J20" cm="1">
        <f t="array" ref="J20">_xlfn.XLOOKUP(I20,Sheet1[[#All],[Name]],Sheet1[[#All],[Productivity_Score]])</f>
        <v>93</v>
      </c>
      <c r="K20">
        <f>_xlfn.XLOOKUP(I20,Sheet1[Name],Sheet1[Performance_Rating])</f>
        <v>5</v>
      </c>
      <c r="L20" t="str">
        <f>_xlfn.XLOOKUP(I20,Sheet1[Name],Sheet1[Department])</f>
        <v>Marketing</v>
      </c>
    </row>
    <row r="21" spans="1:15" x14ac:dyDescent="0.25">
      <c r="A21" s="8">
        <v>123</v>
      </c>
      <c r="B21" s="5" t="s">
        <v>34</v>
      </c>
      <c r="C21" s="3">
        <v>96</v>
      </c>
      <c r="D21" t="s">
        <v>64</v>
      </c>
      <c r="E21">
        <v>125</v>
      </c>
    </row>
    <row r="22" spans="1:15" x14ac:dyDescent="0.25">
      <c r="A22" s="9">
        <v>124</v>
      </c>
      <c r="B22" s="6" t="s">
        <v>35</v>
      </c>
      <c r="C22" s="4">
        <v>76</v>
      </c>
    </row>
    <row r="23" spans="1:15" x14ac:dyDescent="0.25">
      <c r="A23" s="8">
        <v>125</v>
      </c>
      <c r="B23" s="5" t="s">
        <v>36</v>
      </c>
      <c r="C23" s="3">
        <v>99</v>
      </c>
      <c r="D23" t="s">
        <v>65</v>
      </c>
      <c r="E23">
        <f>E20/E21</f>
        <v>7.4080000000000004</v>
      </c>
    </row>
    <row r="25" spans="1:15" x14ac:dyDescent="0.25">
      <c r="D25" s="7" t="s">
        <v>0</v>
      </c>
      <c r="E25" s="2" t="s">
        <v>1</v>
      </c>
      <c r="F25" s="2" t="s">
        <v>6</v>
      </c>
    </row>
    <row r="26" spans="1:15" x14ac:dyDescent="0.25">
      <c r="D26" s="8">
        <v>101</v>
      </c>
      <c r="E26" s="5" t="s">
        <v>7</v>
      </c>
      <c r="F26" s="3">
        <v>4</v>
      </c>
    </row>
    <row r="27" spans="1:15" x14ac:dyDescent="0.25">
      <c r="D27" s="9">
        <v>102</v>
      </c>
      <c r="E27" s="6" t="s">
        <v>9</v>
      </c>
      <c r="F27" s="4">
        <v>5</v>
      </c>
    </row>
    <row r="28" spans="1:15" hidden="1" x14ac:dyDescent="0.25">
      <c r="D28" s="8">
        <v>103</v>
      </c>
      <c r="E28" s="5" t="s">
        <v>11</v>
      </c>
      <c r="F28" s="3">
        <v>3</v>
      </c>
    </row>
    <row r="29" spans="1:15" x14ac:dyDescent="0.25">
      <c r="D29" s="9">
        <v>104</v>
      </c>
      <c r="E29" s="6" t="s">
        <v>13</v>
      </c>
      <c r="F29" s="4">
        <v>5</v>
      </c>
    </row>
    <row r="30" spans="1:15" hidden="1" x14ac:dyDescent="0.25">
      <c r="D30" s="8">
        <v>105</v>
      </c>
      <c r="E30" s="5" t="s">
        <v>15</v>
      </c>
      <c r="F30" s="3">
        <v>2</v>
      </c>
    </row>
    <row r="31" spans="1:15" x14ac:dyDescent="0.25">
      <c r="D31" s="9">
        <v>106</v>
      </c>
      <c r="E31" s="6" t="s">
        <v>17</v>
      </c>
      <c r="F31" s="4">
        <v>4</v>
      </c>
    </row>
    <row r="32" spans="1:15" x14ac:dyDescent="0.25">
      <c r="D32" s="8">
        <v>107</v>
      </c>
      <c r="E32" s="5" t="s">
        <v>18</v>
      </c>
      <c r="F32" s="3">
        <v>5</v>
      </c>
    </row>
    <row r="33" spans="4:6" hidden="1" x14ac:dyDescent="0.25">
      <c r="D33" s="9">
        <v>108</v>
      </c>
      <c r="E33" s="6" t="s">
        <v>19</v>
      </c>
      <c r="F33" s="4">
        <v>3</v>
      </c>
    </row>
    <row r="34" spans="4:6" x14ac:dyDescent="0.25">
      <c r="D34" s="8">
        <v>109</v>
      </c>
      <c r="E34" s="5" t="s">
        <v>20</v>
      </c>
      <c r="F34" s="3">
        <v>5</v>
      </c>
    </row>
    <row r="35" spans="4:6" x14ac:dyDescent="0.25">
      <c r="D35" s="9">
        <v>110</v>
      </c>
      <c r="E35" s="6" t="s">
        <v>21</v>
      </c>
      <c r="F35" s="4">
        <v>4</v>
      </c>
    </row>
    <row r="36" spans="4:6" hidden="1" x14ac:dyDescent="0.25">
      <c r="D36" s="8">
        <v>111</v>
      </c>
      <c r="E36" s="5" t="s">
        <v>22</v>
      </c>
      <c r="F36" s="3">
        <v>3</v>
      </c>
    </row>
    <row r="37" spans="4:6" x14ac:dyDescent="0.25">
      <c r="D37" s="9">
        <v>112</v>
      </c>
      <c r="E37" s="6" t="s">
        <v>23</v>
      </c>
      <c r="F37" s="4">
        <v>5</v>
      </c>
    </row>
    <row r="38" spans="4:6" hidden="1" x14ac:dyDescent="0.25">
      <c r="D38" s="8">
        <v>113</v>
      </c>
      <c r="E38" s="5" t="s">
        <v>24</v>
      </c>
      <c r="F38" s="3">
        <v>3</v>
      </c>
    </row>
    <row r="39" spans="4:6" x14ac:dyDescent="0.25">
      <c r="D39" s="9">
        <v>114</v>
      </c>
      <c r="E39" s="6" t="s">
        <v>25</v>
      </c>
      <c r="F39" s="4">
        <v>4</v>
      </c>
    </row>
    <row r="40" spans="4:6" x14ac:dyDescent="0.25">
      <c r="D40" s="8">
        <v>115</v>
      </c>
      <c r="E40" s="5" t="s">
        <v>26</v>
      </c>
      <c r="F40" s="3">
        <v>5</v>
      </c>
    </row>
    <row r="41" spans="4:6" hidden="1" x14ac:dyDescent="0.25">
      <c r="D41" s="9">
        <v>116</v>
      </c>
      <c r="E41" s="6" t="s">
        <v>27</v>
      </c>
      <c r="F41" s="4">
        <v>2</v>
      </c>
    </row>
    <row r="42" spans="4:6" hidden="1" x14ac:dyDescent="0.25">
      <c r="D42" s="8">
        <v>117</v>
      </c>
      <c r="E42" s="5" t="s">
        <v>28</v>
      </c>
      <c r="F42" s="3">
        <v>3</v>
      </c>
    </row>
    <row r="43" spans="4:6" x14ac:dyDescent="0.25">
      <c r="D43" s="9">
        <v>118</v>
      </c>
      <c r="E43" s="6" t="s">
        <v>29</v>
      </c>
      <c r="F43" s="4">
        <v>5</v>
      </c>
    </row>
    <row r="44" spans="4:6" x14ac:dyDescent="0.25">
      <c r="D44" s="8">
        <v>119</v>
      </c>
      <c r="E44" s="5" t="s">
        <v>30</v>
      </c>
      <c r="F44" s="3">
        <v>4</v>
      </c>
    </row>
    <row r="45" spans="4:6" x14ac:dyDescent="0.25">
      <c r="D45" s="9">
        <v>120</v>
      </c>
      <c r="E45" s="6" t="s">
        <v>31</v>
      </c>
      <c r="F45" s="4">
        <v>4</v>
      </c>
    </row>
    <row r="46" spans="4:6" hidden="1" x14ac:dyDescent="0.25">
      <c r="D46" s="8">
        <v>121</v>
      </c>
      <c r="E46" s="5" t="s">
        <v>32</v>
      </c>
      <c r="F46" s="3">
        <v>2</v>
      </c>
    </row>
    <row r="47" spans="4:6" hidden="1" x14ac:dyDescent="0.25">
      <c r="D47" s="9">
        <v>122</v>
      </c>
      <c r="E47" s="6" t="s">
        <v>33</v>
      </c>
      <c r="F47" s="4">
        <v>3</v>
      </c>
    </row>
    <row r="48" spans="4:6" x14ac:dyDescent="0.25">
      <c r="D48" s="8">
        <v>123</v>
      </c>
      <c r="E48" s="5" t="s">
        <v>34</v>
      </c>
      <c r="F48" s="3">
        <v>5</v>
      </c>
    </row>
    <row r="49" spans="4:6" hidden="1" x14ac:dyDescent="0.25">
      <c r="D49" s="9">
        <v>124</v>
      </c>
      <c r="E49" s="6" t="s">
        <v>35</v>
      </c>
      <c r="F49" s="4">
        <v>3</v>
      </c>
    </row>
    <row r="50" spans="4:6" x14ac:dyDescent="0.25">
      <c r="D50" s="8">
        <v>125</v>
      </c>
      <c r="E50" s="5" t="s">
        <v>36</v>
      </c>
      <c r="F50" s="3">
        <v>5</v>
      </c>
    </row>
  </sheetData>
  <autoFilter ref="D25:F50" xr:uid="{47B680DA-CC2A-4808-BF15-E42E67AF9ED9}">
    <filterColumn colId="2">
      <customFilters>
        <customFilter operator="greaterThanOrEqual" val="4"/>
      </customFilters>
    </filterColumn>
  </autoFilter>
  <mergeCells count="1">
    <mergeCell ref="I18:O18"/>
  </mergeCells>
  <conditionalFormatting sqref="F25:F50">
    <cfRule type="expression" priority="1">
      <formula>"cells values&gt;=4"</formula>
    </cfRule>
    <cfRule type="cellIs" priority="2" operator="greaterThan">
      <formula>4</formula>
    </cfRule>
    <cfRule type="expression" priority="3">
      <formula>"&gt;=4"</formula>
    </cfRule>
    <cfRule type="expression" priority="4">
      <formula>"&gt;=4"</formula>
    </cfRule>
    <cfRule type="cellIs" priority="5" operator="greaterThan">
      <formula>4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36D311-155C-47DA-A8BF-BDBB4632A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data and ans5,3 new column add</vt:lpstr>
      <vt:lpstr>answer2and 4</vt:lpstr>
      <vt:lpstr>answer 1,5,6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2025-09-03T15:58:54Z</dcterms:created>
  <dcterms:modified xsi:type="dcterms:W3CDTF">2025-09-05T16:35:21Z</dcterms:modified>
</cp:coreProperties>
</file>