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ir Malik\Python\BPHO 2024\"/>
    </mc:Choice>
  </mc:AlternateContent>
  <xr:revisionPtr revIDLastSave="0" documentId="8_{E8830B09-6118-49D3-9295-2BA18C4BA7A3}" xr6:coauthVersionLast="47" xr6:coauthVersionMax="47" xr10:uidLastSave="{00000000-0000-0000-0000-000000000000}"/>
  <bookViews>
    <workbookView xWindow="-108" yWindow="-108" windowWidth="23256" windowHeight="13176" activeTab="1" xr2:uid="{6EA7762B-DA7F-4B37-A57F-75AB886A1244}"/>
  </bookViews>
  <sheets>
    <sheet name="1" sheetId="1" r:id="rId1"/>
    <sheet name="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3" i="2"/>
  <c r="C29" i="2"/>
  <c r="C8" i="2"/>
  <c r="C16" i="2"/>
  <c r="C12" i="2"/>
  <c r="C15" i="2"/>
  <c r="C11" i="2"/>
  <c r="C24" i="2"/>
  <c r="C25" i="2"/>
  <c r="C28" i="2"/>
  <c r="C27" i="2"/>
  <c r="C20" i="2"/>
  <c r="C19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4" i="2"/>
  <c r="J5" i="2"/>
  <c r="J6" i="2"/>
  <c r="J7" i="2"/>
  <c r="J8" i="2"/>
  <c r="J3" i="2"/>
  <c r="G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4" i="1"/>
  <c r="G67" i="1"/>
  <c r="I67" i="1" s="1"/>
  <c r="H67" i="1"/>
  <c r="K67" i="1"/>
  <c r="G68" i="1"/>
  <c r="H68" i="1"/>
  <c r="I68" i="1"/>
  <c r="J68" i="1"/>
  <c r="K68" i="1"/>
  <c r="G69" i="1"/>
  <c r="H69" i="1"/>
  <c r="I69" i="1"/>
  <c r="J69" i="1"/>
  <c r="K69" i="1"/>
  <c r="G70" i="1"/>
  <c r="I70" i="1" s="1"/>
  <c r="H70" i="1"/>
  <c r="K70" i="1"/>
  <c r="G71" i="1"/>
  <c r="I71" i="1" s="1"/>
  <c r="H71" i="1"/>
  <c r="J71" i="1"/>
  <c r="K71" i="1"/>
  <c r="G72" i="1"/>
  <c r="I72" i="1" s="1"/>
  <c r="H72" i="1"/>
  <c r="J72" i="1"/>
  <c r="K72" i="1"/>
  <c r="G73" i="1"/>
  <c r="H73" i="1"/>
  <c r="I73" i="1" s="1"/>
  <c r="J73" i="1"/>
  <c r="K73" i="1"/>
  <c r="G74" i="1"/>
  <c r="H74" i="1"/>
  <c r="I74" i="1" s="1"/>
  <c r="J74" i="1"/>
  <c r="K74" i="1"/>
  <c r="G75" i="1"/>
  <c r="I75" i="1" s="1"/>
  <c r="H75" i="1"/>
  <c r="K75" i="1"/>
  <c r="G76" i="1"/>
  <c r="H76" i="1"/>
  <c r="I76" i="1"/>
  <c r="J76" i="1"/>
  <c r="K76" i="1"/>
  <c r="G77" i="1"/>
  <c r="H77" i="1"/>
  <c r="I77" i="1"/>
  <c r="J77" i="1"/>
  <c r="K77" i="1"/>
  <c r="G78" i="1"/>
  <c r="I78" i="1" s="1"/>
  <c r="H78" i="1"/>
  <c r="K78" i="1"/>
  <c r="G79" i="1"/>
  <c r="I79" i="1" s="1"/>
  <c r="H79" i="1"/>
  <c r="J79" i="1"/>
  <c r="K79" i="1"/>
  <c r="G80" i="1"/>
  <c r="I80" i="1" s="1"/>
  <c r="H80" i="1"/>
  <c r="J80" i="1"/>
  <c r="K80" i="1"/>
  <c r="G81" i="1"/>
  <c r="H81" i="1"/>
  <c r="I81" i="1" s="1"/>
  <c r="J81" i="1"/>
  <c r="K81" i="1"/>
  <c r="G82" i="1"/>
  <c r="H82" i="1"/>
  <c r="I82" i="1" s="1"/>
  <c r="J82" i="1"/>
  <c r="K82" i="1"/>
  <c r="G83" i="1"/>
  <c r="I83" i="1" s="1"/>
  <c r="H83" i="1"/>
  <c r="K83" i="1"/>
  <c r="G84" i="1"/>
  <c r="H84" i="1"/>
  <c r="I84" i="1"/>
  <c r="J84" i="1"/>
  <c r="K84" i="1"/>
  <c r="G85" i="1"/>
  <c r="H85" i="1"/>
  <c r="I85" i="1"/>
  <c r="J85" i="1"/>
  <c r="K85" i="1"/>
  <c r="G86" i="1"/>
  <c r="I86" i="1" s="1"/>
  <c r="H86" i="1"/>
  <c r="K86" i="1"/>
  <c r="G87" i="1"/>
  <c r="I87" i="1" s="1"/>
  <c r="H87" i="1"/>
  <c r="J87" i="1"/>
  <c r="K87" i="1"/>
  <c r="G88" i="1"/>
  <c r="I88" i="1" s="1"/>
  <c r="H88" i="1"/>
  <c r="K88" i="1"/>
  <c r="G89" i="1"/>
  <c r="H89" i="1"/>
  <c r="I89" i="1" s="1"/>
  <c r="J89" i="1"/>
  <c r="K89" i="1"/>
  <c r="G54" i="1"/>
  <c r="I54" i="1" s="1"/>
  <c r="H54" i="1"/>
  <c r="K54" i="1"/>
  <c r="G55" i="1"/>
  <c r="I55" i="1" s="1"/>
  <c r="H55" i="1"/>
  <c r="K55" i="1"/>
  <c r="G56" i="1"/>
  <c r="H56" i="1"/>
  <c r="I56" i="1"/>
  <c r="J56" i="1"/>
  <c r="K56" i="1"/>
  <c r="G57" i="1"/>
  <c r="J57" i="1" s="1"/>
  <c r="H57" i="1"/>
  <c r="I57" i="1"/>
  <c r="K57" i="1"/>
  <c r="G58" i="1"/>
  <c r="I58" i="1" s="1"/>
  <c r="H58" i="1"/>
  <c r="K58" i="1"/>
  <c r="G59" i="1"/>
  <c r="I59" i="1" s="1"/>
  <c r="H59" i="1"/>
  <c r="K59" i="1"/>
  <c r="G60" i="1"/>
  <c r="H60" i="1"/>
  <c r="I60" i="1"/>
  <c r="J60" i="1"/>
  <c r="K60" i="1"/>
  <c r="G61" i="1"/>
  <c r="J61" i="1" s="1"/>
  <c r="H61" i="1"/>
  <c r="I61" i="1"/>
  <c r="K61" i="1"/>
  <c r="G62" i="1"/>
  <c r="I62" i="1" s="1"/>
  <c r="H62" i="1"/>
  <c r="K62" i="1"/>
  <c r="G63" i="1"/>
  <c r="I63" i="1" s="1"/>
  <c r="H63" i="1"/>
  <c r="K63" i="1"/>
  <c r="G64" i="1"/>
  <c r="H64" i="1"/>
  <c r="I64" i="1"/>
  <c r="J64" i="1"/>
  <c r="K64" i="1"/>
  <c r="G65" i="1"/>
  <c r="J65" i="1" s="1"/>
  <c r="H65" i="1"/>
  <c r="I65" i="1"/>
  <c r="K65" i="1"/>
  <c r="G66" i="1"/>
  <c r="I66" i="1" s="1"/>
  <c r="H66" i="1"/>
  <c r="K66" i="1"/>
  <c r="G27" i="1"/>
  <c r="I27" i="1" s="1"/>
  <c r="H27" i="1"/>
  <c r="K27" i="1"/>
  <c r="G28" i="1"/>
  <c r="J28" i="1" s="1"/>
  <c r="H28" i="1"/>
  <c r="K28" i="1"/>
  <c r="G29" i="1"/>
  <c r="H29" i="1"/>
  <c r="I29" i="1"/>
  <c r="J29" i="1"/>
  <c r="K29" i="1"/>
  <c r="G30" i="1"/>
  <c r="I30" i="1" s="1"/>
  <c r="H30" i="1"/>
  <c r="K30" i="1"/>
  <c r="G31" i="1"/>
  <c r="I31" i="1" s="1"/>
  <c r="H31" i="1"/>
  <c r="J31" i="1"/>
  <c r="K31" i="1"/>
  <c r="G32" i="1"/>
  <c r="I32" i="1" s="1"/>
  <c r="H32" i="1"/>
  <c r="K32" i="1"/>
  <c r="G33" i="1"/>
  <c r="H33" i="1"/>
  <c r="I33" i="1" s="1"/>
  <c r="J33" i="1"/>
  <c r="K33" i="1"/>
  <c r="G34" i="1"/>
  <c r="H34" i="1"/>
  <c r="I34" i="1"/>
  <c r="J34" i="1"/>
  <c r="K34" i="1"/>
  <c r="G35" i="1"/>
  <c r="I35" i="1" s="1"/>
  <c r="H35" i="1"/>
  <c r="K35" i="1"/>
  <c r="G36" i="1"/>
  <c r="J36" i="1" s="1"/>
  <c r="H36" i="1"/>
  <c r="I36" i="1"/>
  <c r="K36" i="1"/>
  <c r="G37" i="1"/>
  <c r="H37" i="1"/>
  <c r="I37" i="1"/>
  <c r="J37" i="1"/>
  <c r="K37" i="1"/>
  <c r="G38" i="1"/>
  <c r="I38" i="1" s="1"/>
  <c r="H38" i="1"/>
  <c r="K38" i="1"/>
  <c r="G39" i="1"/>
  <c r="I39" i="1" s="1"/>
  <c r="H39" i="1"/>
  <c r="J39" i="1"/>
  <c r="K39" i="1"/>
  <c r="G40" i="1"/>
  <c r="I40" i="1" s="1"/>
  <c r="H40" i="1"/>
  <c r="K40" i="1"/>
  <c r="G41" i="1"/>
  <c r="I41" i="1" s="1"/>
  <c r="H41" i="1"/>
  <c r="J41" i="1"/>
  <c r="K41" i="1"/>
  <c r="G42" i="1"/>
  <c r="H42" i="1"/>
  <c r="I42" i="1"/>
  <c r="J42" i="1"/>
  <c r="K42" i="1"/>
  <c r="G43" i="1"/>
  <c r="J43" i="1" s="1"/>
  <c r="H43" i="1"/>
  <c r="I43" i="1" s="1"/>
  <c r="K43" i="1"/>
  <c r="G44" i="1"/>
  <c r="J44" i="1" s="1"/>
  <c r="H44" i="1"/>
  <c r="I44" i="1"/>
  <c r="K44" i="1"/>
  <c r="G45" i="1"/>
  <c r="H45" i="1"/>
  <c r="I45" i="1"/>
  <c r="J45" i="1"/>
  <c r="K45" i="1"/>
  <c r="G46" i="1"/>
  <c r="I46" i="1" s="1"/>
  <c r="H46" i="1"/>
  <c r="K46" i="1"/>
  <c r="G47" i="1"/>
  <c r="I47" i="1" s="1"/>
  <c r="H47" i="1"/>
  <c r="J47" i="1"/>
  <c r="K47" i="1"/>
  <c r="G48" i="1"/>
  <c r="I48" i="1" s="1"/>
  <c r="H48" i="1"/>
  <c r="J48" i="1"/>
  <c r="K48" i="1"/>
  <c r="G49" i="1"/>
  <c r="I49" i="1" s="1"/>
  <c r="H49" i="1"/>
  <c r="J49" i="1"/>
  <c r="K49" i="1"/>
  <c r="G50" i="1"/>
  <c r="H50" i="1"/>
  <c r="I50" i="1"/>
  <c r="J50" i="1"/>
  <c r="K50" i="1"/>
  <c r="G51" i="1"/>
  <c r="J51" i="1" s="1"/>
  <c r="H51" i="1"/>
  <c r="I51" i="1" s="1"/>
  <c r="K51" i="1"/>
  <c r="G52" i="1"/>
  <c r="J52" i="1" s="1"/>
  <c r="H52" i="1"/>
  <c r="I52" i="1"/>
  <c r="K52" i="1"/>
  <c r="G53" i="1"/>
  <c r="H53" i="1"/>
  <c r="I53" i="1"/>
  <c r="J53" i="1"/>
  <c r="K5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4" i="1"/>
  <c r="H5" i="1"/>
  <c r="I5" i="1" s="1"/>
  <c r="H6" i="1"/>
  <c r="I6" i="1" s="1"/>
  <c r="H7" i="1"/>
  <c r="I7" i="1" s="1"/>
  <c r="H8" i="1"/>
  <c r="H9" i="1"/>
  <c r="H10" i="1"/>
  <c r="H11" i="1"/>
  <c r="H12" i="1"/>
  <c r="I12" i="1" s="1"/>
  <c r="H13" i="1"/>
  <c r="I13" i="1" s="1"/>
  <c r="H14" i="1"/>
  <c r="I14" i="1" s="1"/>
  <c r="H15" i="1"/>
  <c r="I15" i="1" s="1"/>
  <c r="H16" i="1"/>
  <c r="H17" i="1"/>
  <c r="H18" i="1"/>
  <c r="H19" i="1"/>
  <c r="H20" i="1"/>
  <c r="I20" i="1" s="1"/>
  <c r="H21" i="1"/>
  <c r="I21" i="1" s="1"/>
  <c r="H22" i="1"/>
  <c r="I22" i="1" s="1"/>
  <c r="H23" i="1"/>
  <c r="I23" i="1" s="1"/>
  <c r="H24" i="1"/>
  <c r="H25" i="1"/>
  <c r="H26" i="1"/>
  <c r="H4" i="1"/>
  <c r="I4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  <c r="I8" i="1"/>
  <c r="I9" i="1"/>
  <c r="I10" i="1"/>
  <c r="I11" i="1"/>
  <c r="I16" i="1"/>
  <c r="I17" i="1"/>
  <c r="I18" i="1"/>
  <c r="I19" i="1"/>
  <c r="I24" i="1"/>
  <c r="I25" i="1"/>
  <c r="I26" i="1"/>
  <c r="C4" i="1"/>
  <c r="G5" i="1" s="1"/>
  <c r="J88" i="1" l="1"/>
  <c r="J83" i="1"/>
  <c r="J75" i="1"/>
  <c r="J67" i="1"/>
  <c r="J86" i="1"/>
  <c r="J78" i="1"/>
  <c r="J70" i="1"/>
  <c r="J63" i="1"/>
  <c r="J55" i="1"/>
  <c r="J66" i="1"/>
  <c r="J58" i="1"/>
  <c r="J59" i="1"/>
  <c r="J62" i="1"/>
  <c r="J54" i="1"/>
  <c r="I28" i="1"/>
  <c r="J40" i="1"/>
  <c r="J32" i="1"/>
  <c r="J35" i="1"/>
  <c r="J27" i="1"/>
  <c r="J46" i="1"/>
  <c r="J38" i="1"/>
  <c r="J30" i="1"/>
  <c r="G13" i="1"/>
  <c r="G20" i="1"/>
  <c r="G11" i="1"/>
  <c r="G19" i="1"/>
  <c r="G26" i="1"/>
  <c r="G18" i="1"/>
  <c r="G10" i="1"/>
  <c r="G9" i="1"/>
  <c r="G21" i="1"/>
  <c r="G12" i="1"/>
  <c r="G25" i="1"/>
  <c r="G17" i="1"/>
  <c r="G24" i="1"/>
  <c r="G16" i="1"/>
  <c r="G8" i="1"/>
  <c r="G4" i="1"/>
  <c r="G23" i="1"/>
  <c r="G15" i="1"/>
  <c r="G7" i="1"/>
  <c r="G22" i="1"/>
  <c r="G14" i="1"/>
</calcChain>
</file>

<file path=xl/sharedStrings.xml><?xml version="1.0" encoding="utf-8"?>
<sst xmlns="http://schemas.openxmlformats.org/spreadsheetml/2006/main" count="40" uniqueCount="35">
  <si>
    <t>lannch angle rad</t>
  </si>
  <si>
    <t>launch_angle deg</t>
  </si>
  <si>
    <t>launch speed</t>
  </si>
  <si>
    <t>launch height</t>
  </si>
  <si>
    <t>g</t>
  </si>
  <si>
    <t>t/s</t>
  </si>
  <si>
    <t>vx</t>
  </si>
  <si>
    <t>vy</t>
  </si>
  <si>
    <t>v</t>
  </si>
  <si>
    <t>x</t>
  </si>
  <si>
    <t>y</t>
  </si>
  <si>
    <t>timestep = 0.02</t>
  </si>
  <si>
    <t xml:space="preserve">vy init = </t>
  </si>
  <si>
    <t>vx =</t>
  </si>
  <si>
    <t>Target x and y in m</t>
  </si>
  <si>
    <t>min speed</t>
  </si>
  <si>
    <t>u/ms^-1</t>
  </si>
  <si>
    <t>high ball / radians</t>
  </si>
  <si>
    <t>high ball / degrees</t>
  </si>
  <si>
    <t>time of flight</t>
  </si>
  <si>
    <t>low ball / radians</t>
  </si>
  <si>
    <t>low ball / degrees</t>
  </si>
  <si>
    <t>min ball / radians</t>
  </si>
  <si>
    <t>min ball / degrees</t>
  </si>
  <si>
    <t>f</t>
  </si>
  <si>
    <t>y low</t>
  </si>
  <si>
    <t>y max</t>
  </si>
  <si>
    <t>y min speed</t>
  </si>
  <si>
    <t xml:space="preserve">g </t>
  </si>
  <si>
    <t>pos square root</t>
  </si>
  <si>
    <t>neg sqaure root</t>
  </si>
  <si>
    <t>a</t>
  </si>
  <si>
    <t>b</t>
  </si>
  <si>
    <t>c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</si>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</sst>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67B5-9B61-4EA2-85D9-A988800E4520}">
  <dimension ref="B3:L89"/>
  <sheetViews>
    <sheetView topLeftCell="A64" workbookViewId="0">
      <selection activeCell="F77" sqref="F77"/>
    </sheetView>
  </sheetViews>
  <sheetFormatPr defaultRowHeight="14.4" x14ac:dyDescent="0.3"/>
  <cols>
    <col min="2" max="2" width="16.33203125" customWidth="1"/>
  </cols>
  <sheetData>
    <row r="3" spans="2:12" x14ac:dyDescent="0.3">
      <c r="B3" t="s">
        <v>1</v>
      </c>
      <c r="C3">
        <v>45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2:12" x14ac:dyDescent="0.3">
      <c r="B4" t="s">
        <v>0</v>
      </c>
      <c r="C4">
        <f xml:space="preserve"> INT(C3) * (PI() / 180)</f>
        <v>0.78539816339744828</v>
      </c>
      <c r="F4">
        <v>0</v>
      </c>
      <c r="G4">
        <f>$C$5*COS($C$4)</f>
        <v>14.142135623730951</v>
      </c>
      <c r="H4">
        <f>$C$5*SIN($C$4) - $C$7*F4</f>
        <v>14.142135623730949</v>
      </c>
      <c r="I4">
        <f>SQRT(G4^2+H4^2)</f>
        <v>20</v>
      </c>
      <c r="J4">
        <f>G4 * F4</f>
        <v>0</v>
      </c>
      <c r="K4">
        <f>$C$6 + $C$5*SIN($C$4) *F4  - 0.5*$C$7*F4^2</f>
        <v>2</v>
      </c>
      <c r="L4">
        <f>- 0.5*$C$7*F4^2</f>
        <v>0</v>
      </c>
    </row>
    <row r="5" spans="2:12" x14ac:dyDescent="0.3">
      <c r="B5" t="s">
        <v>2</v>
      </c>
      <c r="C5">
        <v>20</v>
      </c>
      <c r="F5">
        <v>0.02</v>
      </c>
      <c r="G5">
        <f t="shared" ref="G5:G68" si="0">$C$5*COS($C$4)</f>
        <v>14.142135623730951</v>
      </c>
      <c r="H5">
        <f t="shared" ref="H5:H26" si="1">$C$5*SIN($C$4) - $C$7*F5</f>
        <v>13.94593562373095</v>
      </c>
      <c r="I5">
        <f t="shared" ref="I5:I30" si="2">SQRT(G5^2+H5^2)</f>
        <v>19.861750185249235</v>
      </c>
      <c r="J5">
        <f t="shared" ref="J5:J30" si="3">G5 * F5</f>
        <v>0.28284271247461901</v>
      </c>
      <c r="K5">
        <f t="shared" ref="K5:K26" si="4">$C$6 + $C$5*SIN($C$4) *F5  - 0.5*$C$7*F5^2</f>
        <v>2.2808807124746191</v>
      </c>
      <c r="L5">
        <f t="shared" ref="L5:L30" si="5">- 0.5*$C$7*F5^2</f>
        <v>-1.9620000000000002E-3</v>
      </c>
    </row>
    <row r="6" spans="2:12" x14ac:dyDescent="0.3">
      <c r="B6" t="s">
        <v>3</v>
      </c>
      <c r="C6">
        <v>2</v>
      </c>
      <c r="F6">
        <v>0.04</v>
      </c>
      <c r="G6">
        <f>$C$5*COS($C$4)</f>
        <v>14.142135623730951</v>
      </c>
      <c r="H6">
        <f t="shared" si="1"/>
        <v>13.749735623730949</v>
      </c>
      <c r="I6">
        <f t="shared" si="2"/>
        <v>19.724483002666911</v>
      </c>
      <c r="J6">
        <f t="shared" si="3"/>
        <v>0.56568542494923801</v>
      </c>
      <c r="K6">
        <f t="shared" si="4"/>
        <v>2.5578374249492377</v>
      </c>
      <c r="L6">
        <f t="shared" si="5"/>
        <v>-7.8480000000000008E-3</v>
      </c>
    </row>
    <row r="7" spans="2:12" x14ac:dyDescent="0.3">
      <c r="B7" t="s">
        <v>4</v>
      </c>
      <c r="C7">
        <v>9.81</v>
      </c>
      <c r="F7">
        <v>0.06</v>
      </c>
      <c r="G7">
        <f t="shared" si="0"/>
        <v>14.142135623730951</v>
      </c>
      <c r="H7">
        <f t="shared" si="1"/>
        <v>13.55353562373095</v>
      </c>
      <c r="I7">
        <f t="shared" si="2"/>
        <v>19.588219110060617</v>
      </c>
      <c r="J7">
        <f t="shared" si="3"/>
        <v>0.84852813742385702</v>
      </c>
      <c r="K7">
        <f t="shared" si="4"/>
        <v>2.8308701374238572</v>
      </c>
      <c r="L7">
        <f t="shared" si="5"/>
        <v>-1.7658E-2</v>
      </c>
    </row>
    <row r="8" spans="2:12" x14ac:dyDescent="0.3">
      <c r="F8">
        <v>0.08</v>
      </c>
      <c r="G8">
        <f t="shared" si="0"/>
        <v>14.142135623730951</v>
      </c>
      <c r="H8">
        <f t="shared" si="1"/>
        <v>13.357335623730949</v>
      </c>
      <c r="I8">
        <f t="shared" si="2"/>
        <v>19.452979590926216</v>
      </c>
      <c r="J8">
        <f t="shared" si="3"/>
        <v>1.131370849898476</v>
      </c>
      <c r="K8">
        <f t="shared" si="4"/>
        <v>3.0999788498984762</v>
      </c>
      <c r="L8">
        <f t="shared" si="5"/>
        <v>-3.1392000000000003E-2</v>
      </c>
    </row>
    <row r="9" spans="2:12" x14ac:dyDescent="0.3">
      <c r="B9" t="s">
        <v>11</v>
      </c>
      <c r="F9">
        <v>0.1</v>
      </c>
      <c r="G9">
        <f t="shared" si="0"/>
        <v>14.142135623730951</v>
      </c>
      <c r="H9">
        <f t="shared" si="1"/>
        <v>13.161135623730949</v>
      </c>
      <c r="I9">
        <f t="shared" si="2"/>
        <v>19.318785958393967</v>
      </c>
      <c r="J9">
        <f t="shared" si="3"/>
        <v>1.4142135623730951</v>
      </c>
      <c r="K9">
        <f t="shared" si="4"/>
        <v>3.3651635623730951</v>
      </c>
      <c r="L9">
        <f t="shared" si="5"/>
        <v>-4.905000000000001E-2</v>
      </c>
    </row>
    <row r="10" spans="2:12" x14ac:dyDescent="0.3">
      <c r="F10">
        <v>0.12</v>
      </c>
      <c r="G10">
        <f t="shared" si="0"/>
        <v>14.142135623730951</v>
      </c>
      <c r="H10">
        <f t="shared" si="1"/>
        <v>12.964935623730948</v>
      </c>
      <c r="I10">
        <f t="shared" si="2"/>
        <v>19.185660158761486</v>
      </c>
      <c r="J10">
        <f t="shared" si="3"/>
        <v>1.697056274847714</v>
      </c>
      <c r="K10">
        <f t="shared" si="4"/>
        <v>3.626424274847714</v>
      </c>
      <c r="L10">
        <f t="shared" si="5"/>
        <v>-7.0632E-2</v>
      </c>
    </row>
    <row r="11" spans="2:12" x14ac:dyDescent="0.3">
      <c r="B11" t="s">
        <v>13</v>
      </c>
      <c r="C11">
        <v>14.141999999999999</v>
      </c>
      <c r="F11">
        <v>0.14000000000000001</v>
      </c>
      <c r="G11">
        <f t="shared" si="0"/>
        <v>14.142135623730951</v>
      </c>
      <c r="H11">
        <f t="shared" si="1"/>
        <v>12.768735623730949</v>
      </c>
      <c r="I11">
        <f t="shared" si="2"/>
        <v>19.053624574572048</v>
      </c>
      <c r="J11">
        <f t="shared" si="3"/>
        <v>1.9798989873223334</v>
      </c>
      <c r="K11">
        <f t="shared" si="4"/>
        <v>3.8837609873223333</v>
      </c>
      <c r="L11">
        <f t="shared" si="5"/>
        <v>-9.6138000000000015E-2</v>
      </c>
    </row>
    <row r="12" spans="2:12" x14ac:dyDescent="0.3">
      <c r="B12" t="s">
        <v>12</v>
      </c>
      <c r="C12">
        <v>14.141999999999999</v>
      </c>
      <c r="F12">
        <v>0.16</v>
      </c>
      <c r="G12">
        <f t="shared" si="0"/>
        <v>14.142135623730951</v>
      </c>
      <c r="H12">
        <f t="shared" si="1"/>
        <v>12.57253562373095</v>
      </c>
      <c r="I12">
        <f t="shared" si="2"/>
        <v>18.922702027194315</v>
      </c>
      <c r="J12">
        <f t="shared" si="3"/>
        <v>2.2627416997969521</v>
      </c>
      <c r="K12">
        <f t="shared" si="4"/>
        <v>4.1371736997969517</v>
      </c>
      <c r="L12">
        <f t="shared" si="5"/>
        <v>-0.12556800000000001</v>
      </c>
    </row>
    <row r="13" spans="2:12" x14ac:dyDescent="0.3">
      <c r="F13">
        <v>0.18</v>
      </c>
      <c r="G13">
        <f t="shared" si="0"/>
        <v>14.142135623730951</v>
      </c>
      <c r="H13">
        <f t="shared" si="1"/>
        <v>12.376335623730949</v>
      </c>
      <c r="I13">
        <f t="shared" si="2"/>
        <v>18.792915778857516</v>
      </c>
      <c r="J13">
        <f t="shared" si="3"/>
        <v>2.545584412271571</v>
      </c>
      <c r="K13">
        <f t="shared" si="4"/>
        <v>4.3866624122715709</v>
      </c>
      <c r="L13">
        <f t="shared" si="5"/>
        <v>-0.15892200000000001</v>
      </c>
    </row>
    <row r="14" spans="2:12" x14ac:dyDescent="0.3">
      <c r="F14">
        <v>0.2</v>
      </c>
      <c r="G14">
        <f t="shared" si="0"/>
        <v>14.142135623730951</v>
      </c>
      <c r="H14">
        <f t="shared" si="1"/>
        <v>12.180135623730949</v>
      </c>
      <c r="I14">
        <f t="shared" si="2"/>
        <v>18.664289534093705</v>
      </c>
      <c r="J14">
        <f t="shared" si="3"/>
        <v>2.8284271247461903</v>
      </c>
      <c r="K14">
        <f t="shared" si="4"/>
        <v>4.6322271247461897</v>
      </c>
      <c r="L14">
        <f t="shared" si="5"/>
        <v>-0.19620000000000004</v>
      </c>
    </row>
    <row r="15" spans="2:12" x14ac:dyDescent="0.3">
      <c r="F15">
        <v>0.22</v>
      </c>
      <c r="G15">
        <f t="shared" si="0"/>
        <v>14.142135623730951</v>
      </c>
      <c r="H15">
        <f t="shared" si="1"/>
        <v>11.983935623730948</v>
      </c>
      <c r="I15">
        <f t="shared" si="2"/>
        <v>18.536847440536583</v>
      </c>
      <c r="J15">
        <f t="shared" si="3"/>
        <v>3.1112698372208092</v>
      </c>
      <c r="K15">
        <f t="shared" si="4"/>
        <v>4.873867837220808</v>
      </c>
      <c r="L15">
        <f t="shared" si="5"/>
        <v>-0.237402</v>
      </c>
    </row>
    <row r="16" spans="2:12" x14ac:dyDescent="0.3">
      <c r="F16">
        <v>0.24</v>
      </c>
      <c r="G16">
        <f t="shared" si="0"/>
        <v>14.142135623730951</v>
      </c>
      <c r="H16">
        <f t="shared" si="1"/>
        <v>11.787735623730949</v>
      </c>
      <c r="I16">
        <f t="shared" si="2"/>
        <v>18.410614089024183</v>
      </c>
      <c r="J16">
        <f t="shared" si="3"/>
        <v>3.3941125496954281</v>
      </c>
      <c r="K16">
        <f t="shared" si="4"/>
        <v>5.1115845496954275</v>
      </c>
      <c r="L16">
        <f t="shared" si="5"/>
        <v>-0.282528</v>
      </c>
    </row>
    <row r="17" spans="6:12" x14ac:dyDescent="0.3">
      <c r="F17">
        <v>0.26</v>
      </c>
      <c r="G17">
        <f t="shared" si="0"/>
        <v>14.142135623730951</v>
      </c>
      <c r="H17">
        <f t="shared" si="1"/>
        <v>11.591535623730948</v>
      </c>
      <c r="I17">
        <f t="shared" si="2"/>
        <v>18.285614512950438</v>
      </c>
      <c r="J17">
        <f t="shared" si="3"/>
        <v>3.6769552621700474</v>
      </c>
      <c r="K17">
        <f t="shared" si="4"/>
        <v>5.3453772621700466</v>
      </c>
      <c r="L17">
        <f t="shared" si="5"/>
        <v>-0.33157800000000004</v>
      </c>
    </row>
    <row r="18" spans="6:12" x14ac:dyDescent="0.3">
      <c r="F18">
        <v>0.28000000000000003</v>
      </c>
      <c r="G18">
        <f t="shared" si="0"/>
        <v>14.142135623730951</v>
      </c>
      <c r="H18">
        <f t="shared" si="1"/>
        <v>11.395335623730949</v>
      </c>
      <c r="I18">
        <f t="shared" si="2"/>
        <v>18.161874186808795</v>
      </c>
      <c r="J18">
        <f t="shared" si="3"/>
        <v>3.9597979746446668</v>
      </c>
      <c r="K18">
        <f t="shared" si="4"/>
        <v>5.5752459746446661</v>
      </c>
      <c r="L18">
        <f t="shared" si="5"/>
        <v>-0.38455200000000006</v>
      </c>
    </row>
    <row r="19" spans="6:12" x14ac:dyDescent="0.3">
      <c r="F19">
        <v>0.3</v>
      </c>
      <c r="G19">
        <f t="shared" si="0"/>
        <v>14.142135623730951</v>
      </c>
      <c r="H19">
        <f t="shared" si="1"/>
        <v>11.19913562373095</v>
      </c>
      <c r="I19">
        <f t="shared" si="2"/>
        <v>18.039419023868803</v>
      </c>
      <c r="J19">
        <f t="shared" si="3"/>
        <v>4.2426406871192848</v>
      </c>
      <c r="K19">
        <f t="shared" si="4"/>
        <v>5.8011906871192851</v>
      </c>
      <c r="L19">
        <f t="shared" si="5"/>
        <v>-0.44145000000000001</v>
      </c>
    </row>
    <row r="20" spans="6:12" x14ac:dyDescent="0.3">
      <c r="F20">
        <v>0.32</v>
      </c>
      <c r="G20">
        <f t="shared" si="0"/>
        <v>14.142135623730951</v>
      </c>
      <c r="H20">
        <f t="shared" si="1"/>
        <v>11.002935623730949</v>
      </c>
      <c r="I20">
        <f t="shared" si="2"/>
        <v>17.918275372924917</v>
      </c>
      <c r="J20">
        <f t="shared" si="3"/>
        <v>4.5254833995939041</v>
      </c>
      <c r="K20">
        <f t="shared" si="4"/>
        <v>6.0232113995939045</v>
      </c>
      <c r="L20">
        <f t="shared" si="5"/>
        <v>-0.50227200000000005</v>
      </c>
    </row>
    <row r="21" spans="6:12" x14ac:dyDescent="0.3">
      <c r="F21">
        <v>0.34</v>
      </c>
      <c r="G21">
        <f t="shared" si="0"/>
        <v>14.142135623730951</v>
      </c>
      <c r="H21">
        <f t="shared" si="1"/>
        <v>10.806735623730949</v>
      </c>
      <c r="I21">
        <f t="shared" si="2"/>
        <v>17.798470014055017</v>
      </c>
      <c r="J21">
        <f t="shared" si="3"/>
        <v>4.8083261120685235</v>
      </c>
      <c r="K21">
        <f t="shared" si="4"/>
        <v>6.2413081120685234</v>
      </c>
      <c r="L21">
        <f t="shared" si="5"/>
        <v>-0.56701800000000013</v>
      </c>
    </row>
    <row r="22" spans="6:12" x14ac:dyDescent="0.3">
      <c r="F22">
        <v>0.36</v>
      </c>
      <c r="G22">
        <f t="shared" si="0"/>
        <v>14.142135623730951</v>
      </c>
      <c r="H22">
        <f t="shared" si="1"/>
        <v>10.61053562373095</v>
      </c>
      <c r="I22">
        <f t="shared" si="2"/>
        <v>17.680030153324502</v>
      </c>
      <c r="J22">
        <f t="shared" si="3"/>
        <v>5.0911688245431419</v>
      </c>
      <c r="K22">
        <f t="shared" si="4"/>
        <v>6.4554808245431419</v>
      </c>
      <c r="L22">
        <f t="shared" si="5"/>
        <v>-0.63568800000000003</v>
      </c>
    </row>
    <row r="23" spans="6:12" x14ac:dyDescent="0.3">
      <c r="F23">
        <v>0.38</v>
      </c>
      <c r="G23">
        <f t="shared" si="0"/>
        <v>14.142135623730951</v>
      </c>
      <c r="H23">
        <f t="shared" si="1"/>
        <v>10.414335623730949</v>
      </c>
      <c r="I23">
        <f t="shared" si="2"/>
        <v>17.562983416370681</v>
      </c>
      <c r="J23">
        <f t="shared" si="3"/>
        <v>5.3740115370177612</v>
      </c>
      <c r="K23">
        <f t="shared" si="4"/>
        <v>6.6657295370177607</v>
      </c>
      <c r="L23">
        <f t="shared" si="5"/>
        <v>-0.70828200000000008</v>
      </c>
    </row>
    <row r="24" spans="6:12" x14ac:dyDescent="0.3">
      <c r="F24">
        <v>0.4</v>
      </c>
      <c r="G24">
        <f t="shared" si="0"/>
        <v>14.142135623730951</v>
      </c>
      <c r="H24">
        <f t="shared" si="1"/>
        <v>10.218135623730948</v>
      </c>
      <c r="I24">
        <f t="shared" si="2"/>
        <v>17.447357840800983</v>
      </c>
      <c r="J24">
        <f t="shared" si="3"/>
        <v>5.6568542494923806</v>
      </c>
      <c r="K24">
        <f t="shared" si="4"/>
        <v>6.8720542494923791</v>
      </c>
      <c r="L24">
        <f t="shared" si="5"/>
        <v>-0.78480000000000016</v>
      </c>
    </row>
    <row r="25" spans="6:12" x14ac:dyDescent="0.3">
      <c r="F25">
        <v>0.42</v>
      </c>
      <c r="G25">
        <f t="shared" si="0"/>
        <v>14.142135623730951</v>
      </c>
      <c r="H25">
        <f t="shared" si="1"/>
        <v>10.02193562373095</v>
      </c>
      <c r="I25">
        <f t="shared" si="2"/>
        <v>17.333181867337789</v>
      </c>
      <c r="J25">
        <f t="shared" si="3"/>
        <v>5.939696961966999</v>
      </c>
      <c r="K25">
        <f t="shared" si="4"/>
        <v>7.0744549619669979</v>
      </c>
      <c r="L25">
        <f t="shared" si="5"/>
        <v>-0.86524199999999996</v>
      </c>
    </row>
    <row r="26" spans="6:12" x14ac:dyDescent="0.3">
      <c r="F26">
        <v>0.44</v>
      </c>
      <c r="G26">
        <f t="shared" si="0"/>
        <v>14.142135623730951</v>
      </c>
      <c r="H26">
        <f t="shared" si="1"/>
        <v>9.8257356237309494</v>
      </c>
      <c r="I26">
        <f t="shared" si="2"/>
        <v>17.220484329642282</v>
      </c>
      <c r="J26">
        <f t="shared" si="3"/>
        <v>6.2225396744416184</v>
      </c>
      <c r="K26">
        <f t="shared" si="4"/>
        <v>7.272931674441617</v>
      </c>
      <c r="L26">
        <f t="shared" si="5"/>
        <v>-0.94960800000000001</v>
      </c>
    </row>
    <row r="27" spans="6:12" x14ac:dyDescent="0.3">
      <c r="F27">
        <v>0.46</v>
      </c>
      <c r="G27">
        <f t="shared" si="0"/>
        <v>14.142135623730951</v>
      </c>
      <c r="H27">
        <f t="shared" ref="H27:H55" si="6">$C$5*SIN($C$4) - $C$7*F27</f>
        <v>9.6295356237309484</v>
      </c>
      <c r="I27">
        <f t="shared" ref="I27:I55" si="7">SQRT(G27^2+H27^2)</f>
        <v>17.109294442749629</v>
      </c>
      <c r="J27">
        <f t="shared" ref="J27:J55" si="8">G27 * F27</f>
        <v>6.5053823869162377</v>
      </c>
      <c r="K27">
        <f t="shared" ref="K27:K55" si="9">$C$6 + $C$5*SIN($C$4) *F27  - 0.5*$C$7*F27^2</f>
        <v>7.4674843869162366</v>
      </c>
      <c r="L27">
        <f t="shared" si="5"/>
        <v>-1.0378980000000002</v>
      </c>
    </row>
    <row r="28" spans="6:12" x14ac:dyDescent="0.3">
      <c r="F28">
        <v>0.48</v>
      </c>
      <c r="G28">
        <f t="shared" si="0"/>
        <v>14.142135623730951</v>
      </c>
      <c r="H28">
        <f t="shared" si="6"/>
        <v>9.4333356237309491</v>
      </c>
      <c r="I28">
        <f t="shared" si="7"/>
        <v>16.999641790048148</v>
      </c>
      <c r="J28">
        <f t="shared" si="8"/>
        <v>6.7882250993908562</v>
      </c>
      <c r="K28">
        <f t="shared" si="9"/>
        <v>7.6581130993908548</v>
      </c>
      <c r="L28">
        <f t="shared" si="5"/>
        <v>-1.130112</v>
      </c>
    </row>
    <row r="29" spans="6:12" x14ac:dyDescent="0.3">
      <c r="F29">
        <v>0.5</v>
      </c>
      <c r="G29">
        <f t="shared" si="0"/>
        <v>14.142135623730951</v>
      </c>
      <c r="H29">
        <f t="shared" si="6"/>
        <v>9.2371356237309499</v>
      </c>
      <c r="I29">
        <f t="shared" si="7"/>
        <v>16.891556308736011</v>
      </c>
      <c r="J29">
        <f t="shared" si="8"/>
        <v>7.0710678118654755</v>
      </c>
      <c r="K29">
        <f t="shared" si="9"/>
        <v>7.8448178118654752</v>
      </c>
      <c r="L29">
        <f t="shared" si="5"/>
        <v>-1.2262500000000001</v>
      </c>
    </row>
    <row r="30" spans="6:12" x14ac:dyDescent="0.3">
      <c r="F30">
        <v>0.52</v>
      </c>
      <c r="G30">
        <f t="shared" si="0"/>
        <v>14.142135623730951</v>
      </c>
      <c r="H30">
        <f t="shared" si="6"/>
        <v>9.0409356237309488</v>
      </c>
      <c r="I30">
        <f t="shared" si="7"/>
        <v>16.785068273690381</v>
      </c>
      <c r="J30">
        <f t="shared" si="8"/>
        <v>7.3539105243400948</v>
      </c>
      <c r="K30">
        <f t="shared" si="9"/>
        <v>8.0275985243400942</v>
      </c>
      <c r="L30">
        <f t="shared" si="5"/>
        <v>-1.3263120000000002</v>
      </c>
    </row>
    <row r="31" spans="6:12" x14ac:dyDescent="0.3">
      <c r="F31">
        <v>0.54</v>
      </c>
      <c r="G31">
        <f t="shared" si="0"/>
        <v>14.142135623730951</v>
      </c>
      <c r="H31">
        <f t="shared" si="6"/>
        <v>8.8447356237309478</v>
      </c>
      <c r="I31">
        <f t="shared" si="7"/>
        <v>16.680208279685697</v>
      </c>
      <c r="J31">
        <f t="shared" si="8"/>
        <v>7.6367532368147142</v>
      </c>
      <c r="K31">
        <f t="shared" si="9"/>
        <v>8.2064552368147119</v>
      </c>
    </row>
    <row r="32" spans="6:12" x14ac:dyDescent="0.3">
      <c r="F32">
        <v>0.56000000000000005</v>
      </c>
      <c r="G32">
        <f t="shared" si="0"/>
        <v>14.142135623730951</v>
      </c>
      <c r="H32">
        <f t="shared" si="6"/>
        <v>8.6485356237309485</v>
      </c>
      <c r="I32">
        <f t="shared" si="7"/>
        <v>16.577007221900558</v>
      </c>
      <c r="J32">
        <f t="shared" si="8"/>
        <v>7.9195959492893335</v>
      </c>
      <c r="K32">
        <f t="shared" si="9"/>
        <v>8.3813879492893317</v>
      </c>
    </row>
    <row r="33" spans="6:11" x14ac:dyDescent="0.3">
      <c r="F33">
        <v>0.57999999999999996</v>
      </c>
      <c r="G33">
        <f t="shared" si="0"/>
        <v>14.142135623730951</v>
      </c>
      <c r="H33">
        <f t="shared" si="6"/>
        <v>8.4523356237309493</v>
      </c>
      <c r="I33">
        <f t="shared" si="7"/>
        <v>16.475496274655622</v>
      </c>
      <c r="J33">
        <f t="shared" si="8"/>
        <v>8.2024386617639511</v>
      </c>
      <c r="K33">
        <f t="shared" si="9"/>
        <v>8.5523966617639502</v>
      </c>
    </row>
    <row r="34" spans="6:11" x14ac:dyDescent="0.3">
      <c r="F34">
        <v>0.6</v>
      </c>
      <c r="G34">
        <f t="shared" si="0"/>
        <v>14.142135623730951</v>
      </c>
      <c r="H34">
        <f t="shared" si="6"/>
        <v>8.2561356237309482</v>
      </c>
      <c r="I34">
        <f t="shared" si="7"/>
        <v>16.375706868329051</v>
      </c>
      <c r="J34">
        <f t="shared" si="8"/>
        <v>8.4852813742385695</v>
      </c>
      <c r="K34">
        <f t="shared" si="9"/>
        <v>8.7194813742385691</v>
      </c>
    </row>
    <row r="35" spans="6:11" x14ac:dyDescent="0.3">
      <c r="F35">
        <v>0.62</v>
      </c>
      <c r="G35">
        <f t="shared" si="0"/>
        <v>14.142135623730951</v>
      </c>
      <c r="H35">
        <f t="shared" si="6"/>
        <v>8.059935623730949</v>
      </c>
      <c r="I35">
        <f t="shared" si="7"/>
        <v>16.277670664400581</v>
      </c>
      <c r="J35">
        <f t="shared" si="8"/>
        <v>8.7681240867131898</v>
      </c>
      <c r="K35">
        <f t="shared" si="9"/>
        <v>8.8826420867131883</v>
      </c>
    </row>
    <row r="36" spans="6:11" x14ac:dyDescent="0.3">
      <c r="F36">
        <v>0.64</v>
      </c>
      <c r="G36">
        <f t="shared" si="0"/>
        <v>14.142135623730951</v>
      </c>
      <c r="H36">
        <f t="shared" si="6"/>
        <v>7.8637356237309488</v>
      </c>
      <c r="I36">
        <f t="shared" si="7"/>
        <v>16.181419528580772</v>
      </c>
      <c r="J36">
        <f t="shared" si="8"/>
        <v>9.0509667991878082</v>
      </c>
      <c r="K36">
        <f t="shared" si="9"/>
        <v>9.041878799187808</v>
      </c>
    </row>
    <row r="37" spans="6:11" x14ac:dyDescent="0.3">
      <c r="F37">
        <v>0.66</v>
      </c>
      <c r="G37">
        <f t="shared" si="0"/>
        <v>14.142135623730951</v>
      </c>
      <c r="H37">
        <f t="shared" si="6"/>
        <v>7.6675356237309487</v>
      </c>
      <c r="I37">
        <f t="shared" si="7"/>
        <v>16.086985501988345</v>
      </c>
      <c r="J37">
        <f t="shared" si="8"/>
        <v>9.3338095116624284</v>
      </c>
      <c r="K37">
        <f t="shared" si="9"/>
        <v>9.1971915116624263</v>
      </c>
    </row>
    <row r="38" spans="6:11" x14ac:dyDescent="0.3">
      <c r="F38">
        <v>0.68</v>
      </c>
      <c r="G38">
        <f t="shared" si="0"/>
        <v>14.142135623730951</v>
      </c>
      <c r="H38">
        <f t="shared" si="6"/>
        <v>7.4713356237309485</v>
      </c>
      <c r="I38">
        <f t="shared" si="7"/>
        <v>15.994400770345576</v>
      </c>
      <c r="J38">
        <f t="shared" si="8"/>
        <v>9.6166522241370469</v>
      </c>
      <c r="K38">
        <f t="shared" si="9"/>
        <v>9.3485802241370468</v>
      </c>
    </row>
    <row r="39" spans="6:11" x14ac:dyDescent="0.3">
      <c r="F39">
        <v>0.7</v>
      </c>
      <c r="G39">
        <f t="shared" si="0"/>
        <v>14.142135623730951</v>
      </c>
      <c r="H39">
        <f t="shared" si="6"/>
        <v>7.2751356237309492</v>
      </c>
      <c r="I39">
        <f t="shared" si="7"/>
        <v>15.903697631169901</v>
      </c>
      <c r="J39">
        <f t="shared" si="8"/>
        <v>9.8994949366116654</v>
      </c>
      <c r="K39">
        <f t="shared" si="9"/>
        <v>9.4960449366116642</v>
      </c>
    </row>
    <row r="40" spans="6:11" x14ac:dyDescent="0.3">
      <c r="F40">
        <v>0.72</v>
      </c>
      <c r="G40">
        <f t="shared" si="0"/>
        <v>14.142135623730951</v>
      </c>
      <c r="H40">
        <f t="shared" si="6"/>
        <v>7.0789356237309491</v>
      </c>
      <c r="I40">
        <f t="shared" si="7"/>
        <v>15.814908458948699</v>
      </c>
      <c r="J40">
        <f t="shared" si="8"/>
        <v>10.182337649086284</v>
      </c>
      <c r="K40">
        <f t="shared" si="9"/>
        <v>9.6395856490862837</v>
      </c>
    </row>
    <row r="41" spans="6:11" x14ac:dyDescent="0.3">
      <c r="F41">
        <v>0.74</v>
      </c>
      <c r="G41">
        <f t="shared" si="0"/>
        <v>14.142135623730951</v>
      </c>
      <c r="H41">
        <f t="shared" si="6"/>
        <v>6.8827356237309489</v>
      </c>
      <c r="I41">
        <f t="shared" si="7"/>
        <v>15.728065668294214</v>
      </c>
      <c r="J41">
        <f t="shared" si="8"/>
        <v>10.465180361560904</v>
      </c>
      <c r="K41">
        <f t="shared" si="9"/>
        <v>9.7792023615609018</v>
      </c>
    </row>
    <row r="42" spans="6:11" x14ac:dyDescent="0.3">
      <c r="F42">
        <v>0.76</v>
      </c>
      <c r="G42">
        <f t="shared" si="0"/>
        <v>14.142135623730951</v>
      </c>
      <c r="H42">
        <f t="shared" si="6"/>
        <v>6.6865356237309488</v>
      </c>
      <c r="I42">
        <f t="shared" si="7"/>
        <v>15.643201675086308</v>
      </c>
      <c r="J42">
        <f t="shared" si="8"/>
        <v>10.748023074035522</v>
      </c>
      <c r="K42">
        <f t="shared" si="9"/>
        <v>9.9148950740355204</v>
      </c>
    </row>
    <row r="43" spans="6:11" x14ac:dyDescent="0.3">
      <c r="F43">
        <v>0.78</v>
      </c>
      <c r="G43">
        <f t="shared" si="0"/>
        <v>14.142135623730951</v>
      </c>
      <c r="H43">
        <f t="shared" si="6"/>
        <v>6.4903356237309486</v>
      </c>
      <c r="I43">
        <f t="shared" si="7"/>
        <v>15.560348855622454</v>
      </c>
      <c r="J43">
        <f t="shared" si="8"/>
        <v>11.030865786510143</v>
      </c>
      <c r="K43">
        <f t="shared" si="9"/>
        <v>10.046663786510141</v>
      </c>
    </row>
    <row r="44" spans="6:11" x14ac:dyDescent="0.3">
      <c r="F44">
        <v>0.8</v>
      </c>
      <c r="G44">
        <f t="shared" si="0"/>
        <v>14.142135623730951</v>
      </c>
      <c r="H44">
        <f t="shared" si="6"/>
        <v>6.2941356237309485</v>
      </c>
      <c r="I44">
        <f t="shared" si="7"/>
        <v>15.479539503806921</v>
      </c>
      <c r="J44">
        <f t="shared" si="8"/>
        <v>11.313708498984761</v>
      </c>
      <c r="K44">
        <f t="shared" si="9"/>
        <v>10.174508498984759</v>
      </c>
    </row>
    <row r="45" spans="6:11" x14ac:dyDescent="0.3">
      <c r="F45">
        <v>0.82</v>
      </c>
      <c r="G45">
        <f t="shared" si="0"/>
        <v>14.142135623730951</v>
      </c>
      <c r="H45">
        <f t="shared" si="6"/>
        <v>6.0979356237309492</v>
      </c>
      <c r="I45">
        <f t="shared" si="7"/>
        <v>15.40080578642452</v>
      </c>
      <c r="J45">
        <f t="shared" si="8"/>
        <v>11.59655121145938</v>
      </c>
      <c r="K45">
        <f t="shared" si="9"/>
        <v>10.298429211459379</v>
      </c>
    </row>
    <row r="46" spans="6:11" x14ac:dyDescent="0.3">
      <c r="F46">
        <v>0.84</v>
      </c>
      <c r="G46">
        <f t="shared" si="0"/>
        <v>14.142135623730951</v>
      </c>
      <c r="H46">
        <f t="shared" si="6"/>
        <v>5.90173562373095</v>
      </c>
      <c r="I46">
        <f t="shared" si="7"/>
        <v>15.324179696558474</v>
      </c>
      <c r="J46">
        <f t="shared" si="8"/>
        <v>11.879393923933998</v>
      </c>
      <c r="K46">
        <f t="shared" si="9"/>
        <v>10.418425923933997</v>
      </c>
    </row>
    <row r="47" spans="6:11" x14ac:dyDescent="0.3">
      <c r="F47">
        <v>0.86</v>
      </c>
      <c r="G47">
        <f t="shared" si="0"/>
        <v>14.142135623730951</v>
      </c>
      <c r="H47">
        <f t="shared" si="6"/>
        <v>5.7055356237309489</v>
      </c>
      <c r="I47">
        <f t="shared" si="7"/>
        <v>15.249693005226792</v>
      </c>
      <c r="J47">
        <f t="shared" si="8"/>
        <v>12.162236636408618</v>
      </c>
      <c r="K47">
        <f t="shared" si="9"/>
        <v>10.534498636408618</v>
      </c>
    </row>
    <row r="48" spans="6:11" x14ac:dyDescent="0.3">
      <c r="F48">
        <v>0.88</v>
      </c>
      <c r="G48">
        <f t="shared" si="0"/>
        <v>14.142135623730951</v>
      </c>
      <c r="H48">
        <f t="shared" si="6"/>
        <v>5.5093356237309479</v>
      </c>
      <c r="I48">
        <f t="shared" si="7"/>
        <v>15.177377211327091</v>
      </c>
      <c r="J48">
        <f t="shared" si="8"/>
        <v>12.445079348883237</v>
      </c>
      <c r="K48">
        <f t="shared" si="9"/>
        <v>10.646647348883235</v>
      </c>
    </row>
    <row r="49" spans="6:11" x14ac:dyDescent="0.3">
      <c r="F49">
        <v>0.9</v>
      </c>
      <c r="G49">
        <f t="shared" si="0"/>
        <v>14.142135623730951</v>
      </c>
      <c r="H49">
        <f t="shared" si="6"/>
        <v>5.3131356237309486</v>
      </c>
      <c r="I49">
        <f t="shared" si="7"/>
        <v>15.107263489995761</v>
      </c>
      <c r="J49">
        <f t="shared" si="8"/>
        <v>12.727922061357857</v>
      </c>
      <c r="K49">
        <f t="shared" si="9"/>
        <v>10.754872061357855</v>
      </c>
    </row>
    <row r="50" spans="6:11" x14ac:dyDescent="0.3">
      <c r="F50">
        <v>0.92</v>
      </c>
      <c r="G50">
        <f t="shared" si="0"/>
        <v>14.142135623730951</v>
      </c>
      <c r="H50">
        <f t="shared" si="6"/>
        <v>5.1169356237309476</v>
      </c>
      <c r="I50">
        <f t="shared" si="7"/>
        <v>15.039382639503753</v>
      </c>
      <c r="J50">
        <f t="shared" si="8"/>
        <v>13.010764773832475</v>
      </c>
      <c r="K50">
        <f t="shared" si="9"/>
        <v>10.859172773832473</v>
      </c>
    </row>
    <row r="51" spans="6:11" x14ac:dyDescent="0.3">
      <c r="F51">
        <v>0.94</v>
      </c>
      <c r="G51">
        <f t="shared" si="0"/>
        <v>14.142135623730951</v>
      </c>
      <c r="H51">
        <f t="shared" si="6"/>
        <v>4.9207356237309501</v>
      </c>
      <c r="I51">
        <f t="shared" si="7"/>
        <v>14.973765026827918</v>
      </c>
      <c r="J51">
        <f t="shared" si="8"/>
        <v>13.293607486307094</v>
      </c>
      <c r="K51">
        <f t="shared" si="9"/>
        <v>10.959549486307093</v>
      </c>
    </row>
    <row r="52" spans="6:11" x14ac:dyDescent="0.3">
      <c r="F52">
        <v>0.96</v>
      </c>
      <c r="G52">
        <f t="shared" si="0"/>
        <v>14.142135623730951</v>
      </c>
      <c r="H52">
        <f t="shared" si="6"/>
        <v>4.724535623730949</v>
      </c>
      <c r="I52">
        <f t="shared" si="7"/>
        <v>14.910440532053466</v>
      </c>
      <c r="J52">
        <f t="shared" si="8"/>
        <v>13.576450198781712</v>
      </c>
      <c r="K52">
        <f t="shared" si="9"/>
        <v>11.056002198781711</v>
      </c>
    </row>
    <row r="53" spans="6:11" x14ac:dyDescent="0.3">
      <c r="F53">
        <v>0.98</v>
      </c>
      <c r="G53">
        <f t="shared" si="0"/>
        <v>14.142135623730951</v>
      </c>
      <c r="H53">
        <f t="shared" si="6"/>
        <v>4.5283356237309498</v>
      </c>
      <c r="I53">
        <f t="shared" si="7"/>
        <v>14.849438491779775</v>
      </c>
      <c r="J53">
        <f t="shared" si="8"/>
        <v>13.859292911256333</v>
      </c>
      <c r="K53">
        <f t="shared" si="9"/>
        <v>11.14853091125633</v>
      </c>
    </row>
    <row r="54" spans="6:11" x14ac:dyDescent="0.3">
      <c r="F54">
        <v>1</v>
      </c>
      <c r="G54">
        <f t="shared" si="0"/>
        <v>14.142135623730951</v>
      </c>
      <c r="H54">
        <f t="shared" si="6"/>
        <v>4.3321356237309487</v>
      </c>
      <c r="I54">
        <f t="shared" si="7"/>
        <v>14.790787641718028</v>
      </c>
      <c r="J54">
        <f t="shared" si="8"/>
        <v>14.142135623730951</v>
      </c>
      <c r="K54">
        <f t="shared" si="9"/>
        <v>11.23713562373095</v>
      </c>
    </row>
    <row r="55" spans="6:11" x14ac:dyDescent="0.3">
      <c r="F55">
        <v>1.02</v>
      </c>
      <c r="G55">
        <f t="shared" si="0"/>
        <v>14.142135623730951</v>
      </c>
      <c r="H55">
        <f t="shared" si="6"/>
        <v>4.1359356237309477</v>
      </c>
      <c r="I55">
        <f t="shared" si="7"/>
        <v>14.734516058685021</v>
      </c>
      <c r="J55">
        <f t="shared" si="8"/>
        <v>14.424978336205569</v>
      </c>
      <c r="K55">
        <f t="shared" si="9"/>
        <v>11.321816336205568</v>
      </c>
    </row>
    <row r="56" spans="6:11" x14ac:dyDescent="0.3">
      <c r="F56">
        <v>1.04</v>
      </c>
      <c r="G56">
        <f t="shared" si="0"/>
        <v>14.142135623730951</v>
      </c>
      <c r="H56">
        <f t="shared" ref="H56:H89" si="10">$C$5*SIN($C$4) - $C$7*F56</f>
        <v>3.9397356237309484</v>
      </c>
      <c r="I56">
        <f t="shared" ref="I56:I89" si="11">SQRT(G56^2+H56^2)</f>
        <v>14.680651102212556</v>
      </c>
      <c r="J56">
        <f t="shared" ref="J56:J89" si="12">G56 * F56</f>
        <v>14.70782104868019</v>
      </c>
      <c r="K56">
        <f t="shared" ref="K56:K89" si="13">$C$6 + $C$5*SIN($C$4) *F56  - 0.5*$C$7*F56^2</f>
        <v>11.402573048680187</v>
      </c>
    </row>
    <row r="57" spans="6:11" x14ac:dyDescent="0.3">
      <c r="F57">
        <v>1.06</v>
      </c>
      <c r="G57">
        <f t="shared" si="0"/>
        <v>14.142135623730951</v>
      </c>
      <c r="H57">
        <f t="shared" si="10"/>
        <v>3.7435356237309474</v>
      </c>
      <c r="I57">
        <f t="shared" si="11"/>
        <v>14.62921935600607</v>
      </c>
      <c r="J57">
        <f t="shared" si="12"/>
        <v>14.990663761154808</v>
      </c>
      <c r="K57">
        <f t="shared" si="13"/>
        <v>11.479405761154805</v>
      </c>
    </row>
    <row r="58" spans="6:11" x14ac:dyDescent="0.3">
      <c r="F58">
        <v>1.08</v>
      </c>
      <c r="G58">
        <f t="shared" si="0"/>
        <v>14.142135623730951</v>
      </c>
      <c r="H58">
        <f t="shared" si="10"/>
        <v>3.5473356237309481</v>
      </c>
      <c r="I58">
        <f t="shared" si="11"/>
        <v>14.580246569499113</v>
      </c>
      <c r="J58">
        <f t="shared" si="12"/>
        <v>15.273506473629428</v>
      </c>
      <c r="K58">
        <f t="shared" si="13"/>
        <v>11.552314473629423</v>
      </c>
    </row>
    <row r="59" spans="6:11" x14ac:dyDescent="0.3">
      <c r="F59">
        <v>1.1000000000000001</v>
      </c>
      <c r="G59">
        <f t="shared" si="0"/>
        <v>14.142135623730951</v>
      </c>
      <c r="H59">
        <f t="shared" si="10"/>
        <v>3.3511356237309471</v>
      </c>
      <c r="I59">
        <f t="shared" si="11"/>
        <v>14.533757599761964</v>
      </c>
      <c r="J59">
        <f t="shared" si="12"/>
        <v>15.556349186104047</v>
      </c>
      <c r="K59">
        <f t="shared" si="13"/>
        <v>11.621299186104043</v>
      </c>
    </row>
    <row r="60" spans="6:11" x14ac:dyDescent="0.3">
      <c r="F60">
        <v>1.1200000000000001</v>
      </c>
      <c r="G60">
        <f t="shared" si="0"/>
        <v>14.142135623730951</v>
      </c>
      <c r="H60">
        <f t="shared" si="10"/>
        <v>3.1549356237309478</v>
      </c>
      <c r="I60">
        <f t="shared" si="11"/>
        <v>14.489776354032749</v>
      </c>
      <c r="J60">
        <f t="shared" si="12"/>
        <v>15.839191898578667</v>
      </c>
      <c r="K60">
        <f t="shared" si="13"/>
        <v>11.686359898578665</v>
      </c>
    </row>
    <row r="61" spans="6:11" x14ac:dyDescent="0.3">
      <c r="F61">
        <v>1.1399999999999999</v>
      </c>
      <c r="G61">
        <f t="shared" si="0"/>
        <v>14.142135623730951</v>
      </c>
      <c r="H61">
        <f t="shared" si="10"/>
        <v>2.9587356237309503</v>
      </c>
      <c r="I61">
        <f t="shared" si="11"/>
        <v>14.448325733147582</v>
      </c>
      <c r="J61">
        <f t="shared" si="12"/>
        <v>16.122034611053284</v>
      </c>
      <c r="K61">
        <f t="shared" si="13"/>
        <v>11.747496611053281</v>
      </c>
    </row>
    <row r="62" spans="6:11" x14ac:dyDescent="0.3">
      <c r="F62">
        <v>1.1599999999999999</v>
      </c>
      <c r="G62">
        <f t="shared" si="0"/>
        <v>14.142135623730951</v>
      </c>
      <c r="H62">
        <f t="shared" si="10"/>
        <v>2.7625356237309493</v>
      </c>
      <c r="I62">
        <f t="shared" si="11"/>
        <v>14.409427576152448</v>
      </c>
      <c r="J62">
        <f t="shared" si="12"/>
        <v>16.404877323527902</v>
      </c>
      <c r="K62">
        <f t="shared" si="13"/>
        <v>11.804709323527899</v>
      </c>
    </row>
    <row r="63" spans="6:11" x14ac:dyDescent="0.3">
      <c r="F63">
        <v>1.18</v>
      </c>
      <c r="G63">
        <f t="shared" si="0"/>
        <v>14.142135623730951</v>
      </c>
      <c r="H63">
        <f t="shared" si="10"/>
        <v>2.56633562373095</v>
      </c>
      <c r="I63">
        <f t="shared" si="11"/>
        <v>14.373102606383583</v>
      </c>
      <c r="J63">
        <f t="shared" si="12"/>
        <v>16.687720036002521</v>
      </c>
      <c r="K63">
        <f t="shared" si="13"/>
        <v>11.85799803600252</v>
      </c>
    </row>
    <row r="64" spans="6:11" x14ac:dyDescent="0.3">
      <c r="F64">
        <v>1.2</v>
      </c>
      <c r="G64">
        <f t="shared" si="0"/>
        <v>14.142135623730951</v>
      </c>
      <c r="H64">
        <f t="shared" si="10"/>
        <v>2.370135623730949</v>
      </c>
      <c r="I64">
        <f t="shared" si="11"/>
        <v>14.339370379304613</v>
      </c>
      <c r="J64">
        <f t="shared" si="12"/>
        <v>16.970562748477139</v>
      </c>
      <c r="K64">
        <f t="shared" si="13"/>
        <v>11.907362748477139</v>
      </c>
    </row>
    <row r="65" spans="6:11" x14ac:dyDescent="0.3">
      <c r="F65">
        <v>1.22</v>
      </c>
      <c r="G65">
        <f t="shared" si="0"/>
        <v>14.142135623730951</v>
      </c>
      <c r="H65">
        <f t="shared" si="10"/>
        <v>2.1739356237309497</v>
      </c>
      <c r="I65">
        <f t="shared" si="11"/>
        <v>14.308249232387816</v>
      </c>
      <c r="J65">
        <f t="shared" si="12"/>
        <v>17.253405460951761</v>
      </c>
      <c r="K65">
        <f t="shared" si="13"/>
        <v>11.952803460951756</v>
      </c>
    </row>
    <row r="66" spans="6:11" x14ac:dyDescent="0.3">
      <c r="F66">
        <v>1.24</v>
      </c>
      <c r="G66">
        <f t="shared" si="0"/>
        <v>14.142135623730951</v>
      </c>
      <c r="H66">
        <f t="shared" si="10"/>
        <v>1.9777356237309487</v>
      </c>
      <c r="I66">
        <f t="shared" si="11"/>
        <v>14.279756237323328</v>
      </c>
      <c r="J66">
        <f t="shared" si="12"/>
        <v>17.53624817342638</v>
      </c>
      <c r="K66">
        <f t="shared" si="13"/>
        <v>11.994320173426376</v>
      </c>
    </row>
    <row r="67" spans="6:11" x14ac:dyDescent="0.3">
      <c r="F67">
        <v>1.26</v>
      </c>
      <c r="G67">
        <f t="shared" si="0"/>
        <v>14.142135623730951</v>
      </c>
      <c r="H67">
        <f t="shared" si="10"/>
        <v>1.7815356237309476</v>
      </c>
      <c r="I67">
        <f t="shared" si="11"/>
        <v>14.25390715483381</v>
      </c>
      <c r="J67">
        <f t="shared" si="12"/>
        <v>17.819090885900998</v>
      </c>
      <c r="K67">
        <f t="shared" si="13"/>
        <v>12.031912885900994</v>
      </c>
    </row>
    <row r="68" spans="6:11" x14ac:dyDescent="0.3">
      <c r="F68">
        <v>1.28</v>
      </c>
      <c r="G68">
        <f t="shared" si="0"/>
        <v>14.142135623730951</v>
      </c>
      <c r="H68">
        <f t="shared" si="10"/>
        <v>1.5853356237309484</v>
      </c>
      <c r="I68">
        <f t="shared" si="11"/>
        <v>14.23071639236305</v>
      </c>
      <c r="J68">
        <f t="shared" si="12"/>
        <v>18.101933598375616</v>
      </c>
      <c r="K68">
        <f t="shared" si="13"/>
        <v>12.065581598375616</v>
      </c>
    </row>
    <row r="69" spans="6:11" x14ac:dyDescent="0.3">
      <c r="F69">
        <v>1.3</v>
      </c>
      <c r="G69">
        <f t="shared" ref="G69:G89" si="14">$C$5*COS($C$4)</f>
        <v>14.142135623730951</v>
      </c>
      <c r="H69">
        <f t="shared" si="10"/>
        <v>1.3891356237309473</v>
      </c>
      <c r="I69">
        <f t="shared" si="11"/>
        <v>14.210196964895257</v>
      </c>
      <c r="J69">
        <f t="shared" si="12"/>
        <v>18.384776310850238</v>
      </c>
      <c r="K69">
        <f t="shared" si="13"/>
        <v>12.095326310850234</v>
      </c>
    </row>
    <row r="70" spans="6:11" x14ac:dyDescent="0.3">
      <c r="F70">
        <v>1.32</v>
      </c>
      <c r="G70">
        <f t="shared" si="14"/>
        <v>14.142135623730951</v>
      </c>
      <c r="H70">
        <f t="shared" si="10"/>
        <v>1.1929356237309481</v>
      </c>
      <c r="I70">
        <f t="shared" si="11"/>
        <v>14.192360459147251</v>
      </c>
      <c r="J70">
        <f t="shared" si="12"/>
        <v>18.667619023324857</v>
      </c>
      <c r="K70">
        <f t="shared" si="13"/>
        <v>12.121147023324852</v>
      </c>
    </row>
    <row r="71" spans="6:11" x14ac:dyDescent="0.3">
      <c r="F71">
        <v>1.34</v>
      </c>
      <c r="G71">
        <f t="shared" si="14"/>
        <v>14.142135623730951</v>
      </c>
      <c r="H71">
        <f t="shared" si="10"/>
        <v>0.99673562373094704</v>
      </c>
      <c r="I71">
        <f t="shared" si="11"/>
        <v>14.177217001358706</v>
      </c>
      <c r="J71">
        <f t="shared" si="12"/>
        <v>18.950461735799475</v>
      </c>
      <c r="K71">
        <f t="shared" si="13"/>
        <v>12.14304373579947</v>
      </c>
    </row>
    <row r="72" spans="6:11" x14ac:dyDescent="0.3">
      <c r="F72">
        <v>1.36</v>
      </c>
      <c r="G72">
        <f t="shared" si="14"/>
        <v>14.142135623730951</v>
      </c>
      <c r="H72">
        <f t="shared" si="10"/>
        <v>0.80053562373094778</v>
      </c>
      <c r="I72">
        <f t="shared" si="11"/>
        <v>14.164775228885997</v>
      </c>
      <c r="J72">
        <f t="shared" si="12"/>
        <v>19.233304448274094</v>
      </c>
      <c r="K72">
        <f t="shared" si="13"/>
        <v>12.161016448274092</v>
      </c>
    </row>
    <row r="73" spans="6:11" x14ac:dyDescent="0.3">
      <c r="F73">
        <v>1.38</v>
      </c>
      <c r="G73">
        <f t="shared" si="14"/>
        <v>14.142135623730951</v>
      </c>
      <c r="H73">
        <f t="shared" si="10"/>
        <v>0.60433562373095029</v>
      </c>
      <c r="I73">
        <f t="shared" si="11"/>
        <v>14.155042265783253</v>
      </c>
      <c r="J73">
        <f t="shared" si="12"/>
        <v>19.516147160748712</v>
      </c>
      <c r="K73">
        <f t="shared" si="13"/>
        <v>12.17506516074871</v>
      </c>
    </row>
    <row r="74" spans="6:11" x14ac:dyDescent="0.3">
      <c r="F74">
        <v>1.4</v>
      </c>
      <c r="G74">
        <f t="shared" si="14"/>
        <v>14.142135623730951</v>
      </c>
      <c r="H74">
        <f t="shared" si="10"/>
        <v>0.40813562373094925</v>
      </c>
      <c r="I74">
        <f t="shared" si="11"/>
        <v>14.148023702530269</v>
      </c>
      <c r="J74">
        <f t="shared" si="12"/>
        <v>19.798989873223331</v>
      </c>
      <c r="K74">
        <f t="shared" si="13"/>
        <v>12.185189873223328</v>
      </c>
    </row>
    <row r="75" spans="6:11" x14ac:dyDescent="0.3">
      <c r="F75">
        <v>1.42</v>
      </c>
      <c r="G75">
        <f t="shared" si="14"/>
        <v>14.142135623730951</v>
      </c>
      <c r="H75">
        <f t="shared" si="10"/>
        <v>0.21193562373094998</v>
      </c>
      <c r="I75">
        <f t="shared" si="11"/>
        <v>14.143723580040945</v>
      </c>
      <c r="J75">
        <f t="shared" si="12"/>
        <v>20.081832585697949</v>
      </c>
      <c r="K75">
        <f t="shared" si="13"/>
        <v>12.191390585697945</v>
      </c>
    </row>
    <row r="76" spans="6:11" x14ac:dyDescent="0.3">
      <c r="F76">
        <v>1.44</v>
      </c>
      <c r="G76">
        <f t="shared" si="14"/>
        <v>14.142135623730951</v>
      </c>
      <c r="H76">
        <f t="shared" si="10"/>
        <v>1.5735623730948944E-2</v>
      </c>
      <c r="I76">
        <f t="shared" si="11"/>
        <v>14.142144378058591</v>
      </c>
      <c r="J76">
        <f t="shared" si="12"/>
        <v>20.364675298172568</v>
      </c>
      <c r="K76">
        <f t="shared" si="13"/>
        <v>12.193667298172567</v>
      </c>
    </row>
    <row r="77" spans="6:11" x14ac:dyDescent="0.3">
      <c r="F77">
        <v>1.46</v>
      </c>
      <c r="G77">
        <f t="shared" si="14"/>
        <v>14.142135623730951</v>
      </c>
      <c r="H77">
        <f t="shared" si="10"/>
        <v>-0.18046437626905032</v>
      </c>
      <c r="I77">
        <f t="shared" si="11"/>
        <v>14.143287008015577</v>
      </c>
      <c r="J77">
        <f t="shared" si="12"/>
        <v>20.64751801064719</v>
      </c>
      <c r="K77">
        <f t="shared" si="13"/>
        <v>12.192020010647187</v>
      </c>
    </row>
    <row r="78" spans="6:11" x14ac:dyDescent="0.3">
      <c r="F78">
        <v>1.48</v>
      </c>
      <c r="G78">
        <f t="shared" si="14"/>
        <v>14.142135623730951</v>
      </c>
      <c r="H78">
        <f t="shared" si="10"/>
        <v>-0.37666437626905136</v>
      </c>
      <c r="I78">
        <f t="shared" si="11"/>
        <v>14.147150810405259</v>
      </c>
      <c r="J78">
        <f t="shared" si="12"/>
        <v>20.930360723121808</v>
      </c>
      <c r="K78">
        <f t="shared" si="13"/>
        <v>12.186448723121805</v>
      </c>
    </row>
    <row r="79" spans="6:11" x14ac:dyDescent="0.3">
      <c r="F79">
        <v>1.5</v>
      </c>
      <c r="G79">
        <f t="shared" si="14"/>
        <v>14.142135623730951</v>
      </c>
      <c r="H79">
        <f t="shared" si="10"/>
        <v>-0.57286437626905062</v>
      </c>
      <c r="I79">
        <f t="shared" si="11"/>
        <v>14.153733556683839</v>
      </c>
      <c r="J79">
        <f t="shared" si="12"/>
        <v>21.213203435596427</v>
      </c>
      <c r="K79">
        <f t="shared" si="13"/>
        <v>12.176953435596422</v>
      </c>
    </row>
    <row r="80" spans="6:11" x14ac:dyDescent="0.3">
      <c r="F80">
        <v>1.52</v>
      </c>
      <c r="G80">
        <f t="shared" si="14"/>
        <v>14.142135623730951</v>
      </c>
      <c r="H80">
        <f t="shared" si="10"/>
        <v>-0.76906437626905166</v>
      </c>
      <c r="I80">
        <f t="shared" si="11"/>
        <v>14.163031455689355</v>
      </c>
      <c r="J80">
        <f t="shared" si="12"/>
        <v>21.496046148071045</v>
      </c>
      <c r="K80">
        <f t="shared" si="13"/>
        <v>12.16353414807104</v>
      </c>
    </row>
    <row r="81" spans="6:11" x14ac:dyDescent="0.3">
      <c r="F81">
        <v>1.54</v>
      </c>
      <c r="G81">
        <f t="shared" si="14"/>
        <v>14.142135623730951</v>
      </c>
      <c r="H81">
        <f t="shared" si="10"/>
        <v>-0.9652643762690527</v>
      </c>
      <c r="I81">
        <f t="shared" si="11"/>
        <v>14.175039164534754</v>
      </c>
      <c r="J81">
        <f t="shared" si="12"/>
        <v>21.778888860545663</v>
      </c>
      <c r="K81">
        <f t="shared" si="13"/>
        <v>12.146190860545664</v>
      </c>
    </row>
    <row r="82" spans="6:11" x14ac:dyDescent="0.3">
      <c r="F82">
        <v>1.56</v>
      </c>
      <c r="G82">
        <f t="shared" si="14"/>
        <v>14.142135623730951</v>
      </c>
      <c r="H82">
        <f t="shared" si="10"/>
        <v>-1.161464376269052</v>
      </c>
      <c r="I82">
        <f t="shared" si="11"/>
        <v>14.189749803902185</v>
      </c>
      <c r="J82">
        <f t="shared" si="12"/>
        <v>22.061731573020285</v>
      </c>
      <c r="K82">
        <f t="shared" si="13"/>
        <v>12.124923573020281</v>
      </c>
    </row>
    <row r="83" spans="6:11" x14ac:dyDescent="0.3">
      <c r="F83">
        <v>1.58</v>
      </c>
      <c r="G83">
        <f t="shared" si="14"/>
        <v>14.142135623730951</v>
      </c>
      <c r="H83">
        <f t="shared" si="10"/>
        <v>-1.357664376269053</v>
      </c>
      <c r="I83">
        <f t="shared" si="11"/>
        <v>14.207154977636797</v>
      </c>
      <c r="J83">
        <f t="shared" si="12"/>
        <v>22.344574285494904</v>
      </c>
      <c r="K83">
        <f t="shared" si="13"/>
        <v>12.099732285494898</v>
      </c>
    </row>
    <row r="84" spans="6:11" x14ac:dyDescent="0.3">
      <c r="F84">
        <v>1.6</v>
      </c>
      <c r="G84">
        <f t="shared" si="14"/>
        <v>14.142135623730951</v>
      </c>
      <c r="H84">
        <f t="shared" si="10"/>
        <v>-1.5538643762690523</v>
      </c>
      <c r="I84">
        <f t="shared" si="11"/>
        <v>14.227244796510604</v>
      </c>
      <c r="J84">
        <f t="shared" si="12"/>
        <v>22.627416997969522</v>
      </c>
      <c r="K84">
        <f t="shared" si="13"/>
        <v>12.070616997969516</v>
      </c>
    </row>
    <row r="85" spans="6:11" x14ac:dyDescent="0.3">
      <c r="F85">
        <v>1.62</v>
      </c>
      <c r="G85">
        <f t="shared" si="14"/>
        <v>14.142135623730951</v>
      </c>
      <c r="H85">
        <f t="shared" si="10"/>
        <v>-1.7500643762690533</v>
      </c>
      <c r="I85">
        <f t="shared" si="11"/>
        <v>14.250007906000825</v>
      </c>
      <c r="J85">
        <f t="shared" si="12"/>
        <v>22.910259710444141</v>
      </c>
      <c r="K85">
        <f t="shared" si="13"/>
        <v>12.037577710444138</v>
      </c>
    </row>
    <row r="86" spans="6:11" x14ac:dyDescent="0.3">
      <c r="F86">
        <v>1.64</v>
      </c>
      <c r="G86">
        <f t="shared" si="14"/>
        <v>14.142135623730951</v>
      </c>
      <c r="H86">
        <f t="shared" si="10"/>
        <v>-1.9462643762690508</v>
      </c>
      <c r="I86">
        <f t="shared" si="11"/>
        <v>14.275431517902847</v>
      </c>
      <c r="J86">
        <f t="shared" si="12"/>
        <v>23.193102422918759</v>
      </c>
      <c r="K86">
        <f t="shared" si="13"/>
        <v>12.000614422918757</v>
      </c>
    </row>
    <row r="87" spans="6:11" x14ac:dyDescent="0.3">
      <c r="F87">
        <v>1.66</v>
      </c>
      <c r="G87">
        <f t="shared" si="14"/>
        <v>14.142135623730951</v>
      </c>
      <c r="H87">
        <f t="shared" si="10"/>
        <v>-2.1424643762690518</v>
      </c>
      <c r="I87">
        <f t="shared" si="11"/>
        <v>14.303501445575554</v>
      </c>
      <c r="J87">
        <f t="shared" si="12"/>
        <v>23.475945135393378</v>
      </c>
      <c r="K87">
        <f t="shared" si="13"/>
        <v>11.959727135393374</v>
      </c>
    </row>
    <row r="88" spans="6:11" x14ac:dyDescent="0.3">
      <c r="F88">
        <v>1.68</v>
      </c>
      <c r="G88">
        <f t="shared" si="14"/>
        <v>14.142135623730951</v>
      </c>
      <c r="H88">
        <f t="shared" si="10"/>
        <v>-2.3386643762690493</v>
      </c>
      <c r="I88">
        <f t="shared" si="11"/>
        <v>14.334202142596913</v>
      </c>
      <c r="J88">
        <f t="shared" si="12"/>
        <v>23.758787847867996</v>
      </c>
      <c r="K88">
        <f t="shared" si="13"/>
        <v>11.914915847867993</v>
      </c>
    </row>
    <row r="89" spans="6:11" x14ac:dyDescent="0.3">
      <c r="F89">
        <v>1.7</v>
      </c>
      <c r="G89">
        <f t="shared" si="14"/>
        <v>14.142135623730951</v>
      </c>
      <c r="H89">
        <f t="shared" si="10"/>
        <v>-2.5348643762690504</v>
      </c>
      <c r="I89">
        <f t="shared" si="11"/>
        <v>14.367516744590136</v>
      </c>
      <c r="J89">
        <f t="shared" si="12"/>
        <v>24.041630560342615</v>
      </c>
      <c r="K89">
        <f t="shared" si="13"/>
        <v>11.866180560342615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E853-D6BC-4F8B-AF1D-ADE5DF4339C9}">
  <dimension ref="B2:M103"/>
  <sheetViews>
    <sheetView tabSelected="1" workbookViewId="0">
      <selection activeCell="M3" sqref="M3"/>
    </sheetView>
  </sheetViews>
  <sheetFormatPr defaultRowHeight="14.4" x14ac:dyDescent="0.3"/>
  <cols>
    <col min="2" max="2" width="16.33203125" bestFit="1" customWidth="1"/>
    <col min="3" max="3" width="12" bestFit="1" customWidth="1"/>
    <col min="7" max="7" width="8.88671875" style="5"/>
    <col min="11" max="11" width="14.33203125" customWidth="1"/>
    <col min="12" max="12" width="12.6640625" bestFit="1" customWidth="1"/>
    <col min="13" max="13" width="10.5546875" bestFit="1" customWidth="1"/>
  </cols>
  <sheetData>
    <row r="2" spans="2:13" x14ac:dyDescent="0.3">
      <c r="I2" t="s">
        <v>24</v>
      </c>
      <c r="J2" t="s">
        <v>9</v>
      </c>
      <c r="K2" t="s">
        <v>25</v>
      </c>
      <c r="L2" t="s">
        <v>26</v>
      </c>
      <c r="M2" t="s">
        <v>27</v>
      </c>
    </row>
    <row r="3" spans="2:13" x14ac:dyDescent="0.3">
      <c r="B3" t="s">
        <v>14</v>
      </c>
      <c r="I3">
        <v>0</v>
      </c>
      <c r="J3">
        <f>I3*1000</f>
        <v>0</v>
      </c>
      <c r="K3">
        <f>J3*TAN($C$15)  - ($C$6/(2*$C$9^2) )* (1 + TAN($C$15)^2 )* J3^2</f>
        <v>0</v>
      </c>
      <c r="L3">
        <f>J3*TAN($C$11)  - ($C$6/(2*$C$9^2) )* (1 + TAN($C$11)^2 )* J3^2</f>
        <v>0</v>
      </c>
      <c r="M3">
        <f>J3*TAN($C$19)  - ($C$6/(2*$C$8^2) )* (1 + TAN($C$19)^2 )* J3^2</f>
        <v>0</v>
      </c>
    </row>
    <row r="4" spans="2:13" x14ac:dyDescent="0.3">
      <c r="B4" s="1" t="s">
        <v>9</v>
      </c>
      <c r="C4" s="1">
        <v>1000</v>
      </c>
      <c r="D4" t="s">
        <v>34</v>
      </c>
      <c r="E4">
        <v>0</v>
      </c>
      <c r="I4">
        <v>0.01</v>
      </c>
      <c r="J4">
        <f t="shared" ref="J4:J67" si="0">I4*1000</f>
        <v>10</v>
      </c>
      <c r="K4">
        <f t="shared" ref="K4:K67" si="1">J4*TAN($C$15)  - ($C$6/(2*$C$9^2) )* (1 + TAN($C$15)^2 )* J4^2</f>
        <v>5.9228723013389413</v>
      </c>
      <c r="L4">
        <f t="shared" ref="L4:L67" si="2">J4*TAN($C$11)  - ($C$6/(2*$C$9^2) )* (1 + TAN($C$11)^2 )* J4^2</f>
        <v>39.549971735358291</v>
      </c>
      <c r="M4">
        <f t="shared" ref="M4:M67" si="3">J4*TAN($C$19)  - ($C$6/(2*$C$8^2) )* (1 + TAN($C$19)^2 )* J4^2</f>
        <v>13.335903443821445</v>
      </c>
    </row>
    <row r="5" spans="2:13" x14ac:dyDescent="0.3">
      <c r="B5" s="1" t="s">
        <v>10</v>
      </c>
      <c r="C5" s="1">
        <v>300</v>
      </c>
      <c r="I5">
        <v>0.02</v>
      </c>
      <c r="J5">
        <f t="shared" si="0"/>
        <v>20</v>
      </c>
      <c r="K5">
        <f t="shared" si="1"/>
        <v>11.786696677398309</v>
      </c>
      <c r="L5">
        <f t="shared" si="2"/>
        <v>78.361560203335614</v>
      </c>
      <c r="M5">
        <f t="shared" si="3"/>
        <v>26.46300075746468</v>
      </c>
    </row>
    <row r="6" spans="2:13" x14ac:dyDescent="0.3">
      <c r="B6" t="s">
        <v>28</v>
      </c>
      <c r="C6">
        <v>9.81</v>
      </c>
      <c r="I6">
        <v>0.03</v>
      </c>
      <c r="J6">
        <f t="shared" si="0"/>
        <v>30</v>
      </c>
      <c r="K6">
        <f t="shared" si="1"/>
        <v>17.591473128178098</v>
      </c>
      <c r="L6">
        <f t="shared" si="2"/>
        <v>116.43476540393195</v>
      </c>
      <c r="M6">
        <f t="shared" si="3"/>
        <v>39.3812919409297</v>
      </c>
    </row>
    <row r="7" spans="2:13" x14ac:dyDescent="0.3">
      <c r="I7">
        <v>0.04</v>
      </c>
      <c r="J7">
        <f t="shared" si="0"/>
        <v>40</v>
      </c>
      <c r="K7">
        <f t="shared" si="1"/>
        <v>23.337201653678321</v>
      </c>
      <c r="L7">
        <f t="shared" si="2"/>
        <v>153.76958733714733</v>
      </c>
      <c r="M7">
        <f t="shared" si="3"/>
        <v>52.090776994216512</v>
      </c>
    </row>
    <row r="8" spans="2:13" x14ac:dyDescent="0.3">
      <c r="B8" t="s">
        <v>15</v>
      </c>
      <c r="C8">
        <f>(SQRT(C6)*SQRT(C5+SQRT(C4^2+C5^2)))</f>
        <v>114.82569697259082</v>
      </c>
      <c r="I8">
        <v>0.05</v>
      </c>
      <c r="J8">
        <f t="shared" si="0"/>
        <v>50</v>
      </c>
      <c r="K8">
        <f t="shared" si="1"/>
        <v>29.023882253898961</v>
      </c>
      <c r="L8">
        <f t="shared" si="2"/>
        <v>190.3660260029817</v>
      </c>
      <c r="M8">
        <f t="shared" si="3"/>
        <v>64.591455917325121</v>
      </c>
    </row>
    <row r="9" spans="2:13" x14ac:dyDescent="0.3">
      <c r="B9" s="1" t="s">
        <v>16</v>
      </c>
      <c r="C9" s="1">
        <v>150</v>
      </c>
      <c r="I9">
        <v>0.06</v>
      </c>
      <c r="J9">
        <f t="shared" si="0"/>
        <v>60</v>
      </c>
      <c r="K9">
        <f t="shared" si="1"/>
        <v>34.651514928840029</v>
      </c>
      <c r="L9">
        <f t="shared" si="2"/>
        <v>226.22408140143511</v>
      </c>
      <c r="M9">
        <f t="shared" si="3"/>
        <v>76.883328710255498</v>
      </c>
    </row>
    <row r="10" spans="2:13" x14ac:dyDescent="0.3">
      <c r="I10">
        <v>7.0000000000000007E-2</v>
      </c>
      <c r="J10">
        <f t="shared" si="0"/>
        <v>70</v>
      </c>
      <c r="K10">
        <f t="shared" si="1"/>
        <v>40.220099678501526</v>
      </c>
      <c r="L10">
        <f t="shared" si="2"/>
        <v>261.34375353250755</v>
      </c>
      <c r="M10">
        <f t="shared" si="3"/>
        <v>88.966395373007686</v>
      </c>
    </row>
    <row r="11" spans="2:13" x14ac:dyDescent="0.3">
      <c r="B11" s="2" t="s">
        <v>17</v>
      </c>
      <c r="C11" s="2">
        <f>C24</f>
        <v>1.3253412479491977</v>
      </c>
      <c r="I11">
        <v>0.08</v>
      </c>
      <c r="J11">
        <f t="shared" si="0"/>
        <v>80</v>
      </c>
      <c r="K11">
        <f t="shared" si="1"/>
        <v>45.729636502883444</v>
      </c>
      <c r="L11">
        <f t="shared" si="2"/>
        <v>295.72504239619906</v>
      </c>
      <c r="M11">
        <f t="shared" si="3"/>
        <v>100.84065590558166</v>
      </c>
    </row>
    <row r="12" spans="2:13" x14ac:dyDescent="0.3">
      <c r="B12" s="2" t="s">
        <v>18</v>
      </c>
      <c r="C12" s="2">
        <f>DEGREES(C11)</f>
        <v>75.936459922090606</v>
      </c>
      <c r="I12">
        <v>0.09</v>
      </c>
      <c r="J12">
        <f t="shared" si="0"/>
        <v>90</v>
      </c>
      <c r="K12">
        <f t="shared" si="1"/>
        <v>51.180125401985791</v>
      </c>
      <c r="L12">
        <f t="shared" si="2"/>
        <v>329.36794799250953</v>
      </c>
      <c r="M12">
        <f t="shared" si="3"/>
        <v>112.50611030797741</v>
      </c>
    </row>
    <row r="13" spans="2:13" x14ac:dyDescent="0.3">
      <c r="B13" s="2" t="s">
        <v>19</v>
      </c>
      <c r="C13" s="2">
        <v>27.44</v>
      </c>
      <c r="I13">
        <v>0.1</v>
      </c>
      <c r="J13">
        <f t="shared" si="0"/>
        <v>100</v>
      </c>
      <c r="K13">
        <f t="shared" si="1"/>
        <v>56.571566375808558</v>
      </c>
      <c r="L13">
        <f t="shared" si="2"/>
        <v>362.27247032143902</v>
      </c>
      <c r="M13">
        <f t="shared" si="3"/>
        <v>123.96275858019497</v>
      </c>
    </row>
    <row r="14" spans="2:13" x14ac:dyDescent="0.3">
      <c r="I14">
        <v>0.11</v>
      </c>
      <c r="J14">
        <f t="shared" si="0"/>
        <v>110</v>
      </c>
      <c r="K14">
        <f t="shared" si="1"/>
        <v>61.903959424351754</v>
      </c>
      <c r="L14">
        <f t="shared" si="2"/>
        <v>394.43860938298758</v>
      </c>
      <c r="M14">
        <f t="shared" si="3"/>
        <v>135.21060072223429</v>
      </c>
    </row>
    <row r="15" spans="2:13" x14ac:dyDescent="0.3">
      <c r="B15" s="3" t="s">
        <v>20</v>
      </c>
      <c r="C15" s="3">
        <f>C25</f>
        <v>0.53691187332356594</v>
      </c>
      <c r="I15">
        <v>0.12</v>
      </c>
      <c r="J15">
        <f t="shared" si="0"/>
        <v>120</v>
      </c>
      <c r="K15">
        <f t="shared" si="1"/>
        <v>67.177304547615364</v>
      </c>
      <c r="L15">
        <f t="shared" si="2"/>
        <v>425.8663651771551</v>
      </c>
      <c r="M15">
        <f t="shared" si="3"/>
        <v>146.24963673409542</v>
      </c>
    </row>
    <row r="16" spans="2:13" x14ac:dyDescent="0.3">
      <c r="B16" s="3" t="s">
        <v>21</v>
      </c>
      <c r="C16" s="3">
        <f>DEGREES(C15)</f>
        <v>30.762784311903019</v>
      </c>
      <c r="I16">
        <v>0.13</v>
      </c>
      <c r="J16">
        <f t="shared" si="0"/>
        <v>130</v>
      </c>
      <c r="K16">
        <f t="shared" si="1"/>
        <v>72.391601745599417</v>
      </c>
      <c r="L16">
        <f t="shared" si="2"/>
        <v>456.5557377039417</v>
      </c>
      <c r="M16">
        <f t="shared" si="3"/>
        <v>157.07986661577834</v>
      </c>
    </row>
    <row r="17" spans="2:13" x14ac:dyDescent="0.3">
      <c r="B17" s="3" t="s">
        <v>19</v>
      </c>
      <c r="C17" s="3">
        <v>7.76</v>
      </c>
      <c r="I17">
        <v>0.14000000000000001</v>
      </c>
      <c r="J17">
        <f t="shared" si="0"/>
        <v>140</v>
      </c>
      <c r="K17">
        <f t="shared" si="1"/>
        <v>77.546851018303897</v>
      </c>
      <c r="L17">
        <f t="shared" si="2"/>
        <v>486.50672696334726</v>
      </c>
      <c r="M17">
        <f t="shared" si="3"/>
        <v>167.70129036728304</v>
      </c>
    </row>
    <row r="18" spans="2:13" x14ac:dyDescent="0.3">
      <c r="I18">
        <v>0.15</v>
      </c>
      <c r="J18">
        <f t="shared" si="0"/>
        <v>150</v>
      </c>
      <c r="K18">
        <f t="shared" si="1"/>
        <v>82.643052365728792</v>
      </c>
      <c r="L18">
        <f t="shared" si="2"/>
        <v>515.71933295537201</v>
      </c>
      <c r="M18">
        <f t="shared" si="3"/>
        <v>178.11390798860953</v>
      </c>
    </row>
    <row r="19" spans="2:13" x14ac:dyDescent="0.3">
      <c r="B19" s="4" t="s">
        <v>22</v>
      </c>
      <c r="C19" s="4">
        <f>ATAN((C5+SQRT(C4^2 +C5^2))/C4)</f>
        <v>0.93112656063638188</v>
      </c>
      <c r="I19">
        <v>0.16</v>
      </c>
      <c r="J19">
        <f t="shared" si="0"/>
        <v>160</v>
      </c>
      <c r="K19">
        <f t="shared" si="1"/>
        <v>87.680205787874115</v>
      </c>
      <c r="L19">
        <f t="shared" si="2"/>
        <v>544.19355568001561</v>
      </c>
      <c r="M19">
        <f t="shared" si="3"/>
        <v>188.31771947975781</v>
      </c>
    </row>
    <row r="20" spans="2:13" x14ac:dyDescent="0.3">
      <c r="B20" s="4" t="s">
        <v>23</v>
      </c>
      <c r="C20" s="4">
        <f>DEGREES(C19)</f>
        <v>53.349622116996812</v>
      </c>
      <c r="I20">
        <v>0.17</v>
      </c>
      <c r="J20">
        <f t="shared" si="0"/>
        <v>170</v>
      </c>
      <c r="K20">
        <f t="shared" si="1"/>
        <v>92.658311284739867</v>
      </c>
      <c r="L20">
        <f t="shared" si="2"/>
        <v>571.92939513727833</v>
      </c>
      <c r="M20">
        <f t="shared" si="3"/>
        <v>198.3127248407279</v>
      </c>
    </row>
    <row r="21" spans="2:13" x14ac:dyDescent="0.3">
      <c r="B21" s="4" t="s">
        <v>19</v>
      </c>
      <c r="C21" s="4">
        <v>14.59</v>
      </c>
      <c r="I21">
        <v>0.18</v>
      </c>
      <c r="J21">
        <f t="shared" si="0"/>
        <v>180</v>
      </c>
      <c r="K21">
        <f t="shared" si="1"/>
        <v>97.577368856326032</v>
      </c>
      <c r="L21">
        <f t="shared" si="2"/>
        <v>598.92685132715997</v>
      </c>
      <c r="M21">
        <f t="shared" si="3"/>
        <v>208.09892407151975</v>
      </c>
    </row>
    <row r="22" spans="2:13" x14ac:dyDescent="0.3">
      <c r="I22">
        <v>0.19</v>
      </c>
      <c r="J22">
        <f t="shared" si="0"/>
        <v>190</v>
      </c>
      <c r="K22">
        <f t="shared" si="1"/>
        <v>102.43737850263263</v>
      </c>
      <c r="L22">
        <f t="shared" si="2"/>
        <v>625.18592424966073</v>
      </c>
      <c r="M22">
        <f t="shared" si="3"/>
        <v>217.67631717213339</v>
      </c>
    </row>
    <row r="23" spans="2:13" x14ac:dyDescent="0.3">
      <c r="I23">
        <v>0.2</v>
      </c>
      <c r="J23">
        <f t="shared" si="0"/>
        <v>200</v>
      </c>
      <c r="K23">
        <f t="shared" si="1"/>
        <v>107.23834022365966</v>
      </c>
      <c r="L23">
        <f t="shared" si="2"/>
        <v>650.7066139047804</v>
      </c>
      <c r="M23">
        <f t="shared" si="3"/>
        <v>227.04490414256884</v>
      </c>
    </row>
    <row r="24" spans="2:13" x14ac:dyDescent="0.3">
      <c r="B24" s="4" t="s">
        <v>29</v>
      </c>
      <c r="C24">
        <f>ATAN((-C28+SQRT(C28^2-4*C27*C29))                    /      (2 *C27))</f>
        <v>1.3253412479491977</v>
      </c>
      <c r="I24">
        <v>0.21</v>
      </c>
      <c r="J24">
        <f t="shared" si="0"/>
        <v>210</v>
      </c>
      <c r="K24">
        <f t="shared" si="1"/>
        <v>111.9802540194071</v>
      </c>
      <c r="L24">
        <f t="shared" si="2"/>
        <v>675.48892029251931</v>
      </c>
      <c r="M24">
        <f t="shared" si="3"/>
        <v>236.20468498282605</v>
      </c>
    </row>
    <row r="25" spans="2:13" x14ac:dyDescent="0.3">
      <c r="B25" s="4" t="s">
        <v>30</v>
      </c>
      <c r="C25">
        <f>ATAN((-C28-SQRT(C28^2-4*C27*C29))/(2*C27))</f>
        <v>0.53691187332356594</v>
      </c>
      <c r="I25">
        <v>0.22</v>
      </c>
      <c r="J25">
        <f t="shared" si="0"/>
        <v>220</v>
      </c>
      <c r="K25">
        <f t="shared" si="1"/>
        <v>116.66311988987498</v>
      </c>
      <c r="L25">
        <f t="shared" si="2"/>
        <v>699.53284341287713</v>
      </c>
      <c r="M25">
        <f t="shared" si="3"/>
        <v>245.15565969290506</v>
      </c>
    </row>
    <row r="26" spans="2:13" x14ac:dyDescent="0.3">
      <c r="I26">
        <v>0.23</v>
      </c>
      <c r="J26">
        <f t="shared" si="0"/>
        <v>230</v>
      </c>
      <c r="K26">
        <f t="shared" si="1"/>
        <v>121.28693783506327</v>
      </c>
      <c r="L26">
        <f t="shared" si="2"/>
        <v>722.83838326585396</v>
      </c>
      <c r="M26">
        <f t="shared" si="3"/>
        <v>253.8978282728059</v>
      </c>
    </row>
    <row r="27" spans="2:13" x14ac:dyDescent="0.3">
      <c r="B27" t="s">
        <v>31</v>
      </c>
      <c r="C27">
        <f>(C6/(2*C9^2))*C4^2</f>
        <v>218</v>
      </c>
      <c r="I27">
        <v>0.24</v>
      </c>
      <c r="J27">
        <f t="shared" si="0"/>
        <v>240</v>
      </c>
      <c r="K27">
        <f t="shared" si="1"/>
        <v>125.85170785497201</v>
      </c>
      <c r="L27">
        <f t="shared" si="2"/>
        <v>745.4055398514497</v>
      </c>
      <c r="M27">
        <f t="shared" si="3"/>
        <v>262.43119072252841</v>
      </c>
    </row>
    <row r="28" spans="2:13" x14ac:dyDescent="0.3">
      <c r="B28" t="s">
        <v>32</v>
      </c>
      <c r="C28">
        <f>-C4</f>
        <v>-1000</v>
      </c>
      <c r="I28">
        <v>0.25</v>
      </c>
      <c r="J28">
        <f t="shared" si="0"/>
        <v>250</v>
      </c>
      <c r="K28">
        <f t="shared" si="1"/>
        <v>130.35742994960114</v>
      </c>
      <c r="L28">
        <f t="shared" si="2"/>
        <v>767.23431316966457</v>
      </c>
      <c r="M28">
        <f t="shared" si="3"/>
        <v>270.75574704207281</v>
      </c>
    </row>
    <row r="29" spans="2:13" x14ac:dyDescent="0.3">
      <c r="B29" t="s">
        <v>33</v>
      </c>
      <c r="C29">
        <f>C5-E4+(C6*C4^2)/(2*C9^2)</f>
        <v>518</v>
      </c>
      <c r="I29">
        <v>0.26</v>
      </c>
      <c r="J29">
        <f t="shared" si="0"/>
        <v>260</v>
      </c>
      <c r="K29">
        <f t="shared" si="1"/>
        <v>134.80410411895073</v>
      </c>
      <c r="L29">
        <f t="shared" si="2"/>
        <v>788.32470322049846</v>
      </c>
      <c r="M29">
        <f t="shared" si="3"/>
        <v>278.87149723143904</v>
      </c>
    </row>
    <row r="30" spans="2:13" x14ac:dyDescent="0.3">
      <c r="I30">
        <v>0.27</v>
      </c>
      <c r="J30">
        <f t="shared" si="0"/>
        <v>270</v>
      </c>
      <c r="K30">
        <f t="shared" si="1"/>
        <v>139.19173036302072</v>
      </c>
      <c r="L30">
        <f t="shared" si="2"/>
        <v>808.67671000395148</v>
      </c>
      <c r="M30">
        <f t="shared" si="3"/>
        <v>286.77844129062703</v>
      </c>
    </row>
    <row r="31" spans="2:13" x14ac:dyDescent="0.3">
      <c r="I31">
        <v>0.28000000000000003</v>
      </c>
      <c r="J31">
        <f t="shared" si="0"/>
        <v>280</v>
      </c>
      <c r="K31">
        <f t="shared" si="1"/>
        <v>143.52030868181117</v>
      </c>
      <c r="L31">
        <f t="shared" si="2"/>
        <v>828.2903335200233</v>
      </c>
      <c r="M31">
        <f t="shared" si="3"/>
        <v>294.47657921963673</v>
      </c>
    </row>
    <row r="32" spans="2:13" x14ac:dyDescent="0.3">
      <c r="I32">
        <v>0.28999999999999998</v>
      </c>
      <c r="J32">
        <f t="shared" si="0"/>
        <v>290</v>
      </c>
      <c r="K32">
        <f t="shared" si="1"/>
        <v>147.78983907532202</v>
      </c>
      <c r="L32">
        <f t="shared" si="2"/>
        <v>847.16557376871447</v>
      </c>
      <c r="M32">
        <f t="shared" si="3"/>
        <v>301.96591101846826</v>
      </c>
    </row>
    <row r="33" spans="9:13" x14ac:dyDescent="0.3">
      <c r="I33">
        <v>0.3</v>
      </c>
      <c r="J33">
        <f t="shared" si="0"/>
        <v>300</v>
      </c>
      <c r="K33">
        <f t="shared" si="1"/>
        <v>152.0003215435533</v>
      </c>
      <c r="L33">
        <f t="shared" si="2"/>
        <v>865.30243075002454</v>
      </c>
      <c r="M33">
        <f t="shared" si="3"/>
        <v>309.24643668712162</v>
      </c>
    </row>
    <row r="34" spans="9:13" x14ac:dyDescent="0.3">
      <c r="I34">
        <v>0.31</v>
      </c>
      <c r="J34">
        <f t="shared" si="0"/>
        <v>310</v>
      </c>
      <c r="K34">
        <f t="shared" si="1"/>
        <v>156.151756086505</v>
      </c>
      <c r="L34">
        <f t="shared" si="2"/>
        <v>882.70090446395341</v>
      </c>
      <c r="M34">
        <f t="shared" si="3"/>
        <v>316.31815622559674</v>
      </c>
    </row>
    <row r="35" spans="9:13" x14ac:dyDescent="0.3">
      <c r="I35">
        <v>0.32</v>
      </c>
      <c r="J35">
        <f t="shared" si="0"/>
        <v>320</v>
      </c>
      <c r="K35">
        <f t="shared" si="1"/>
        <v>160.24414270417714</v>
      </c>
      <c r="L35">
        <f t="shared" si="2"/>
        <v>899.36099491050163</v>
      </c>
      <c r="M35">
        <f t="shared" si="3"/>
        <v>323.18106963389357</v>
      </c>
    </row>
    <row r="36" spans="9:13" x14ac:dyDescent="0.3">
      <c r="I36">
        <v>0.33</v>
      </c>
      <c r="J36">
        <f t="shared" si="0"/>
        <v>330</v>
      </c>
      <c r="K36">
        <f t="shared" si="1"/>
        <v>164.2774813965697</v>
      </c>
      <c r="L36">
        <f t="shared" si="2"/>
        <v>915.28270208966842</v>
      </c>
      <c r="M36">
        <f t="shared" si="3"/>
        <v>329.83517691201234</v>
      </c>
    </row>
    <row r="37" spans="9:13" x14ac:dyDescent="0.3">
      <c r="I37">
        <v>0.34</v>
      </c>
      <c r="J37">
        <f t="shared" si="0"/>
        <v>340</v>
      </c>
      <c r="K37">
        <f t="shared" si="1"/>
        <v>168.25177216368269</v>
      </c>
      <c r="L37">
        <f t="shared" si="2"/>
        <v>930.46602600145468</v>
      </c>
      <c r="M37">
        <f t="shared" si="3"/>
        <v>336.28047805995283</v>
      </c>
    </row>
    <row r="38" spans="9:13" x14ac:dyDescent="0.3">
      <c r="I38">
        <v>0.35</v>
      </c>
      <c r="J38">
        <f t="shared" si="0"/>
        <v>350</v>
      </c>
      <c r="K38">
        <f t="shared" si="1"/>
        <v>172.16701500551608</v>
      </c>
      <c r="L38">
        <f t="shared" si="2"/>
        <v>944.91096664585984</v>
      </c>
      <c r="M38">
        <f t="shared" si="3"/>
        <v>342.51697307771508</v>
      </c>
    </row>
    <row r="39" spans="9:13" x14ac:dyDescent="0.3">
      <c r="I39">
        <v>0.36</v>
      </c>
      <c r="J39">
        <f t="shared" si="0"/>
        <v>360</v>
      </c>
      <c r="K39">
        <f t="shared" si="1"/>
        <v>176.0232099220699</v>
      </c>
      <c r="L39">
        <f t="shared" si="2"/>
        <v>958.61752402288391</v>
      </c>
      <c r="M39">
        <f t="shared" si="3"/>
        <v>348.54466196529916</v>
      </c>
    </row>
    <row r="40" spans="9:13" x14ac:dyDescent="0.3">
      <c r="I40">
        <v>0.37</v>
      </c>
      <c r="J40">
        <f t="shared" si="0"/>
        <v>370</v>
      </c>
      <c r="K40">
        <f t="shared" si="1"/>
        <v>179.82035691334417</v>
      </c>
      <c r="L40">
        <f t="shared" si="2"/>
        <v>971.58569813252711</v>
      </c>
      <c r="M40">
        <f t="shared" si="3"/>
        <v>354.363544722705</v>
      </c>
    </row>
    <row r="41" spans="9:13" x14ac:dyDescent="0.3">
      <c r="I41">
        <v>0.38</v>
      </c>
      <c r="J41">
        <f t="shared" si="0"/>
        <v>380</v>
      </c>
      <c r="K41">
        <f t="shared" si="1"/>
        <v>183.55845597933885</v>
      </c>
      <c r="L41">
        <f t="shared" si="2"/>
        <v>983.81548897478922</v>
      </c>
      <c r="M41">
        <f t="shared" si="3"/>
        <v>359.97362134993261</v>
      </c>
    </row>
    <row r="42" spans="9:13" x14ac:dyDescent="0.3">
      <c r="I42">
        <v>0.39</v>
      </c>
      <c r="J42">
        <f t="shared" si="0"/>
        <v>390</v>
      </c>
      <c r="K42">
        <f t="shared" si="1"/>
        <v>187.23750712005395</v>
      </c>
      <c r="L42">
        <f t="shared" si="2"/>
        <v>995.30689654967057</v>
      </c>
      <c r="M42">
        <f t="shared" si="3"/>
        <v>365.37489184698211</v>
      </c>
    </row>
    <row r="43" spans="9:13" x14ac:dyDescent="0.3">
      <c r="I43">
        <v>0.4</v>
      </c>
      <c r="J43">
        <f t="shared" si="0"/>
        <v>400</v>
      </c>
      <c r="K43">
        <f t="shared" si="1"/>
        <v>190.85751033548948</v>
      </c>
      <c r="L43">
        <f t="shared" si="2"/>
        <v>1006.0599208571707</v>
      </c>
      <c r="M43">
        <f t="shared" si="3"/>
        <v>370.56735621385332</v>
      </c>
    </row>
    <row r="44" spans="9:13" x14ac:dyDescent="0.3">
      <c r="I44">
        <v>0.41</v>
      </c>
      <c r="J44">
        <f t="shared" si="0"/>
        <v>410</v>
      </c>
      <c r="K44">
        <f t="shared" si="1"/>
        <v>194.41846562564544</v>
      </c>
      <c r="L44">
        <f t="shared" si="2"/>
        <v>1016.0745618972901</v>
      </c>
      <c r="M44">
        <f t="shared" si="3"/>
        <v>375.55101445054623</v>
      </c>
    </row>
    <row r="45" spans="9:13" x14ac:dyDescent="0.3">
      <c r="I45">
        <v>0.42</v>
      </c>
      <c r="J45">
        <f t="shared" si="0"/>
        <v>420</v>
      </c>
      <c r="K45">
        <f t="shared" si="1"/>
        <v>197.92037299052183</v>
      </c>
      <c r="L45">
        <f t="shared" si="2"/>
        <v>1025.3508196700284</v>
      </c>
      <c r="M45">
        <f t="shared" si="3"/>
        <v>380.32586655706103</v>
      </c>
    </row>
    <row r="46" spans="9:13" x14ac:dyDescent="0.3">
      <c r="I46">
        <v>0.43</v>
      </c>
      <c r="J46">
        <f t="shared" si="0"/>
        <v>430</v>
      </c>
      <c r="K46">
        <f t="shared" si="1"/>
        <v>201.36323243011861</v>
      </c>
      <c r="L46">
        <f t="shared" si="2"/>
        <v>1033.8886941753856</v>
      </c>
      <c r="M46">
        <f t="shared" si="3"/>
        <v>384.89191253339766</v>
      </c>
    </row>
    <row r="47" spans="9:13" x14ac:dyDescent="0.3">
      <c r="I47">
        <v>0.44</v>
      </c>
      <c r="J47">
        <f t="shared" si="0"/>
        <v>440</v>
      </c>
      <c r="K47">
        <f t="shared" si="1"/>
        <v>204.74704394443586</v>
      </c>
      <c r="L47">
        <f t="shared" si="2"/>
        <v>1041.6881854133621</v>
      </c>
      <c r="M47">
        <f t="shared" si="3"/>
        <v>389.24915237955599</v>
      </c>
    </row>
    <row r="48" spans="9:13" x14ac:dyDescent="0.3">
      <c r="I48">
        <v>0.45</v>
      </c>
      <c r="J48">
        <f t="shared" si="0"/>
        <v>450</v>
      </c>
      <c r="K48">
        <f t="shared" si="1"/>
        <v>208.07180753347353</v>
      </c>
      <c r="L48">
        <f t="shared" si="2"/>
        <v>1048.7492933839571</v>
      </c>
      <c r="M48">
        <f t="shared" si="3"/>
        <v>393.39758609553621</v>
      </c>
    </row>
    <row r="49" spans="9:13" x14ac:dyDescent="0.3">
      <c r="I49">
        <v>0.46</v>
      </c>
      <c r="J49">
        <f t="shared" si="0"/>
        <v>460</v>
      </c>
      <c r="K49">
        <f t="shared" si="1"/>
        <v>211.3375231972316</v>
      </c>
      <c r="L49">
        <f t="shared" si="2"/>
        <v>1055.0720180871717</v>
      </c>
      <c r="M49">
        <f t="shared" si="3"/>
        <v>397.3372136813382</v>
      </c>
    </row>
    <row r="50" spans="9:13" x14ac:dyDescent="0.3">
      <c r="I50">
        <v>0.47</v>
      </c>
      <c r="J50">
        <f t="shared" si="0"/>
        <v>470</v>
      </c>
      <c r="K50">
        <f t="shared" si="1"/>
        <v>214.54419093571013</v>
      </c>
      <c r="L50">
        <f t="shared" si="2"/>
        <v>1060.6563595230054</v>
      </c>
      <c r="M50">
        <f t="shared" si="3"/>
        <v>401.06803513696195</v>
      </c>
    </row>
    <row r="51" spans="9:13" x14ac:dyDescent="0.3">
      <c r="I51">
        <v>0.48</v>
      </c>
      <c r="J51">
        <f t="shared" si="0"/>
        <v>480</v>
      </c>
      <c r="K51">
        <f t="shared" si="1"/>
        <v>217.69181074890906</v>
      </c>
      <c r="L51">
        <f t="shared" si="2"/>
        <v>1065.5023176914576</v>
      </c>
      <c r="M51">
        <f t="shared" si="3"/>
        <v>404.59005046240736</v>
      </c>
    </row>
    <row r="52" spans="9:13" x14ac:dyDescent="0.3">
      <c r="I52">
        <v>0.49</v>
      </c>
      <c r="J52">
        <f t="shared" si="0"/>
        <v>490</v>
      </c>
      <c r="K52">
        <f t="shared" si="1"/>
        <v>220.78038263682845</v>
      </c>
      <c r="L52">
        <f t="shared" si="2"/>
        <v>1069.6098925925291</v>
      </c>
      <c r="M52">
        <f t="shared" si="3"/>
        <v>407.90325965767471</v>
      </c>
    </row>
    <row r="53" spans="9:13" x14ac:dyDescent="0.3">
      <c r="I53">
        <v>0.5</v>
      </c>
      <c r="J53">
        <f t="shared" si="0"/>
        <v>500</v>
      </c>
      <c r="K53">
        <f t="shared" si="1"/>
        <v>223.80990659946821</v>
      </c>
      <c r="L53">
        <f t="shared" si="2"/>
        <v>1072.9790842262196</v>
      </c>
      <c r="M53">
        <f t="shared" si="3"/>
        <v>411.00766272276383</v>
      </c>
    </row>
    <row r="54" spans="9:13" x14ac:dyDescent="0.3">
      <c r="I54">
        <v>0.51</v>
      </c>
      <c r="J54">
        <f t="shared" si="0"/>
        <v>510</v>
      </c>
      <c r="K54">
        <f t="shared" si="1"/>
        <v>226.78038263682842</v>
      </c>
      <c r="L54">
        <f t="shared" si="2"/>
        <v>1075.6098925925291</v>
      </c>
      <c r="M54">
        <f t="shared" si="3"/>
        <v>413.90325965767471</v>
      </c>
    </row>
    <row r="55" spans="9:13" x14ac:dyDescent="0.3">
      <c r="I55">
        <v>0.52</v>
      </c>
      <c r="J55">
        <f t="shared" si="0"/>
        <v>520</v>
      </c>
      <c r="K55">
        <f t="shared" si="1"/>
        <v>229.69181074890903</v>
      </c>
      <c r="L55">
        <f t="shared" si="2"/>
        <v>1077.5023176914574</v>
      </c>
      <c r="M55">
        <f t="shared" si="3"/>
        <v>416.59005046240742</v>
      </c>
    </row>
    <row r="56" spans="9:13" x14ac:dyDescent="0.3">
      <c r="I56">
        <v>0.53</v>
      </c>
      <c r="J56">
        <f t="shared" si="0"/>
        <v>530</v>
      </c>
      <c r="K56">
        <f t="shared" si="1"/>
        <v>232.54419093571011</v>
      </c>
      <c r="L56">
        <f t="shared" si="2"/>
        <v>1078.6563595230052</v>
      </c>
      <c r="M56">
        <f t="shared" si="3"/>
        <v>419.06803513696195</v>
      </c>
    </row>
    <row r="57" spans="9:13" x14ac:dyDescent="0.3">
      <c r="I57">
        <v>0.54</v>
      </c>
      <c r="J57">
        <f t="shared" si="0"/>
        <v>540</v>
      </c>
      <c r="K57">
        <f t="shared" si="1"/>
        <v>235.33752319723158</v>
      </c>
      <c r="L57">
        <f t="shared" si="2"/>
        <v>1079.072018087172</v>
      </c>
      <c r="M57">
        <f t="shared" si="3"/>
        <v>421.3372136813382</v>
      </c>
    </row>
    <row r="58" spans="9:13" x14ac:dyDescent="0.3">
      <c r="I58">
        <v>0.55000000000000004</v>
      </c>
      <c r="J58">
        <f t="shared" si="0"/>
        <v>550</v>
      </c>
      <c r="K58">
        <f t="shared" si="1"/>
        <v>238.07180753347353</v>
      </c>
      <c r="L58">
        <f t="shared" si="2"/>
        <v>1078.7492933839576</v>
      </c>
      <c r="M58">
        <f t="shared" si="3"/>
        <v>423.39758609553616</v>
      </c>
    </row>
    <row r="59" spans="9:13" x14ac:dyDescent="0.3">
      <c r="I59">
        <v>0.56000000000000005</v>
      </c>
      <c r="J59">
        <f t="shared" si="0"/>
        <v>560</v>
      </c>
      <c r="K59">
        <f t="shared" si="1"/>
        <v>240.74704394443589</v>
      </c>
      <c r="L59">
        <f t="shared" si="2"/>
        <v>1077.6881854133619</v>
      </c>
      <c r="M59">
        <f t="shared" si="3"/>
        <v>425.24915237955599</v>
      </c>
    </row>
    <row r="60" spans="9:13" x14ac:dyDescent="0.3">
      <c r="I60">
        <v>0.56999999999999995</v>
      </c>
      <c r="J60">
        <f t="shared" si="0"/>
        <v>570</v>
      </c>
      <c r="K60">
        <f t="shared" si="1"/>
        <v>243.36323243011861</v>
      </c>
      <c r="L60">
        <f t="shared" si="2"/>
        <v>1075.8886941753856</v>
      </c>
      <c r="M60">
        <f t="shared" si="3"/>
        <v>426.89191253339766</v>
      </c>
    </row>
    <row r="61" spans="9:13" x14ac:dyDescent="0.3">
      <c r="I61">
        <v>0.57999999999999996</v>
      </c>
      <c r="J61">
        <f t="shared" si="0"/>
        <v>580</v>
      </c>
      <c r="K61">
        <f t="shared" si="1"/>
        <v>245.92037299052186</v>
      </c>
      <c r="L61">
        <f t="shared" si="2"/>
        <v>1073.3508196700284</v>
      </c>
      <c r="M61">
        <f t="shared" si="3"/>
        <v>428.32586655706109</v>
      </c>
    </row>
    <row r="62" spans="9:13" x14ac:dyDescent="0.3">
      <c r="I62">
        <v>0.59</v>
      </c>
      <c r="J62">
        <f t="shared" si="0"/>
        <v>590</v>
      </c>
      <c r="K62">
        <f t="shared" si="1"/>
        <v>248.41846562564541</v>
      </c>
      <c r="L62">
        <f t="shared" si="2"/>
        <v>1070.0745618972903</v>
      </c>
      <c r="M62">
        <f t="shared" si="3"/>
        <v>429.55101445054635</v>
      </c>
    </row>
    <row r="63" spans="9:13" x14ac:dyDescent="0.3">
      <c r="I63">
        <v>0.6</v>
      </c>
      <c r="J63">
        <f t="shared" si="0"/>
        <v>600</v>
      </c>
      <c r="K63">
        <f t="shared" si="1"/>
        <v>250.85751033548951</v>
      </c>
      <c r="L63">
        <f t="shared" si="2"/>
        <v>1066.0599208571709</v>
      </c>
      <c r="M63">
        <f t="shared" si="3"/>
        <v>430.56735621385332</v>
      </c>
    </row>
    <row r="64" spans="9:13" x14ac:dyDescent="0.3">
      <c r="I64">
        <v>0.61</v>
      </c>
      <c r="J64">
        <f t="shared" si="0"/>
        <v>610</v>
      </c>
      <c r="K64">
        <f t="shared" si="1"/>
        <v>253.23750712005392</v>
      </c>
      <c r="L64">
        <f t="shared" si="2"/>
        <v>1061.3068965496705</v>
      </c>
      <c r="M64">
        <f t="shared" si="3"/>
        <v>431.37489184698217</v>
      </c>
    </row>
    <row r="65" spans="9:13" x14ac:dyDescent="0.3">
      <c r="I65">
        <v>0.62</v>
      </c>
      <c r="J65">
        <f t="shared" si="0"/>
        <v>620</v>
      </c>
      <c r="K65">
        <f t="shared" si="1"/>
        <v>255.55845597933887</v>
      </c>
      <c r="L65">
        <f t="shared" si="2"/>
        <v>1055.8154889747893</v>
      </c>
      <c r="M65">
        <f t="shared" si="3"/>
        <v>431.97362134993273</v>
      </c>
    </row>
    <row r="66" spans="9:13" x14ac:dyDescent="0.3">
      <c r="I66">
        <v>0.63</v>
      </c>
      <c r="J66">
        <f t="shared" si="0"/>
        <v>630</v>
      </c>
      <c r="K66">
        <f t="shared" si="1"/>
        <v>257.82035691334414</v>
      </c>
      <c r="L66">
        <f t="shared" si="2"/>
        <v>1049.5856981325273</v>
      </c>
      <c r="M66">
        <f t="shared" si="3"/>
        <v>432.363544722705</v>
      </c>
    </row>
    <row r="67" spans="9:13" x14ac:dyDescent="0.3">
      <c r="I67">
        <v>0.64</v>
      </c>
      <c r="J67">
        <f t="shared" si="0"/>
        <v>640</v>
      </c>
      <c r="K67">
        <f t="shared" si="1"/>
        <v>260.0232099220699</v>
      </c>
      <c r="L67">
        <f t="shared" si="2"/>
        <v>1042.6175240228843</v>
      </c>
      <c r="M67">
        <f t="shared" si="3"/>
        <v>432.54466196529916</v>
      </c>
    </row>
    <row r="68" spans="9:13" x14ac:dyDescent="0.3">
      <c r="I68">
        <v>0.65</v>
      </c>
      <c r="J68">
        <f t="shared" ref="J68:J103" si="4">I68*1000</f>
        <v>650</v>
      </c>
      <c r="K68">
        <f t="shared" ref="K68:K103" si="5">J68*TAN($C$15)  - ($C$6/(2*$C$9^2) )* (1 + TAN($C$15)^2 )* J68^2</f>
        <v>262.16701500551608</v>
      </c>
      <c r="L68">
        <f t="shared" ref="L68:L103" si="6">J68*TAN($C$11)  - ($C$6/(2*$C$9^2) )* (1 + TAN($C$11)^2 )* J68^2</f>
        <v>1034.9109666458601</v>
      </c>
      <c r="M68">
        <f t="shared" ref="M68:M103" si="7">J68*TAN($C$19)  - ($C$6/(2*$C$8^2) )* (1 + TAN($C$19)^2 )* J68^2</f>
        <v>432.51697307771514</v>
      </c>
    </row>
    <row r="69" spans="9:13" x14ac:dyDescent="0.3">
      <c r="I69">
        <v>0.66</v>
      </c>
      <c r="J69">
        <f t="shared" si="4"/>
        <v>660</v>
      </c>
      <c r="K69">
        <f t="shared" si="5"/>
        <v>264.25177216368263</v>
      </c>
      <c r="L69">
        <f t="shared" si="6"/>
        <v>1026.4660260014546</v>
      </c>
      <c r="M69">
        <f t="shared" si="7"/>
        <v>432.28047805995288</v>
      </c>
    </row>
    <row r="70" spans="9:13" x14ac:dyDescent="0.3">
      <c r="I70">
        <v>0.67</v>
      </c>
      <c r="J70">
        <f t="shared" si="4"/>
        <v>670</v>
      </c>
      <c r="K70">
        <f t="shared" si="5"/>
        <v>266.27748139656967</v>
      </c>
      <c r="L70">
        <f t="shared" si="6"/>
        <v>1017.2827020896686</v>
      </c>
      <c r="M70">
        <f t="shared" si="7"/>
        <v>431.8351769120124</v>
      </c>
    </row>
    <row r="71" spans="9:13" x14ac:dyDescent="0.3">
      <c r="I71">
        <v>0.68</v>
      </c>
      <c r="J71">
        <f t="shared" si="4"/>
        <v>680</v>
      </c>
      <c r="K71">
        <f t="shared" si="5"/>
        <v>268.24414270417714</v>
      </c>
      <c r="L71">
        <f t="shared" si="6"/>
        <v>1007.3609949105016</v>
      </c>
      <c r="M71">
        <f t="shared" si="7"/>
        <v>431.18106963389374</v>
      </c>
    </row>
    <row r="72" spans="9:13" x14ac:dyDescent="0.3">
      <c r="I72">
        <v>0.69</v>
      </c>
      <c r="J72">
        <f t="shared" si="4"/>
        <v>690</v>
      </c>
      <c r="K72">
        <f t="shared" si="5"/>
        <v>270.15175608650497</v>
      </c>
      <c r="L72">
        <f t="shared" si="6"/>
        <v>996.70090446395375</v>
      </c>
      <c r="M72">
        <f t="shared" si="7"/>
        <v>430.31815622559685</v>
      </c>
    </row>
    <row r="73" spans="9:13" x14ac:dyDescent="0.3">
      <c r="I73">
        <v>0.7</v>
      </c>
      <c r="J73">
        <f t="shared" si="4"/>
        <v>700</v>
      </c>
      <c r="K73">
        <f t="shared" si="5"/>
        <v>272.0003215435533</v>
      </c>
      <c r="L73">
        <f t="shared" si="6"/>
        <v>985.30243075002477</v>
      </c>
      <c r="M73">
        <f t="shared" si="7"/>
        <v>429.24643668712167</v>
      </c>
    </row>
    <row r="74" spans="9:13" x14ac:dyDescent="0.3">
      <c r="I74">
        <v>0.71</v>
      </c>
      <c r="J74">
        <f t="shared" si="4"/>
        <v>710</v>
      </c>
      <c r="K74">
        <f t="shared" si="5"/>
        <v>273.78983907532199</v>
      </c>
      <c r="L74">
        <f t="shared" si="6"/>
        <v>973.16557376871447</v>
      </c>
      <c r="M74">
        <f t="shared" si="7"/>
        <v>427.96591101846832</v>
      </c>
    </row>
    <row r="75" spans="9:13" x14ac:dyDescent="0.3">
      <c r="I75">
        <v>0.72</v>
      </c>
      <c r="J75">
        <f t="shared" si="4"/>
        <v>720</v>
      </c>
      <c r="K75">
        <f t="shared" si="5"/>
        <v>275.52030868181112</v>
      </c>
      <c r="L75">
        <f t="shared" si="6"/>
        <v>960.29033352002352</v>
      </c>
      <c r="M75">
        <f t="shared" si="7"/>
        <v>426.47657921963685</v>
      </c>
    </row>
    <row r="76" spans="9:13" x14ac:dyDescent="0.3">
      <c r="I76">
        <v>0.73</v>
      </c>
      <c r="J76">
        <f t="shared" si="4"/>
        <v>730</v>
      </c>
      <c r="K76">
        <f t="shared" si="5"/>
        <v>277.19173036302072</v>
      </c>
      <c r="L76">
        <f t="shared" si="6"/>
        <v>946.67671000395171</v>
      </c>
      <c r="M76">
        <f t="shared" si="7"/>
        <v>424.77844129062714</v>
      </c>
    </row>
    <row r="77" spans="9:13" x14ac:dyDescent="0.3">
      <c r="I77">
        <v>0.74</v>
      </c>
      <c r="J77">
        <f t="shared" si="4"/>
        <v>740</v>
      </c>
      <c r="K77">
        <f t="shared" si="5"/>
        <v>278.8041041189507</v>
      </c>
      <c r="L77">
        <f t="shared" si="6"/>
        <v>932.3247032204988</v>
      </c>
      <c r="M77">
        <f t="shared" si="7"/>
        <v>422.87149723143921</v>
      </c>
    </row>
    <row r="78" spans="9:13" x14ac:dyDescent="0.3">
      <c r="I78">
        <v>0.75</v>
      </c>
      <c r="J78">
        <f t="shared" si="4"/>
        <v>750</v>
      </c>
      <c r="K78">
        <f t="shared" si="5"/>
        <v>280.35742994960117</v>
      </c>
      <c r="L78">
        <f t="shared" si="6"/>
        <v>917.2343131696648</v>
      </c>
      <c r="M78">
        <f t="shared" si="7"/>
        <v>420.75574704207304</v>
      </c>
    </row>
    <row r="79" spans="9:13" x14ac:dyDescent="0.3">
      <c r="I79">
        <v>0.76</v>
      </c>
      <c r="J79">
        <f t="shared" si="4"/>
        <v>760</v>
      </c>
      <c r="K79">
        <f t="shared" si="5"/>
        <v>281.85170785497201</v>
      </c>
      <c r="L79">
        <f t="shared" si="6"/>
        <v>901.4055398514497</v>
      </c>
      <c r="M79">
        <f t="shared" si="7"/>
        <v>418.43119072252864</v>
      </c>
    </row>
    <row r="80" spans="9:13" x14ac:dyDescent="0.3">
      <c r="I80">
        <v>0.77</v>
      </c>
      <c r="J80">
        <f t="shared" si="4"/>
        <v>770</v>
      </c>
      <c r="K80">
        <f t="shared" si="5"/>
        <v>283.28693783506333</v>
      </c>
      <c r="L80">
        <f t="shared" si="6"/>
        <v>884.83838326585419</v>
      </c>
      <c r="M80">
        <f t="shared" si="7"/>
        <v>415.89782827280601</v>
      </c>
    </row>
    <row r="81" spans="9:13" x14ac:dyDescent="0.3">
      <c r="I81">
        <v>0.78</v>
      </c>
      <c r="J81">
        <f t="shared" si="4"/>
        <v>780</v>
      </c>
      <c r="K81">
        <f t="shared" si="5"/>
        <v>284.66311988987496</v>
      </c>
      <c r="L81">
        <f t="shared" si="6"/>
        <v>867.53284341287736</v>
      </c>
      <c r="M81">
        <f t="shared" si="7"/>
        <v>413.15565969290526</v>
      </c>
    </row>
    <row r="82" spans="9:13" x14ac:dyDescent="0.3">
      <c r="I82">
        <v>0.79</v>
      </c>
      <c r="J82">
        <f t="shared" si="4"/>
        <v>790</v>
      </c>
      <c r="K82">
        <f t="shared" si="5"/>
        <v>285.98025401940708</v>
      </c>
      <c r="L82">
        <f t="shared" si="6"/>
        <v>849.48892029251965</v>
      </c>
      <c r="M82">
        <f t="shared" si="7"/>
        <v>410.20468498282617</v>
      </c>
    </row>
    <row r="83" spans="9:13" x14ac:dyDescent="0.3">
      <c r="I83">
        <v>0.8</v>
      </c>
      <c r="J83">
        <f t="shared" si="4"/>
        <v>800</v>
      </c>
      <c r="K83">
        <f t="shared" si="5"/>
        <v>287.23834022365963</v>
      </c>
      <c r="L83">
        <f t="shared" si="6"/>
        <v>830.70661390478062</v>
      </c>
      <c r="M83">
        <f t="shared" si="7"/>
        <v>407.04490414256907</v>
      </c>
    </row>
    <row r="84" spans="9:13" x14ac:dyDescent="0.3">
      <c r="I84">
        <v>0.81</v>
      </c>
      <c r="J84">
        <f t="shared" si="4"/>
        <v>810</v>
      </c>
      <c r="K84">
        <f t="shared" si="5"/>
        <v>288.43737850263267</v>
      </c>
      <c r="L84">
        <f t="shared" si="6"/>
        <v>811.18592424966073</v>
      </c>
      <c r="M84">
        <f t="shared" si="7"/>
        <v>403.67631717213351</v>
      </c>
    </row>
    <row r="85" spans="9:13" x14ac:dyDescent="0.3">
      <c r="I85">
        <v>0.82</v>
      </c>
      <c r="J85">
        <f t="shared" si="4"/>
        <v>820</v>
      </c>
      <c r="K85">
        <f t="shared" si="5"/>
        <v>289.57736885632596</v>
      </c>
      <c r="L85">
        <f t="shared" si="6"/>
        <v>790.92685132716042</v>
      </c>
      <c r="M85">
        <f t="shared" si="7"/>
        <v>400.09892407151983</v>
      </c>
    </row>
    <row r="86" spans="9:13" x14ac:dyDescent="0.3">
      <c r="I86">
        <v>0.83</v>
      </c>
      <c r="J86">
        <f t="shared" si="4"/>
        <v>830</v>
      </c>
      <c r="K86">
        <f t="shared" si="5"/>
        <v>290.65831128473985</v>
      </c>
      <c r="L86">
        <f t="shared" si="6"/>
        <v>769.92939513727879</v>
      </c>
      <c r="M86">
        <f t="shared" si="7"/>
        <v>396.31272484072804</v>
      </c>
    </row>
    <row r="87" spans="9:13" x14ac:dyDescent="0.3">
      <c r="I87">
        <v>0.84</v>
      </c>
      <c r="J87">
        <f t="shared" si="4"/>
        <v>840</v>
      </c>
      <c r="K87">
        <f t="shared" si="5"/>
        <v>291.68020578787412</v>
      </c>
      <c r="L87">
        <f t="shared" si="6"/>
        <v>748.19355568001583</v>
      </c>
      <c r="M87">
        <f t="shared" si="7"/>
        <v>392.3177194797579</v>
      </c>
    </row>
    <row r="88" spans="9:13" x14ac:dyDescent="0.3">
      <c r="I88">
        <v>0.85</v>
      </c>
      <c r="J88">
        <f t="shared" si="4"/>
        <v>850</v>
      </c>
      <c r="K88">
        <f t="shared" si="5"/>
        <v>292.64305236572875</v>
      </c>
      <c r="L88">
        <f t="shared" si="6"/>
        <v>725.71933295537201</v>
      </c>
      <c r="M88">
        <f t="shared" si="7"/>
        <v>388.11390798860975</v>
      </c>
    </row>
    <row r="89" spans="9:13" x14ac:dyDescent="0.3">
      <c r="I89">
        <v>0.86</v>
      </c>
      <c r="J89">
        <f t="shared" si="4"/>
        <v>860</v>
      </c>
      <c r="K89">
        <f t="shared" si="5"/>
        <v>293.54685101830387</v>
      </c>
      <c r="L89">
        <f t="shared" si="6"/>
        <v>702.50672696334732</v>
      </c>
      <c r="M89">
        <f t="shared" si="7"/>
        <v>383.70129036728315</v>
      </c>
    </row>
    <row r="90" spans="9:13" x14ac:dyDescent="0.3">
      <c r="I90">
        <v>0.87</v>
      </c>
      <c r="J90">
        <f t="shared" si="4"/>
        <v>870</v>
      </c>
      <c r="K90">
        <f t="shared" si="5"/>
        <v>294.39160174559942</v>
      </c>
      <c r="L90">
        <f t="shared" si="6"/>
        <v>678.55573770394221</v>
      </c>
      <c r="M90">
        <f t="shared" si="7"/>
        <v>379.07986661577866</v>
      </c>
    </row>
    <row r="91" spans="9:13" x14ac:dyDescent="0.3">
      <c r="I91">
        <v>0.88</v>
      </c>
      <c r="J91">
        <f t="shared" si="4"/>
        <v>880</v>
      </c>
      <c r="K91">
        <f t="shared" si="5"/>
        <v>295.17730454761534</v>
      </c>
      <c r="L91">
        <f t="shared" si="6"/>
        <v>653.86636517715533</v>
      </c>
      <c r="M91">
        <f t="shared" si="7"/>
        <v>374.24963673409559</v>
      </c>
    </row>
    <row r="92" spans="9:13" x14ac:dyDescent="0.3">
      <c r="I92">
        <v>0.89</v>
      </c>
      <c r="J92">
        <f t="shared" si="4"/>
        <v>890</v>
      </c>
      <c r="K92">
        <f t="shared" si="5"/>
        <v>295.90395942435168</v>
      </c>
      <c r="L92">
        <f t="shared" si="6"/>
        <v>628.43860938298803</v>
      </c>
      <c r="M92">
        <f t="shared" si="7"/>
        <v>369.2106007222344</v>
      </c>
    </row>
    <row r="93" spans="9:13" x14ac:dyDescent="0.3">
      <c r="I93">
        <v>0.9</v>
      </c>
      <c r="J93">
        <f t="shared" si="4"/>
        <v>900</v>
      </c>
      <c r="K93">
        <f t="shared" si="5"/>
        <v>296.57156637580857</v>
      </c>
      <c r="L93">
        <f t="shared" si="6"/>
        <v>602.27247032143896</v>
      </c>
      <c r="M93">
        <f t="shared" si="7"/>
        <v>363.96275858019521</v>
      </c>
    </row>
    <row r="94" spans="9:13" x14ac:dyDescent="0.3">
      <c r="I94">
        <v>0.91</v>
      </c>
      <c r="J94">
        <f t="shared" si="4"/>
        <v>910</v>
      </c>
      <c r="K94">
        <f t="shared" si="5"/>
        <v>297.18012540198572</v>
      </c>
      <c r="L94">
        <f t="shared" si="6"/>
        <v>575.36794799250993</v>
      </c>
      <c r="M94">
        <f t="shared" si="7"/>
        <v>358.50611030797756</v>
      </c>
    </row>
    <row r="95" spans="9:13" x14ac:dyDescent="0.3">
      <c r="I95">
        <v>0.92</v>
      </c>
      <c r="J95">
        <f t="shared" si="4"/>
        <v>920</v>
      </c>
      <c r="K95">
        <f t="shared" si="5"/>
        <v>297.72963650288341</v>
      </c>
      <c r="L95">
        <f t="shared" si="6"/>
        <v>547.72504239619957</v>
      </c>
      <c r="M95">
        <f t="shared" si="7"/>
        <v>352.84065590558191</v>
      </c>
    </row>
    <row r="96" spans="9:13" x14ac:dyDescent="0.3">
      <c r="I96">
        <v>0.93</v>
      </c>
      <c r="J96">
        <f t="shared" si="4"/>
        <v>930</v>
      </c>
      <c r="K96">
        <f t="shared" si="5"/>
        <v>298.22009967850158</v>
      </c>
      <c r="L96">
        <f t="shared" si="6"/>
        <v>519.34375353250789</v>
      </c>
      <c r="M96">
        <f t="shared" si="7"/>
        <v>346.96639537300791</v>
      </c>
    </row>
    <row r="97" spans="9:13" x14ac:dyDescent="0.3">
      <c r="I97">
        <v>0.94</v>
      </c>
      <c r="J97">
        <f t="shared" si="4"/>
        <v>940</v>
      </c>
      <c r="K97">
        <f t="shared" si="5"/>
        <v>298.65151492884002</v>
      </c>
      <c r="L97">
        <f t="shared" si="6"/>
        <v>490.2240814014358</v>
      </c>
      <c r="M97">
        <f t="shared" si="7"/>
        <v>340.8833287102558</v>
      </c>
    </row>
    <row r="98" spans="9:13" x14ac:dyDescent="0.3">
      <c r="I98">
        <v>0.95</v>
      </c>
      <c r="J98">
        <f t="shared" si="4"/>
        <v>950</v>
      </c>
      <c r="K98">
        <f t="shared" si="5"/>
        <v>299.02388225389893</v>
      </c>
      <c r="L98">
        <f t="shared" si="6"/>
        <v>460.36602600298193</v>
      </c>
      <c r="M98">
        <f t="shared" si="7"/>
        <v>334.59145591732533</v>
      </c>
    </row>
    <row r="99" spans="9:13" x14ac:dyDescent="0.3">
      <c r="I99">
        <v>0.96</v>
      </c>
      <c r="J99">
        <f t="shared" si="4"/>
        <v>960</v>
      </c>
      <c r="K99">
        <f t="shared" si="5"/>
        <v>299.33720165367828</v>
      </c>
      <c r="L99">
        <f t="shared" si="6"/>
        <v>429.76958733714764</v>
      </c>
      <c r="M99">
        <f t="shared" si="7"/>
        <v>328.09077699421664</v>
      </c>
    </row>
    <row r="100" spans="9:13" x14ac:dyDescent="0.3">
      <c r="I100">
        <v>0.97</v>
      </c>
      <c r="J100">
        <f t="shared" si="4"/>
        <v>970</v>
      </c>
      <c r="K100">
        <f t="shared" si="5"/>
        <v>299.59147312817811</v>
      </c>
      <c r="L100">
        <f t="shared" si="6"/>
        <v>398.43476540393249</v>
      </c>
      <c r="M100">
        <f t="shared" si="7"/>
        <v>321.38129194092994</v>
      </c>
    </row>
    <row r="101" spans="9:13" x14ac:dyDescent="0.3">
      <c r="I101">
        <v>0.98</v>
      </c>
      <c r="J101">
        <f t="shared" si="4"/>
        <v>980</v>
      </c>
      <c r="K101">
        <f t="shared" si="5"/>
        <v>299.78669667739831</v>
      </c>
      <c r="L101">
        <f t="shared" si="6"/>
        <v>366.36156020333601</v>
      </c>
      <c r="M101">
        <f t="shared" si="7"/>
        <v>314.4630007574649</v>
      </c>
    </row>
    <row r="102" spans="9:13" x14ac:dyDescent="0.3">
      <c r="I102">
        <v>0.99</v>
      </c>
      <c r="J102">
        <f t="shared" si="4"/>
        <v>990</v>
      </c>
      <c r="K102">
        <f t="shared" si="5"/>
        <v>299.92287230133888</v>
      </c>
      <c r="L102">
        <f t="shared" si="6"/>
        <v>333.54997173535867</v>
      </c>
      <c r="M102">
        <f t="shared" si="7"/>
        <v>307.33590344382173</v>
      </c>
    </row>
    <row r="103" spans="9:13" x14ac:dyDescent="0.3">
      <c r="I103">
        <v>1</v>
      </c>
      <c r="J103">
        <f t="shared" si="4"/>
        <v>1000</v>
      </c>
      <c r="K103">
        <f t="shared" si="5"/>
        <v>299.99999999999994</v>
      </c>
      <c r="L103">
        <f t="shared" si="6"/>
        <v>300.00000000000045</v>
      </c>
      <c r="M103">
        <f t="shared" si="7"/>
        <v>300.00000000000023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Malik</dc:creator>
  <cp:lastModifiedBy>Umair Malik</cp:lastModifiedBy>
  <dcterms:created xsi:type="dcterms:W3CDTF">2024-03-07T21:21:45Z</dcterms:created>
  <dcterms:modified xsi:type="dcterms:W3CDTF">2024-03-08T22:42:12Z</dcterms:modified>
</cp:coreProperties>
</file>