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4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/colors4.xml" ContentType="application/vnd.ms-office.chartcolor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00" yWindow="465" windowWidth="20730" windowHeight="11760"/>
  </bookViews>
  <sheets>
    <sheet name="Example" sheetId="6" r:id="rId1"/>
  </sheets>
  <calcPr calcId="124519"/>
</workbook>
</file>

<file path=xl/calcChain.xml><?xml version="1.0" encoding="utf-8"?>
<calcChain xmlns="http://schemas.openxmlformats.org/spreadsheetml/2006/main">
  <c r="R2" i="6"/>
  <c r="S3"/>
  <c r="S4"/>
  <c r="S5"/>
  <c r="R3"/>
  <c r="R4"/>
  <c r="R5"/>
  <c r="S2"/>
  <c r="I5" l="1"/>
  <c r="C5"/>
  <c r="C2"/>
  <c r="C3"/>
  <c r="C4"/>
  <c r="G5"/>
  <c r="G4"/>
  <c r="I4" s="1"/>
  <c r="G3"/>
  <c r="I3" s="1"/>
  <c r="G2"/>
  <c r="I2" s="1"/>
</calcChain>
</file>

<file path=xl/sharedStrings.xml><?xml version="1.0" encoding="utf-8"?>
<sst xmlns="http://schemas.openxmlformats.org/spreadsheetml/2006/main" count="20" uniqueCount="20">
  <si>
    <t>FINANCIAL YEAR</t>
  </si>
  <si>
    <t>ROIC</t>
  </si>
  <si>
    <t>Current Ratio</t>
  </si>
  <si>
    <t>Total Revenue</t>
  </si>
  <si>
    <t>Total stockholders' equity</t>
  </si>
  <si>
    <t>Operating Cash Flow</t>
  </si>
  <si>
    <t>Capital Expenditure</t>
  </si>
  <si>
    <t>Cash Flow For Owners</t>
  </si>
  <si>
    <t>Net Income</t>
  </si>
  <si>
    <t>Long Term Debt</t>
  </si>
  <si>
    <t>Cash Flow For Owners = Operating Cash Flow - Capital Expenditure</t>
  </si>
  <si>
    <t>ROIC = Cash Flow For Owners / (Long Term Debt + Total stockholders' equity)</t>
  </si>
  <si>
    <t>Total Cash</t>
  </si>
  <si>
    <t>Total Current Assets</t>
  </si>
  <si>
    <t>Total Current Liabilities</t>
  </si>
  <si>
    <t>Total Liabilities</t>
  </si>
  <si>
    <t>Total Assets</t>
  </si>
  <si>
    <t>Debt to Equity Ratio</t>
  </si>
  <si>
    <t>Current Ratio = Total Current Assets / Total Current Liabilities</t>
  </si>
  <si>
    <t>Debt to Equity Ratio = Total Liabilities / Total stockholders' equiy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</si>
</sst>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"/>
  </numFmts>
  <fonts count="7"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</font>
    <font>
      <sz val="8"/>
      <color rgb="FF333333"/>
      <name val="Verdana"/>
      <family val="2"/>
    </font>
    <font>
      <sz val="13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2" fillId="0" borderId="0" xfId="0" applyFont="1" applyAlignment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/>
    <xf numFmtId="8" fontId="5" fillId="0" borderId="0" xfId="0" applyNumberFormat="1" applyFont="1" applyAlignment="1"/>
    <xf numFmtId="3" fontId="5" fillId="0" borderId="0" xfId="0" applyNumberFormat="1" applyFont="1" applyAlignment="1"/>
    <xf numFmtId="8" fontId="1" fillId="0" borderId="0" xfId="0" applyNumberFormat="1" applyFont="1" applyAlignment="1"/>
    <xf numFmtId="3" fontId="6" fillId="0" borderId="0" xfId="0" applyNumberFormat="1" applyFont="1" applyAlignment="1"/>
    <xf numFmtId="9" fontId="0" fillId="0" borderId="3" xfId="1" applyFont="1" applyBorder="1" applyAlignment="1"/>
    <xf numFmtId="0" fontId="4" fillId="2" borderId="4" xfId="0" applyFont="1" applyFill="1" applyBorder="1" applyAlignment="1"/>
    <xf numFmtId="0" fontId="4" fillId="2" borderId="0" xfId="0" applyFont="1" applyFill="1" applyBorder="1" applyAlignment="1"/>
    <xf numFmtId="164" fontId="0" fillId="0" borderId="0" xfId="0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1"/>
          <c:order val="0"/>
          <c:tx>
            <c:strRef>
              <c:f>Example!$B$1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Example!$A$2:$A$5</c:f>
              <c:numCache>
                <c:formatCode>General</c:formatCode>
                <c:ptCount val="4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</c:numCache>
            </c:numRef>
          </c:cat>
          <c:val>
            <c:numRef>
              <c:f>Example!$B$2:$B$5</c:f>
              <c:numCache>
                <c:formatCode>"$"#,##0.00_);[Red]\("$"#,##0.00\)</c:formatCode>
                <c:ptCount val="4"/>
                <c:pt idx="0">
                  <c:v>91154</c:v>
                </c:pt>
                <c:pt idx="1">
                  <c:v>96571</c:v>
                </c:pt>
                <c:pt idx="2">
                  <c:v>110360</c:v>
                </c:pt>
                <c:pt idx="3">
                  <c:v>125843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0D7-744C-8D22-A235E04871A7}"/>
            </c:ext>
          </c:extLst>
        </c:ser>
        <c:ser>
          <c:idx val="2"/>
          <c:order val="1"/>
          <c:tx>
            <c:strRef>
              <c:f>Example!$C$1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Example!$A$2:$A$5</c:f>
              <c:numCache>
                <c:formatCode>General</c:formatCode>
                <c:ptCount val="4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</c:numCache>
            </c:numRef>
          </c:cat>
          <c:val>
            <c:numRef>
              <c:f>Example!$C$2:$C$5</c:f>
              <c:numCache>
                <c:formatCode>"$"#,##0.00_);[Red]\("$"#,##0.00\)</c:formatCode>
                <c:ptCount val="4"/>
                <c:pt idx="0">
                  <c:v>16407.72</c:v>
                </c:pt>
                <c:pt idx="1">
                  <c:v>24142.75</c:v>
                </c:pt>
                <c:pt idx="2">
                  <c:v>17657.600000000002</c:v>
                </c:pt>
                <c:pt idx="3">
                  <c:v>36494.469999999994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0D7-744C-8D22-A235E04871A7}"/>
            </c:ext>
          </c:extLst>
        </c:ser>
        <c:ser>
          <c:idx val="0"/>
          <c:order val="2"/>
          <c:tx>
            <c:strRef>
              <c:f>Example!$E$1</c:f>
              <c:strCache>
                <c:ptCount val="1"/>
                <c:pt idx="0">
                  <c:v>Operating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Example!$E$2:$E$5</c:f>
              <c:numCache>
                <c:formatCode>#,##0</c:formatCode>
                <c:ptCount val="4"/>
                <c:pt idx="0">
                  <c:v>33325</c:v>
                </c:pt>
                <c:pt idx="1">
                  <c:v>39507</c:v>
                </c:pt>
                <c:pt idx="2">
                  <c:v>43884</c:v>
                </c:pt>
                <c:pt idx="3">
                  <c:v>52185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0D7-744C-8D22-A235E04871A7}"/>
            </c:ext>
          </c:extLst>
        </c:ser>
        <c:gapWidth val="219"/>
        <c:overlap val="-27"/>
        <c:axId val="147327232"/>
        <c:axId val="147337216"/>
      </c:barChart>
      <c:catAx>
        <c:axId val="14732723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37216"/>
        <c:crosses val="autoZero"/>
        <c:auto val="1"/>
        <c:lblAlgn val="ctr"/>
        <c:lblOffset val="100"/>
      </c:catAx>
      <c:valAx>
        <c:axId val="1473372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2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1"/>
          <c:order val="0"/>
          <c:tx>
            <c:strRef>
              <c:f>Example!$L$1</c:f>
              <c:strCache>
                <c:ptCount val="1"/>
                <c:pt idx="0">
                  <c:v>Total Cash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Example!$A$2:$A$5</c:f>
              <c:numCache>
                <c:formatCode>General</c:formatCode>
                <c:ptCount val="4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</c:numCache>
            </c:numRef>
          </c:cat>
          <c:val>
            <c:numRef>
              <c:f>Example!$L$2:$L$5</c:f>
              <c:numCache>
                <c:formatCode>#,##0</c:formatCode>
                <c:ptCount val="4"/>
                <c:pt idx="0">
                  <c:v>133819000</c:v>
                </c:pt>
                <c:pt idx="1">
                  <c:v>133768000</c:v>
                </c:pt>
                <c:pt idx="2">
                  <c:v>132981000</c:v>
                </c:pt>
                <c:pt idx="3">
                  <c:v>113240000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CA5-764B-9FBA-0EDD4FF128EB}"/>
            </c:ext>
          </c:extLst>
        </c:ser>
        <c:ser>
          <c:idx val="2"/>
          <c:order val="1"/>
          <c:tx>
            <c:strRef>
              <c:f>Example!$M$1</c:f>
              <c:strCache>
                <c:ptCount val="1"/>
                <c:pt idx="0">
                  <c:v>Total Current Assets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Example!$A$2:$A$5</c:f>
              <c:numCache>
                <c:formatCode>General</c:formatCode>
                <c:ptCount val="4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</c:numCache>
            </c:numRef>
          </c:cat>
          <c:val>
            <c:numRef>
              <c:f>Example!$M$2:$M$5</c:f>
              <c:numCache>
                <c:formatCode>#,##0</c:formatCode>
                <c:ptCount val="4"/>
                <c:pt idx="0">
                  <c:v>175552000</c:v>
                </c:pt>
                <c:pt idx="1">
                  <c:v>169662000</c:v>
                </c:pt>
                <c:pt idx="2">
                  <c:v>159851000</c:v>
                </c:pt>
                <c:pt idx="3">
                  <c:v>139660000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CA5-764B-9FBA-0EDD4FF128EB}"/>
            </c:ext>
          </c:extLst>
        </c:ser>
        <c:ser>
          <c:idx val="0"/>
          <c:order val="2"/>
          <c:tx>
            <c:strRef>
              <c:f>Example!$N$1</c:f>
              <c:strCache>
                <c:ptCount val="1"/>
                <c:pt idx="0">
                  <c:v>Total Assets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Example!$A$2:$A$5</c:f>
              <c:numCache>
                <c:formatCode>General</c:formatCode>
                <c:ptCount val="4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</c:numCache>
            </c:numRef>
          </c:cat>
          <c:val>
            <c:numRef>
              <c:f>Example!$N$2:$N$5</c:f>
              <c:numCache>
                <c:formatCode>#,##0</c:formatCode>
                <c:ptCount val="4"/>
                <c:pt idx="0">
                  <c:v>286556000</c:v>
                </c:pt>
                <c:pt idx="1">
                  <c:v>258848000</c:v>
                </c:pt>
                <c:pt idx="2">
                  <c:v>241086000</c:v>
                </c:pt>
                <c:pt idx="3">
                  <c:v>193694000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CA5-764B-9FBA-0EDD4FF128EB}"/>
            </c:ext>
          </c:extLst>
        </c:ser>
        <c:ser>
          <c:idx val="3"/>
          <c:order val="3"/>
          <c:tx>
            <c:strRef>
              <c:f>Example!$O$1</c:f>
              <c:strCache>
                <c:ptCount val="1"/>
                <c:pt idx="0">
                  <c:v>Total Current Liabilities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Example!$A$2:$A$5</c:f>
              <c:numCache>
                <c:formatCode>General</c:formatCode>
                <c:ptCount val="4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</c:numCache>
            </c:numRef>
          </c:cat>
          <c:val>
            <c:numRef>
              <c:f>Example!$O$2:$O$5</c:f>
              <c:numCache>
                <c:formatCode>#,##0</c:formatCode>
                <c:ptCount val="4"/>
                <c:pt idx="0">
                  <c:v>69420000</c:v>
                </c:pt>
                <c:pt idx="1">
                  <c:v>58488000</c:v>
                </c:pt>
                <c:pt idx="2">
                  <c:v>64527000</c:v>
                </c:pt>
                <c:pt idx="3">
                  <c:v>59357000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CA5-764B-9FBA-0EDD4FF128EB}"/>
            </c:ext>
          </c:extLst>
        </c:ser>
        <c:ser>
          <c:idx val="4"/>
          <c:order val="4"/>
          <c:tx>
            <c:strRef>
              <c:f>Example!$P$1</c:f>
              <c:strCache>
                <c:ptCount val="1"/>
                <c:pt idx="0">
                  <c:v>Total Liabilities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Example!$A$2:$A$5</c:f>
              <c:numCache>
                <c:formatCode>General</c:formatCode>
                <c:ptCount val="4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</c:numCache>
            </c:numRef>
          </c:cat>
          <c:val>
            <c:numRef>
              <c:f>Example!$P$2:$P$5</c:f>
              <c:numCache>
                <c:formatCode>#,##0</c:formatCode>
                <c:ptCount val="4"/>
                <c:pt idx="0">
                  <c:v>184226</c:v>
                </c:pt>
                <c:pt idx="1">
                  <c:v>176130</c:v>
                </c:pt>
                <c:pt idx="2">
                  <c:v>168692</c:v>
                </c:pt>
                <c:pt idx="3">
                  <c:v>121697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CA5-764B-9FBA-0EDD4FF128EB}"/>
            </c:ext>
          </c:extLst>
        </c:ser>
        <c:gapWidth val="219"/>
        <c:overlap val="-27"/>
        <c:axId val="147464576"/>
        <c:axId val="147466112"/>
      </c:barChart>
      <c:catAx>
        <c:axId val="14746457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66112"/>
        <c:crosses val="autoZero"/>
        <c:auto val="1"/>
        <c:lblAlgn val="ctr"/>
        <c:lblOffset val="100"/>
      </c:catAx>
      <c:valAx>
        <c:axId val="1474661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1"/>
          <c:order val="0"/>
          <c:tx>
            <c:strRef>
              <c:f>Example!$R$1</c:f>
              <c:strCache>
                <c:ptCount val="1"/>
                <c:pt idx="0">
                  <c:v>Current Ratio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Example!$A$2:$A$5</c:f>
              <c:numCache>
                <c:formatCode>General</c:formatCode>
                <c:ptCount val="4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</c:numCache>
            </c:numRef>
          </c:cat>
          <c:val>
            <c:numRef>
              <c:f>Example!$R$2:$R$5</c:f>
              <c:numCache>
                <c:formatCode>0.0</c:formatCode>
                <c:ptCount val="4"/>
                <c:pt idx="0">
                  <c:v>2.5288389513108616</c:v>
                </c:pt>
                <c:pt idx="1">
                  <c:v>2.9008001641362329</c:v>
                </c:pt>
                <c:pt idx="2">
                  <c:v>2.4772730794861064</c:v>
                </c:pt>
                <c:pt idx="3">
                  <c:v>2.3528817157201343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2E7-574B-AC31-BC6A4DD2EA81}"/>
            </c:ext>
          </c:extLst>
        </c:ser>
        <c:ser>
          <c:idx val="2"/>
          <c:order val="1"/>
          <c:tx>
            <c:strRef>
              <c:f>Example!$S$1</c:f>
              <c:strCache>
                <c:ptCount val="1"/>
                <c:pt idx="0">
                  <c:v>Debt to Equity Ratio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Example!$A$2:$A$5</c:f>
              <c:numCache>
                <c:formatCode>General</c:formatCode>
                <c:ptCount val="4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</c:numCache>
            </c:numRef>
          </c:cat>
          <c:val>
            <c:numRef>
              <c:f>Example!$S$2:$S$5</c:f>
              <c:numCache>
                <c:formatCode>0.0</c:formatCode>
                <c:ptCount val="4"/>
                <c:pt idx="0">
                  <c:v>2.558801061155326</c:v>
                </c:pt>
                <c:pt idx="1">
                  <c:v>2.0080719636077573</c:v>
                </c:pt>
                <c:pt idx="2">
                  <c:v>2.0393626538359246</c:v>
                </c:pt>
                <c:pt idx="3">
                  <c:v>1.189260236489788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2E7-574B-AC31-BC6A4DD2EA81}"/>
            </c:ext>
          </c:extLst>
        </c:ser>
        <c:gapWidth val="219"/>
        <c:overlap val="-27"/>
        <c:axId val="147499648"/>
        <c:axId val="147509632"/>
      </c:barChart>
      <c:catAx>
        <c:axId val="14749964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9632"/>
        <c:crosses val="autoZero"/>
        <c:auto val="1"/>
        <c:lblAlgn val="ctr"/>
        <c:lblOffset val="100"/>
      </c:catAx>
      <c:valAx>
        <c:axId val="1475096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9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1"/>
          <c:order val="0"/>
          <c:tx>
            <c:strRef>
              <c:f>Example!$I$1</c:f>
              <c:strCache>
                <c:ptCount val="1"/>
                <c:pt idx="0">
                  <c:v>ROIC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Example!$A$2:$A$5</c:f>
              <c:numCache>
                <c:formatCode>General</c:formatCode>
                <c:ptCount val="4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</c:numCache>
            </c:numRef>
          </c:cat>
          <c:val>
            <c:numRef>
              <c:f>Example!$I$2:$I$5</c:f>
              <c:numCache>
                <c:formatCode>0%</c:formatCode>
                <c:ptCount val="4"/>
                <c:pt idx="0">
                  <c:v>0.18016861509169979</c:v>
                </c:pt>
                <c:pt idx="1">
                  <c:v>0.19617012497421119</c:v>
                </c:pt>
                <c:pt idx="2">
                  <c:v>0.20310974803357873</c:v>
                </c:pt>
                <c:pt idx="3">
                  <c:v>0.26734119192526185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F17-E945-AAB8-A6DA1760526A}"/>
            </c:ext>
          </c:extLst>
        </c:ser>
        <c:gapWidth val="219"/>
        <c:overlap val="-27"/>
        <c:axId val="147607552"/>
        <c:axId val="147609088"/>
      </c:barChart>
      <c:catAx>
        <c:axId val="14760755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09088"/>
        <c:crosses val="autoZero"/>
        <c:auto val="1"/>
        <c:lblAlgn val="ctr"/>
        <c:lblOffset val="100"/>
      </c:catAx>
      <c:valAx>
        <c:axId val="14760908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730250</xdr:colOff>
      <xdr:row>11</xdr:row>
      <xdr:rowOff>38100</xdr:rowOff>
    </xdr:from>
    <xdr:to>
      <xdr:col>5</xdr:col>
      <xdr:colOff>641350</xdr:colOff>
      <xdr:row>27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6EF33AA2-D04A-5B4E-9063-8C08DEE58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13</xdr:row>
      <xdr:rowOff>0</xdr:rowOff>
    </xdr:from>
    <xdr:to>
      <xdr:col>14</xdr:col>
      <xdr:colOff>647700</xdr:colOff>
      <xdr:row>28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80BB5B12-9C75-FD4A-85A2-021F01565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939800</xdr:colOff>
      <xdr:row>15</xdr:row>
      <xdr:rowOff>101600</xdr:rowOff>
    </xdr:from>
    <xdr:to>
      <xdr:col>19</xdr:col>
      <xdr:colOff>533400</xdr:colOff>
      <xdr:row>30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EC33D803-B7E6-E54B-ABCB-F3C2410DB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241300</xdr:colOff>
      <xdr:row>15</xdr:row>
      <xdr:rowOff>25400</xdr:rowOff>
    </xdr:from>
    <xdr:to>
      <xdr:col>10</xdr:col>
      <xdr:colOff>76200</xdr:colOff>
      <xdr:row>30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D043D30E-B698-284E-80EE-E6626101F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topLeftCell="K1" workbookViewId="0">
      <selection activeCell="R1" sqref="R1:S5"/>
    </sheetView>
  </sheetViews>
  <sheetFormatPr defaultColWidth="11.42578125" defaultRowHeight="12.75"/>
  <cols>
    <col min="2" max="2" width="14.85546875" bestFit="1" customWidth="1"/>
    <col min="3" max="3" width="13" bestFit="1" customWidth="1"/>
    <col min="4" max="4" width="10.7109375" bestFit="1" customWidth="1"/>
    <col min="5" max="5" width="22.7109375" bestFit="1" customWidth="1"/>
    <col min="6" max="6" width="18.28515625" bestFit="1" customWidth="1"/>
    <col min="7" max="7" width="17.28515625" bestFit="1" customWidth="1"/>
    <col min="8" max="8" width="19.7109375" bestFit="1" customWidth="1"/>
    <col min="9" max="9" width="14.28515625" bestFit="1" customWidth="1"/>
    <col min="12" max="12" width="13" customWidth="1"/>
    <col min="13" max="13" width="17.85546875" bestFit="1" customWidth="1"/>
    <col min="14" max="14" width="21.85546875" bestFit="1" customWidth="1"/>
    <col min="15" max="15" width="20.28515625" bestFit="1" customWidth="1"/>
    <col min="16" max="16" width="24.42578125" bestFit="1" customWidth="1"/>
    <col min="18" max="18" width="12" bestFit="1" customWidth="1"/>
    <col min="19" max="19" width="18" bestFit="1" customWidth="1"/>
  </cols>
  <sheetData>
    <row r="1" spans="1:19" ht="15.75">
      <c r="A1" s="1" t="s">
        <v>0</v>
      </c>
      <c r="B1" s="2" t="s">
        <v>3</v>
      </c>
      <c r="C1" s="2" t="s">
        <v>8</v>
      </c>
      <c r="D1" s="4" t="s">
        <v>4</v>
      </c>
      <c r="E1" s="5" t="s">
        <v>5</v>
      </c>
      <c r="F1" s="5" t="s">
        <v>6</v>
      </c>
      <c r="G1" s="5" t="s">
        <v>7</v>
      </c>
      <c r="H1" s="5" t="s">
        <v>9</v>
      </c>
      <c r="I1" s="5" t="s">
        <v>1</v>
      </c>
      <c r="L1" s="11" t="s">
        <v>12</v>
      </c>
      <c r="M1" s="11" t="s">
        <v>13</v>
      </c>
      <c r="N1" s="11" t="s">
        <v>16</v>
      </c>
      <c r="O1" s="11" t="s">
        <v>14</v>
      </c>
      <c r="P1" s="11" t="s">
        <v>15</v>
      </c>
      <c r="R1" s="12" t="s">
        <v>2</v>
      </c>
      <c r="S1" s="12" t="s">
        <v>17</v>
      </c>
    </row>
    <row r="2" spans="1:19" ht="16.5">
      <c r="A2" s="1">
        <v>2019</v>
      </c>
      <c r="B2" s="6">
        <v>91154</v>
      </c>
      <c r="C2" s="6">
        <f>B2*0.18</f>
        <v>16407.72</v>
      </c>
      <c r="D2" s="6">
        <v>71997</v>
      </c>
      <c r="E2" s="7">
        <v>33325</v>
      </c>
      <c r="F2" s="8">
        <v>8343</v>
      </c>
      <c r="G2" s="8">
        <f>E2-F2</f>
        <v>24982</v>
      </c>
      <c r="H2" s="9">
        <v>66662</v>
      </c>
      <c r="I2" s="10">
        <f>G2/(H2+D2)</f>
        <v>0.18016861509169979</v>
      </c>
      <c r="L2" s="9">
        <v>133819000</v>
      </c>
      <c r="M2" s="9">
        <v>175552000</v>
      </c>
      <c r="N2" s="9">
        <v>286556000</v>
      </c>
      <c r="O2" s="9">
        <v>69420000</v>
      </c>
      <c r="P2" s="9">
        <v>184226</v>
      </c>
      <c r="R2" s="13">
        <f>M2/O2</f>
        <v>2.5288389513108616</v>
      </c>
      <c r="S2" s="13">
        <f>P2/D2</f>
        <v>2.558801061155326</v>
      </c>
    </row>
    <row r="3" spans="1:19" ht="16.5">
      <c r="A3" s="1">
        <v>2018</v>
      </c>
      <c r="B3" s="6">
        <v>96571</v>
      </c>
      <c r="C3" s="6">
        <f>B3*0.25</f>
        <v>24142.75</v>
      </c>
      <c r="D3" s="6">
        <v>87711</v>
      </c>
      <c r="E3" s="7">
        <v>39507</v>
      </c>
      <c r="F3" s="8">
        <v>8129</v>
      </c>
      <c r="G3" s="8">
        <f t="shared" ref="G3:G5" si="0">E3-F3</f>
        <v>31378</v>
      </c>
      <c r="H3" s="9">
        <v>72242</v>
      </c>
      <c r="I3" s="10">
        <f t="shared" ref="I3:I5" si="1">G3/(H3+D3)</f>
        <v>0.19617012497421119</v>
      </c>
      <c r="L3" s="9">
        <v>133768000</v>
      </c>
      <c r="M3" s="9">
        <v>169662000</v>
      </c>
      <c r="N3" s="9">
        <v>258848000</v>
      </c>
      <c r="O3" s="9">
        <v>58488000</v>
      </c>
      <c r="P3" s="9">
        <v>176130</v>
      </c>
      <c r="R3" s="13">
        <f>M3/O3</f>
        <v>2.9008001641362329</v>
      </c>
      <c r="S3" s="13">
        <f>P3/D3</f>
        <v>2.0080719636077573</v>
      </c>
    </row>
    <row r="4" spans="1:19" ht="16.5">
      <c r="A4" s="1">
        <v>2017</v>
      </c>
      <c r="B4" s="6">
        <v>110360</v>
      </c>
      <c r="C4" s="6">
        <f>B4*0.16</f>
        <v>17657.600000000002</v>
      </c>
      <c r="D4" s="6">
        <v>82718</v>
      </c>
      <c r="E4" s="7">
        <v>43884</v>
      </c>
      <c r="F4" s="8">
        <v>11632</v>
      </c>
      <c r="G4" s="8">
        <f t="shared" si="0"/>
        <v>32252</v>
      </c>
      <c r="H4" s="9">
        <v>76073</v>
      </c>
      <c r="I4" s="10">
        <f t="shared" si="1"/>
        <v>0.20310974803357873</v>
      </c>
      <c r="L4" s="9">
        <v>132981000</v>
      </c>
      <c r="M4" s="9">
        <v>159851000</v>
      </c>
      <c r="N4" s="9">
        <v>241086000</v>
      </c>
      <c r="O4" s="9">
        <v>64527000</v>
      </c>
      <c r="P4" s="9">
        <v>168692</v>
      </c>
      <c r="R4" s="13">
        <f>M4/O4</f>
        <v>2.4772730794861064</v>
      </c>
      <c r="S4" s="13">
        <f>P4/D4</f>
        <v>2.0393626538359246</v>
      </c>
    </row>
    <row r="5" spans="1:19" ht="16.5">
      <c r="A5" s="1">
        <v>2016</v>
      </c>
      <c r="B5" s="6">
        <v>125843</v>
      </c>
      <c r="C5" s="6">
        <f>B5*0.29</f>
        <v>36494.469999999994</v>
      </c>
      <c r="D5" s="6">
        <v>102330</v>
      </c>
      <c r="E5" s="7">
        <v>52185</v>
      </c>
      <c r="F5" s="8">
        <v>13925</v>
      </c>
      <c r="G5" s="8">
        <f t="shared" si="0"/>
        <v>38260</v>
      </c>
      <c r="H5" s="9">
        <v>40783</v>
      </c>
      <c r="I5" s="10">
        <f t="shared" si="1"/>
        <v>0.26734119192526185</v>
      </c>
      <c r="L5" s="9">
        <v>113240000</v>
      </c>
      <c r="M5" s="9">
        <v>139660000</v>
      </c>
      <c r="N5" s="9">
        <v>193694000</v>
      </c>
      <c r="O5" s="9">
        <v>59357000</v>
      </c>
      <c r="P5" s="9">
        <v>121697</v>
      </c>
      <c r="R5" s="13">
        <f>M5/O5</f>
        <v>2.3528817157201343</v>
      </c>
      <c r="S5" s="13">
        <f>P5/D5</f>
        <v>1.189260236489788</v>
      </c>
    </row>
    <row r="11" spans="1:19">
      <c r="H11" s="3" t="s">
        <v>10</v>
      </c>
      <c r="R11" s="3" t="s">
        <v>18</v>
      </c>
    </row>
    <row r="12" spans="1:19">
      <c r="H12" s="3" t="s">
        <v>11</v>
      </c>
      <c r="R12" s="3" t="s">
        <v>19</v>
      </c>
    </row>
    <row r="19" spans="3:9">
      <c r="C19" s="6"/>
      <c r="D19" s="6"/>
      <c r="E19" s="6"/>
      <c r="F19" s="6"/>
    </row>
    <row r="20" spans="3:9">
      <c r="C20" s="6"/>
      <c r="D20" s="6"/>
      <c r="E20" s="6"/>
      <c r="F20" s="6"/>
    </row>
    <row r="21" spans="3:9">
      <c r="C21" s="6"/>
      <c r="D21" s="6"/>
      <c r="E21" s="6"/>
      <c r="F21" s="6"/>
    </row>
    <row r="22" spans="3:9">
      <c r="C22" s="7"/>
      <c r="D22" s="7"/>
      <c r="E22" s="7"/>
      <c r="F22" s="7"/>
    </row>
    <row r="23" spans="3:9" ht="15.75">
      <c r="C23" s="8"/>
      <c r="D23" s="8"/>
      <c r="E23" s="8"/>
      <c r="F23" s="8"/>
    </row>
    <row r="24" spans="3:9" ht="15.75">
      <c r="C24" s="8"/>
      <c r="D24" s="8"/>
      <c r="E24" s="8"/>
      <c r="F24" s="8"/>
    </row>
    <row r="27" spans="3:9" ht="15.75">
      <c r="C27" s="6"/>
      <c r="D27" s="6"/>
      <c r="E27" s="6"/>
      <c r="F27" s="7"/>
      <c r="G27" s="8"/>
      <c r="H27" s="8"/>
    </row>
    <row r="28" spans="3:9" ht="16.5">
      <c r="C28" s="6"/>
      <c r="D28" s="6"/>
      <c r="E28" s="6"/>
      <c r="F28" s="7"/>
      <c r="G28" s="8"/>
      <c r="H28" s="8"/>
      <c r="I28" s="9"/>
    </row>
    <row r="29" spans="3:9" ht="16.5">
      <c r="C29" s="6"/>
      <c r="D29" s="6"/>
      <c r="E29" s="6"/>
      <c r="F29" s="7"/>
      <c r="G29" s="8"/>
      <c r="H29" s="8"/>
      <c r="I29" s="9"/>
    </row>
    <row r="30" spans="3:9" ht="16.5">
      <c r="C30" s="6"/>
      <c r="D30" s="6"/>
      <c r="E30" s="6"/>
      <c r="F30" s="7"/>
      <c r="G30" s="8"/>
      <c r="H30" s="8"/>
      <c r="I30" s="9"/>
    </row>
    <row r="31" spans="3:9" ht="16.5">
      <c r="I3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2020-03-01T17:48:20Z</dcterms:created>
  <dcterms:modified xsi:type="dcterms:W3CDTF">2020-03-01T17:50:02Z</dcterms:modified>
</cp:coreProperties>
</file>