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Рабочий стол\"/>
    </mc:Choice>
  </mc:AlternateContent>
  <xr:revisionPtr revIDLastSave="0" documentId="13_ncr:1_{F33A6E0F-C5E0-4CB1-BA0A-B3BA36FAC45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ча 1" sheetId="1" r:id="rId1"/>
    <sheet name="задача 2" sheetId="2" r:id="rId2"/>
    <sheet name="Задача 3" sheetId="3" r:id="rId3"/>
    <sheet name="Лист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4" l="1"/>
  <c r="B6" i="1"/>
  <c r="B9" i="1" s="1"/>
  <c r="B11" i="1" s="1"/>
  <c r="C25" i="4"/>
  <c r="D25" i="4"/>
  <c r="C24" i="4"/>
  <c r="D24" i="4"/>
  <c r="D20" i="4"/>
  <c r="D21" i="4"/>
  <c r="D22" i="4"/>
  <c r="D23" i="4"/>
  <c r="D19" i="4"/>
  <c r="C19" i="4"/>
  <c r="C20" i="4"/>
  <c r="C21" i="4"/>
  <c r="C22" i="4"/>
  <c r="C23" i="4"/>
  <c r="B19" i="4"/>
  <c r="B15" i="4"/>
  <c r="B17" i="4" s="1"/>
  <c r="B7" i="4"/>
  <c r="B11" i="4" s="1"/>
  <c r="D8" i="3"/>
  <c r="D9" i="3"/>
  <c r="D10" i="3"/>
  <c r="D11" i="3"/>
  <c r="C8" i="3"/>
  <c r="C9" i="3"/>
  <c r="C10" i="3"/>
  <c r="C11" i="3"/>
  <c r="C7" i="3"/>
  <c r="D7" i="3"/>
  <c r="E7" i="3" s="1"/>
  <c r="B4" i="3"/>
  <c r="B5" i="2"/>
  <c r="B10" i="1"/>
  <c r="B12" i="1" s="1"/>
  <c r="E19" i="4" l="1"/>
  <c r="B20" i="4" s="1"/>
  <c r="E20" i="4" s="1"/>
  <c r="B21" i="4" s="1"/>
  <c r="E21" i="4" s="1"/>
  <c r="B22" i="4" s="1"/>
  <c r="E22" i="4" s="1"/>
  <c r="B23" i="4" s="1"/>
  <c r="E23" i="4" s="1"/>
  <c r="B24" i="4" s="1"/>
  <c r="E24" i="4" s="1"/>
  <c r="B25" i="4" s="1"/>
  <c r="E25" i="4" s="1"/>
  <c r="B10" i="4"/>
  <c r="B8" i="3"/>
  <c r="E8" i="3" l="1"/>
  <c r="B9" i="3" s="1"/>
  <c r="E9" i="3" s="1"/>
  <c r="B10" i="3" s="1"/>
  <c r="E10" i="3" s="1"/>
  <c r="B11" i="3" l="1"/>
  <c r="E11" i="3" s="1"/>
</calcChain>
</file>

<file path=xl/sharedStrings.xml><?xml version="1.0" encoding="utf-8"?>
<sst xmlns="http://schemas.openxmlformats.org/spreadsheetml/2006/main" count="54" uniqueCount="34">
  <si>
    <t>Расчет ипотечной ссуды (функция ПЛТ)</t>
  </si>
  <si>
    <t>Исходные данные</t>
  </si>
  <si>
    <t>Цена</t>
  </si>
  <si>
    <t>Первый взнос</t>
  </si>
  <si>
    <t>Годовая процентная ставка</t>
  </si>
  <si>
    <t xml:space="preserve">Размер ссуды </t>
  </si>
  <si>
    <t>Срок погашения ссуды</t>
  </si>
  <si>
    <t xml:space="preserve">Результат расчета </t>
  </si>
  <si>
    <t>Ежемесяные выплаты</t>
  </si>
  <si>
    <t>Ежегодные выплаты</t>
  </si>
  <si>
    <t>Общая сумма выплат ГОД</t>
  </si>
  <si>
    <t>Общая сумма выплат МЕС</t>
  </si>
  <si>
    <t>Решение задачи подбором параметра</t>
  </si>
  <si>
    <t>Сумма суды</t>
  </si>
  <si>
    <t>Количество лет</t>
  </si>
  <si>
    <t>Ставка</t>
  </si>
  <si>
    <t>Ежемесячные выплаты</t>
  </si>
  <si>
    <t>Погашение долга</t>
  </si>
  <si>
    <t>Срок</t>
  </si>
  <si>
    <t>Ежегодные выплата</t>
  </si>
  <si>
    <t>Размер ссуды</t>
  </si>
  <si>
    <t>Год</t>
  </si>
  <si>
    <t>Сумма займа на начало года</t>
  </si>
  <si>
    <t>Плата по процентам</t>
  </si>
  <si>
    <t>Основная плата</t>
  </si>
  <si>
    <t>Остаток долга</t>
  </si>
  <si>
    <t>Задача 2</t>
  </si>
  <si>
    <t>Задача 3</t>
  </si>
  <si>
    <t>Вариант 1</t>
  </si>
  <si>
    <t>Общая ежегодная выплата</t>
  </si>
  <si>
    <t>Задача 1</t>
  </si>
  <si>
    <t>Займ</t>
  </si>
  <si>
    <t>Процент</t>
  </si>
  <si>
    <t>Общий платеж за 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</si>
</sst>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_-[$$-C09]* #,##0.00_-;\-[$$-C09]* #,##0.00_-;_-[$$-C09]* &quot;-&quot;??_-;_-@_-"/>
    <numFmt numFmtId="165" formatCode="0.0%"/>
    <numFmt numFmtId="166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8" fontId="0" fillId="0" borderId="0" xfId="0" applyNumberFormat="1"/>
    <xf numFmtId="0" fontId="2" fillId="0" borderId="0" xfId="0" applyFont="1"/>
    <xf numFmtId="9" fontId="0" fillId="0" borderId="0" xfId="2" applyFont="1"/>
    <xf numFmtId="165" fontId="0" fillId="0" borderId="0" xfId="2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NumberFormat="1"/>
    <xf numFmtId="8" fontId="3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/>
    <xf numFmtId="166" fontId="0" fillId="0" borderId="0" xfId="1" applyNumberFormat="1" applyFont="1"/>
    <xf numFmtId="166" fontId="0" fillId="0" borderId="0" xfId="0" applyNumberFormat="1"/>
    <xf numFmtId="44" fontId="0" fillId="0" borderId="0" xfId="1" applyFont="1"/>
    <xf numFmtId="0" fontId="2" fillId="3" borderId="0" xfId="0" applyFont="1" applyFill="1"/>
    <xf numFmtId="166" fontId="0" fillId="3" borderId="0" xfId="1" applyNumberFormat="1" applyFont="1" applyFill="1"/>
    <xf numFmtId="0" fontId="0" fillId="3" borderId="0" xfId="0" applyFill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6" sqref="B6"/>
    </sheetView>
  </sheetViews>
  <sheetFormatPr defaultRowHeight="14.4" x14ac:dyDescent="0.3"/>
  <cols>
    <col min="1" max="1" width="24.21875" customWidth="1"/>
    <col min="2" max="2" width="15.44140625" customWidth="1"/>
    <col min="3" max="3" width="11.109375" customWidth="1"/>
  </cols>
  <sheetData>
    <row r="1" spans="1:4" x14ac:dyDescent="0.3">
      <c r="A1" s="11" t="s">
        <v>0</v>
      </c>
      <c r="B1" s="11"/>
      <c r="C1" s="11"/>
      <c r="D1" s="11"/>
    </row>
    <row r="2" spans="1:4" x14ac:dyDescent="0.3">
      <c r="A2" s="5" t="s">
        <v>1</v>
      </c>
    </row>
    <row r="3" spans="1:4" x14ac:dyDescent="0.3">
      <c r="A3" t="s">
        <v>2</v>
      </c>
      <c r="B3" s="1">
        <v>35000</v>
      </c>
    </row>
    <row r="4" spans="1:4" x14ac:dyDescent="0.3">
      <c r="A4" t="s">
        <v>3</v>
      </c>
      <c r="B4" s="2">
        <v>0.2</v>
      </c>
    </row>
    <row r="5" spans="1:4" x14ac:dyDescent="0.3">
      <c r="A5" t="s">
        <v>4</v>
      </c>
      <c r="B5" s="2">
        <v>0.08</v>
      </c>
    </row>
    <row r="6" spans="1:4" x14ac:dyDescent="0.3">
      <c r="A6" t="s">
        <v>5</v>
      </c>
      <c r="B6" s="3">
        <f>B3*(1 - B4)</f>
        <v>28000</v>
      </c>
    </row>
    <row r="7" spans="1:4" x14ac:dyDescent="0.3">
      <c r="A7" t="s">
        <v>6</v>
      </c>
      <c r="B7">
        <v>30</v>
      </c>
    </row>
    <row r="8" spans="1:4" x14ac:dyDescent="0.3">
      <c r="A8" s="5" t="s">
        <v>7</v>
      </c>
    </row>
    <row r="9" spans="1:4" x14ac:dyDescent="0.3">
      <c r="A9" t="s">
        <v>8</v>
      </c>
      <c r="B9" s="3">
        <f>PMT(B5/12,B7*12,-B6)</f>
        <v>205.45408068622535</v>
      </c>
    </row>
    <row r="10" spans="1:4" x14ac:dyDescent="0.3">
      <c r="A10" t="s">
        <v>9</v>
      </c>
      <c r="B10" s="3">
        <f>PMT(B5,B7,-B6)</f>
        <v>2487.1681348436241</v>
      </c>
    </row>
    <row r="11" spans="1:4" x14ac:dyDescent="0.3">
      <c r="A11" t="s">
        <v>10</v>
      </c>
      <c r="B11" s="3">
        <f>B7*12*B9</f>
        <v>73963.46904704113</v>
      </c>
    </row>
    <row r="12" spans="1:4" x14ac:dyDescent="0.3">
      <c r="A12" t="s">
        <v>11</v>
      </c>
      <c r="B12" s="3">
        <f>B7*B10</f>
        <v>74615.044045308721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1C89-1459-48C9-8505-89158BD19AEA}">
  <dimension ref="A1:C6"/>
  <sheetViews>
    <sheetView workbookViewId="0">
      <selection activeCell="A2" sqref="A2:B5"/>
    </sheetView>
  </sheetViews>
  <sheetFormatPr defaultRowHeight="14.4" x14ac:dyDescent="0.3"/>
  <cols>
    <col min="1" max="1" width="20.77734375" customWidth="1"/>
    <col min="2" max="2" width="11.21875" bestFit="1" customWidth="1"/>
    <col min="3" max="3" width="7.5546875" customWidth="1"/>
  </cols>
  <sheetData>
    <row r="1" spans="1:3" x14ac:dyDescent="0.3">
      <c r="A1" s="11" t="s">
        <v>12</v>
      </c>
      <c r="B1" s="11"/>
      <c r="C1" s="11"/>
    </row>
    <row r="2" spans="1:3" x14ac:dyDescent="0.3">
      <c r="A2" t="s">
        <v>13</v>
      </c>
      <c r="B2" s="3">
        <v>10000</v>
      </c>
    </row>
    <row r="3" spans="1:3" x14ac:dyDescent="0.3">
      <c r="A3" t="s">
        <v>14</v>
      </c>
      <c r="B3">
        <v>1</v>
      </c>
    </row>
    <row r="4" spans="1:3" x14ac:dyDescent="0.3">
      <c r="A4" t="s">
        <v>15</v>
      </c>
      <c r="B4" s="7">
        <v>0.14452261644503361</v>
      </c>
    </row>
    <row r="5" spans="1:3" x14ac:dyDescent="0.3">
      <c r="A5" t="s">
        <v>16</v>
      </c>
      <c r="B5" s="3">
        <f>PMT(B4/12,B3*12,-B2)</f>
        <v>900.00053476482515</v>
      </c>
    </row>
    <row r="6" spans="1:3" x14ac:dyDescent="0.3">
      <c r="B6" s="4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00DF-6DD4-4E35-ABFF-457AF77E067A}">
  <dimension ref="A1:E11"/>
  <sheetViews>
    <sheetView workbookViewId="0">
      <selection activeCell="D7" sqref="D7"/>
    </sheetView>
  </sheetViews>
  <sheetFormatPr defaultRowHeight="14.4" x14ac:dyDescent="0.3"/>
  <cols>
    <col min="1" max="1" width="18.5546875" customWidth="1"/>
    <col min="2" max="2" width="17.33203125" customWidth="1"/>
    <col min="3" max="3" width="15" customWidth="1"/>
    <col min="4" max="4" width="13.88671875" customWidth="1"/>
    <col min="5" max="5" width="17.33203125" customWidth="1"/>
  </cols>
  <sheetData>
    <row r="1" spans="1:5" x14ac:dyDescent="0.3">
      <c r="A1" s="5" t="s">
        <v>17</v>
      </c>
    </row>
    <row r="2" spans="1:5" x14ac:dyDescent="0.3">
      <c r="A2" t="s">
        <v>15</v>
      </c>
      <c r="B2" s="6">
        <v>0.02</v>
      </c>
    </row>
    <row r="3" spans="1:5" x14ac:dyDescent="0.3">
      <c r="A3" t="s">
        <v>18</v>
      </c>
      <c r="B3">
        <v>5</v>
      </c>
    </row>
    <row r="4" spans="1:5" x14ac:dyDescent="0.3">
      <c r="A4" t="s">
        <v>19</v>
      </c>
      <c r="B4" s="4">
        <f>PMT(B2,B3,-B5)</f>
        <v>21215.839410432225</v>
      </c>
    </row>
    <row r="5" spans="1:5" x14ac:dyDescent="0.3">
      <c r="A5" t="s">
        <v>20</v>
      </c>
      <c r="B5" s="9">
        <v>100000</v>
      </c>
    </row>
    <row r="6" spans="1:5" ht="54.6" customHeight="1" x14ac:dyDescent="0.3">
      <c r="A6" s="8" t="s">
        <v>21</v>
      </c>
      <c r="B6" s="8" t="s">
        <v>22</v>
      </c>
      <c r="C6" s="8" t="s">
        <v>23</v>
      </c>
      <c r="D6" s="8" t="s">
        <v>24</v>
      </c>
      <c r="E6" s="8" t="s">
        <v>25</v>
      </c>
    </row>
    <row r="7" spans="1:5" ht="15.6" x14ac:dyDescent="0.3">
      <c r="A7">
        <v>1</v>
      </c>
      <c r="B7">
        <v>100000</v>
      </c>
      <c r="C7" s="4">
        <f>IPMT($B$2,A7,$B$3,-$B$5)</f>
        <v>2000</v>
      </c>
      <c r="D7" s="10">
        <f>PPMT($B$2,A7,$B$3,-$B$5)</f>
        <v>19215.839410432225</v>
      </c>
      <c r="E7" s="10">
        <f>B7-D7</f>
        <v>80784.160589567779</v>
      </c>
    </row>
    <row r="8" spans="1:5" ht="15.6" x14ac:dyDescent="0.3">
      <c r="A8">
        <v>2</v>
      </c>
      <c r="B8" s="4">
        <f>E7</f>
        <v>80784.160589567779</v>
      </c>
      <c r="C8" s="4">
        <f t="shared" ref="C8:C11" si="0">IPMT($B$2,A8,$B$3,-$B$5)</f>
        <v>1615.6832117913557</v>
      </c>
      <c r="D8" s="10">
        <f t="shared" ref="D8:D11" si="1">PPMT($B$2,A8,$B$3,-$B$5)</f>
        <v>19600.156198640867</v>
      </c>
      <c r="E8" s="10">
        <f t="shared" ref="E8:E11" si="2">B8-D8</f>
        <v>61184.004390926915</v>
      </c>
    </row>
    <row r="9" spans="1:5" ht="15.6" x14ac:dyDescent="0.3">
      <c r="A9">
        <v>3</v>
      </c>
      <c r="B9" s="4">
        <f t="shared" ref="B9:B11" si="3">E8</f>
        <v>61184.004390926915</v>
      </c>
      <c r="C9" s="4">
        <f t="shared" si="0"/>
        <v>1223.6800878185384</v>
      </c>
      <c r="D9" s="10">
        <f t="shared" si="1"/>
        <v>19992.159322613687</v>
      </c>
      <c r="E9" s="10">
        <f t="shared" si="2"/>
        <v>41191.845068313225</v>
      </c>
    </row>
    <row r="10" spans="1:5" ht="15.6" x14ac:dyDescent="0.3">
      <c r="A10">
        <v>4</v>
      </c>
      <c r="B10" s="4">
        <f t="shared" si="3"/>
        <v>41191.845068313225</v>
      </c>
      <c r="C10" s="4">
        <f t="shared" si="0"/>
        <v>823.83690136626478</v>
      </c>
      <c r="D10" s="10">
        <f t="shared" si="1"/>
        <v>20392.002509065958</v>
      </c>
      <c r="E10" s="10">
        <f t="shared" si="2"/>
        <v>20799.842559247267</v>
      </c>
    </row>
    <row r="11" spans="1:5" ht="15.6" x14ac:dyDescent="0.3">
      <c r="A11">
        <v>5</v>
      </c>
      <c r="B11" s="4">
        <f t="shared" si="3"/>
        <v>20799.842559247267</v>
      </c>
      <c r="C11" s="4">
        <f t="shared" si="0"/>
        <v>415.99685118494557</v>
      </c>
      <c r="D11" s="10">
        <f t="shared" si="1"/>
        <v>20799.842559247278</v>
      </c>
      <c r="E11" s="1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6CF7-05EC-4D8A-9958-92B3257533A2}">
  <dimension ref="A1:E30"/>
  <sheetViews>
    <sheetView tabSelected="1" workbookViewId="0">
      <selection activeCell="G18" sqref="G18"/>
    </sheetView>
  </sheetViews>
  <sheetFormatPr defaultRowHeight="14.4" x14ac:dyDescent="0.3"/>
  <cols>
    <col min="1" max="1" width="24.44140625" customWidth="1"/>
    <col min="2" max="2" width="17.77734375" customWidth="1"/>
    <col min="3" max="3" width="13.6640625" customWidth="1"/>
    <col min="4" max="4" width="14.33203125" customWidth="1"/>
    <col min="5" max="5" width="15.33203125" customWidth="1"/>
  </cols>
  <sheetData>
    <row r="1" spans="1:5" x14ac:dyDescent="0.3">
      <c r="A1" s="12" t="s">
        <v>28</v>
      </c>
    </row>
    <row r="2" spans="1:5" x14ac:dyDescent="0.3">
      <c r="A2" s="16" t="s">
        <v>26</v>
      </c>
      <c r="B2" s="18"/>
      <c r="C2" s="18"/>
      <c r="D2" s="18"/>
      <c r="E2" s="18"/>
    </row>
    <row r="3" spans="1:5" x14ac:dyDescent="0.3">
      <c r="A3" s="5" t="s">
        <v>1</v>
      </c>
    </row>
    <row r="4" spans="1:5" x14ac:dyDescent="0.3">
      <c r="A4" s="12" t="s">
        <v>2</v>
      </c>
      <c r="B4" s="13">
        <v>170000</v>
      </c>
    </row>
    <row r="5" spans="1:5" x14ac:dyDescent="0.3">
      <c r="A5" s="12" t="s">
        <v>3</v>
      </c>
      <c r="B5" s="2">
        <v>0.1</v>
      </c>
    </row>
    <row r="6" spans="1:5" x14ac:dyDescent="0.3">
      <c r="A6" s="12" t="s">
        <v>4</v>
      </c>
      <c r="B6" s="2">
        <v>0.05</v>
      </c>
    </row>
    <row r="7" spans="1:5" x14ac:dyDescent="0.3">
      <c r="A7" s="12" t="s">
        <v>5</v>
      </c>
      <c r="B7" s="14">
        <f>B4*(1 - B5)</f>
        <v>153000</v>
      </c>
    </row>
    <row r="8" spans="1:5" x14ac:dyDescent="0.3">
      <c r="A8" s="12" t="s">
        <v>6</v>
      </c>
      <c r="B8">
        <v>7</v>
      </c>
    </row>
    <row r="9" spans="1:5" x14ac:dyDescent="0.3">
      <c r="A9" s="5" t="s">
        <v>7</v>
      </c>
    </row>
    <row r="10" spans="1:5" x14ac:dyDescent="0.3">
      <c r="A10" s="12" t="s">
        <v>8</v>
      </c>
      <c r="B10" s="4">
        <f>PMT(B6/12,B8*12,-B7)</f>
        <v>2162.4880880017727</v>
      </c>
    </row>
    <row r="11" spans="1:5" x14ac:dyDescent="0.3">
      <c r="A11" s="12" t="s">
        <v>9</v>
      </c>
      <c r="B11" s="4">
        <f>PMT(B6,B8,-B7)</f>
        <v>26441.43222226412</v>
      </c>
    </row>
    <row r="12" spans="1:5" x14ac:dyDescent="0.3">
      <c r="A12" s="16" t="s">
        <v>27</v>
      </c>
      <c r="B12" s="17"/>
      <c r="C12" s="18"/>
      <c r="D12" s="18"/>
      <c r="E12" s="18"/>
    </row>
    <row r="13" spans="1:5" x14ac:dyDescent="0.3">
      <c r="A13" s="12" t="s">
        <v>15</v>
      </c>
      <c r="B13" s="6">
        <v>0.05</v>
      </c>
    </row>
    <row r="14" spans="1:5" x14ac:dyDescent="0.3">
      <c r="A14" s="12" t="s">
        <v>18</v>
      </c>
      <c r="B14">
        <v>7</v>
      </c>
    </row>
    <row r="15" spans="1:5" x14ac:dyDescent="0.3">
      <c r="A15" s="12" t="s">
        <v>19</v>
      </c>
      <c r="B15" s="4">
        <f>PMT(B13,B14,-B16)</f>
        <v>2937.9369135849024</v>
      </c>
    </row>
    <row r="16" spans="1:5" x14ac:dyDescent="0.3">
      <c r="A16" s="12" t="s">
        <v>20</v>
      </c>
      <c r="B16" s="9">
        <v>17000</v>
      </c>
    </row>
    <row r="17" spans="1:5" x14ac:dyDescent="0.3">
      <c r="A17" s="12" t="s">
        <v>29</v>
      </c>
      <c r="B17" s="4">
        <f>B15*B14</f>
        <v>20565.558395094318</v>
      </c>
    </row>
    <row r="18" spans="1:5" ht="28.8" x14ac:dyDescent="0.3">
      <c r="A18" s="8" t="s">
        <v>21</v>
      </c>
      <c r="B18" s="8" t="s">
        <v>22</v>
      </c>
      <c r="C18" s="8" t="s">
        <v>23</v>
      </c>
      <c r="D18" s="8" t="s">
        <v>24</v>
      </c>
      <c r="E18" s="8" t="s">
        <v>25</v>
      </c>
    </row>
    <row r="19" spans="1:5" ht="15.6" x14ac:dyDescent="0.3">
      <c r="A19" s="12">
        <v>1</v>
      </c>
      <c r="B19">
        <f>B16</f>
        <v>17000</v>
      </c>
      <c r="C19" s="4">
        <f>IPMT($B$13,A19,$B$14,-$B$16)</f>
        <v>850</v>
      </c>
      <c r="D19" s="10">
        <f>PPMT($B$13,A19,$B$14,-$B$16)</f>
        <v>2087.9369135849024</v>
      </c>
      <c r="E19" s="10">
        <f>B19-D19</f>
        <v>14912.063086415097</v>
      </c>
    </row>
    <row r="20" spans="1:5" ht="15.6" x14ac:dyDescent="0.3">
      <c r="A20" s="12">
        <v>2</v>
      </c>
      <c r="B20" s="4">
        <f>E19</f>
        <v>14912.063086415097</v>
      </c>
      <c r="C20" s="4">
        <f>IPMT($B$13,A20,$B$14,-$B$16)</f>
        <v>745.60315432075492</v>
      </c>
      <c r="D20" s="10">
        <f>PPMT($B$13,A20,$B$14,-$B$16)</f>
        <v>2192.3337592641474</v>
      </c>
      <c r="E20" s="10">
        <f>B20-D20</f>
        <v>12719.72932715095</v>
      </c>
    </row>
    <row r="21" spans="1:5" ht="15.6" x14ac:dyDescent="0.3">
      <c r="A21" s="12">
        <v>3</v>
      </c>
      <c r="B21" s="4">
        <f>E20</f>
        <v>12719.72932715095</v>
      </c>
      <c r="C21" s="4">
        <f>IPMT($B$13,A21,$B$14,-$B$16)</f>
        <v>635.98646635754756</v>
      </c>
      <c r="D21" s="10">
        <f>PPMT($B$13,A21,$B$14,-$B$16)</f>
        <v>2301.9504472273547</v>
      </c>
      <c r="E21" s="10">
        <f>B21-D21</f>
        <v>10417.778879923595</v>
      </c>
    </row>
    <row r="22" spans="1:5" ht="15.6" x14ac:dyDescent="0.3">
      <c r="A22" s="12">
        <v>4</v>
      </c>
      <c r="B22" s="4">
        <f>E21</f>
        <v>10417.778879923595</v>
      </c>
      <c r="C22" s="4">
        <f>IPMT($B$13,A22,$B$14,-$B$16)</f>
        <v>520.88894399617971</v>
      </c>
      <c r="D22" s="10">
        <f>PPMT($B$13,A22,$B$14,-$B$16)</f>
        <v>2417.0479695887225</v>
      </c>
      <c r="E22" s="10">
        <f>B22-D22</f>
        <v>8000.7309103348725</v>
      </c>
    </row>
    <row r="23" spans="1:5" ht="15.6" x14ac:dyDescent="0.3">
      <c r="A23" s="12">
        <v>5</v>
      </c>
      <c r="B23" s="4">
        <f>E22</f>
        <v>8000.7309103348725</v>
      </c>
      <c r="C23" s="4">
        <f>IPMT($B$13,A23,$B$14,-$B$16)</f>
        <v>400.03654551674356</v>
      </c>
      <c r="D23" s="10">
        <f>PPMT($B$13,A23,$B$14,-$B$16)</f>
        <v>2537.9003680681585</v>
      </c>
      <c r="E23" s="10">
        <f>B23-D23</f>
        <v>5462.8305422667145</v>
      </c>
    </row>
    <row r="24" spans="1:5" ht="15.6" x14ac:dyDescent="0.3">
      <c r="A24" s="12">
        <v>6</v>
      </c>
      <c r="B24" s="4">
        <f>E23</f>
        <v>5462.8305422667145</v>
      </c>
      <c r="C24" s="4">
        <f>IPMT($B$13,A24,$B$14,-$B$16)</f>
        <v>273.1415271133356</v>
      </c>
      <c r="D24" s="10">
        <f>PPMT($B$13,A24,$B$14,-$B$16)</f>
        <v>2664.7953864715664</v>
      </c>
      <c r="E24" s="10">
        <f>B24-D24</f>
        <v>2798.0351557951481</v>
      </c>
    </row>
    <row r="25" spans="1:5" ht="15.6" x14ac:dyDescent="0.3">
      <c r="A25" s="12">
        <v>7</v>
      </c>
      <c r="B25" s="4">
        <f>E24</f>
        <v>2798.0351557951481</v>
      </c>
      <c r="C25" s="4">
        <f>IPMT($B$13,A25,$B$14,-$B$16)</f>
        <v>139.90175778975728</v>
      </c>
      <c r="D25" s="10">
        <f>PPMT($B$13,A25,$B$14,-$B$16)</f>
        <v>2798.0351557951449</v>
      </c>
      <c r="E25" s="10">
        <f t="shared" ref="E25" si="0">B25-D25</f>
        <v>0</v>
      </c>
    </row>
    <row r="26" spans="1:5" x14ac:dyDescent="0.3">
      <c r="A26" s="16" t="s">
        <v>30</v>
      </c>
      <c r="B26" s="18"/>
      <c r="C26" s="18"/>
      <c r="D26" s="18"/>
      <c r="E26" s="18"/>
    </row>
    <row r="27" spans="1:5" x14ac:dyDescent="0.3">
      <c r="A27" s="12" t="s">
        <v>31</v>
      </c>
      <c r="B27" s="14">
        <v>125000</v>
      </c>
    </row>
    <row r="28" spans="1:5" x14ac:dyDescent="0.3">
      <c r="A28" s="12" t="s">
        <v>18</v>
      </c>
      <c r="B28">
        <v>5</v>
      </c>
    </row>
    <row r="29" spans="1:5" x14ac:dyDescent="0.3">
      <c r="A29" s="12" t="s">
        <v>32</v>
      </c>
      <c r="B29" s="6">
        <v>0.08</v>
      </c>
    </row>
    <row r="30" spans="1:5" x14ac:dyDescent="0.3">
      <c r="A30" s="12" t="s">
        <v>33</v>
      </c>
      <c r="B30" s="15">
        <f>CUMPRINC(B29/12,B28*12,B27,1,37,0)</f>
        <v>-71120.685020846329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Боровиков</dc:creator>
  <cp:lastModifiedBy>Егор Боровиков</cp:lastModifiedBy>
  <dcterms:created xsi:type="dcterms:W3CDTF">2015-06-05T18:19:34Z</dcterms:created>
  <dcterms:modified xsi:type="dcterms:W3CDTF">2022-11-17T12:11:21Z</dcterms:modified>
</cp:coreProperties>
</file>