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kumawat\Downloads\"/>
    </mc:Choice>
  </mc:AlternateContent>
  <xr:revisionPtr revIDLastSave="0" documentId="13_ncr:1_{A09B7307-055A-46E3-BBB7-A3B7A18E765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23" i="2"/>
  <c r="F14" i="2"/>
  <c r="F9" i="2"/>
  <c r="C28" i="2"/>
  <c r="C22" i="2"/>
  <c r="C15" i="2"/>
  <c r="C10" i="2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8" i="1"/>
  <c r="F7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<sst xmlns="http://schemas.openxmlformats.org/spreadsheetml/2006/main" count="90" uniqueCount="86">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</sst>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9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41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41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7" zoomScale="82" zoomScaleNormal="82" workbookViewId="0">
      <selection activeCell="I22" sqref="I21:I22"/>
    </sheetView>
  </sheetViews>
  <sheetFormatPr defaultRowHeight="14.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>
      <c r="A1" s="3"/>
      <c r="B1" s="74"/>
      <c r="C1" s="74"/>
      <c r="D1" s="74"/>
      <c r="E1" s="74"/>
      <c r="F1" s="74"/>
      <c r="G1" s="3"/>
      <c r="K1" t="s">
        <v>2</v>
      </c>
    </row>
    <row r="2" spans="1:11" ht="19.5" thickTop="1" thickBot="1">
      <c r="A2" s="4"/>
      <c r="B2" s="75" t="s">
        <v>32</v>
      </c>
      <c r="C2" s="75"/>
      <c r="D2" s="75"/>
      <c r="E2" s="75"/>
      <c r="F2" s="75"/>
      <c r="G2" s="4"/>
    </row>
    <row r="3" spans="1:11" ht="19.5" thickTop="1" thickBot="1">
      <c r="A3" s="4"/>
      <c r="B3" s="75" t="s">
        <v>30</v>
      </c>
      <c r="C3" s="75"/>
      <c r="D3" s="75"/>
      <c r="E3" s="75"/>
      <c r="F3" s="75"/>
      <c r="G3" s="4"/>
    </row>
    <row r="4" spans="1:11" ht="16.5" thickTop="1" thickBot="1">
      <c r="A4" s="4"/>
      <c r="B4" s="76" t="s">
        <v>1</v>
      </c>
      <c r="C4" s="1">
        <v>2016</v>
      </c>
      <c r="D4" s="2">
        <v>2015</v>
      </c>
      <c r="E4" s="78" t="s">
        <v>31</v>
      </c>
      <c r="F4" s="79"/>
      <c r="G4" s="4"/>
    </row>
    <row r="5" spans="1:11" ht="16.5" thickTop="1" thickBot="1">
      <c r="A5" s="4"/>
      <c r="B5" s="77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6" t="s">
        <v>6</v>
      </c>
      <c r="C7" s="18">
        <v>13992.15</v>
      </c>
      <c r="D7" s="18">
        <v>12878.8</v>
      </c>
      <c r="E7" s="43">
        <f>C7-D7</f>
        <v>1113.3500000000004</v>
      </c>
      <c r="F7" s="20">
        <f>(E7/D7)*100</f>
        <v>8.6448271578097362</v>
      </c>
      <c r="G7" s="7"/>
      <c r="I7" s="35"/>
    </row>
    <row r="8" spans="1:11" ht="15.5" thickTop="1" thickBot="1">
      <c r="A8" s="6"/>
      <c r="B8" s="37" t="s">
        <v>7</v>
      </c>
      <c r="C8" s="19">
        <v>1533.5</v>
      </c>
      <c r="D8" s="19">
        <v>1393.13</v>
      </c>
      <c r="E8" s="43">
        <f>C8-D8</f>
        <v>140.36999999999989</v>
      </c>
      <c r="F8" s="21">
        <f t="shared" ref="F8:F29" si="0">(E8/D8)*100</f>
        <v>10.075872316294953</v>
      </c>
      <c r="G8" s="7"/>
    </row>
    <row r="9" spans="1:11" ht="30" thickTop="1" thickBot="1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 t="shared" ref="E9:E29" si="1">C9-D9</f>
        <v>972.98000000000138</v>
      </c>
      <c r="F9" s="22">
        <f t="shared" si="0"/>
        <v>8.4712515682585483</v>
      </c>
      <c r="G9" s="7"/>
    </row>
    <row r="10" spans="1:11" ht="15" thickTop="1">
      <c r="A10" s="6"/>
      <c r="B10" s="36" t="s">
        <v>9</v>
      </c>
      <c r="C10" s="18">
        <v>187.23</v>
      </c>
      <c r="D10" s="18">
        <v>163.16</v>
      </c>
      <c r="E10" s="43">
        <f t="shared" si="1"/>
        <v>24.069999999999993</v>
      </c>
      <c r="F10" s="20">
        <f t="shared" si="0"/>
        <v>14.752390291738168</v>
      </c>
      <c r="G10" s="7"/>
    </row>
    <row r="11" spans="1:11" ht="15" thickBot="1">
      <c r="A11" s="6"/>
      <c r="B11" s="37" t="s">
        <v>10</v>
      </c>
      <c r="C11" s="25">
        <v>225.3</v>
      </c>
      <c r="D11" s="25">
        <v>186.82</v>
      </c>
      <c r="E11" s="44">
        <f t="shared" si="1"/>
        <v>38.480000000000018</v>
      </c>
      <c r="F11" s="21">
        <f t="shared" si="0"/>
        <v>20.597366448988343</v>
      </c>
      <c r="G11" s="7"/>
    </row>
    <row r="12" spans="1:11" ht="15.5" thickTop="1" thickBot="1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 t="shared" si="1"/>
        <v>1035.5300000000025</v>
      </c>
      <c r="F12" s="22">
        <f t="shared" si="0"/>
        <v>8.7492448661459452</v>
      </c>
      <c r="G12" s="7"/>
    </row>
    <row r="13" spans="1:11" ht="15.5" thickTop="1" thickBot="1">
      <c r="A13" s="6"/>
      <c r="B13" s="15" t="s">
        <v>4</v>
      </c>
      <c r="C13" s="16"/>
      <c r="D13" s="16"/>
      <c r="E13" s="41"/>
      <c r="F13" s="17"/>
      <c r="G13" s="7"/>
    </row>
    <row r="14" spans="1:11" ht="15" thickTop="1">
      <c r="A14" s="6"/>
      <c r="B14" s="38" t="s">
        <v>11</v>
      </c>
      <c r="C14" s="18">
        <v>5842.29</v>
      </c>
      <c r="D14" s="18">
        <v>6191.72</v>
      </c>
      <c r="E14" s="49">
        <f t="shared" si="1"/>
        <v>-349.43000000000029</v>
      </c>
      <c r="F14" s="20">
        <f t="shared" si="0"/>
        <v>-5.6435045512394018</v>
      </c>
      <c r="G14" s="7"/>
    </row>
    <row r="15" spans="1:11">
      <c r="A15" s="6"/>
      <c r="B15" s="38" t="s">
        <v>22</v>
      </c>
      <c r="C15" s="27">
        <v>524.41999999999996</v>
      </c>
      <c r="D15" s="27">
        <v>380.56</v>
      </c>
      <c r="E15" s="45">
        <f t="shared" si="1"/>
        <v>143.85999999999996</v>
      </c>
      <c r="F15" s="26">
        <f t="shared" si="0"/>
        <v>37.80218625183938</v>
      </c>
      <c r="G15" s="7"/>
    </row>
    <row r="16" spans="1:11" ht="29">
      <c r="A16" s="6"/>
      <c r="B16" s="38" t="s">
        <v>29</v>
      </c>
      <c r="C16" s="27">
        <v>162.86000000000001</v>
      </c>
      <c r="D16" s="47">
        <v>-132.43</v>
      </c>
      <c r="E16" s="45">
        <f t="shared" si="1"/>
        <v>295.29000000000002</v>
      </c>
      <c r="F16" s="26">
        <f t="shared" si="0"/>
        <v>-222.97817715019255</v>
      </c>
      <c r="G16" s="7"/>
    </row>
    <row r="17" spans="1:7">
      <c r="A17" s="6"/>
      <c r="B17" s="38" t="s">
        <v>23</v>
      </c>
      <c r="C17" s="27">
        <v>664.2</v>
      </c>
      <c r="D17" s="27">
        <v>606.94000000000005</v>
      </c>
      <c r="E17" s="45">
        <f t="shared" si="1"/>
        <v>57.259999999999991</v>
      </c>
      <c r="F17" s="26">
        <f t="shared" si="0"/>
        <v>9.4342109598971859</v>
      </c>
      <c r="G17" s="7"/>
    </row>
    <row r="18" spans="1:7" ht="15" thickBot="1">
      <c r="A18" s="6"/>
      <c r="B18" s="37" t="s">
        <v>24</v>
      </c>
      <c r="C18" s="19">
        <v>2972.55</v>
      </c>
      <c r="D18" s="19">
        <v>2591.52</v>
      </c>
      <c r="E18" s="44">
        <f t="shared" si="1"/>
        <v>381.0300000000002</v>
      </c>
      <c r="F18" s="21">
        <f t="shared" si="0"/>
        <v>14.70295425078719</v>
      </c>
      <c r="G18" s="7"/>
    </row>
    <row r="19" spans="1:7" ht="15.5" thickTop="1" thickBot="1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 t="shared" si="1"/>
        <v>528.0099999999984</v>
      </c>
      <c r="F19" s="22">
        <f t="shared" si="0"/>
        <v>5.478242554970719</v>
      </c>
      <c r="G19" s="7"/>
    </row>
    <row r="20" spans="1:7" ht="30" thickTop="1" thickBot="1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>
        <f t="shared" si="1"/>
        <v>507.52000000000407</v>
      </c>
      <c r="F20" s="22">
        <f t="shared" si="0"/>
        <v>23.097017302738987</v>
      </c>
      <c r="G20" s="7"/>
    </row>
    <row r="21" spans="1:7" ht="15" thickTop="1">
      <c r="A21" s="6"/>
      <c r="B21" s="36" t="s">
        <v>27</v>
      </c>
      <c r="C21" s="18">
        <v>238.36</v>
      </c>
      <c r="D21" s="18">
        <v>223.11</v>
      </c>
      <c r="E21" s="43">
        <f t="shared" si="1"/>
        <v>15.25</v>
      </c>
      <c r="F21" s="20">
        <f t="shared" si="0"/>
        <v>6.8351934023575813</v>
      </c>
      <c r="G21" s="7"/>
    </row>
    <row r="22" spans="1:7" ht="15" thickBot="1">
      <c r="A22" s="6"/>
      <c r="B22" s="37" t="s">
        <v>25</v>
      </c>
      <c r="C22" s="19">
        <v>23.4</v>
      </c>
      <c r="D22" s="19">
        <v>27.13</v>
      </c>
      <c r="E22" s="48">
        <f t="shared" si="1"/>
        <v>-3.7300000000000004</v>
      </c>
      <c r="F22" s="21">
        <f t="shared" si="0"/>
        <v>-13.748617766310359</v>
      </c>
      <c r="G22" s="7"/>
    </row>
    <row r="23" spans="1:7" ht="15.5" thickTop="1" thickBot="1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>
        <f t="shared" si="1"/>
        <v>496.00000000000387</v>
      </c>
      <c r="F23" s="22">
        <f t="shared" si="0"/>
        <v>25.473781521236955</v>
      </c>
      <c r="G23" s="7"/>
    </row>
    <row r="24" spans="1:7" ht="15.5" thickTop="1" thickBot="1">
      <c r="A24" s="6"/>
      <c r="B24" s="39" t="s">
        <v>28</v>
      </c>
      <c r="C24" s="29">
        <v>65.349999999999994</v>
      </c>
      <c r="D24" s="29">
        <v>13.53</v>
      </c>
      <c r="E24" s="46">
        <f t="shared" si="1"/>
        <v>51.819999999999993</v>
      </c>
      <c r="F24" s="30">
        <f t="shared" si="0"/>
        <v>383.00073909830002</v>
      </c>
      <c r="G24" s="7"/>
    </row>
    <row r="25" spans="1:7" ht="15.5" thickTop="1" thickBot="1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>
        <f t="shared" si="1"/>
        <v>444.18000000000393</v>
      </c>
      <c r="F25" s="22">
        <f t="shared" si="0"/>
        <v>22.97201549465521</v>
      </c>
      <c r="G25" s="7"/>
    </row>
    <row r="26" spans="1:7" ht="15.5" thickTop="1" thickBot="1">
      <c r="A26" s="6"/>
      <c r="B26" s="40" t="s">
        <v>5</v>
      </c>
      <c r="C26" s="32"/>
      <c r="D26" s="32"/>
      <c r="E26" s="42"/>
      <c r="F26" s="33"/>
      <c r="G26" s="7"/>
    </row>
    <row r="27" spans="1:7" ht="15" thickTop="1">
      <c r="A27" s="6"/>
      <c r="B27" s="36" t="s">
        <v>15</v>
      </c>
      <c r="C27" s="18">
        <v>743.74</v>
      </c>
      <c r="D27" s="18">
        <v>616.41999999999996</v>
      </c>
      <c r="E27" s="43">
        <f t="shared" si="1"/>
        <v>127.32000000000005</v>
      </c>
      <c r="F27" s="20">
        <f t="shared" si="0"/>
        <v>20.654748385840833</v>
      </c>
      <c r="G27" s="7"/>
    </row>
    <row r="28" spans="1:7">
      <c r="A28" s="6"/>
      <c r="B28" s="38" t="s">
        <v>16</v>
      </c>
      <c r="C28" s="47">
        <v>-3.33</v>
      </c>
      <c r="D28" s="47">
        <v>-0.96</v>
      </c>
      <c r="E28" s="47">
        <f t="shared" si="1"/>
        <v>-2.37</v>
      </c>
      <c r="F28" s="26">
        <f t="shared" si="0"/>
        <v>246.875</v>
      </c>
      <c r="G28" s="7"/>
    </row>
    <row r="29" spans="1:7" ht="15" thickBot="1">
      <c r="A29" s="6"/>
      <c r="B29" s="37" t="s">
        <v>17</v>
      </c>
      <c r="C29" s="19">
        <v>39.909999999999997</v>
      </c>
      <c r="D29" s="48">
        <v>-9.2899999999999991</v>
      </c>
      <c r="E29" s="44">
        <f t="shared" si="1"/>
        <v>49.199999999999996</v>
      </c>
      <c r="F29" s="21">
        <f t="shared" si="0"/>
        <v>-529.60172228202373</v>
      </c>
      <c r="G29" s="7"/>
    </row>
    <row r="30" spans="1:7" ht="15.5" thickTop="1" thickBot="1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2">C30-D30</f>
        <v>174.14999999999998</v>
      </c>
      <c r="F30" s="22">
        <f t="shared" ref="F30:F31" si="3">E30/D30</f>
        <v>0.28729564313641387</v>
      </c>
      <c r="G30" s="7"/>
    </row>
    <row r="31" spans="1:7" ht="15.5" thickTop="1" thickBot="1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2"/>
        <v>270.03000000000407</v>
      </c>
      <c r="F31" s="22">
        <f t="shared" si="3"/>
        <v>0.20342775350309236</v>
      </c>
      <c r="G31" s="7"/>
    </row>
    <row r="32" spans="1:7" ht="9.65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F30" sqref="F30"/>
    </sheetView>
  </sheetViews>
  <sheetFormatPr defaultRowHeight="14.5"/>
  <cols>
    <col min="1" max="1" width="12.26953125" customWidth="1"/>
    <col min="2" max="2" width="17.453125" customWidth="1"/>
    <col min="3" max="3" width="27.26953125" customWidth="1"/>
    <col min="4" max="4" width="21.26953125" customWidth="1"/>
    <col min="5" max="5" width="37.7265625" customWidth="1"/>
    <col min="6" max="6" width="19" customWidth="1"/>
    <col min="7" max="7" width="7.26953125" customWidth="1"/>
  </cols>
  <sheetData>
    <row r="1" spans="1:7" ht="24" thickTop="1" thickBot="1">
      <c r="A1" s="50"/>
      <c r="B1" s="90" t="s">
        <v>33</v>
      </c>
      <c r="C1" s="91"/>
      <c r="D1" s="91"/>
      <c r="E1" s="91"/>
      <c r="F1" s="92"/>
      <c r="G1" s="50"/>
    </row>
    <row r="2" spans="1:7" ht="24" thickTop="1" thickBot="1">
      <c r="A2" s="50"/>
      <c r="B2" s="90" t="s">
        <v>34</v>
      </c>
      <c r="C2" s="91"/>
      <c r="D2" s="91"/>
      <c r="E2" s="91"/>
      <c r="F2" s="92"/>
      <c r="G2" s="50"/>
    </row>
    <row r="3" spans="1:7" ht="18.5" thickTop="1" thickBot="1">
      <c r="A3" s="50"/>
      <c r="B3" s="93" t="s">
        <v>35</v>
      </c>
      <c r="C3" s="94"/>
      <c r="D3" s="51"/>
      <c r="E3" s="93" t="s">
        <v>36</v>
      </c>
      <c r="F3" s="94"/>
      <c r="G3" s="50"/>
    </row>
    <row r="4" spans="1:7" ht="15.5" thickTop="1" thickBot="1">
      <c r="A4" s="50"/>
      <c r="B4" s="86" t="s">
        <v>37</v>
      </c>
      <c r="C4" s="87"/>
      <c r="D4" s="51"/>
      <c r="E4" s="82" t="s">
        <v>38</v>
      </c>
      <c r="F4" s="95"/>
      <c r="G4" s="50"/>
    </row>
    <row r="5" spans="1:7" ht="15" thickTop="1">
      <c r="A5" s="50"/>
      <c r="B5" s="52" t="s">
        <v>39</v>
      </c>
      <c r="C5" s="53">
        <v>1250000</v>
      </c>
      <c r="D5" s="51"/>
      <c r="E5" s="52" t="s">
        <v>40</v>
      </c>
      <c r="F5" s="53">
        <v>923400</v>
      </c>
      <c r="G5" s="50"/>
    </row>
    <row r="6" spans="1:7">
      <c r="A6" s="50"/>
      <c r="B6" s="54" t="s">
        <v>41</v>
      </c>
      <c r="C6" s="55">
        <v>50000</v>
      </c>
      <c r="D6" s="51"/>
      <c r="E6" s="54" t="s">
        <v>42</v>
      </c>
      <c r="F6" s="55">
        <v>350000</v>
      </c>
      <c r="G6" s="50"/>
    </row>
    <row r="7" spans="1:7">
      <c r="A7" s="50"/>
      <c r="B7" s="54" t="s">
        <v>43</v>
      </c>
      <c r="C7" s="55">
        <v>200000</v>
      </c>
      <c r="D7" s="51"/>
      <c r="E7" s="54" t="s">
        <v>44</v>
      </c>
      <c r="F7" s="55">
        <v>20000</v>
      </c>
      <c r="G7" s="50"/>
    </row>
    <row r="8" spans="1:7" ht="15" thickBot="1">
      <c r="A8" s="50"/>
      <c r="B8" s="54" t="s">
        <v>45</v>
      </c>
      <c r="C8" s="55">
        <v>1753500</v>
      </c>
      <c r="D8" s="51"/>
      <c r="E8" s="56" t="s">
        <v>46</v>
      </c>
      <c r="F8" s="57">
        <v>500000</v>
      </c>
      <c r="G8" s="50"/>
    </row>
    <row r="9" spans="1:7" ht="15.5" thickTop="1" thickBot="1">
      <c r="A9" s="50"/>
      <c r="B9" s="56" t="s">
        <v>47</v>
      </c>
      <c r="C9" s="57">
        <v>0</v>
      </c>
      <c r="D9" s="51"/>
      <c r="E9" s="58" t="s">
        <v>48</v>
      </c>
      <c r="F9" s="59">
        <f>SUM(F5:F8)</f>
        <v>1793400</v>
      </c>
      <c r="G9" s="50"/>
    </row>
    <row r="10" spans="1:7" ht="15.5" thickTop="1" thickBot="1">
      <c r="A10" s="50"/>
      <c r="B10" s="60" t="s">
        <v>49</v>
      </c>
      <c r="C10" s="61">
        <f>SUM(C5:C9)</f>
        <v>3253500</v>
      </c>
      <c r="D10" s="51"/>
      <c r="E10" s="82" t="s">
        <v>50</v>
      </c>
      <c r="F10" s="83"/>
      <c r="G10" s="50"/>
    </row>
    <row r="11" spans="1:7" ht="15.5" thickTop="1" thickBot="1">
      <c r="A11" s="50"/>
      <c r="B11" s="84" t="s">
        <v>51</v>
      </c>
      <c r="C11" s="85"/>
      <c r="D11" s="51"/>
      <c r="E11" s="52" t="s">
        <v>52</v>
      </c>
      <c r="F11" s="53">
        <v>400000</v>
      </c>
      <c r="G11" s="50"/>
    </row>
    <row r="12" spans="1:7" ht="15" thickTop="1">
      <c r="A12" s="50"/>
      <c r="B12" s="52" t="s">
        <v>53</v>
      </c>
      <c r="C12" s="53">
        <v>324000</v>
      </c>
      <c r="D12" s="51"/>
      <c r="E12" s="54" t="s">
        <v>54</v>
      </c>
      <c r="F12" s="55">
        <v>150000</v>
      </c>
      <c r="G12" s="50"/>
    </row>
    <row r="13" spans="1:7" ht="15" thickBot="1">
      <c r="A13" s="50"/>
      <c r="B13" s="54" t="s">
        <v>55</v>
      </c>
      <c r="C13" s="55">
        <v>0</v>
      </c>
      <c r="D13" s="51"/>
      <c r="E13" s="56" t="s">
        <v>56</v>
      </c>
      <c r="F13" s="57">
        <v>0</v>
      </c>
      <c r="G13" s="50"/>
    </row>
    <row r="14" spans="1:7" ht="15.5" thickTop="1" thickBot="1">
      <c r="A14" s="50"/>
      <c r="B14" s="56" t="s">
        <v>57</v>
      </c>
      <c r="C14" s="55">
        <v>0</v>
      </c>
      <c r="D14" s="51"/>
      <c r="E14" s="58" t="s">
        <v>58</v>
      </c>
      <c r="F14" s="59">
        <f>SUM(F11:F13)</f>
        <v>550000</v>
      </c>
      <c r="G14" s="50"/>
    </row>
    <row r="15" spans="1:7" ht="16.5" thickTop="1" thickBot="1">
      <c r="A15" s="50"/>
      <c r="B15" s="60" t="s">
        <v>59</v>
      </c>
      <c r="C15" s="61">
        <f>SUM(C12:C14)</f>
        <v>324000</v>
      </c>
      <c r="D15" s="51"/>
      <c r="E15" s="73" t="s">
        <v>60</v>
      </c>
      <c r="F15" s="70">
        <f>F9+F14</f>
        <v>2343400</v>
      </c>
      <c r="G15" s="50"/>
    </row>
    <row r="16" spans="1:7" ht="24" thickTop="1" thickBot="1">
      <c r="A16" s="50"/>
      <c r="B16" s="86" t="s">
        <v>61</v>
      </c>
      <c r="C16" s="87"/>
      <c r="D16" s="51"/>
      <c r="E16" s="50"/>
      <c r="F16" s="62"/>
      <c r="G16" s="50"/>
    </row>
    <row r="17" spans="1:7" ht="24" thickTop="1" thickBot="1">
      <c r="A17" s="50"/>
      <c r="B17" s="52" t="s">
        <v>62</v>
      </c>
      <c r="C17" s="53">
        <v>2300000</v>
      </c>
      <c r="D17" s="51"/>
      <c r="E17" s="88" t="s">
        <v>63</v>
      </c>
      <c r="F17" s="89"/>
      <c r="G17" s="50"/>
    </row>
    <row r="18" spans="1:7" ht="15.5" thickTop="1" thickBot="1">
      <c r="A18" s="50"/>
      <c r="B18" s="54" t="s">
        <v>64</v>
      </c>
      <c r="C18" s="55">
        <v>1700000</v>
      </c>
      <c r="D18" s="51"/>
      <c r="E18" s="80" t="s">
        <v>65</v>
      </c>
      <c r="F18" s="81"/>
      <c r="G18" s="50"/>
    </row>
    <row r="19" spans="1:7" ht="15" thickTop="1">
      <c r="A19" s="50"/>
      <c r="B19" s="54" t="s">
        <v>66</v>
      </c>
      <c r="C19" s="55">
        <v>500000</v>
      </c>
      <c r="D19" s="51"/>
      <c r="E19" s="52" t="s">
        <v>67</v>
      </c>
      <c r="F19" s="63">
        <f>+C10</f>
        <v>3253500</v>
      </c>
      <c r="G19" s="50"/>
    </row>
    <row r="20" spans="1:7">
      <c r="A20" s="50"/>
      <c r="B20" s="54" t="s">
        <v>68</v>
      </c>
      <c r="C20" s="55">
        <v>0</v>
      </c>
      <c r="D20" s="51"/>
      <c r="E20" s="54" t="s">
        <v>69</v>
      </c>
      <c r="F20" s="64">
        <f>C15</f>
        <v>324000</v>
      </c>
      <c r="G20" s="50"/>
    </row>
    <row r="21" spans="1:7" ht="15" thickBot="1">
      <c r="A21" s="50"/>
      <c r="B21" s="56" t="s">
        <v>68</v>
      </c>
      <c r="C21" s="57">
        <v>0</v>
      </c>
      <c r="D21" s="51"/>
      <c r="E21" s="54" t="s">
        <v>70</v>
      </c>
      <c r="F21" s="64">
        <f>C22</f>
        <v>4500000</v>
      </c>
      <c r="G21" s="50"/>
    </row>
    <row r="22" spans="1:7" ht="15.5" thickTop="1" thickBot="1">
      <c r="A22" s="50"/>
      <c r="B22" s="60" t="s">
        <v>71</v>
      </c>
      <c r="C22" s="59">
        <f>SUM(C17:C21)</f>
        <v>4500000</v>
      </c>
      <c r="D22" s="51"/>
      <c r="E22" s="56" t="s">
        <v>72</v>
      </c>
      <c r="F22" s="65">
        <f>C28</f>
        <v>975000</v>
      </c>
      <c r="G22" s="50"/>
    </row>
    <row r="23" spans="1:7" ht="15.5" thickTop="1" thickBot="1">
      <c r="A23" s="50"/>
      <c r="B23" s="86" t="s">
        <v>73</v>
      </c>
      <c r="C23" s="87"/>
      <c r="D23" s="51"/>
      <c r="E23" s="58" t="s">
        <v>74</v>
      </c>
      <c r="F23" s="59">
        <f>SUM(F19:F22)</f>
        <v>9052500</v>
      </c>
      <c r="G23" s="50"/>
    </row>
    <row r="24" spans="1:7" ht="15.5" thickTop="1" thickBot="1">
      <c r="A24" s="50"/>
      <c r="B24" s="52" t="s">
        <v>75</v>
      </c>
      <c r="C24" s="53">
        <v>525000</v>
      </c>
      <c r="D24" s="51"/>
      <c r="E24" s="80" t="s">
        <v>76</v>
      </c>
      <c r="F24" s="81"/>
      <c r="G24" s="50"/>
    </row>
    <row r="25" spans="1:7" ht="15" thickTop="1">
      <c r="A25" s="50"/>
      <c r="B25" s="54" t="s">
        <v>77</v>
      </c>
      <c r="C25" s="55">
        <v>450000</v>
      </c>
      <c r="D25" s="51"/>
      <c r="E25" s="52" t="s">
        <v>78</v>
      </c>
      <c r="F25" s="63">
        <f>F9</f>
        <v>1793400</v>
      </c>
      <c r="G25" s="50"/>
    </row>
    <row r="26" spans="1:7" ht="15" thickBot="1">
      <c r="A26" s="50"/>
      <c r="B26" s="54" t="s">
        <v>79</v>
      </c>
      <c r="C26" s="55">
        <v>0</v>
      </c>
      <c r="D26" s="51"/>
      <c r="E26" s="56" t="s">
        <v>80</v>
      </c>
      <c r="F26" s="65">
        <f>F14</f>
        <v>550000</v>
      </c>
      <c r="G26" s="50"/>
    </row>
    <row r="27" spans="1:7" ht="15.5" thickTop="1" thickBot="1">
      <c r="A27" s="50"/>
      <c r="B27" s="56" t="s">
        <v>79</v>
      </c>
      <c r="C27" s="57">
        <v>0</v>
      </c>
      <c r="D27" s="51"/>
      <c r="E27" s="66" t="s">
        <v>81</v>
      </c>
      <c r="F27" s="59">
        <f>SUM(F25:F26)</f>
        <v>2343400</v>
      </c>
      <c r="G27" s="50"/>
    </row>
    <row r="28" spans="1:7" ht="15.5" thickTop="1" thickBot="1">
      <c r="A28" s="50"/>
      <c r="B28" s="60" t="s">
        <v>82</v>
      </c>
      <c r="C28" s="59">
        <f>SUM(C24:C27)</f>
        <v>975000</v>
      </c>
      <c r="D28" s="51"/>
      <c r="E28" s="67" t="s">
        <v>83</v>
      </c>
      <c r="F28" s="68">
        <f>F23-F27</f>
        <v>6709100</v>
      </c>
      <c r="G28" s="50"/>
    </row>
    <row r="29" spans="1:7" ht="16" thickTop="1" thickBot="1">
      <c r="A29" s="50"/>
      <c r="B29" s="69" t="s">
        <v>84</v>
      </c>
      <c r="C29" s="70">
        <f>C28+C22+C15+C10</f>
        <v>9052500</v>
      </c>
      <c r="D29" s="51"/>
      <c r="E29" s="67" t="s">
        <v>85</v>
      </c>
      <c r="F29" s="71">
        <f ca="1">TODAY()</f>
        <v>45542</v>
      </c>
      <c r="G29" s="50"/>
    </row>
    <row r="30" spans="1:7" ht="15" thickTop="1">
      <c r="A30" s="50"/>
      <c r="B30" s="72"/>
      <c r="C30" s="72"/>
      <c r="D30" s="50"/>
      <c r="E30" s="50"/>
      <c r="F30" s="50"/>
      <c r="G30" s="50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Kumawat, Umesh</cp:lastModifiedBy>
  <cp:lastPrinted>2017-04-19T09:59:51Z</cp:lastPrinted>
  <dcterms:created xsi:type="dcterms:W3CDTF">2017-04-13T04:20:55Z</dcterms:created>
  <dcterms:modified xsi:type="dcterms:W3CDTF">2024-09-07T10:47:07Z</dcterms:modified>
</cp:coreProperties>
</file>