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ab5693d5b813ebe/Masaüstü/IMDb Projesi/"/>
    </mc:Choice>
  </mc:AlternateContent>
  <xr:revisionPtr revIDLastSave="1018" documentId="14_{10DBF71C-5A02-484A-9E67-75B0B7CC17D5}" xr6:coauthVersionLast="47" xr6:coauthVersionMax="47" xr10:uidLastSave="{4DE9150A-9CA1-4485-9ED6-66165A0B5754}"/>
  <bookViews>
    <workbookView xWindow="-108" yWindow="-108" windowWidth="23256" windowHeight="12456" xr2:uid="{00000000-000D-0000-FFFF-FFFF00000000}"/>
  </bookViews>
  <sheets>
    <sheet name="Sheet1" sheetId="1" r:id="rId1"/>
    <sheet name="Sheet2" sheetId="3" r:id="rId2"/>
    <sheet name="Sheet3" sheetId="4" r:id="rId3"/>
    <sheet name="Sheet4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3" l="1"/>
  <c r="AM5" i="3"/>
  <c r="AM4" i="3"/>
  <c r="AM3" i="3"/>
  <c r="AM2" i="3"/>
  <c r="AM1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" i="3"/>
  <c r="B253" i="3"/>
  <c r="AH6" i="3"/>
  <c r="AH7" i="3"/>
  <c r="AH8" i="3"/>
  <c r="AH9" i="3"/>
  <c r="AH10" i="3"/>
  <c r="AH11" i="3"/>
  <c r="AH12" i="3"/>
  <c r="AH13" i="3"/>
  <c r="AH15" i="3"/>
  <c r="AH16" i="3"/>
  <c r="AH17" i="3"/>
  <c r="AH19" i="3"/>
  <c r="AH20" i="3"/>
  <c r="AH21" i="3"/>
  <c r="AH22" i="3"/>
  <c r="AH23" i="3"/>
  <c r="AH24" i="3"/>
  <c r="AH25" i="3"/>
  <c r="AH28" i="3"/>
  <c r="AH29" i="3"/>
  <c r="AH31" i="3"/>
  <c r="AH32" i="3"/>
  <c r="AH33" i="3"/>
  <c r="AH34" i="3"/>
  <c r="AH35" i="3"/>
  <c r="AH36" i="3"/>
  <c r="AH37" i="3"/>
  <c r="AH41" i="3"/>
  <c r="AH43" i="3"/>
  <c r="AH44" i="3"/>
  <c r="AH45" i="3"/>
  <c r="AH46" i="3"/>
  <c r="AH47" i="3"/>
  <c r="AH48" i="3"/>
  <c r="AH49" i="3"/>
  <c r="AH54" i="3"/>
  <c r="AH55" i="3"/>
  <c r="AH56" i="3"/>
  <c r="AH57" i="3"/>
  <c r="AH58" i="3"/>
  <c r="AH59" i="3"/>
  <c r="AH60" i="3"/>
  <c r="AH61" i="3"/>
  <c r="AH66" i="3"/>
  <c r="AH67" i="3"/>
  <c r="AH68" i="3"/>
  <c r="AH69" i="3"/>
  <c r="AH70" i="3"/>
  <c r="AH71" i="3"/>
  <c r="AH72" i="3"/>
  <c r="AH73" i="3"/>
  <c r="AH78" i="3"/>
  <c r="AH79" i="3"/>
  <c r="AH80" i="3"/>
  <c r="AH81" i="3"/>
  <c r="AH82" i="3"/>
  <c r="AH83" i="3"/>
  <c r="AH84" i="3"/>
  <c r="AH85" i="3"/>
  <c r="AH90" i="3"/>
  <c r="AH91" i="3"/>
  <c r="AH92" i="3"/>
  <c r="AH93" i="3"/>
  <c r="AH94" i="3"/>
  <c r="AH95" i="3"/>
  <c r="AH96" i="3"/>
  <c r="AH97" i="3"/>
  <c r="AH102" i="3"/>
  <c r="AH103" i="3"/>
  <c r="AH104" i="3"/>
  <c r="AH105" i="3"/>
  <c r="AH106" i="3"/>
  <c r="AH107" i="3"/>
  <c r="AH108" i="3"/>
  <c r="AH109" i="3"/>
  <c r="AH114" i="3"/>
  <c r="AH115" i="3"/>
  <c r="AH116" i="3"/>
  <c r="AH117" i="3"/>
  <c r="AH118" i="3"/>
  <c r="AH119" i="3"/>
  <c r="AH120" i="3"/>
  <c r="AH121" i="3"/>
  <c r="AH126" i="3"/>
  <c r="AH127" i="3"/>
  <c r="AH128" i="3"/>
  <c r="AH129" i="3"/>
  <c r="AH130" i="3"/>
  <c r="AH131" i="3"/>
  <c r="AH132" i="3"/>
  <c r="AH133" i="3"/>
  <c r="AH138" i="3"/>
  <c r="AH139" i="3"/>
  <c r="AH140" i="3"/>
  <c r="AH141" i="3"/>
  <c r="AH142" i="3"/>
  <c r="AH143" i="3"/>
  <c r="AH144" i="3"/>
  <c r="AH145" i="3"/>
  <c r="AH150" i="3"/>
  <c r="AH151" i="3"/>
  <c r="AH152" i="3"/>
  <c r="AH153" i="3"/>
  <c r="AH154" i="3"/>
  <c r="AH155" i="3"/>
  <c r="AH156" i="3"/>
  <c r="AH157" i="3"/>
  <c r="AH162" i="3"/>
  <c r="AH163" i="3"/>
  <c r="AH164" i="3"/>
  <c r="AH165" i="3"/>
  <c r="AH166" i="3"/>
  <c r="AH167" i="3"/>
  <c r="AH168" i="3"/>
  <c r="AH169" i="3"/>
  <c r="AH174" i="3"/>
  <c r="AH175" i="3"/>
  <c r="AH176" i="3"/>
  <c r="AH177" i="3"/>
  <c r="AH178" i="3"/>
  <c r="AH179" i="3"/>
  <c r="AH180" i="3"/>
  <c r="AH181" i="3"/>
  <c r="AH186" i="3"/>
  <c r="AH187" i="3"/>
  <c r="AH188" i="3"/>
  <c r="AH189" i="3"/>
  <c r="AH190" i="3"/>
  <c r="AH191" i="3"/>
  <c r="AH192" i="3"/>
  <c r="AH193" i="3"/>
  <c r="AH198" i="3"/>
  <c r="AH199" i="3"/>
  <c r="AH200" i="3"/>
  <c r="AH201" i="3"/>
  <c r="AH202" i="3"/>
  <c r="AH203" i="3"/>
  <c r="AH204" i="3"/>
  <c r="AH205" i="3"/>
  <c r="AH210" i="3"/>
  <c r="AH211" i="3"/>
  <c r="AH212" i="3"/>
  <c r="AH213" i="3"/>
  <c r="AH214" i="3"/>
  <c r="AH215" i="3"/>
  <c r="AH216" i="3"/>
  <c r="AH217" i="3"/>
  <c r="AH222" i="3"/>
  <c r="AH223" i="3"/>
  <c r="AH224" i="3"/>
  <c r="AH225" i="3"/>
  <c r="AH226" i="3"/>
  <c r="AH227" i="3"/>
  <c r="AH228" i="3"/>
  <c r="AH229" i="3"/>
  <c r="AH234" i="3"/>
  <c r="AH235" i="3"/>
  <c r="AH236" i="3"/>
  <c r="AH237" i="3"/>
  <c r="AH238" i="3"/>
  <c r="AH239" i="3"/>
  <c r="AH240" i="3"/>
  <c r="AH241" i="3"/>
  <c r="AH246" i="3"/>
  <c r="AH247" i="3"/>
  <c r="AH248" i="3"/>
  <c r="AH249" i="3"/>
  <c r="AH250" i="3"/>
  <c r="AH42" i="3"/>
  <c r="AH30" i="3"/>
  <c r="AH18" i="3"/>
  <c r="AH4" i="3"/>
  <c r="AH3" i="3"/>
  <c r="AH14" i="3"/>
  <c r="AH26" i="3"/>
  <c r="AH27" i="3"/>
  <c r="AH38" i="3"/>
  <c r="AH39" i="3"/>
  <c r="AH40" i="3"/>
  <c r="AH50" i="3"/>
  <c r="AH51" i="3"/>
  <c r="AH52" i="3"/>
  <c r="AH53" i="3"/>
  <c r="AH62" i="3"/>
  <c r="AH63" i="3"/>
  <c r="AH64" i="3"/>
  <c r="AH65" i="3"/>
  <c r="AH74" i="3"/>
  <c r="AH75" i="3"/>
  <c r="AH76" i="3"/>
  <c r="AH77" i="3"/>
  <c r="AH86" i="3"/>
  <c r="AH87" i="3"/>
  <c r="AH88" i="3"/>
  <c r="AH89" i="3"/>
  <c r="AH98" i="3"/>
  <c r="AH99" i="3"/>
  <c r="AH100" i="3"/>
  <c r="AH101" i="3"/>
  <c r="AH110" i="3"/>
  <c r="AH111" i="3"/>
  <c r="AH112" i="3"/>
  <c r="AH113" i="3"/>
  <c r="AH122" i="3"/>
  <c r="AH123" i="3"/>
  <c r="AH124" i="3"/>
  <c r="AH125" i="3"/>
  <c r="AH134" i="3"/>
  <c r="AH135" i="3"/>
  <c r="AH136" i="3"/>
  <c r="AH137" i="3"/>
  <c r="AH146" i="3"/>
  <c r="AH147" i="3"/>
  <c r="AH148" i="3"/>
  <c r="AH149" i="3"/>
  <c r="AH158" i="3"/>
  <c r="AH159" i="3"/>
  <c r="AH160" i="3"/>
  <c r="AH161" i="3"/>
  <c r="AH170" i="3"/>
  <c r="AH171" i="3"/>
  <c r="AH172" i="3"/>
  <c r="AH173" i="3"/>
  <c r="AH182" i="3"/>
  <c r="AH183" i="3"/>
  <c r="AH184" i="3"/>
  <c r="AH185" i="3"/>
  <c r="AH194" i="3"/>
  <c r="AH195" i="3"/>
  <c r="AH196" i="3"/>
  <c r="AH197" i="3"/>
  <c r="AH206" i="3"/>
  <c r="AH207" i="3"/>
  <c r="AH208" i="3"/>
  <c r="AH209" i="3"/>
  <c r="AH218" i="3"/>
  <c r="AH219" i="3"/>
  <c r="AH220" i="3"/>
  <c r="AH221" i="3"/>
  <c r="AH230" i="3"/>
  <c r="AH231" i="3"/>
  <c r="AH232" i="3"/>
  <c r="AH233" i="3"/>
  <c r="AH242" i="3"/>
  <c r="AH243" i="3"/>
  <c r="AH244" i="3"/>
  <c r="AH245" i="3"/>
  <c r="AH251" i="3"/>
  <c r="AH2" i="3"/>
  <c r="AE48" i="3"/>
  <c r="AF3" i="3"/>
  <c r="AG3" i="3" s="1"/>
  <c r="AF4" i="3"/>
  <c r="AG4" i="3" s="1"/>
  <c r="AF5" i="3"/>
  <c r="AG5" i="3" s="1"/>
  <c r="AF6" i="3"/>
  <c r="AG6" i="3" s="1"/>
  <c r="AF7" i="3"/>
  <c r="AG7" i="3" s="1"/>
  <c r="AF8" i="3"/>
  <c r="AG8" i="3" s="1"/>
  <c r="AF9" i="3"/>
  <c r="AG9" i="3" s="1"/>
  <c r="AF10" i="3"/>
  <c r="AG10" i="3" s="1"/>
  <c r="AF11" i="3"/>
  <c r="AG11" i="3" s="1"/>
  <c r="AF12" i="3"/>
  <c r="AG12" i="3" s="1"/>
  <c r="AF13" i="3"/>
  <c r="AG13" i="3" s="1"/>
  <c r="AF14" i="3"/>
  <c r="AG14" i="3" s="1"/>
  <c r="AF15" i="3"/>
  <c r="AG15" i="3" s="1"/>
  <c r="AF16" i="3"/>
  <c r="AG16" i="3" s="1"/>
  <c r="AF17" i="3"/>
  <c r="AG17" i="3" s="1"/>
  <c r="AF18" i="3"/>
  <c r="AG18" i="3" s="1"/>
  <c r="AF19" i="3"/>
  <c r="AG19" i="3" s="1"/>
  <c r="AF20" i="3"/>
  <c r="AG20" i="3" s="1"/>
  <c r="AF21" i="3"/>
  <c r="AG21" i="3" s="1"/>
  <c r="AF22" i="3"/>
  <c r="AG22" i="3" s="1"/>
  <c r="AF23" i="3"/>
  <c r="AG23" i="3" s="1"/>
  <c r="AF24" i="3"/>
  <c r="AG24" i="3" s="1"/>
  <c r="AF25" i="3"/>
  <c r="AG25" i="3" s="1"/>
  <c r="AF26" i="3"/>
  <c r="AG26" i="3" s="1"/>
  <c r="AF27" i="3"/>
  <c r="AG27" i="3" s="1"/>
  <c r="AF28" i="3"/>
  <c r="AG28" i="3" s="1"/>
  <c r="AF29" i="3"/>
  <c r="AG29" i="3" s="1"/>
  <c r="AF30" i="3"/>
  <c r="AG30" i="3" s="1"/>
  <c r="AF31" i="3"/>
  <c r="AG31" i="3" s="1"/>
  <c r="AF32" i="3"/>
  <c r="AG32" i="3" s="1"/>
  <c r="AF33" i="3"/>
  <c r="AG33" i="3" s="1"/>
  <c r="AF34" i="3"/>
  <c r="AG34" i="3" s="1"/>
  <c r="AF35" i="3"/>
  <c r="AG35" i="3" s="1"/>
  <c r="AF36" i="3"/>
  <c r="AG36" i="3" s="1"/>
  <c r="AF37" i="3"/>
  <c r="AG37" i="3" s="1"/>
  <c r="AF38" i="3"/>
  <c r="AG38" i="3" s="1"/>
  <c r="AF39" i="3"/>
  <c r="AG39" i="3" s="1"/>
  <c r="AF40" i="3"/>
  <c r="AG40" i="3" s="1"/>
  <c r="AF41" i="3"/>
  <c r="AG41" i="3" s="1"/>
  <c r="AF42" i="3"/>
  <c r="AG42" i="3" s="1"/>
  <c r="AF43" i="3"/>
  <c r="AG43" i="3" s="1"/>
  <c r="AF44" i="3"/>
  <c r="AG44" i="3" s="1"/>
  <c r="AF45" i="3"/>
  <c r="AG45" i="3" s="1"/>
  <c r="AF46" i="3"/>
  <c r="AG46" i="3" s="1"/>
  <c r="AF47" i="3"/>
  <c r="AG47" i="3" s="1"/>
  <c r="AF48" i="3"/>
  <c r="AG48" i="3" s="1"/>
  <c r="AF49" i="3"/>
  <c r="AG49" i="3" s="1"/>
  <c r="AF50" i="3"/>
  <c r="AG50" i="3" s="1"/>
  <c r="AF51" i="3"/>
  <c r="AG51" i="3" s="1"/>
  <c r="AF52" i="3"/>
  <c r="AG52" i="3" s="1"/>
  <c r="AF53" i="3"/>
  <c r="AG53" i="3" s="1"/>
  <c r="AF54" i="3"/>
  <c r="AG54" i="3" s="1"/>
  <c r="AF55" i="3"/>
  <c r="AG55" i="3" s="1"/>
  <c r="AF56" i="3"/>
  <c r="AG56" i="3" s="1"/>
  <c r="AF57" i="3"/>
  <c r="AG57" i="3" s="1"/>
  <c r="AF58" i="3"/>
  <c r="AG58" i="3" s="1"/>
  <c r="AF59" i="3"/>
  <c r="AG59" i="3" s="1"/>
  <c r="AF60" i="3"/>
  <c r="AG60" i="3" s="1"/>
  <c r="AF61" i="3"/>
  <c r="AG61" i="3" s="1"/>
  <c r="AF62" i="3"/>
  <c r="AG62" i="3" s="1"/>
  <c r="AF63" i="3"/>
  <c r="AG63" i="3" s="1"/>
  <c r="AF64" i="3"/>
  <c r="AG64" i="3" s="1"/>
  <c r="AF65" i="3"/>
  <c r="AG65" i="3" s="1"/>
  <c r="AF66" i="3"/>
  <c r="AG66" i="3" s="1"/>
  <c r="AF67" i="3"/>
  <c r="AG67" i="3" s="1"/>
  <c r="AF68" i="3"/>
  <c r="AG68" i="3" s="1"/>
  <c r="AF69" i="3"/>
  <c r="AG69" i="3" s="1"/>
  <c r="AF70" i="3"/>
  <c r="AG70" i="3" s="1"/>
  <c r="AF71" i="3"/>
  <c r="AG71" i="3" s="1"/>
  <c r="AF72" i="3"/>
  <c r="AG72" i="3" s="1"/>
  <c r="AF73" i="3"/>
  <c r="AG73" i="3" s="1"/>
  <c r="AF74" i="3"/>
  <c r="AG74" i="3" s="1"/>
  <c r="AF75" i="3"/>
  <c r="AG75" i="3" s="1"/>
  <c r="AF76" i="3"/>
  <c r="AG76" i="3" s="1"/>
  <c r="AF77" i="3"/>
  <c r="AG77" i="3" s="1"/>
  <c r="AF78" i="3"/>
  <c r="AG78" i="3" s="1"/>
  <c r="AF79" i="3"/>
  <c r="AG79" i="3" s="1"/>
  <c r="AF80" i="3"/>
  <c r="AG80" i="3" s="1"/>
  <c r="AF81" i="3"/>
  <c r="AG81" i="3" s="1"/>
  <c r="AF82" i="3"/>
  <c r="AG82" i="3" s="1"/>
  <c r="AF83" i="3"/>
  <c r="AG83" i="3" s="1"/>
  <c r="AF84" i="3"/>
  <c r="AG84" i="3" s="1"/>
  <c r="AF85" i="3"/>
  <c r="AG85" i="3" s="1"/>
  <c r="AF86" i="3"/>
  <c r="AG86" i="3" s="1"/>
  <c r="AF87" i="3"/>
  <c r="AG87" i="3" s="1"/>
  <c r="AF88" i="3"/>
  <c r="AG88" i="3" s="1"/>
  <c r="AF89" i="3"/>
  <c r="AG89" i="3" s="1"/>
  <c r="AF90" i="3"/>
  <c r="AG90" i="3" s="1"/>
  <c r="AF91" i="3"/>
  <c r="AG91" i="3" s="1"/>
  <c r="AF92" i="3"/>
  <c r="AG92" i="3" s="1"/>
  <c r="AF93" i="3"/>
  <c r="AG93" i="3" s="1"/>
  <c r="AF94" i="3"/>
  <c r="AG94" i="3" s="1"/>
  <c r="AF95" i="3"/>
  <c r="AG95" i="3" s="1"/>
  <c r="AF96" i="3"/>
  <c r="AG96" i="3" s="1"/>
  <c r="AF97" i="3"/>
  <c r="AG97" i="3" s="1"/>
  <c r="AF98" i="3"/>
  <c r="AG98" i="3" s="1"/>
  <c r="AF99" i="3"/>
  <c r="AG99" i="3" s="1"/>
  <c r="AF100" i="3"/>
  <c r="AG100" i="3" s="1"/>
  <c r="AF101" i="3"/>
  <c r="AG101" i="3" s="1"/>
  <c r="AF102" i="3"/>
  <c r="AG102" i="3" s="1"/>
  <c r="AF103" i="3"/>
  <c r="AG103" i="3" s="1"/>
  <c r="AF104" i="3"/>
  <c r="AG104" i="3" s="1"/>
  <c r="AF105" i="3"/>
  <c r="AG105" i="3" s="1"/>
  <c r="AF106" i="3"/>
  <c r="AG106" i="3" s="1"/>
  <c r="AF107" i="3"/>
  <c r="AG107" i="3" s="1"/>
  <c r="AF108" i="3"/>
  <c r="AG108" i="3" s="1"/>
  <c r="AF109" i="3"/>
  <c r="AG109" i="3" s="1"/>
  <c r="AF110" i="3"/>
  <c r="AG110" i="3" s="1"/>
  <c r="AF111" i="3"/>
  <c r="AG111" i="3" s="1"/>
  <c r="AF112" i="3"/>
  <c r="AG112" i="3" s="1"/>
  <c r="AF113" i="3"/>
  <c r="AG113" i="3" s="1"/>
  <c r="AF114" i="3"/>
  <c r="AG114" i="3" s="1"/>
  <c r="AF115" i="3"/>
  <c r="AG115" i="3" s="1"/>
  <c r="AF116" i="3"/>
  <c r="AG116" i="3" s="1"/>
  <c r="AF117" i="3"/>
  <c r="AG117" i="3" s="1"/>
  <c r="AF118" i="3"/>
  <c r="AG118" i="3" s="1"/>
  <c r="AF119" i="3"/>
  <c r="AG119" i="3" s="1"/>
  <c r="AF120" i="3"/>
  <c r="AG120" i="3" s="1"/>
  <c r="AF121" i="3"/>
  <c r="AG121" i="3" s="1"/>
  <c r="AF122" i="3"/>
  <c r="AG122" i="3" s="1"/>
  <c r="AF123" i="3"/>
  <c r="AG123" i="3" s="1"/>
  <c r="AF124" i="3"/>
  <c r="AG124" i="3" s="1"/>
  <c r="AF125" i="3"/>
  <c r="AG125" i="3" s="1"/>
  <c r="AF126" i="3"/>
  <c r="AG126" i="3" s="1"/>
  <c r="AF127" i="3"/>
  <c r="AG127" i="3" s="1"/>
  <c r="AF128" i="3"/>
  <c r="AG128" i="3" s="1"/>
  <c r="AF129" i="3"/>
  <c r="AG129" i="3" s="1"/>
  <c r="AF130" i="3"/>
  <c r="AG130" i="3" s="1"/>
  <c r="AF131" i="3"/>
  <c r="AG131" i="3" s="1"/>
  <c r="AF132" i="3"/>
  <c r="AG132" i="3" s="1"/>
  <c r="AF133" i="3"/>
  <c r="AG133" i="3" s="1"/>
  <c r="AF134" i="3"/>
  <c r="AG134" i="3" s="1"/>
  <c r="AF135" i="3"/>
  <c r="AG135" i="3" s="1"/>
  <c r="AF136" i="3"/>
  <c r="AG136" i="3" s="1"/>
  <c r="AF137" i="3"/>
  <c r="AG137" i="3" s="1"/>
  <c r="AF138" i="3"/>
  <c r="AG138" i="3" s="1"/>
  <c r="AF139" i="3"/>
  <c r="AG139" i="3" s="1"/>
  <c r="AF140" i="3"/>
  <c r="AG140" i="3" s="1"/>
  <c r="AF141" i="3"/>
  <c r="AG141" i="3" s="1"/>
  <c r="AF142" i="3"/>
  <c r="AG142" i="3" s="1"/>
  <c r="AF143" i="3"/>
  <c r="AG143" i="3" s="1"/>
  <c r="AF144" i="3"/>
  <c r="AG144" i="3" s="1"/>
  <c r="AF145" i="3"/>
  <c r="AG145" i="3" s="1"/>
  <c r="AF146" i="3"/>
  <c r="AG146" i="3" s="1"/>
  <c r="AF147" i="3"/>
  <c r="AG147" i="3" s="1"/>
  <c r="AF148" i="3"/>
  <c r="AG148" i="3" s="1"/>
  <c r="AF149" i="3"/>
  <c r="AG149" i="3" s="1"/>
  <c r="AF150" i="3"/>
  <c r="AG150" i="3" s="1"/>
  <c r="AF151" i="3"/>
  <c r="AG151" i="3" s="1"/>
  <c r="AF152" i="3"/>
  <c r="AG152" i="3" s="1"/>
  <c r="AF153" i="3"/>
  <c r="AG153" i="3" s="1"/>
  <c r="AF154" i="3"/>
  <c r="AG154" i="3" s="1"/>
  <c r="AF155" i="3"/>
  <c r="AG155" i="3" s="1"/>
  <c r="AF156" i="3"/>
  <c r="AG156" i="3" s="1"/>
  <c r="AF157" i="3"/>
  <c r="AG157" i="3" s="1"/>
  <c r="AF158" i="3"/>
  <c r="AG158" i="3" s="1"/>
  <c r="AF159" i="3"/>
  <c r="AG159" i="3" s="1"/>
  <c r="AF160" i="3"/>
  <c r="AG160" i="3" s="1"/>
  <c r="AF161" i="3"/>
  <c r="AG161" i="3" s="1"/>
  <c r="AF162" i="3"/>
  <c r="AG162" i="3" s="1"/>
  <c r="AF163" i="3"/>
  <c r="AG163" i="3" s="1"/>
  <c r="AF164" i="3"/>
  <c r="AG164" i="3" s="1"/>
  <c r="AF165" i="3"/>
  <c r="AG165" i="3" s="1"/>
  <c r="AF166" i="3"/>
  <c r="AG166" i="3" s="1"/>
  <c r="AF167" i="3"/>
  <c r="AG167" i="3" s="1"/>
  <c r="AF168" i="3"/>
  <c r="AG168" i="3" s="1"/>
  <c r="AF169" i="3"/>
  <c r="AG169" i="3" s="1"/>
  <c r="AF170" i="3"/>
  <c r="AG170" i="3" s="1"/>
  <c r="AF171" i="3"/>
  <c r="AG171" i="3" s="1"/>
  <c r="AF172" i="3"/>
  <c r="AG172" i="3" s="1"/>
  <c r="AF173" i="3"/>
  <c r="AG173" i="3" s="1"/>
  <c r="AF174" i="3"/>
  <c r="AG174" i="3" s="1"/>
  <c r="AF175" i="3"/>
  <c r="AG175" i="3" s="1"/>
  <c r="AF176" i="3"/>
  <c r="AG176" i="3" s="1"/>
  <c r="AF177" i="3"/>
  <c r="AG177" i="3" s="1"/>
  <c r="AF178" i="3"/>
  <c r="AG178" i="3" s="1"/>
  <c r="AF179" i="3"/>
  <c r="AG179" i="3" s="1"/>
  <c r="AF180" i="3"/>
  <c r="AG180" i="3" s="1"/>
  <c r="AF181" i="3"/>
  <c r="AG181" i="3" s="1"/>
  <c r="AF182" i="3"/>
  <c r="AG182" i="3" s="1"/>
  <c r="AF183" i="3"/>
  <c r="AG183" i="3" s="1"/>
  <c r="AF184" i="3"/>
  <c r="AG184" i="3" s="1"/>
  <c r="AF185" i="3"/>
  <c r="AG185" i="3" s="1"/>
  <c r="AF186" i="3"/>
  <c r="AG186" i="3" s="1"/>
  <c r="AF187" i="3"/>
  <c r="AG187" i="3" s="1"/>
  <c r="AF188" i="3"/>
  <c r="AG188" i="3" s="1"/>
  <c r="AF189" i="3"/>
  <c r="AG189" i="3" s="1"/>
  <c r="AF190" i="3"/>
  <c r="AG190" i="3" s="1"/>
  <c r="AF191" i="3"/>
  <c r="AG191" i="3" s="1"/>
  <c r="AF192" i="3"/>
  <c r="AG192" i="3" s="1"/>
  <c r="AF193" i="3"/>
  <c r="AG193" i="3" s="1"/>
  <c r="AF194" i="3"/>
  <c r="AG194" i="3" s="1"/>
  <c r="AF195" i="3"/>
  <c r="AG195" i="3" s="1"/>
  <c r="AF196" i="3"/>
  <c r="AG196" i="3" s="1"/>
  <c r="AF197" i="3"/>
  <c r="AG197" i="3" s="1"/>
  <c r="AF198" i="3"/>
  <c r="AG198" i="3" s="1"/>
  <c r="AF199" i="3"/>
  <c r="AG199" i="3" s="1"/>
  <c r="AF200" i="3"/>
  <c r="AG200" i="3" s="1"/>
  <c r="AF201" i="3"/>
  <c r="AG201" i="3" s="1"/>
  <c r="AF202" i="3"/>
  <c r="AG202" i="3" s="1"/>
  <c r="AF203" i="3"/>
  <c r="AG203" i="3" s="1"/>
  <c r="AF204" i="3"/>
  <c r="AG204" i="3" s="1"/>
  <c r="AF205" i="3"/>
  <c r="AG205" i="3" s="1"/>
  <c r="AF206" i="3"/>
  <c r="AG206" i="3" s="1"/>
  <c r="AF207" i="3"/>
  <c r="AG207" i="3" s="1"/>
  <c r="AF208" i="3"/>
  <c r="AG208" i="3" s="1"/>
  <c r="AF209" i="3"/>
  <c r="AG209" i="3" s="1"/>
  <c r="AF210" i="3"/>
  <c r="AG210" i="3" s="1"/>
  <c r="AF211" i="3"/>
  <c r="AG211" i="3" s="1"/>
  <c r="AF212" i="3"/>
  <c r="AG212" i="3" s="1"/>
  <c r="AF213" i="3"/>
  <c r="AG213" i="3" s="1"/>
  <c r="AF214" i="3"/>
  <c r="AG214" i="3" s="1"/>
  <c r="AF215" i="3"/>
  <c r="AG215" i="3" s="1"/>
  <c r="AF216" i="3"/>
  <c r="AG216" i="3" s="1"/>
  <c r="AF217" i="3"/>
  <c r="AG217" i="3" s="1"/>
  <c r="AF218" i="3"/>
  <c r="AG218" i="3" s="1"/>
  <c r="AF219" i="3"/>
  <c r="AG219" i="3" s="1"/>
  <c r="AF220" i="3"/>
  <c r="AG220" i="3" s="1"/>
  <c r="AF221" i="3"/>
  <c r="AG221" i="3" s="1"/>
  <c r="AF222" i="3"/>
  <c r="AG222" i="3" s="1"/>
  <c r="AF223" i="3"/>
  <c r="AG223" i="3" s="1"/>
  <c r="AF224" i="3"/>
  <c r="AG224" i="3" s="1"/>
  <c r="AF225" i="3"/>
  <c r="AG225" i="3" s="1"/>
  <c r="AF226" i="3"/>
  <c r="AG226" i="3" s="1"/>
  <c r="AF227" i="3"/>
  <c r="AG227" i="3" s="1"/>
  <c r="AF228" i="3"/>
  <c r="AG228" i="3" s="1"/>
  <c r="AF229" i="3"/>
  <c r="AG229" i="3" s="1"/>
  <c r="AF230" i="3"/>
  <c r="AG230" i="3" s="1"/>
  <c r="AF231" i="3"/>
  <c r="AG231" i="3" s="1"/>
  <c r="AF232" i="3"/>
  <c r="AG232" i="3" s="1"/>
  <c r="AF233" i="3"/>
  <c r="AG233" i="3" s="1"/>
  <c r="AF234" i="3"/>
  <c r="AG234" i="3" s="1"/>
  <c r="AF235" i="3"/>
  <c r="AG235" i="3" s="1"/>
  <c r="AF236" i="3"/>
  <c r="AG236" i="3" s="1"/>
  <c r="AF237" i="3"/>
  <c r="AG237" i="3" s="1"/>
  <c r="AF238" i="3"/>
  <c r="AG238" i="3" s="1"/>
  <c r="AF239" i="3"/>
  <c r="AG239" i="3" s="1"/>
  <c r="AF240" i="3"/>
  <c r="AG240" i="3" s="1"/>
  <c r="AF241" i="3"/>
  <c r="AG241" i="3" s="1"/>
  <c r="AF242" i="3"/>
  <c r="AG242" i="3" s="1"/>
  <c r="AF243" i="3"/>
  <c r="AG243" i="3" s="1"/>
  <c r="AF244" i="3"/>
  <c r="AG244" i="3" s="1"/>
  <c r="AF245" i="3"/>
  <c r="AG245" i="3" s="1"/>
  <c r="AF246" i="3"/>
  <c r="AG246" i="3" s="1"/>
  <c r="AF247" i="3"/>
  <c r="AG247" i="3" s="1"/>
  <c r="AF248" i="3"/>
  <c r="AG248" i="3" s="1"/>
  <c r="AF249" i="3"/>
  <c r="AG249" i="3" s="1"/>
  <c r="AF250" i="3"/>
  <c r="AG250" i="3" s="1"/>
  <c r="AF251" i="3"/>
  <c r="AG251" i="3" s="1"/>
  <c r="AF2" i="3"/>
  <c r="AG2" i="3" s="1"/>
  <c r="S248" i="3"/>
  <c r="T248" i="3" s="1"/>
  <c r="U248" i="3" s="1"/>
  <c r="V248" i="3" s="1"/>
  <c r="W248" i="3" s="1"/>
  <c r="X248" i="3" s="1"/>
  <c r="Y248" i="3" s="1"/>
  <c r="Z248" i="3" s="1"/>
  <c r="AA248" i="3" s="1"/>
  <c r="AB248" i="3" s="1"/>
  <c r="AC248" i="3" s="1"/>
  <c r="AD248" i="3" s="1"/>
  <c r="AE248" i="3" s="1"/>
  <c r="S247" i="3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S244" i="3"/>
  <c r="T244" i="3" s="1"/>
  <c r="U244" i="3" s="1"/>
  <c r="V244" i="3" s="1"/>
  <c r="W244" i="3" s="1"/>
  <c r="X244" i="3" s="1"/>
  <c r="Y244" i="3" s="1"/>
  <c r="Z244" i="3" s="1"/>
  <c r="AA244" i="3" s="1"/>
  <c r="AB244" i="3" s="1"/>
  <c r="AC244" i="3" s="1"/>
  <c r="AD244" i="3" s="1"/>
  <c r="AE244" i="3" s="1"/>
  <c r="S241" i="3"/>
  <c r="T241" i="3" s="1"/>
  <c r="U241" i="3" s="1"/>
  <c r="V241" i="3" s="1"/>
  <c r="W241" i="3" s="1"/>
  <c r="X241" i="3" s="1"/>
  <c r="Y241" i="3" s="1"/>
  <c r="Z241" i="3" s="1"/>
  <c r="AA241" i="3" s="1"/>
  <c r="AB241" i="3" s="1"/>
  <c r="AC241" i="3" s="1"/>
  <c r="AD241" i="3" s="1"/>
  <c r="AE241" i="3" s="1"/>
  <c r="S240" i="3"/>
  <c r="T240" i="3" s="1"/>
  <c r="U240" i="3" s="1"/>
  <c r="V240" i="3" s="1"/>
  <c r="W240" i="3" s="1"/>
  <c r="X240" i="3" s="1"/>
  <c r="Y240" i="3" s="1"/>
  <c r="Z240" i="3" s="1"/>
  <c r="AA240" i="3" s="1"/>
  <c r="AB240" i="3" s="1"/>
  <c r="AC240" i="3" s="1"/>
  <c r="AD240" i="3" s="1"/>
  <c r="AE240" i="3" s="1"/>
  <c r="S236" i="3"/>
  <c r="T236" i="3" s="1"/>
  <c r="U236" i="3" s="1"/>
  <c r="V236" i="3" s="1"/>
  <c r="W236" i="3" s="1"/>
  <c r="X236" i="3" s="1"/>
  <c r="Y236" i="3" s="1"/>
  <c r="Z236" i="3" s="1"/>
  <c r="AA236" i="3" s="1"/>
  <c r="AB236" i="3" s="1"/>
  <c r="AC236" i="3" s="1"/>
  <c r="AD236" i="3" s="1"/>
  <c r="AE236" i="3" s="1"/>
  <c r="S235" i="3"/>
  <c r="T235" i="3" s="1"/>
  <c r="U235" i="3" s="1"/>
  <c r="V235" i="3" s="1"/>
  <c r="W235" i="3" s="1"/>
  <c r="X235" i="3" s="1"/>
  <c r="Y235" i="3" s="1"/>
  <c r="Z235" i="3" s="1"/>
  <c r="AA235" i="3" s="1"/>
  <c r="AB235" i="3" s="1"/>
  <c r="AC235" i="3" s="1"/>
  <c r="AD235" i="3" s="1"/>
  <c r="AE235" i="3" s="1"/>
  <c r="S234" i="3"/>
  <c r="T234" i="3" s="1"/>
  <c r="U234" i="3" s="1"/>
  <c r="V234" i="3" s="1"/>
  <c r="W234" i="3" s="1"/>
  <c r="X234" i="3" s="1"/>
  <c r="Y234" i="3" s="1"/>
  <c r="Z234" i="3" s="1"/>
  <c r="AA234" i="3" s="1"/>
  <c r="AB234" i="3" s="1"/>
  <c r="AC234" i="3" s="1"/>
  <c r="AD234" i="3" s="1"/>
  <c r="AE234" i="3" s="1"/>
  <c r="S230" i="3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S229" i="3"/>
  <c r="T229" i="3" s="1"/>
  <c r="U229" i="3" s="1"/>
  <c r="V229" i="3" s="1"/>
  <c r="W229" i="3" s="1"/>
  <c r="X229" i="3" s="1"/>
  <c r="Y229" i="3" s="1"/>
  <c r="Z229" i="3" s="1"/>
  <c r="AA229" i="3" s="1"/>
  <c r="AB229" i="3" s="1"/>
  <c r="AC229" i="3" s="1"/>
  <c r="AD229" i="3" s="1"/>
  <c r="AE229" i="3" s="1"/>
  <c r="S228" i="3"/>
  <c r="T228" i="3" s="1"/>
  <c r="U228" i="3" s="1"/>
  <c r="V228" i="3" s="1"/>
  <c r="W228" i="3" s="1"/>
  <c r="X228" i="3" s="1"/>
  <c r="Y228" i="3" s="1"/>
  <c r="Z228" i="3" s="1"/>
  <c r="AA228" i="3" s="1"/>
  <c r="AB228" i="3" s="1"/>
  <c r="AC228" i="3" s="1"/>
  <c r="AD228" i="3" s="1"/>
  <c r="AE228" i="3" s="1"/>
  <c r="S224" i="3"/>
  <c r="T224" i="3" s="1"/>
  <c r="U224" i="3" s="1"/>
  <c r="V224" i="3" s="1"/>
  <c r="W224" i="3" s="1"/>
  <c r="X224" i="3" s="1"/>
  <c r="Y224" i="3" s="1"/>
  <c r="Z224" i="3" s="1"/>
  <c r="AA224" i="3" s="1"/>
  <c r="AB224" i="3" s="1"/>
  <c r="AC224" i="3" s="1"/>
  <c r="AD224" i="3" s="1"/>
  <c r="AE224" i="3" s="1"/>
  <c r="S223" i="3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S221" i="3"/>
  <c r="T221" i="3" s="1"/>
  <c r="U221" i="3" s="1"/>
  <c r="V221" i="3" s="1"/>
  <c r="W221" i="3" s="1"/>
  <c r="X221" i="3" s="1"/>
  <c r="Y221" i="3" s="1"/>
  <c r="Z221" i="3" s="1"/>
  <c r="AA221" i="3" s="1"/>
  <c r="AB221" i="3" s="1"/>
  <c r="AC221" i="3" s="1"/>
  <c r="AD221" i="3" s="1"/>
  <c r="AE221" i="3" s="1"/>
  <c r="S220" i="3"/>
  <c r="T220" i="3" s="1"/>
  <c r="U220" i="3" s="1"/>
  <c r="V220" i="3" s="1"/>
  <c r="W220" i="3" s="1"/>
  <c r="X220" i="3" s="1"/>
  <c r="Y220" i="3" s="1"/>
  <c r="Z220" i="3" s="1"/>
  <c r="AA220" i="3" s="1"/>
  <c r="AB220" i="3" s="1"/>
  <c r="AC220" i="3" s="1"/>
  <c r="AD220" i="3" s="1"/>
  <c r="AE220" i="3" s="1"/>
  <c r="S217" i="3"/>
  <c r="T217" i="3" s="1"/>
  <c r="U217" i="3" s="1"/>
  <c r="V217" i="3" s="1"/>
  <c r="W217" i="3" s="1"/>
  <c r="X217" i="3" s="1"/>
  <c r="Y217" i="3" s="1"/>
  <c r="Z217" i="3" s="1"/>
  <c r="AA217" i="3" s="1"/>
  <c r="AB217" i="3" s="1"/>
  <c r="AC217" i="3" s="1"/>
  <c r="AD217" i="3" s="1"/>
  <c r="AE217" i="3" s="1"/>
  <c r="S216" i="3"/>
  <c r="T216" i="3" s="1"/>
  <c r="U216" i="3" s="1"/>
  <c r="V216" i="3" s="1"/>
  <c r="W216" i="3" s="1"/>
  <c r="X216" i="3" s="1"/>
  <c r="Y216" i="3" s="1"/>
  <c r="Z216" i="3" s="1"/>
  <c r="AA216" i="3" s="1"/>
  <c r="AB216" i="3" s="1"/>
  <c r="AC216" i="3" s="1"/>
  <c r="AD216" i="3" s="1"/>
  <c r="AE216" i="3" s="1"/>
  <c r="S212" i="3"/>
  <c r="T212" i="3" s="1"/>
  <c r="U212" i="3" s="1"/>
  <c r="V212" i="3" s="1"/>
  <c r="W212" i="3" s="1"/>
  <c r="X212" i="3" s="1"/>
  <c r="Y212" i="3" s="1"/>
  <c r="Z212" i="3" s="1"/>
  <c r="AA212" i="3" s="1"/>
  <c r="AB212" i="3" s="1"/>
  <c r="AC212" i="3" s="1"/>
  <c r="AD212" i="3" s="1"/>
  <c r="AE212" i="3" s="1"/>
  <c r="S211" i="3"/>
  <c r="T211" i="3" s="1"/>
  <c r="U211" i="3" s="1"/>
  <c r="V211" i="3" s="1"/>
  <c r="W211" i="3" s="1"/>
  <c r="X211" i="3" s="1"/>
  <c r="Y211" i="3" s="1"/>
  <c r="Z211" i="3" s="1"/>
  <c r="AA211" i="3" s="1"/>
  <c r="AB211" i="3" s="1"/>
  <c r="AC211" i="3" s="1"/>
  <c r="AD211" i="3" s="1"/>
  <c r="AE211" i="3" s="1"/>
  <c r="S208" i="3"/>
  <c r="T208" i="3" s="1"/>
  <c r="U208" i="3" s="1"/>
  <c r="V208" i="3" s="1"/>
  <c r="W208" i="3" s="1"/>
  <c r="X208" i="3" s="1"/>
  <c r="Y208" i="3" s="1"/>
  <c r="Z208" i="3" s="1"/>
  <c r="AA208" i="3" s="1"/>
  <c r="AB208" i="3" s="1"/>
  <c r="AC208" i="3" s="1"/>
  <c r="AD208" i="3" s="1"/>
  <c r="AE208" i="3" s="1"/>
  <c r="S207" i="3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S206" i="3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S205" i="3"/>
  <c r="T205" i="3" s="1"/>
  <c r="U205" i="3" s="1"/>
  <c r="V205" i="3" s="1"/>
  <c r="W205" i="3" s="1"/>
  <c r="X205" i="3" s="1"/>
  <c r="Y205" i="3" s="1"/>
  <c r="Z205" i="3" s="1"/>
  <c r="AA205" i="3" s="1"/>
  <c r="AB205" i="3" s="1"/>
  <c r="AC205" i="3" s="1"/>
  <c r="AD205" i="3" s="1"/>
  <c r="AE205" i="3" s="1"/>
  <c r="S204" i="3"/>
  <c r="T204" i="3" s="1"/>
  <c r="U204" i="3" s="1"/>
  <c r="V204" i="3" s="1"/>
  <c r="W204" i="3" s="1"/>
  <c r="X204" i="3" s="1"/>
  <c r="Y204" i="3" s="1"/>
  <c r="Z204" i="3" s="1"/>
  <c r="AA204" i="3" s="1"/>
  <c r="AB204" i="3" s="1"/>
  <c r="AC204" i="3" s="1"/>
  <c r="AD204" i="3" s="1"/>
  <c r="AE204" i="3" s="1"/>
  <c r="S200" i="3"/>
  <c r="T200" i="3" s="1"/>
  <c r="U200" i="3" s="1"/>
  <c r="V200" i="3" s="1"/>
  <c r="W200" i="3" s="1"/>
  <c r="X200" i="3" s="1"/>
  <c r="Y200" i="3" s="1"/>
  <c r="Z200" i="3" s="1"/>
  <c r="AA200" i="3" s="1"/>
  <c r="AB200" i="3" s="1"/>
  <c r="AC200" i="3" s="1"/>
  <c r="AD200" i="3" s="1"/>
  <c r="AE200" i="3" s="1"/>
  <c r="S199" i="3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S197" i="3"/>
  <c r="T197" i="3" s="1"/>
  <c r="U197" i="3" s="1"/>
  <c r="V197" i="3" s="1"/>
  <c r="W197" i="3" s="1"/>
  <c r="X197" i="3" s="1"/>
  <c r="Y197" i="3" s="1"/>
  <c r="Z197" i="3" s="1"/>
  <c r="AA197" i="3" s="1"/>
  <c r="AB197" i="3" s="1"/>
  <c r="AC197" i="3" s="1"/>
  <c r="AD197" i="3" s="1"/>
  <c r="AE197" i="3" s="1"/>
  <c r="S196" i="3"/>
  <c r="T196" i="3" s="1"/>
  <c r="U196" i="3" s="1"/>
  <c r="V196" i="3" s="1"/>
  <c r="W196" i="3" s="1"/>
  <c r="X196" i="3" s="1"/>
  <c r="Y196" i="3" s="1"/>
  <c r="Z196" i="3" s="1"/>
  <c r="AA196" i="3" s="1"/>
  <c r="AB196" i="3" s="1"/>
  <c r="AC196" i="3" s="1"/>
  <c r="AD196" i="3" s="1"/>
  <c r="AE196" i="3" s="1"/>
  <c r="S194" i="3"/>
  <c r="T194" i="3" s="1"/>
  <c r="U194" i="3" s="1"/>
  <c r="V194" i="3" s="1"/>
  <c r="W194" i="3" s="1"/>
  <c r="X194" i="3" s="1"/>
  <c r="Y194" i="3" s="1"/>
  <c r="Z194" i="3" s="1"/>
  <c r="AA194" i="3" s="1"/>
  <c r="AB194" i="3" s="1"/>
  <c r="AC194" i="3" s="1"/>
  <c r="AD194" i="3" s="1"/>
  <c r="AE194" i="3" s="1"/>
  <c r="S193" i="3"/>
  <c r="T193" i="3" s="1"/>
  <c r="U193" i="3" s="1"/>
  <c r="V193" i="3" s="1"/>
  <c r="W193" i="3" s="1"/>
  <c r="X193" i="3" s="1"/>
  <c r="Y193" i="3" s="1"/>
  <c r="Z193" i="3" s="1"/>
  <c r="AA193" i="3" s="1"/>
  <c r="AB193" i="3" s="1"/>
  <c r="AC193" i="3" s="1"/>
  <c r="AD193" i="3" s="1"/>
  <c r="AE193" i="3" s="1"/>
  <c r="S192" i="3"/>
  <c r="T192" i="3" s="1"/>
  <c r="U192" i="3" s="1"/>
  <c r="V192" i="3" s="1"/>
  <c r="W192" i="3" s="1"/>
  <c r="X192" i="3" s="1"/>
  <c r="Y192" i="3" s="1"/>
  <c r="Z192" i="3" s="1"/>
  <c r="AA192" i="3" s="1"/>
  <c r="AB192" i="3" s="1"/>
  <c r="AC192" i="3" s="1"/>
  <c r="AD192" i="3" s="1"/>
  <c r="AE192" i="3" s="1"/>
  <c r="S188" i="3"/>
  <c r="T188" i="3" s="1"/>
  <c r="U188" i="3" s="1"/>
  <c r="V188" i="3" s="1"/>
  <c r="W188" i="3" s="1"/>
  <c r="X188" i="3" s="1"/>
  <c r="Y188" i="3" s="1"/>
  <c r="Z188" i="3" s="1"/>
  <c r="AA188" i="3" s="1"/>
  <c r="AB188" i="3" s="1"/>
  <c r="AC188" i="3" s="1"/>
  <c r="AD188" i="3" s="1"/>
  <c r="AE188" i="3" s="1"/>
  <c r="S187" i="3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AE187" i="3" s="1"/>
  <c r="S184" i="3"/>
  <c r="T184" i="3" s="1"/>
  <c r="U184" i="3" s="1"/>
  <c r="V184" i="3" s="1"/>
  <c r="W184" i="3" s="1"/>
  <c r="X184" i="3" s="1"/>
  <c r="Y184" i="3" s="1"/>
  <c r="Z184" i="3" s="1"/>
  <c r="AA184" i="3" s="1"/>
  <c r="AB184" i="3" s="1"/>
  <c r="AC184" i="3" s="1"/>
  <c r="AD184" i="3" s="1"/>
  <c r="AE184" i="3" s="1"/>
  <c r="S181" i="3"/>
  <c r="T181" i="3" s="1"/>
  <c r="U181" i="3" s="1"/>
  <c r="V181" i="3" s="1"/>
  <c r="W181" i="3" s="1"/>
  <c r="X181" i="3" s="1"/>
  <c r="Y181" i="3" s="1"/>
  <c r="Z181" i="3" s="1"/>
  <c r="AA181" i="3" s="1"/>
  <c r="AB181" i="3" s="1"/>
  <c r="AC181" i="3" s="1"/>
  <c r="AD181" i="3" s="1"/>
  <c r="AE181" i="3" s="1"/>
  <c r="S180" i="3"/>
  <c r="T180" i="3" s="1"/>
  <c r="U180" i="3" s="1"/>
  <c r="V180" i="3" s="1"/>
  <c r="W180" i="3" s="1"/>
  <c r="X180" i="3" s="1"/>
  <c r="Y180" i="3" s="1"/>
  <c r="Z180" i="3" s="1"/>
  <c r="AA180" i="3" s="1"/>
  <c r="AB180" i="3" s="1"/>
  <c r="AC180" i="3" s="1"/>
  <c r="AD180" i="3" s="1"/>
  <c r="AE180" i="3" s="1"/>
  <c r="S176" i="3"/>
  <c r="T176" i="3" s="1"/>
  <c r="U176" i="3" s="1"/>
  <c r="V176" i="3" s="1"/>
  <c r="W176" i="3" s="1"/>
  <c r="X176" i="3" s="1"/>
  <c r="Y176" i="3" s="1"/>
  <c r="Z176" i="3" s="1"/>
  <c r="AA176" i="3" s="1"/>
  <c r="AB176" i="3" s="1"/>
  <c r="AC176" i="3" s="1"/>
  <c r="AD176" i="3" s="1"/>
  <c r="AE176" i="3" s="1"/>
  <c r="S175" i="3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S172" i="3"/>
  <c r="T172" i="3" s="1"/>
  <c r="U172" i="3" s="1"/>
  <c r="V172" i="3" s="1"/>
  <c r="W172" i="3" s="1"/>
  <c r="X172" i="3" s="1"/>
  <c r="Y172" i="3" s="1"/>
  <c r="Z172" i="3" s="1"/>
  <c r="AA172" i="3" s="1"/>
  <c r="AB172" i="3" s="1"/>
  <c r="AC172" i="3" s="1"/>
  <c r="AD172" i="3" s="1"/>
  <c r="AE172" i="3" s="1"/>
  <c r="S169" i="3"/>
  <c r="T169" i="3" s="1"/>
  <c r="U169" i="3" s="1"/>
  <c r="V169" i="3" s="1"/>
  <c r="W169" i="3" s="1"/>
  <c r="X169" i="3" s="1"/>
  <c r="Y169" i="3" s="1"/>
  <c r="Z169" i="3" s="1"/>
  <c r="AA169" i="3" s="1"/>
  <c r="AB169" i="3" s="1"/>
  <c r="AC169" i="3" s="1"/>
  <c r="AD169" i="3" s="1"/>
  <c r="AE169" i="3" s="1"/>
  <c r="S164" i="3"/>
  <c r="T164" i="3" s="1"/>
  <c r="U164" i="3" s="1"/>
  <c r="V164" i="3" s="1"/>
  <c r="W164" i="3" s="1"/>
  <c r="X164" i="3" s="1"/>
  <c r="Y164" i="3" s="1"/>
  <c r="Z164" i="3" s="1"/>
  <c r="AA164" i="3" s="1"/>
  <c r="AB164" i="3" s="1"/>
  <c r="AC164" i="3" s="1"/>
  <c r="AD164" i="3" s="1"/>
  <c r="AE164" i="3" s="1"/>
  <c r="S163" i="3"/>
  <c r="T163" i="3" s="1"/>
  <c r="U163" i="3" s="1"/>
  <c r="V163" i="3" s="1"/>
  <c r="W163" i="3" s="1"/>
  <c r="X163" i="3" s="1"/>
  <c r="Y163" i="3" s="1"/>
  <c r="Z163" i="3" s="1"/>
  <c r="AA163" i="3" s="1"/>
  <c r="AB163" i="3" s="1"/>
  <c r="AC163" i="3" s="1"/>
  <c r="AD163" i="3" s="1"/>
  <c r="AE163" i="3" s="1"/>
  <c r="S162" i="3"/>
  <c r="T162" i="3" s="1"/>
  <c r="U162" i="3" s="1"/>
  <c r="V162" i="3" s="1"/>
  <c r="W162" i="3" s="1"/>
  <c r="X162" i="3" s="1"/>
  <c r="Y162" i="3" s="1"/>
  <c r="Z162" i="3" s="1"/>
  <c r="AA162" i="3" s="1"/>
  <c r="AB162" i="3" s="1"/>
  <c r="AC162" i="3" s="1"/>
  <c r="AD162" i="3" s="1"/>
  <c r="AE162" i="3" s="1"/>
  <c r="S160" i="3"/>
  <c r="T160" i="3" s="1"/>
  <c r="U160" i="3" s="1"/>
  <c r="V160" i="3" s="1"/>
  <c r="W160" i="3" s="1"/>
  <c r="X160" i="3" s="1"/>
  <c r="Y160" i="3" s="1"/>
  <c r="Z160" i="3" s="1"/>
  <c r="AA160" i="3" s="1"/>
  <c r="AB160" i="3" s="1"/>
  <c r="AC160" i="3" s="1"/>
  <c r="AD160" i="3" s="1"/>
  <c r="AE160" i="3" s="1"/>
  <c r="S158" i="3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S157" i="3"/>
  <c r="T157" i="3" s="1"/>
  <c r="U157" i="3" s="1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S156" i="3"/>
  <c r="T156" i="3" s="1"/>
  <c r="U156" i="3" s="1"/>
  <c r="V156" i="3" s="1"/>
  <c r="W156" i="3" s="1"/>
  <c r="X156" i="3" s="1"/>
  <c r="Y156" i="3" s="1"/>
  <c r="Z156" i="3" s="1"/>
  <c r="AA156" i="3" s="1"/>
  <c r="AB156" i="3" s="1"/>
  <c r="AC156" i="3" s="1"/>
  <c r="AD156" i="3" s="1"/>
  <c r="AE156" i="3" s="1"/>
  <c r="S152" i="3"/>
  <c r="T152" i="3" s="1"/>
  <c r="U152" i="3" s="1"/>
  <c r="V152" i="3" s="1"/>
  <c r="W152" i="3" s="1"/>
  <c r="X152" i="3" s="1"/>
  <c r="Y152" i="3" s="1"/>
  <c r="Z152" i="3" s="1"/>
  <c r="AA152" i="3" s="1"/>
  <c r="AB152" i="3" s="1"/>
  <c r="AC152" i="3" s="1"/>
  <c r="AD152" i="3" s="1"/>
  <c r="AE152" i="3" s="1"/>
  <c r="S151" i="3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S149" i="3"/>
  <c r="T149" i="3" s="1"/>
  <c r="U149" i="3" s="1"/>
  <c r="V149" i="3" s="1"/>
  <c r="W149" i="3" s="1"/>
  <c r="X149" i="3" s="1"/>
  <c r="Y149" i="3" s="1"/>
  <c r="Z149" i="3" s="1"/>
  <c r="AA149" i="3" s="1"/>
  <c r="AB149" i="3" s="1"/>
  <c r="AC149" i="3" s="1"/>
  <c r="AD149" i="3" s="1"/>
  <c r="AE149" i="3" s="1"/>
  <c r="S148" i="3"/>
  <c r="T148" i="3" s="1"/>
  <c r="U148" i="3" s="1"/>
  <c r="V148" i="3" s="1"/>
  <c r="W148" i="3" s="1"/>
  <c r="X148" i="3" s="1"/>
  <c r="Y148" i="3" s="1"/>
  <c r="Z148" i="3" s="1"/>
  <c r="AA148" i="3" s="1"/>
  <c r="AB148" i="3" s="1"/>
  <c r="AC148" i="3" s="1"/>
  <c r="AD148" i="3" s="1"/>
  <c r="AE148" i="3" s="1"/>
  <c r="S145" i="3"/>
  <c r="T145" i="3" s="1"/>
  <c r="U145" i="3" s="1"/>
  <c r="V145" i="3" s="1"/>
  <c r="W145" i="3" s="1"/>
  <c r="X145" i="3" s="1"/>
  <c r="Y145" i="3" s="1"/>
  <c r="Z145" i="3" s="1"/>
  <c r="AA145" i="3" s="1"/>
  <c r="AB145" i="3" s="1"/>
  <c r="AC145" i="3" s="1"/>
  <c r="AD145" i="3" s="1"/>
  <c r="AE145" i="3" s="1"/>
  <c r="S144" i="3"/>
  <c r="T144" i="3" s="1"/>
  <c r="U144" i="3" s="1"/>
  <c r="V144" i="3" s="1"/>
  <c r="W144" i="3" s="1"/>
  <c r="X144" i="3" s="1"/>
  <c r="Y144" i="3" s="1"/>
  <c r="Z144" i="3" s="1"/>
  <c r="AA144" i="3" s="1"/>
  <c r="AB144" i="3" s="1"/>
  <c r="AC144" i="3" s="1"/>
  <c r="AD144" i="3" s="1"/>
  <c r="AE144" i="3" s="1"/>
  <c r="S140" i="3"/>
  <c r="T140" i="3" s="1"/>
  <c r="U140" i="3" s="1"/>
  <c r="V140" i="3" s="1"/>
  <c r="W140" i="3" s="1"/>
  <c r="X140" i="3" s="1"/>
  <c r="Y140" i="3" s="1"/>
  <c r="Z140" i="3" s="1"/>
  <c r="AA140" i="3" s="1"/>
  <c r="AB140" i="3" s="1"/>
  <c r="AC140" i="3" s="1"/>
  <c r="AD140" i="3" s="1"/>
  <c r="AE140" i="3" s="1"/>
  <c r="S139" i="3"/>
  <c r="T139" i="3" s="1"/>
  <c r="U139" i="3" s="1"/>
  <c r="V139" i="3" s="1"/>
  <c r="W139" i="3" s="1"/>
  <c r="X139" i="3" s="1"/>
  <c r="Y139" i="3" s="1"/>
  <c r="Z139" i="3" s="1"/>
  <c r="AA139" i="3" s="1"/>
  <c r="AB139" i="3" s="1"/>
  <c r="AC139" i="3" s="1"/>
  <c r="AD139" i="3" s="1"/>
  <c r="AE139" i="3" s="1"/>
  <c r="S136" i="3"/>
  <c r="T136" i="3" s="1"/>
  <c r="U136" i="3" s="1"/>
  <c r="V136" i="3" s="1"/>
  <c r="W136" i="3" s="1"/>
  <c r="X136" i="3" s="1"/>
  <c r="Y136" i="3" s="1"/>
  <c r="Z136" i="3" s="1"/>
  <c r="AA136" i="3" s="1"/>
  <c r="AB136" i="3" s="1"/>
  <c r="AC136" i="3" s="1"/>
  <c r="AD136" i="3" s="1"/>
  <c r="AE136" i="3" s="1"/>
  <c r="S135" i="3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S134" i="3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S133" i="3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AD133" i="3" s="1"/>
  <c r="AE133" i="3" s="1"/>
  <c r="S132" i="3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AD132" i="3" s="1"/>
  <c r="AE132" i="3" s="1"/>
  <c r="S128" i="3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S127" i="3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S125" i="3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AD125" i="3" s="1"/>
  <c r="AE125" i="3" s="1"/>
  <c r="S122" i="3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AE122" i="3" s="1"/>
  <c r="S121" i="3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AE121" i="3" s="1"/>
  <c r="S120" i="3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S116" i="3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S115" i="3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S112" i="3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S109" i="3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AD109" i="3" s="1"/>
  <c r="AE109" i="3" s="1"/>
  <c r="S108" i="3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S104" i="3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AD104" i="3" s="1"/>
  <c r="AE104" i="3" s="1"/>
  <c r="S103" i="3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AD103" i="3" s="1"/>
  <c r="AE103" i="3" s="1"/>
  <c r="S100" i="3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AE100" i="3" s="1"/>
  <c r="S97" i="3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S96" i="3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AE96" i="3" s="1"/>
  <c r="S92" i="3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S91" i="3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S90" i="3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S88" i="3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S86" i="3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S84" i="3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S81" i="3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S79" i="3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S78" i="3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S77" i="3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S76" i="3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S74" i="3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S73" i="3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S72" i="3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S69" i="3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S66" i="3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S65" i="3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S64" i="3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S62" i="3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S61" i="3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S60" i="3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S57" i="3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S53" i="3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S52" i="3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S51" i="3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S49" i="3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S48" i="3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S45" i="3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S43" i="3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S41" i="3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S40" i="3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S39" i="3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S38" i="3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S37" i="3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S36" i="3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S33" i="3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S29" i="3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S27" i="3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S26" i="3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S25" i="3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S24" i="3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S21" i="3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S16" i="3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S14" i="3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S13" i="3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S12" i="3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S9" i="3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S7" i="3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S5" i="3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S4" i="3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S2" i="3"/>
  <c r="S83" i="3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S3" i="3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S6" i="3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S8" i="3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S10" i="3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S11" i="3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S15" i="3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S17" i="3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S18" i="3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S19" i="3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S20" i="3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S22" i="3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S23" i="3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S28" i="3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S30" i="3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S31" i="3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S32" i="3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S34" i="3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S35" i="3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S42" i="3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S44" i="3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S46" i="3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S47" i="3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S50" i="3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S54" i="3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S55" i="3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S56" i="3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S58" i="3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S59" i="3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S63" i="3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S67" i="3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S68" i="3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S70" i="3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S71" i="3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S75" i="3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S80" i="3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S82" i="3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S85" i="3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S87" i="3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S89" i="3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S93" i="3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S94" i="3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S95" i="3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S98" i="3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S99" i="3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S101" i="3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S102" i="3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S105" i="3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S106" i="3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AE106" i="3" s="1"/>
  <c r="S107" i="3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S110" i="3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S111" i="3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S113" i="3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S114" i="3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S117" i="3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S118" i="3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S119" i="3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S123" i="3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S124" i="3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AE124" i="3" s="1"/>
  <c r="S126" i="3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S129" i="3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S130" i="3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AD130" i="3" s="1"/>
  <c r="AE130" i="3" s="1"/>
  <c r="S131" i="3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AD131" i="3" s="1"/>
  <c r="AE131" i="3" s="1"/>
  <c r="S137" i="3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AD137" i="3" s="1"/>
  <c r="AE137" i="3" s="1"/>
  <c r="S138" i="3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AD138" i="3" s="1"/>
  <c r="AE138" i="3" s="1"/>
  <c r="S141" i="3"/>
  <c r="T141" i="3" s="1"/>
  <c r="U141" i="3" s="1"/>
  <c r="V141" i="3" s="1"/>
  <c r="W141" i="3" s="1"/>
  <c r="X141" i="3" s="1"/>
  <c r="Y141" i="3" s="1"/>
  <c r="Z141" i="3" s="1"/>
  <c r="AA141" i="3" s="1"/>
  <c r="AB141" i="3" s="1"/>
  <c r="AC141" i="3" s="1"/>
  <c r="AD141" i="3" s="1"/>
  <c r="AE141" i="3" s="1"/>
  <c r="S142" i="3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S143" i="3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S146" i="3"/>
  <c r="T146" i="3" s="1"/>
  <c r="U146" i="3" s="1"/>
  <c r="V146" i="3" s="1"/>
  <c r="W146" i="3" s="1"/>
  <c r="X146" i="3" s="1"/>
  <c r="Y146" i="3" s="1"/>
  <c r="Z146" i="3" s="1"/>
  <c r="AA146" i="3" s="1"/>
  <c r="AB146" i="3" s="1"/>
  <c r="AC146" i="3" s="1"/>
  <c r="AD146" i="3" s="1"/>
  <c r="AE146" i="3" s="1"/>
  <c r="S147" i="3"/>
  <c r="T147" i="3" s="1"/>
  <c r="U147" i="3" s="1"/>
  <c r="V147" i="3" s="1"/>
  <c r="W147" i="3" s="1"/>
  <c r="X147" i="3" s="1"/>
  <c r="Y147" i="3" s="1"/>
  <c r="Z147" i="3" s="1"/>
  <c r="AA147" i="3" s="1"/>
  <c r="AB147" i="3" s="1"/>
  <c r="AC147" i="3" s="1"/>
  <c r="AD147" i="3" s="1"/>
  <c r="AE147" i="3" s="1"/>
  <c r="S150" i="3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S153" i="3"/>
  <c r="T153" i="3" s="1"/>
  <c r="U153" i="3" s="1"/>
  <c r="V153" i="3" s="1"/>
  <c r="W153" i="3" s="1"/>
  <c r="X153" i="3" s="1"/>
  <c r="Y153" i="3" s="1"/>
  <c r="Z153" i="3" s="1"/>
  <c r="AA153" i="3" s="1"/>
  <c r="AB153" i="3" s="1"/>
  <c r="AC153" i="3" s="1"/>
  <c r="AD153" i="3" s="1"/>
  <c r="AE153" i="3" s="1"/>
  <c r="S154" i="3"/>
  <c r="T154" i="3" s="1"/>
  <c r="U154" i="3" s="1"/>
  <c r="V154" i="3" s="1"/>
  <c r="W154" i="3" s="1"/>
  <c r="X154" i="3" s="1"/>
  <c r="Y154" i="3" s="1"/>
  <c r="Z154" i="3" s="1"/>
  <c r="AA154" i="3" s="1"/>
  <c r="AB154" i="3" s="1"/>
  <c r="AC154" i="3" s="1"/>
  <c r="AD154" i="3" s="1"/>
  <c r="AE154" i="3" s="1"/>
  <c r="S155" i="3"/>
  <c r="T155" i="3" s="1"/>
  <c r="U155" i="3" s="1"/>
  <c r="V155" i="3" s="1"/>
  <c r="W155" i="3" s="1"/>
  <c r="X155" i="3" s="1"/>
  <c r="Y155" i="3" s="1"/>
  <c r="Z155" i="3" s="1"/>
  <c r="AA155" i="3" s="1"/>
  <c r="AB155" i="3" s="1"/>
  <c r="AC155" i="3" s="1"/>
  <c r="AD155" i="3" s="1"/>
  <c r="AE155" i="3" s="1"/>
  <c r="S159" i="3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S161" i="3"/>
  <c r="T161" i="3" s="1"/>
  <c r="U161" i="3" s="1"/>
  <c r="V161" i="3" s="1"/>
  <c r="W161" i="3" s="1"/>
  <c r="X161" i="3" s="1"/>
  <c r="Y161" i="3" s="1"/>
  <c r="Z161" i="3" s="1"/>
  <c r="AA161" i="3" s="1"/>
  <c r="AB161" i="3" s="1"/>
  <c r="AC161" i="3" s="1"/>
  <c r="AD161" i="3" s="1"/>
  <c r="AE161" i="3" s="1"/>
  <c r="S165" i="3"/>
  <c r="T165" i="3" s="1"/>
  <c r="U165" i="3" s="1"/>
  <c r="V165" i="3" s="1"/>
  <c r="W165" i="3" s="1"/>
  <c r="X165" i="3" s="1"/>
  <c r="Y165" i="3" s="1"/>
  <c r="Z165" i="3" s="1"/>
  <c r="AA165" i="3" s="1"/>
  <c r="AB165" i="3" s="1"/>
  <c r="AC165" i="3" s="1"/>
  <c r="AD165" i="3" s="1"/>
  <c r="AE165" i="3" s="1"/>
  <c r="S166" i="3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S167" i="3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S168" i="3"/>
  <c r="T168" i="3" s="1"/>
  <c r="U168" i="3" s="1"/>
  <c r="V168" i="3" s="1"/>
  <c r="W168" i="3" s="1"/>
  <c r="X168" i="3" s="1"/>
  <c r="Y168" i="3" s="1"/>
  <c r="Z168" i="3" s="1"/>
  <c r="AA168" i="3" s="1"/>
  <c r="AB168" i="3" s="1"/>
  <c r="AC168" i="3" s="1"/>
  <c r="AD168" i="3" s="1"/>
  <c r="AE168" i="3" s="1"/>
  <c r="S170" i="3"/>
  <c r="T170" i="3" s="1"/>
  <c r="U170" i="3" s="1"/>
  <c r="V170" i="3" s="1"/>
  <c r="W170" i="3" s="1"/>
  <c r="X170" i="3" s="1"/>
  <c r="Y170" i="3" s="1"/>
  <c r="Z170" i="3" s="1"/>
  <c r="AA170" i="3" s="1"/>
  <c r="AB170" i="3" s="1"/>
  <c r="AC170" i="3" s="1"/>
  <c r="AD170" i="3" s="1"/>
  <c r="AE170" i="3" s="1"/>
  <c r="S171" i="3"/>
  <c r="T171" i="3" s="1"/>
  <c r="U171" i="3" s="1"/>
  <c r="V171" i="3" s="1"/>
  <c r="W171" i="3" s="1"/>
  <c r="X171" i="3" s="1"/>
  <c r="Y171" i="3" s="1"/>
  <c r="Z171" i="3" s="1"/>
  <c r="AA171" i="3" s="1"/>
  <c r="AB171" i="3" s="1"/>
  <c r="AC171" i="3" s="1"/>
  <c r="AD171" i="3" s="1"/>
  <c r="AE171" i="3" s="1"/>
  <c r="S173" i="3"/>
  <c r="T173" i="3" s="1"/>
  <c r="U173" i="3" s="1"/>
  <c r="V173" i="3" s="1"/>
  <c r="W173" i="3" s="1"/>
  <c r="X173" i="3" s="1"/>
  <c r="Y173" i="3" s="1"/>
  <c r="Z173" i="3" s="1"/>
  <c r="AA173" i="3" s="1"/>
  <c r="AB173" i="3" s="1"/>
  <c r="AC173" i="3" s="1"/>
  <c r="AD173" i="3" s="1"/>
  <c r="AE173" i="3" s="1"/>
  <c r="S174" i="3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S177" i="3"/>
  <c r="T177" i="3" s="1"/>
  <c r="U177" i="3" s="1"/>
  <c r="V177" i="3" s="1"/>
  <c r="W177" i="3" s="1"/>
  <c r="X177" i="3" s="1"/>
  <c r="Y177" i="3" s="1"/>
  <c r="Z177" i="3" s="1"/>
  <c r="AA177" i="3" s="1"/>
  <c r="AB177" i="3" s="1"/>
  <c r="AC177" i="3" s="1"/>
  <c r="AD177" i="3" s="1"/>
  <c r="AE177" i="3" s="1"/>
  <c r="S178" i="3"/>
  <c r="T178" i="3" s="1"/>
  <c r="U178" i="3" s="1"/>
  <c r="V178" i="3" s="1"/>
  <c r="W178" i="3" s="1"/>
  <c r="X178" i="3" s="1"/>
  <c r="Y178" i="3" s="1"/>
  <c r="Z178" i="3" s="1"/>
  <c r="AA178" i="3" s="1"/>
  <c r="AB178" i="3" s="1"/>
  <c r="AC178" i="3" s="1"/>
  <c r="AD178" i="3" s="1"/>
  <c r="AE178" i="3" s="1"/>
  <c r="S179" i="3"/>
  <c r="T179" i="3" s="1"/>
  <c r="U179" i="3" s="1"/>
  <c r="V179" i="3" s="1"/>
  <c r="W179" i="3" s="1"/>
  <c r="X179" i="3" s="1"/>
  <c r="Y179" i="3" s="1"/>
  <c r="Z179" i="3" s="1"/>
  <c r="AA179" i="3" s="1"/>
  <c r="AB179" i="3" s="1"/>
  <c r="AC179" i="3" s="1"/>
  <c r="AD179" i="3" s="1"/>
  <c r="AE179" i="3" s="1"/>
  <c r="S182" i="3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S183" i="3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S185" i="3"/>
  <c r="T185" i="3" s="1"/>
  <c r="U185" i="3" s="1"/>
  <c r="V185" i="3" s="1"/>
  <c r="W185" i="3" s="1"/>
  <c r="X185" i="3" s="1"/>
  <c r="Y185" i="3" s="1"/>
  <c r="Z185" i="3" s="1"/>
  <c r="AA185" i="3" s="1"/>
  <c r="AB185" i="3" s="1"/>
  <c r="AC185" i="3" s="1"/>
  <c r="AD185" i="3" s="1"/>
  <c r="AE185" i="3" s="1"/>
  <c r="S186" i="3"/>
  <c r="T186" i="3" s="1"/>
  <c r="U186" i="3" s="1"/>
  <c r="V186" i="3" s="1"/>
  <c r="W186" i="3" s="1"/>
  <c r="X186" i="3" s="1"/>
  <c r="Y186" i="3" s="1"/>
  <c r="Z186" i="3" s="1"/>
  <c r="AA186" i="3" s="1"/>
  <c r="AB186" i="3" s="1"/>
  <c r="AC186" i="3" s="1"/>
  <c r="AD186" i="3" s="1"/>
  <c r="AE186" i="3" s="1"/>
  <c r="S189" i="3"/>
  <c r="T189" i="3" s="1"/>
  <c r="U189" i="3" s="1"/>
  <c r="V189" i="3" s="1"/>
  <c r="W189" i="3" s="1"/>
  <c r="X189" i="3" s="1"/>
  <c r="Y189" i="3" s="1"/>
  <c r="Z189" i="3" s="1"/>
  <c r="AA189" i="3" s="1"/>
  <c r="AB189" i="3" s="1"/>
  <c r="AC189" i="3" s="1"/>
  <c r="AD189" i="3" s="1"/>
  <c r="AE189" i="3" s="1"/>
  <c r="S190" i="3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S191" i="3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S195" i="3"/>
  <c r="T195" i="3" s="1"/>
  <c r="U195" i="3" s="1"/>
  <c r="V195" i="3" s="1"/>
  <c r="W195" i="3" s="1"/>
  <c r="X195" i="3" s="1"/>
  <c r="Y195" i="3" s="1"/>
  <c r="Z195" i="3" s="1"/>
  <c r="AA195" i="3" s="1"/>
  <c r="AB195" i="3" s="1"/>
  <c r="AC195" i="3" s="1"/>
  <c r="AD195" i="3" s="1"/>
  <c r="AE195" i="3" s="1"/>
  <c r="S198" i="3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S201" i="3"/>
  <c r="T201" i="3" s="1"/>
  <c r="U201" i="3" s="1"/>
  <c r="V201" i="3" s="1"/>
  <c r="W201" i="3" s="1"/>
  <c r="X201" i="3" s="1"/>
  <c r="Y201" i="3" s="1"/>
  <c r="Z201" i="3" s="1"/>
  <c r="AA201" i="3" s="1"/>
  <c r="AB201" i="3" s="1"/>
  <c r="AC201" i="3" s="1"/>
  <c r="AD201" i="3" s="1"/>
  <c r="AE201" i="3" s="1"/>
  <c r="S202" i="3"/>
  <c r="T202" i="3" s="1"/>
  <c r="U202" i="3" s="1"/>
  <c r="V202" i="3" s="1"/>
  <c r="W202" i="3" s="1"/>
  <c r="X202" i="3" s="1"/>
  <c r="Y202" i="3" s="1"/>
  <c r="Z202" i="3" s="1"/>
  <c r="AA202" i="3" s="1"/>
  <c r="AB202" i="3" s="1"/>
  <c r="AC202" i="3" s="1"/>
  <c r="AD202" i="3" s="1"/>
  <c r="AE202" i="3" s="1"/>
  <c r="S203" i="3"/>
  <c r="T203" i="3" s="1"/>
  <c r="U203" i="3" s="1"/>
  <c r="V203" i="3" s="1"/>
  <c r="W203" i="3" s="1"/>
  <c r="X203" i="3" s="1"/>
  <c r="Y203" i="3" s="1"/>
  <c r="Z203" i="3" s="1"/>
  <c r="AA203" i="3" s="1"/>
  <c r="AB203" i="3" s="1"/>
  <c r="AC203" i="3" s="1"/>
  <c r="AD203" i="3" s="1"/>
  <c r="AE203" i="3" s="1"/>
  <c r="S209" i="3"/>
  <c r="T209" i="3" s="1"/>
  <c r="U209" i="3" s="1"/>
  <c r="V209" i="3" s="1"/>
  <c r="W209" i="3" s="1"/>
  <c r="X209" i="3" s="1"/>
  <c r="Y209" i="3" s="1"/>
  <c r="Z209" i="3" s="1"/>
  <c r="AA209" i="3" s="1"/>
  <c r="AB209" i="3" s="1"/>
  <c r="AC209" i="3" s="1"/>
  <c r="AD209" i="3" s="1"/>
  <c r="AE209" i="3" s="1"/>
  <c r="S210" i="3"/>
  <c r="T210" i="3" s="1"/>
  <c r="U210" i="3" s="1"/>
  <c r="V210" i="3" s="1"/>
  <c r="W210" i="3" s="1"/>
  <c r="X210" i="3" s="1"/>
  <c r="Y210" i="3" s="1"/>
  <c r="Z210" i="3" s="1"/>
  <c r="AA210" i="3" s="1"/>
  <c r="AB210" i="3" s="1"/>
  <c r="AC210" i="3" s="1"/>
  <c r="AD210" i="3" s="1"/>
  <c r="AE210" i="3" s="1"/>
  <c r="S213" i="3"/>
  <c r="T213" i="3" s="1"/>
  <c r="U213" i="3" s="1"/>
  <c r="V213" i="3" s="1"/>
  <c r="W213" i="3" s="1"/>
  <c r="X213" i="3" s="1"/>
  <c r="Y213" i="3" s="1"/>
  <c r="Z213" i="3" s="1"/>
  <c r="AA213" i="3" s="1"/>
  <c r="AB213" i="3" s="1"/>
  <c r="AC213" i="3" s="1"/>
  <c r="AD213" i="3" s="1"/>
  <c r="AE213" i="3" s="1"/>
  <c r="S214" i="3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S215" i="3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S218" i="3"/>
  <c r="T218" i="3" s="1"/>
  <c r="U218" i="3" s="1"/>
  <c r="V218" i="3" s="1"/>
  <c r="W218" i="3" s="1"/>
  <c r="X218" i="3" s="1"/>
  <c r="Y218" i="3" s="1"/>
  <c r="Z218" i="3" s="1"/>
  <c r="AA218" i="3" s="1"/>
  <c r="AB218" i="3" s="1"/>
  <c r="AC218" i="3" s="1"/>
  <c r="AD218" i="3" s="1"/>
  <c r="AE218" i="3" s="1"/>
  <c r="S219" i="3"/>
  <c r="T219" i="3" s="1"/>
  <c r="U219" i="3" s="1"/>
  <c r="V219" i="3" s="1"/>
  <c r="W219" i="3" s="1"/>
  <c r="X219" i="3" s="1"/>
  <c r="Y219" i="3" s="1"/>
  <c r="Z219" i="3" s="1"/>
  <c r="AA219" i="3" s="1"/>
  <c r="AB219" i="3" s="1"/>
  <c r="AC219" i="3" s="1"/>
  <c r="AD219" i="3" s="1"/>
  <c r="AE219" i="3" s="1"/>
  <c r="S222" i="3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S225" i="3"/>
  <c r="T225" i="3" s="1"/>
  <c r="U225" i="3" s="1"/>
  <c r="V225" i="3" s="1"/>
  <c r="W225" i="3" s="1"/>
  <c r="X225" i="3" s="1"/>
  <c r="Y225" i="3" s="1"/>
  <c r="Z225" i="3" s="1"/>
  <c r="AA225" i="3" s="1"/>
  <c r="AB225" i="3" s="1"/>
  <c r="AC225" i="3" s="1"/>
  <c r="AD225" i="3" s="1"/>
  <c r="AE225" i="3" s="1"/>
  <c r="S226" i="3"/>
  <c r="T226" i="3" s="1"/>
  <c r="U226" i="3" s="1"/>
  <c r="V226" i="3" s="1"/>
  <c r="W226" i="3" s="1"/>
  <c r="X226" i="3" s="1"/>
  <c r="Y226" i="3" s="1"/>
  <c r="Z226" i="3" s="1"/>
  <c r="AA226" i="3" s="1"/>
  <c r="AB226" i="3" s="1"/>
  <c r="AC226" i="3" s="1"/>
  <c r="AD226" i="3" s="1"/>
  <c r="AE226" i="3" s="1"/>
  <c r="S227" i="3"/>
  <c r="T227" i="3" s="1"/>
  <c r="U227" i="3" s="1"/>
  <c r="V227" i="3" s="1"/>
  <c r="W227" i="3" s="1"/>
  <c r="X227" i="3" s="1"/>
  <c r="Y227" i="3" s="1"/>
  <c r="Z227" i="3" s="1"/>
  <c r="AA227" i="3" s="1"/>
  <c r="AB227" i="3" s="1"/>
  <c r="AC227" i="3" s="1"/>
  <c r="AD227" i="3" s="1"/>
  <c r="AE227" i="3" s="1"/>
  <c r="S231" i="3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S232" i="3"/>
  <c r="T232" i="3" s="1"/>
  <c r="U232" i="3" s="1"/>
  <c r="V232" i="3" s="1"/>
  <c r="W232" i="3" s="1"/>
  <c r="X232" i="3" s="1"/>
  <c r="Y232" i="3" s="1"/>
  <c r="Z232" i="3" s="1"/>
  <c r="AA232" i="3" s="1"/>
  <c r="AB232" i="3" s="1"/>
  <c r="AC232" i="3" s="1"/>
  <c r="AD232" i="3" s="1"/>
  <c r="AE232" i="3" s="1"/>
  <c r="S233" i="3"/>
  <c r="T233" i="3" s="1"/>
  <c r="U233" i="3" s="1"/>
  <c r="V233" i="3" s="1"/>
  <c r="W233" i="3" s="1"/>
  <c r="X233" i="3" s="1"/>
  <c r="Y233" i="3" s="1"/>
  <c r="Z233" i="3" s="1"/>
  <c r="AA233" i="3" s="1"/>
  <c r="AB233" i="3" s="1"/>
  <c r="AC233" i="3" s="1"/>
  <c r="AD233" i="3" s="1"/>
  <c r="AE233" i="3" s="1"/>
  <c r="S237" i="3"/>
  <c r="T237" i="3" s="1"/>
  <c r="U237" i="3" s="1"/>
  <c r="V237" i="3" s="1"/>
  <c r="W237" i="3" s="1"/>
  <c r="X237" i="3" s="1"/>
  <c r="Y237" i="3" s="1"/>
  <c r="Z237" i="3" s="1"/>
  <c r="AA237" i="3" s="1"/>
  <c r="AB237" i="3" s="1"/>
  <c r="AC237" i="3" s="1"/>
  <c r="AD237" i="3" s="1"/>
  <c r="AE237" i="3" s="1"/>
  <c r="S238" i="3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S239" i="3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S242" i="3"/>
  <c r="T242" i="3" s="1"/>
  <c r="U242" i="3" s="1"/>
  <c r="V242" i="3" s="1"/>
  <c r="W242" i="3" s="1"/>
  <c r="X242" i="3" s="1"/>
  <c r="Y242" i="3" s="1"/>
  <c r="Z242" i="3" s="1"/>
  <c r="AA242" i="3" s="1"/>
  <c r="AB242" i="3" s="1"/>
  <c r="AC242" i="3" s="1"/>
  <c r="AD242" i="3" s="1"/>
  <c r="AE242" i="3" s="1"/>
  <c r="S243" i="3"/>
  <c r="T243" i="3" s="1"/>
  <c r="U243" i="3" s="1"/>
  <c r="V243" i="3" s="1"/>
  <c r="W243" i="3" s="1"/>
  <c r="X243" i="3" s="1"/>
  <c r="Y243" i="3" s="1"/>
  <c r="Z243" i="3" s="1"/>
  <c r="AA243" i="3" s="1"/>
  <c r="AB243" i="3" s="1"/>
  <c r="AC243" i="3" s="1"/>
  <c r="AD243" i="3" s="1"/>
  <c r="AE243" i="3" s="1"/>
  <c r="S245" i="3"/>
  <c r="T245" i="3" s="1"/>
  <c r="U245" i="3" s="1"/>
  <c r="V245" i="3" s="1"/>
  <c r="W245" i="3" s="1"/>
  <c r="X245" i="3" s="1"/>
  <c r="Y245" i="3" s="1"/>
  <c r="Z245" i="3" s="1"/>
  <c r="AA245" i="3" s="1"/>
  <c r="AB245" i="3" s="1"/>
  <c r="AC245" i="3" s="1"/>
  <c r="AD245" i="3" s="1"/>
  <c r="AE245" i="3" s="1"/>
  <c r="S246" i="3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S249" i="3"/>
  <c r="T249" i="3" s="1"/>
  <c r="U249" i="3" s="1"/>
  <c r="V249" i="3" s="1"/>
  <c r="W249" i="3" s="1"/>
  <c r="X249" i="3" s="1"/>
  <c r="Y249" i="3" s="1"/>
  <c r="Z249" i="3" s="1"/>
  <c r="AA249" i="3" s="1"/>
  <c r="AB249" i="3" s="1"/>
  <c r="AC249" i="3" s="1"/>
  <c r="AD249" i="3" s="1"/>
  <c r="AE249" i="3" s="1"/>
  <c r="S250" i="3"/>
  <c r="T250" i="3" s="1"/>
  <c r="U250" i="3" s="1"/>
  <c r="V250" i="3" s="1"/>
  <c r="W250" i="3" s="1"/>
  <c r="X250" i="3" s="1"/>
  <c r="Y250" i="3" s="1"/>
  <c r="Z250" i="3" s="1"/>
  <c r="AA250" i="3" s="1"/>
  <c r="AB250" i="3" s="1"/>
  <c r="AC250" i="3" s="1"/>
  <c r="AD250" i="3" s="1"/>
  <c r="AE250" i="3" s="1"/>
  <c r="S251" i="3"/>
  <c r="T251" i="3" s="1"/>
  <c r="U251" i="3" s="1"/>
  <c r="V251" i="3" s="1"/>
  <c r="W251" i="3" s="1"/>
  <c r="X251" i="3" s="1"/>
  <c r="Y251" i="3" s="1"/>
  <c r="Z251" i="3" s="1"/>
  <c r="AA251" i="3" s="1"/>
  <c r="AB251" i="3" s="1"/>
  <c r="AC251" i="3" s="1"/>
  <c r="AD251" i="3" s="1"/>
  <c r="AE251" i="3" s="1"/>
  <c r="P2" i="3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" i="3"/>
  <c r="R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O4" i="3"/>
  <c r="O8" i="3"/>
  <c r="O9" i="3"/>
  <c r="O10" i="3"/>
  <c r="O11" i="3"/>
  <c r="O12" i="3"/>
  <c r="O13" i="3"/>
  <c r="O19" i="3"/>
  <c r="O21" i="3"/>
  <c r="O22" i="3"/>
  <c r="O23" i="3"/>
  <c r="O24" i="3"/>
  <c r="O25" i="3"/>
  <c r="O28" i="3"/>
  <c r="O32" i="3"/>
  <c r="O33" i="3"/>
  <c r="O34" i="3"/>
  <c r="O35" i="3"/>
  <c r="O36" i="3"/>
  <c r="O37" i="3"/>
  <c r="O43" i="3"/>
  <c r="O46" i="3"/>
  <c r="O47" i="3"/>
  <c r="O48" i="3"/>
  <c r="O49" i="3"/>
  <c r="O52" i="3"/>
  <c r="O56" i="3"/>
  <c r="O57" i="3"/>
  <c r="O59" i="3"/>
  <c r="O60" i="3"/>
  <c r="O61" i="3"/>
  <c r="O67" i="3"/>
  <c r="O68" i="3"/>
  <c r="O69" i="3"/>
  <c r="O70" i="3"/>
  <c r="O71" i="3"/>
  <c r="O72" i="3"/>
  <c r="O73" i="3"/>
  <c r="O76" i="3"/>
  <c r="O80" i="3"/>
  <c r="O81" i="3"/>
  <c r="O82" i="3"/>
  <c r="O83" i="3"/>
  <c r="O84" i="3"/>
  <c r="O85" i="3"/>
  <c r="O91" i="3"/>
  <c r="O93" i="3"/>
  <c r="O94" i="3"/>
  <c r="O95" i="3"/>
  <c r="O96" i="3"/>
  <c r="O97" i="3"/>
  <c r="O100" i="3"/>
  <c r="O104" i="3"/>
  <c r="O105" i="3"/>
  <c r="O106" i="3"/>
  <c r="O107" i="3"/>
  <c r="O108" i="3"/>
  <c r="O109" i="3"/>
  <c r="O115" i="3"/>
  <c r="O118" i="3"/>
  <c r="O119" i="3"/>
  <c r="O120" i="3"/>
  <c r="O121" i="3"/>
  <c r="O124" i="3"/>
  <c r="O128" i="3"/>
  <c r="O129" i="3"/>
  <c r="O131" i="3"/>
  <c r="O132" i="3"/>
  <c r="O133" i="3"/>
  <c r="O139" i="3"/>
  <c r="O140" i="3"/>
  <c r="O141" i="3"/>
  <c r="O142" i="3"/>
  <c r="O143" i="3"/>
  <c r="O144" i="3"/>
  <c r="O145" i="3"/>
  <c r="O148" i="3"/>
  <c r="O152" i="3"/>
  <c r="O153" i="3"/>
  <c r="O154" i="3"/>
  <c r="O155" i="3"/>
  <c r="O156" i="3"/>
  <c r="O157" i="3"/>
  <c r="O163" i="3"/>
  <c r="O165" i="3"/>
  <c r="O166" i="3"/>
  <c r="O167" i="3"/>
  <c r="O168" i="3"/>
  <c r="O169" i="3"/>
  <c r="O172" i="3"/>
  <c r="O176" i="3"/>
  <c r="O177" i="3"/>
  <c r="O178" i="3"/>
  <c r="O179" i="3"/>
  <c r="O180" i="3"/>
  <c r="O181" i="3"/>
  <c r="O187" i="3"/>
  <c r="O189" i="3"/>
  <c r="O190" i="3"/>
  <c r="O191" i="3"/>
  <c r="O192" i="3"/>
  <c r="O193" i="3"/>
  <c r="O196" i="3"/>
  <c r="O197" i="3"/>
  <c r="O200" i="3"/>
  <c r="O202" i="3"/>
  <c r="O203" i="3"/>
  <c r="O205" i="3"/>
  <c r="O211" i="3"/>
  <c r="O212" i="3"/>
  <c r="O213" i="3"/>
  <c r="O214" i="3"/>
  <c r="O215" i="3"/>
  <c r="O216" i="3"/>
  <c r="O217" i="3"/>
  <c r="O220" i="3"/>
  <c r="O221" i="3"/>
  <c r="O228" i="3"/>
  <c r="O229" i="3"/>
  <c r="O235" i="3"/>
  <c r="O236" i="3"/>
  <c r="O237" i="3"/>
  <c r="O238" i="3"/>
  <c r="O239" i="3"/>
  <c r="O240" i="3"/>
  <c r="O241" i="3"/>
  <c r="O244" i="3"/>
  <c r="O245" i="3"/>
  <c r="O248" i="3"/>
  <c r="O249" i="3"/>
  <c r="O250" i="3"/>
  <c r="O251" i="3"/>
  <c r="O247" i="3"/>
  <c r="O246" i="3"/>
  <c r="O234" i="3"/>
  <c r="O233" i="3"/>
  <c r="O232" i="3"/>
  <c r="O223" i="3"/>
  <c r="O222" i="3"/>
  <c r="O210" i="3"/>
  <c r="O209" i="3"/>
  <c r="O208" i="3"/>
  <c r="O204" i="3"/>
  <c r="O199" i="3"/>
  <c r="O198" i="3"/>
  <c r="O186" i="3"/>
  <c r="O185" i="3"/>
  <c r="O184" i="3"/>
  <c r="O175" i="3"/>
  <c r="O174" i="3"/>
  <c r="O173" i="3"/>
  <c r="O162" i="3"/>
  <c r="O161" i="3"/>
  <c r="O160" i="3"/>
  <c r="O151" i="3"/>
  <c r="O150" i="3"/>
  <c r="O149" i="3"/>
  <c r="O138" i="3"/>
  <c r="O137" i="3"/>
  <c r="O136" i="3"/>
  <c r="O127" i="3"/>
  <c r="O126" i="3"/>
  <c r="O125" i="3"/>
  <c r="O114" i="3"/>
  <c r="O113" i="3"/>
  <c r="O112" i="3"/>
  <c r="O103" i="3"/>
  <c r="O102" i="3"/>
  <c r="O101" i="3"/>
  <c r="O90" i="3"/>
  <c r="O89" i="3"/>
  <c r="O88" i="3"/>
  <c r="O79" i="3"/>
  <c r="O78" i="3"/>
  <c r="O77" i="3"/>
  <c r="O66" i="3"/>
  <c r="O65" i="3"/>
  <c r="O64" i="3"/>
  <c r="O55" i="3"/>
  <c r="O54" i="3"/>
  <c r="O53" i="3"/>
  <c r="O42" i="3"/>
  <c r="O41" i="3"/>
  <c r="O40" i="3"/>
  <c r="O31" i="3"/>
  <c r="O30" i="3"/>
  <c r="O29" i="3"/>
  <c r="O18" i="3"/>
  <c r="O17" i="3"/>
  <c r="O16" i="3"/>
  <c r="O7" i="3"/>
  <c r="O6" i="3"/>
  <c r="O5" i="3"/>
  <c r="O2" i="3"/>
  <c r="O3" i="3"/>
  <c r="O14" i="3"/>
  <c r="O15" i="3"/>
  <c r="O20" i="3"/>
  <c r="O26" i="3"/>
  <c r="O27" i="3"/>
  <c r="O38" i="3"/>
  <c r="O39" i="3"/>
  <c r="O44" i="3"/>
  <c r="O45" i="3"/>
  <c r="O50" i="3"/>
  <c r="O51" i="3"/>
  <c r="O58" i="3"/>
  <c r="O62" i="3"/>
  <c r="O63" i="3"/>
  <c r="O74" i="3"/>
  <c r="O75" i="3"/>
  <c r="O86" i="3"/>
  <c r="O87" i="3"/>
  <c r="O92" i="3"/>
  <c r="O98" i="3"/>
  <c r="O99" i="3"/>
  <c r="O110" i="3"/>
  <c r="O111" i="3"/>
  <c r="O116" i="3"/>
  <c r="O117" i="3"/>
  <c r="O122" i="3"/>
  <c r="O123" i="3"/>
  <c r="O130" i="3"/>
  <c r="O134" i="3"/>
  <c r="O135" i="3"/>
  <c r="O146" i="3"/>
  <c r="O147" i="3"/>
  <c r="O158" i="3"/>
  <c r="O159" i="3"/>
  <c r="O164" i="3"/>
  <c r="O170" i="3"/>
  <c r="O171" i="3"/>
  <c r="O182" i="3"/>
  <c r="O183" i="3"/>
  <c r="O188" i="3"/>
  <c r="O194" i="3"/>
  <c r="O195" i="3"/>
  <c r="O201" i="3"/>
  <c r="O206" i="3"/>
  <c r="O207" i="3"/>
  <c r="O218" i="3"/>
  <c r="O219" i="3"/>
  <c r="O224" i="3"/>
  <c r="O225" i="3"/>
  <c r="O226" i="3"/>
  <c r="O227" i="3"/>
  <c r="O230" i="3"/>
  <c r="O231" i="3"/>
  <c r="O242" i="3"/>
  <c r="O243" i="3"/>
  <c r="C253" i="3"/>
  <c r="D253" i="3"/>
  <c r="E253" i="3"/>
  <c r="F253" i="3"/>
  <c r="G253" i="3"/>
  <c r="H253" i="3"/>
  <c r="K253" i="3"/>
  <c r="L253" i="3"/>
  <c r="A253" i="3"/>
  <c r="T2" i="3" l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H5" i="3"/>
  <c r="J253" i="3"/>
  <c r="I253" i="3"/>
</calcChain>
</file>

<file path=xl/sharedStrings.xml><?xml version="1.0" encoding="utf-8"?>
<sst xmlns="http://schemas.openxmlformats.org/spreadsheetml/2006/main" count="6898" uniqueCount="1790">
  <si>
    <t>isim</t>
  </si>
  <si>
    <t>puan</t>
  </si>
  <si>
    <t>turler</t>
  </si>
  <si>
    <t>yonetmenler</t>
  </si>
  <si>
    <t>senaristler</t>
  </si>
  <si>
    <t>yil</t>
  </si>
  <si>
    <t>sure</t>
  </si>
  <si>
    <t>butce</t>
  </si>
  <si>
    <t>hasilat</t>
  </si>
  <si>
    <t>ulkeler</t>
  </si>
  <si>
    <t>Esaretin Bedeli</t>
  </si>
  <si>
    <t>9.3</t>
  </si>
  <si>
    <t>Drama</t>
  </si>
  <si>
    <t>11.4K</t>
  </si>
  <si>
    <t>3M</t>
  </si>
  <si>
    <t>Frank Darabont</t>
  </si>
  <si>
    <t>Stephen King, Frank Darabont</t>
  </si>
  <si>
    <t>1994</t>
  </si>
  <si>
    <t>2h 22m</t>
  </si>
  <si>
    <t>$25,000,000 (estimated)</t>
  </si>
  <si>
    <t>$29,332,133</t>
  </si>
  <si>
    <t>United States</t>
  </si>
  <si>
    <t>Baba</t>
  </si>
  <si>
    <t>9.2</t>
  </si>
  <si>
    <t>Crime, Drama</t>
  </si>
  <si>
    <t>5.8K</t>
  </si>
  <si>
    <t>2.1M</t>
  </si>
  <si>
    <t>Francis Ford Coppola</t>
  </si>
  <si>
    <t>Mario Puzo, Francis Ford Coppola</t>
  </si>
  <si>
    <t>1972</t>
  </si>
  <si>
    <t>2h 55m</t>
  </si>
  <si>
    <t>$6,000,000 (estimated)</t>
  </si>
  <si>
    <t>$250,342,198</t>
  </si>
  <si>
    <t>Kara Şövalye</t>
  </si>
  <si>
    <t>9.0</t>
  </si>
  <si>
    <t>Action, Crime, Drama, Thriller</t>
  </si>
  <si>
    <t>9K</t>
  </si>
  <si>
    <t>Christopher Nolan</t>
  </si>
  <si>
    <t>Jonathan Nolan, Christopher Nolan, David S. Goyer</t>
  </si>
  <si>
    <t>2008</t>
  </si>
  <si>
    <t>2h 32m</t>
  </si>
  <si>
    <t>$185,000,000 (estimated)</t>
  </si>
  <si>
    <t>$1,009,057,329</t>
  </si>
  <si>
    <t>United States, United Kingdom</t>
  </si>
  <si>
    <t>Baba 2</t>
  </si>
  <si>
    <t>1.4K</t>
  </si>
  <si>
    <t>1.4M</t>
  </si>
  <si>
    <t>Francis Ford Coppola, Mario Puzo</t>
  </si>
  <si>
    <t>1974</t>
  </si>
  <si>
    <t>3h 22m</t>
  </si>
  <si>
    <t>$13,000,000 (estimated)</t>
  </si>
  <si>
    <t>$47,964,222</t>
  </si>
  <si>
    <t>12 Öfkeli Adam</t>
  </si>
  <si>
    <t>2.2K</t>
  </si>
  <si>
    <t>912K</t>
  </si>
  <si>
    <t>Sidney Lumet</t>
  </si>
  <si>
    <t>Reginald Rose</t>
  </si>
  <si>
    <t>1957</t>
  </si>
  <si>
    <t>1h 36m</t>
  </si>
  <si>
    <t>$350,000 (estimated)</t>
  </si>
  <si>
    <t>$2,945</t>
  </si>
  <si>
    <t>Yüzüklerin Efendisi: Kralın Dönüşü</t>
  </si>
  <si>
    <t>Adventure, Drama, Fantasy</t>
  </si>
  <si>
    <t>4.3K</t>
  </si>
  <si>
    <t>Peter Jackson, Fran Walsh, Philippa Boyens</t>
  </si>
  <si>
    <t>J.R.R. Tolkien, Fran Walsh, Philippa Boyens</t>
  </si>
  <si>
    <t>2003</t>
  </si>
  <si>
    <t>3h 21m</t>
  </si>
  <si>
    <t>$94,000,000 (estimated)</t>
  </si>
  <si>
    <t>$1,138,267,561</t>
  </si>
  <si>
    <t>New Zealand, United States</t>
  </si>
  <si>
    <t>Schindler'in Listesi</t>
  </si>
  <si>
    <t>Biography, Drama, History</t>
  </si>
  <si>
    <t>2.3K</t>
  </si>
  <si>
    <t>1.5M</t>
  </si>
  <si>
    <t>Steven Spielberg, Steven Zaillian</t>
  </si>
  <si>
    <t>Thomas Keneally, Steven Zaillian</t>
  </si>
  <si>
    <t>1993</t>
  </si>
  <si>
    <t>3h 15m</t>
  </si>
  <si>
    <t>$22,000,000 (estimated)</t>
  </si>
  <si>
    <t>$322,161,245</t>
  </si>
  <si>
    <t>Ucuz Roman</t>
  </si>
  <si>
    <t>8.9</t>
  </si>
  <si>
    <t>3.7K</t>
  </si>
  <si>
    <t>2.3M</t>
  </si>
  <si>
    <t>Quentin Tarantino, Roger Avary</t>
  </si>
  <si>
    <t>2h 34m</t>
  </si>
  <si>
    <t>$8,000,000 (estimated)</t>
  </si>
  <si>
    <t>$213,928,762</t>
  </si>
  <si>
    <t>Yüzüklerin Efendisi: Yüzük Kardeşliği</t>
  </si>
  <si>
    <t>5.9K</t>
  </si>
  <si>
    <t>2001</t>
  </si>
  <si>
    <t>2h 58m</t>
  </si>
  <si>
    <t>$93,000,000 (estimated)</t>
  </si>
  <si>
    <t>$888,171,906</t>
  </si>
  <si>
    <t>New Zealand, United States, United Kingdom</t>
  </si>
  <si>
    <t>İyi, Kötü ve Çirkin</t>
  </si>
  <si>
    <t>8.8</t>
  </si>
  <si>
    <t>Adventure, Drama, Western</t>
  </si>
  <si>
    <t>844K</t>
  </si>
  <si>
    <t>Sergio Leone</t>
  </si>
  <si>
    <t>Luciano Vincenzoni, Sergio Leone, Agenore Incrocci</t>
  </si>
  <si>
    <t>1966</t>
  </si>
  <si>
    <t>2h 41m</t>
  </si>
  <si>
    <t>$1,200,000 (estimated)</t>
  </si>
  <si>
    <t>$25,264,999</t>
  </si>
  <si>
    <t>Italy, Spain, West Germany, United States</t>
  </si>
  <si>
    <t>Forrest Gump</t>
  </si>
  <si>
    <t>Drama, Romance</t>
  </si>
  <si>
    <t>3.3K</t>
  </si>
  <si>
    <t>2.4M</t>
  </si>
  <si>
    <t>Robert Zemeckis, Eric Roth</t>
  </si>
  <si>
    <t>Winston Groom, Eric Roth</t>
  </si>
  <si>
    <t>$55,000,000 (estimated)</t>
  </si>
  <si>
    <t>$678,226,465</t>
  </si>
  <si>
    <t>Yüzüklerin Efendisi: İki Kule</t>
  </si>
  <si>
    <t>2.8K</t>
  </si>
  <si>
    <t>1.9M</t>
  </si>
  <si>
    <t>2002</t>
  </si>
  <si>
    <t>2h 59m</t>
  </si>
  <si>
    <t>$938,242,927</t>
  </si>
  <si>
    <t>Dövüş Kulübü</t>
  </si>
  <si>
    <t>4.6K</t>
  </si>
  <si>
    <t>David Fincher, Jim Uhls</t>
  </si>
  <si>
    <t>Chuck Palahniuk, Jim Uhls</t>
  </si>
  <si>
    <t>1999</t>
  </si>
  <si>
    <t>2h 19m</t>
  </si>
  <si>
    <t>$63,000,000 (estimated)</t>
  </si>
  <si>
    <t>$101,321,009</t>
  </si>
  <si>
    <t>Germany, United States</t>
  </si>
  <si>
    <t>Başlangıç</t>
  </si>
  <si>
    <t>Action, Adventure, Sci-Fi, Thriller</t>
  </si>
  <si>
    <t>4.9K</t>
  </si>
  <si>
    <t>2.7M</t>
  </si>
  <si>
    <t>2010</t>
  </si>
  <si>
    <t>2h 28m</t>
  </si>
  <si>
    <t>$160,000,000 (estimated)</t>
  </si>
  <si>
    <t>$839,030,630</t>
  </si>
  <si>
    <t>Yıldız Savaşları: İmparator</t>
  </si>
  <si>
    <t>8.7</t>
  </si>
  <si>
    <t>Action, Adventure, Fantasy, Sci-Fi</t>
  </si>
  <si>
    <t>1.5K</t>
  </si>
  <si>
    <t>Irvin Kershner, Lawrence Kasdan, George Lucas</t>
  </si>
  <si>
    <t>Leigh Brackett, Lawrence Kasdan, George Lucas</t>
  </si>
  <si>
    <t>1980</t>
  </si>
  <si>
    <t>2h 4m</t>
  </si>
  <si>
    <t>$18,000,000 (estimated)</t>
  </si>
  <si>
    <t>$550,016,086</t>
  </si>
  <si>
    <t>Matrix</t>
  </si>
  <si>
    <t>Action, Sci-Fi</t>
  </si>
  <si>
    <t>5.1K</t>
  </si>
  <si>
    <t>Lana Wachowski, Lilly Wachowski</t>
  </si>
  <si>
    <t>Lilly Wachowski, Lana Wachowski</t>
  </si>
  <si>
    <t>2h 16m</t>
  </si>
  <si>
    <t>$467,841,735</t>
  </si>
  <si>
    <t>United States, Australia</t>
  </si>
  <si>
    <t>Sıkı Dostlar</t>
  </si>
  <si>
    <t>Biography, Crime, Drama</t>
  </si>
  <si>
    <t>1.7K</t>
  </si>
  <si>
    <t>1.3M</t>
  </si>
  <si>
    <t>Martin Scorsese</t>
  </si>
  <si>
    <t>Nicholas Pileggi, Martin Scorsese</t>
  </si>
  <si>
    <t>1990</t>
  </si>
  <si>
    <t>2h 25m</t>
  </si>
  <si>
    <t>$47,056,033</t>
  </si>
  <si>
    <t>Guguk Kuşu</t>
  </si>
  <si>
    <t>1.2K</t>
  </si>
  <si>
    <t>1.1M</t>
  </si>
  <si>
    <t>Milos Forman, Bo Goldman, Ken Kesey</t>
  </si>
  <si>
    <t>Lawrence Hauben, Bo Goldman, Ken Kesey</t>
  </si>
  <si>
    <t>1975</t>
  </si>
  <si>
    <t>2h 13m</t>
  </si>
  <si>
    <t>$3,000,000 (estimated)</t>
  </si>
  <si>
    <t>$109,115,366</t>
  </si>
  <si>
    <t>Yıldızlararası</t>
  </si>
  <si>
    <t>Adventure, Drama, Sci-Fi</t>
  </si>
  <si>
    <t>6.5K</t>
  </si>
  <si>
    <t>Jonathan Nolan, Christopher Nolan</t>
  </si>
  <si>
    <t>2014</t>
  </si>
  <si>
    <t>2h 49m</t>
  </si>
  <si>
    <t>$165,000,000 (estimated)</t>
  </si>
  <si>
    <t>$758,429,814</t>
  </si>
  <si>
    <t>United States, United Kingdom, Canada</t>
  </si>
  <si>
    <t>Yedi</t>
  </si>
  <si>
    <t>8.6</t>
  </si>
  <si>
    <t>Crime, Drama, Mystery, Thriller</t>
  </si>
  <si>
    <t>2K</t>
  </si>
  <si>
    <t>David Fincher</t>
  </si>
  <si>
    <t>Andrew Kevin Walker</t>
  </si>
  <si>
    <t>1995</t>
  </si>
  <si>
    <t>2h 7m</t>
  </si>
  <si>
    <t>$33,000,000 (estimated)</t>
  </si>
  <si>
    <t>$328,809,821</t>
  </si>
  <si>
    <t>Şahane Hayat</t>
  </si>
  <si>
    <t>Drama, Family, Fantasy, Romance</t>
  </si>
  <si>
    <t>1.3K</t>
  </si>
  <si>
    <t>523K</t>
  </si>
  <si>
    <t>Frank Capra, Albert Hackett</t>
  </si>
  <si>
    <t>Frances Goodrich, Albert Hackett, Frank Capra</t>
  </si>
  <si>
    <t>1946</t>
  </si>
  <si>
    <t>2h 10m</t>
  </si>
  <si>
    <t>$3,180,000 (estimated)</t>
  </si>
  <si>
    <t>$10,635,461</t>
  </si>
  <si>
    <t>Yedi Samuray: Kanlı Pirinç</t>
  </si>
  <si>
    <t>Action, Drama</t>
  </si>
  <si>
    <t>880</t>
  </si>
  <si>
    <t>380K</t>
  </si>
  <si>
    <t>Akira Kurosawa, Shinobu Hashimoto, Hideo Oguni</t>
  </si>
  <si>
    <t>1954</t>
  </si>
  <si>
    <t>3h 27m</t>
  </si>
  <si>
    <t>¥125,000,000 (estimated)</t>
  </si>
  <si>
    <t>$1,079,164</t>
  </si>
  <si>
    <t>Japan</t>
  </si>
  <si>
    <t>Kuzuların Sessizliği</t>
  </si>
  <si>
    <t>Crime, Drama, Horror, Thriller</t>
  </si>
  <si>
    <t>1.6M</t>
  </si>
  <si>
    <t>Jonathan Demme, Ted Tally</t>
  </si>
  <si>
    <t>Thomas Harris, Ted Tally</t>
  </si>
  <si>
    <t>1991</t>
  </si>
  <si>
    <t>1h 58m</t>
  </si>
  <si>
    <t>$19,000,000 (estimated)</t>
  </si>
  <si>
    <t>$272,742,922</t>
  </si>
  <si>
    <t>Er Ryan'ı Kurtarmak</t>
  </si>
  <si>
    <t>Drama, War</t>
  </si>
  <si>
    <t>3K</t>
  </si>
  <si>
    <t>Steven Spielberg</t>
  </si>
  <si>
    <t>Robert Rodat</t>
  </si>
  <si>
    <t>1998</t>
  </si>
  <si>
    <t>$70,000,000 (estimated)</t>
  </si>
  <si>
    <t>$482,352,390</t>
  </si>
  <si>
    <t>Tanrı Kent</t>
  </si>
  <si>
    <t>830K</t>
  </si>
  <si>
    <t>Fernando Meirelles, Kátia Lund</t>
  </si>
  <si>
    <t>Bráulio Mantovani, Paulo Lins</t>
  </si>
  <si>
    <t>R$3,300,000 (estimated)</t>
  </si>
  <si>
    <t>$30,680,793</t>
  </si>
  <si>
    <t>Brazil, France</t>
  </si>
  <si>
    <t>Yeşil Yol</t>
  </si>
  <si>
    <t>Crime, Drama, Fantasy, Mystery</t>
  </si>
  <si>
    <t>3h 9m</t>
  </si>
  <si>
    <t>$60,000,000 (estimated)</t>
  </si>
  <si>
    <t>$286,801,374</t>
  </si>
  <si>
    <t>Hayat Güzeldir</t>
  </si>
  <si>
    <t>Comedy, Drama, Romance, War</t>
  </si>
  <si>
    <t>770K</t>
  </si>
  <si>
    <t>Roberto Benigni</t>
  </si>
  <si>
    <t>Vincenzo Cerami, Roberto Benigni</t>
  </si>
  <si>
    <t>1997</t>
  </si>
  <si>
    <t>1h 56m</t>
  </si>
  <si>
    <t>ITL 15,000,000,000 (estimated)</t>
  </si>
  <si>
    <t>$230,099,013</t>
  </si>
  <si>
    <t>Italy</t>
  </si>
  <si>
    <t>Terminatör 2: Mahşer Günü</t>
  </si>
  <si>
    <t>Action, Adventure, Sci-Fi</t>
  </si>
  <si>
    <t>1.6K</t>
  </si>
  <si>
    <t>1.2M</t>
  </si>
  <si>
    <t>James Cameron, William Wisher</t>
  </si>
  <si>
    <t>2h 17m</t>
  </si>
  <si>
    <t>$102,000,000 (estimated)</t>
  </si>
  <si>
    <t>$517,778,573</t>
  </si>
  <si>
    <t>United States, France</t>
  </si>
  <si>
    <t>Yıldız Savaşları: Bölüm IV - Yeni Bir Umut</t>
  </si>
  <si>
    <t>2.1K</t>
  </si>
  <si>
    <t>George Lucas</t>
  </si>
  <si>
    <t>1977</t>
  </si>
  <si>
    <t>2h 1m</t>
  </si>
  <si>
    <t>$11,000,000 (estimated)</t>
  </si>
  <si>
    <t>$775,398,507</t>
  </si>
  <si>
    <t>Geleceğe Dönüş</t>
  </si>
  <si>
    <t>8.5</t>
  </si>
  <si>
    <t>Adventure, Comedy, Sci-Fi</t>
  </si>
  <si>
    <t>Robert Zemeckis, Bob Gale</t>
  </si>
  <si>
    <t>1985</t>
  </si>
  <si>
    <t>$385,053,307</t>
  </si>
  <si>
    <t>Ruhların Kaçışı</t>
  </si>
  <si>
    <t>Animation, Adventure, Family, Fantasy, Mystery</t>
  </si>
  <si>
    <t>896K</t>
  </si>
  <si>
    <t>Hayao Miyazaki</t>
  </si>
  <si>
    <t>$358,616,752</t>
  </si>
  <si>
    <t>Japan, United States</t>
  </si>
  <si>
    <t>Piyanist</t>
  </si>
  <si>
    <t>Biography, Drama, Music, War</t>
  </si>
  <si>
    <t>1.1K</t>
  </si>
  <si>
    <t>956K</t>
  </si>
  <si>
    <t>Roman Polanski, Wladyslaw Szpilman</t>
  </si>
  <si>
    <t>Ronald Harwood, Wladyslaw Szpilman</t>
  </si>
  <si>
    <t>2h 30m</t>
  </si>
  <si>
    <t>$35,000,000 (estimated)</t>
  </si>
  <si>
    <t>$120,098,945</t>
  </si>
  <si>
    <t>France, Poland, Germany, United Kingdom, United States</t>
  </si>
  <si>
    <t>Gladyatör</t>
  </si>
  <si>
    <t>Action, Adventure, Drama</t>
  </si>
  <si>
    <t>3.1K</t>
  </si>
  <si>
    <t>1.7M</t>
  </si>
  <si>
    <t>Ridley Scott, John Logan, William Nicholson</t>
  </si>
  <si>
    <t>David Franzoni, John Logan, William Nicholson</t>
  </si>
  <si>
    <t>2000</t>
  </si>
  <si>
    <t>2h 35m</t>
  </si>
  <si>
    <t>$103,000,000 (estimated)</t>
  </si>
  <si>
    <t>$465,516,248</t>
  </si>
  <si>
    <t>United States, United Kingdom, Malta, Morocco</t>
  </si>
  <si>
    <t>Parazit</t>
  </si>
  <si>
    <t>Drama, Thriller</t>
  </si>
  <si>
    <t>3.6K</t>
  </si>
  <si>
    <t>1M</t>
  </si>
  <si>
    <t>Bong Joon Ho, Han Jin-won</t>
  </si>
  <si>
    <t>2019</t>
  </si>
  <si>
    <t>2h 12m</t>
  </si>
  <si>
    <t>$11,400,000 (estimated)</t>
  </si>
  <si>
    <t>$262,608,117</t>
  </si>
  <si>
    <t>South Korea</t>
  </si>
  <si>
    <t>Sapık</t>
  </si>
  <si>
    <t>Horror, Mystery, Thriller</t>
  </si>
  <si>
    <t>746K</t>
  </si>
  <si>
    <t>Alfred Hitchcock, Robert Bloch</t>
  </si>
  <si>
    <t>Joseph Stefano, Robert Bloch</t>
  </si>
  <si>
    <t>1960</t>
  </si>
  <si>
    <t>1h 49m</t>
  </si>
  <si>
    <t>$806,947 (estimated)</t>
  </si>
  <si>
    <t>$32,248,065</t>
  </si>
  <si>
    <t>Aslan Kral</t>
  </si>
  <si>
    <t>Animation, Adventure, Drama, Family, Fantasy, Musical</t>
  </si>
  <si>
    <t>Roger Allers, Rob Minkoff, Linda Woolverton</t>
  </si>
  <si>
    <t>Irene Mecchi, Jonathan Roberts, Linda Woolverton</t>
  </si>
  <si>
    <t>1h 28m</t>
  </si>
  <si>
    <t>$45,000,000 (estimated)</t>
  </si>
  <si>
    <t>$979,161,373</t>
  </si>
  <si>
    <t>Ateşböceklerinin Mezarı</t>
  </si>
  <si>
    <t>Not Rated</t>
  </si>
  <si>
    <t>1K</t>
  </si>
  <si>
    <t>340K</t>
  </si>
  <si>
    <t>Isao Takahata</t>
  </si>
  <si>
    <t>Akiyuki Nosaka, Isao Takahata</t>
  </si>
  <si>
    <t>1988</t>
  </si>
  <si>
    <t>$3,700,000 (estimated)</t>
  </si>
  <si>
    <t>$839,052</t>
  </si>
  <si>
    <t>Köstebek</t>
  </si>
  <si>
    <t>Crime, Drama, Thriller</t>
  </si>
  <si>
    <t>2.6K</t>
  </si>
  <si>
    <t>Martin Scorsese, Alan Mak, Felix Chong</t>
  </si>
  <si>
    <t>William Monahan, Alan Mak, Felix Chong</t>
  </si>
  <si>
    <t>2006</t>
  </si>
  <si>
    <t>2h 31m</t>
  </si>
  <si>
    <t>$90,000,000 (estimated)</t>
  </si>
  <si>
    <t>$291,481,358</t>
  </si>
  <si>
    <t>United States, Hong Kong</t>
  </si>
  <si>
    <t>Whiplash</t>
  </si>
  <si>
    <t>Drama, Music</t>
  </si>
  <si>
    <t>1.8K</t>
  </si>
  <si>
    <t>Damien Chazelle</t>
  </si>
  <si>
    <t>1h 46m</t>
  </si>
  <si>
    <t>$3,300,000 (estimated)</t>
  </si>
  <si>
    <t>$50,360,880</t>
  </si>
  <si>
    <t>Seppuku</t>
  </si>
  <si>
    <t>Drama, Mystery</t>
  </si>
  <si>
    <t>347</t>
  </si>
  <si>
    <t>78K</t>
  </si>
  <si>
    <t>Masaki Kobayashi, Shinobu Hashimoto</t>
  </si>
  <si>
    <t>Yasuhiko Takiguchi, Shinobu Hashimoto</t>
  </si>
  <si>
    <t>1962</t>
  </si>
  <si>
    <t>Bilgi yok</t>
  </si>
  <si>
    <t>$15,222</t>
  </si>
  <si>
    <t>Geçmişin Gölgesinde</t>
  </si>
  <si>
    <t>Tony Kaye</t>
  </si>
  <si>
    <t>David McKenna</t>
  </si>
  <si>
    <t>1h 59m</t>
  </si>
  <si>
    <t>$20,000,000 (estimated)</t>
  </si>
  <si>
    <t>$23,875,714</t>
  </si>
  <si>
    <t>Prestij</t>
  </si>
  <si>
    <t>Drama, Mystery, Sci-Fi, Thriller</t>
  </si>
  <si>
    <t>Jonathan Nolan, Christopher Nolan, Christopher Priest</t>
  </si>
  <si>
    <t>$40,000,000 (estimated)</t>
  </si>
  <si>
    <t>$109,676,311</t>
  </si>
  <si>
    <t>United Kingdom, United States</t>
  </si>
  <si>
    <t>Sevginin Gücü</t>
  </si>
  <si>
    <t>Luc Besson</t>
  </si>
  <si>
    <t>1h 50m</t>
  </si>
  <si>
    <t>$16,000,000 (estimated)</t>
  </si>
  <si>
    <t>$20,278,989</t>
  </si>
  <si>
    <t>France, United States</t>
  </si>
  <si>
    <t>Örümcek-Adam: Örümcek Evrenine Geçiş</t>
  </si>
  <si>
    <t>6+</t>
  </si>
  <si>
    <t>438K</t>
  </si>
  <si>
    <t>Joaquim Dos Santos, Kemp Powers, Justin K. Thompson</t>
  </si>
  <si>
    <t>Phil Lord, Christopher Miller, Dave Callaham</t>
  </si>
  <si>
    <t>2023</t>
  </si>
  <si>
    <t>2h 20m</t>
  </si>
  <si>
    <t>$150,000,000 (estimated)</t>
  </si>
  <si>
    <t>$690,824,738</t>
  </si>
  <si>
    <t>Casablanca</t>
  </si>
  <si>
    <t>Drama, Romance, War</t>
  </si>
  <si>
    <t>626K</t>
  </si>
  <si>
    <t>Michael Curtiz, Howard Koch, Murray Burnett</t>
  </si>
  <si>
    <t>Julius J. Epstein, Howard Koch, Murray Burnett</t>
  </si>
  <si>
    <t>1942</t>
  </si>
  <si>
    <t>1h 42m</t>
  </si>
  <si>
    <t>$950,000 (estimated)</t>
  </si>
  <si>
    <t>$4,727,083</t>
  </si>
  <si>
    <t>Olağan Şüpheliler</t>
  </si>
  <si>
    <t>Bryan Singer</t>
  </si>
  <si>
    <t>Christopher McQuarrie</t>
  </si>
  <si>
    <t>$23,341,568</t>
  </si>
  <si>
    <t>United States, Germany</t>
  </si>
  <si>
    <t>Can Dostum</t>
  </si>
  <si>
    <t>Comedy, Drama</t>
  </si>
  <si>
    <t>909</t>
  </si>
  <si>
    <t>967K</t>
  </si>
  <si>
    <t>Olivier Nakache, Éric Toledano, Philippe Pozzo di Borgo</t>
  </si>
  <si>
    <t>2011</t>
  </si>
  <si>
    <t>1h 52m</t>
  </si>
  <si>
    <t>€9,500,000 (estimated)</t>
  </si>
  <si>
    <t>$426,590,315</t>
  </si>
  <si>
    <t>France</t>
  </si>
  <si>
    <t>Cennet Sineması</t>
  </si>
  <si>
    <t>677</t>
  </si>
  <si>
    <t>298K</t>
  </si>
  <si>
    <t>Giuseppe Tornatore, Vanna Paoli</t>
  </si>
  <si>
    <t>2h 54m</t>
  </si>
  <si>
    <t>$5,000,000 (estimated)</t>
  </si>
  <si>
    <t>$13,020,497</t>
  </si>
  <si>
    <t>Italy, France</t>
  </si>
  <si>
    <t>Asri Zamanlar</t>
  </si>
  <si>
    <t>Comedy, Drama, Romance</t>
  </si>
  <si>
    <t>403</t>
  </si>
  <si>
    <t>270K</t>
  </si>
  <si>
    <t>Charles Chaplin</t>
  </si>
  <si>
    <t>1936</t>
  </si>
  <si>
    <t>1h 27m</t>
  </si>
  <si>
    <t>$1,500,000 (estimated)</t>
  </si>
  <si>
    <t>$463,618</t>
  </si>
  <si>
    <t>Yaratık</t>
  </si>
  <si>
    <t>Horror, Sci-Fi</t>
  </si>
  <si>
    <t>1.9K</t>
  </si>
  <si>
    <t>Ridley Scott, Ronald Shusett</t>
  </si>
  <si>
    <t>Dan O'Bannon, Ronald Shusett</t>
  </si>
  <si>
    <t>1979</t>
  </si>
  <si>
    <t>1h 57m</t>
  </si>
  <si>
    <t>$108,610,231</t>
  </si>
  <si>
    <t>Arka Pencere</t>
  </si>
  <si>
    <t>Drama, Mystery, Thriller</t>
  </si>
  <si>
    <t>541K</t>
  </si>
  <si>
    <t>Alfred Hitchcock, Cornell Woolrich</t>
  </si>
  <si>
    <t>John Michael Hayes, Cornell Woolrich</t>
  </si>
  <si>
    <t>$1,000,000 (estimated)</t>
  </si>
  <si>
    <t>$37,905,475</t>
  </si>
  <si>
    <t>Batıda Kan Var</t>
  </si>
  <si>
    <t>Drama, Western</t>
  </si>
  <si>
    <t>899</t>
  </si>
  <si>
    <t>364K</t>
  </si>
  <si>
    <t>Sergio Donati, Sergio Leone, Dario Argento</t>
  </si>
  <si>
    <t>1968</t>
  </si>
  <si>
    <t>2h 46m</t>
  </si>
  <si>
    <t>$5,435,312</t>
  </si>
  <si>
    <t>Italy, United States</t>
  </si>
  <si>
    <t>Zincirsiz</t>
  </si>
  <si>
    <t>Comedy, Drama, Western</t>
  </si>
  <si>
    <t>1.8M</t>
  </si>
  <si>
    <t>Quentin Tarantino</t>
  </si>
  <si>
    <t>2012</t>
  </si>
  <si>
    <t>2h 45m</t>
  </si>
  <si>
    <t>$100,000,000 (estimated)</t>
  </si>
  <si>
    <t>$426,076,293</t>
  </si>
  <si>
    <t>Şehir Işıkları</t>
  </si>
  <si>
    <t>391</t>
  </si>
  <si>
    <t>205K</t>
  </si>
  <si>
    <t>Charles Chaplin, Harry Carr, Harry Crocker</t>
  </si>
  <si>
    <t>1931</t>
  </si>
  <si>
    <t>$55,154</t>
  </si>
  <si>
    <t>Dune: Çöl Gezegeni Bölüm İki</t>
  </si>
  <si>
    <t>Action, Adventure, Drama, Sci-Fi</t>
  </si>
  <si>
    <t>600K</t>
  </si>
  <si>
    <t>Denis Villeneuve, Jon Spaihts, Frank Herbert</t>
  </si>
  <si>
    <t>2024</t>
  </si>
  <si>
    <t>$190,000,000 (estimated)</t>
  </si>
  <si>
    <t>$714,644,358</t>
  </si>
  <si>
    <t>United States, Canada, United Arab Emirates, Hungary, Italy, New Zealand, Jordan, Gambia</t>
  </si>
  <si>
    <t>Kıyamet</t>
  </si>
  <si>
    <t>8.4</t>
  </si>
  <si>
    <t>Drama, Mystery, War</t>
  </si>
  <si>
    <t>735K</t>
  </si>
  <si>
    <t>John Milius, Francis Ford Coppola, Michael Herr</t>
  </si>
  <si>
    <t>2h 27m</t>
  </si>
  <si>
    <t>$31,500,000 (estimated)</t>
  </si>
  <si>
    <t>$105,086,099</t>
  </si>
  <si>
    <t>Akıl Defteri</t>
  </si>
  <si>
    <t>Mystery, Thriller</t>
  </si>
  <si>
    <t>2.5K</t>
  </si>
  <si>
    <t>Christopher Nolan, Jonathan Nolan</t>
  </si>
  <si>
    <t>1h 53m</t>
  </si>
  <si>
    <t>$9,000,000 (estimated)</t>
  </si>
  <si>
    <t>$40,047,236</t>
  </si>
  <si>
    <t>VOL·i</t>
  </si>
  <si>
    <t>Animation, Adventure, Family, Sci-Fi</t>
  </si>
  <si>
    <t>Andrew Stanton, Pete Docter, Jim Reardon</t>
  </si>
  <si>
    <t>1h 38m</t>
  </si>
  <si>
    <t>$180,000,000 (estimated)</t>
  </si>
  <si>
    <t>$527,403,656</t>
  </si>
  <si>
    <t>United States, Japan</t>
  </si>
  <si>
    <t>Kutsal Hazine Avcıları</t>
  </si>
  <si>
    <t>Action, Adventure</t>
  </si>
  <si>
    <t>Steven Spielberg, George Lucas, Philip Kaufman</t>
  </si>
  <si>
    <t>Lawrence Kasdan, George Lucas, Philip Kaufman</t>
  </si>
  <si>
    <t>1981</t>
  </si>
  <si>
    <t>1h 55m</t>
  </si>
  <si>
    <t>$389,925,971</t>
  </si>
  <si>
    <t>Başkalarının Hayatı</t>
  </si>
  <si>
    <t>599</t>
  </si>
  <si>
    <t>424K</t>
  </si>
  <si>
    <t>Florian Henckel von Donnersmarck</t>
  </si>
  <si>
    <t>$2,000,000 (estimated)</t>
  </si>
  <si>
    <t>$77,672,685</t>
  </si>
  <si>
    <t>Germany, France</t>
  </si>
  <si>
    <t>Yenilmezler: Sonsuzluk Savaşı</t>
  </si>
  <si>
    <t>Anthony Russo, Joe Russo, Stan Lee</t>
  </si>
  <si>
    <t>Christopher Markus, Stephen McFeely, Stan Lee</t>
  </si>
  <si>
    <t>2018</t>
  </si>
  <si>
    <t>2h 29m</t>
  </si>
  <si>
    <t>$321,000,000 (estimated)</t>
  </si>
  <si>
    <t>$2,052,415,039</t>
  </si>
  <si>
    <t>United States, Norway</t>
  </si>
  <si>
    <t>Sunset Bulvarı</t>
  </si>
  <si>
    <t>Drama, Film-Noir</t>
  </si>
  <si>
    <t>782</t>
  </si>
  <si>
    <t>247K</t>
  </si>
  <si>
    <t>Billy Wilder</t>
  </si>
  <si>
    <t>Charles Brackett, Billy Wilder, D.M. Marshman Jr.</t>
  </si>
  <si>
    <t>1950</t>
  </si>
  <si>
    <t>$1,752,000 (estimated)</t>
  </si>
  <si>
    <t>$309,467</t>
  </si>
  <si>
    <t>Örümcek Adam: Örümcek Evreninde</t>
  </si>
  <si>
    <t>Animation, Action, Adventure, Comedy, Family, Fantasy, Sci-Fi</t>
  </si>
  <si>
    <t>717K</t>
  </si>
  <si>
    <t>Bob Persichetti, Peter Ramsey, Rodney Rothman</t>
  </si>
  <si>
    <t>Phil Lord, Rodney Rothman</t>
  </si>
  <si>
    <t>$393,602,435</t>
  </si>
  <si>
    <t>Canada, United States</t>
  </si>
  <si>
    <t>Zafer Yolları</t>
  </si>
  <si>
    <t>564</t>
  </si>
  <si>
    <t>224K</t>
  </si>
  <si>
    <t>Stanley Kubrick, Calder Willingham, Jim Thompson</t>
  </si>
  <si>
    <t>$935,000 (estimated)</t>
  </si>
  <si>
    <t>$8,290</t>
  </si>
  <si>
    <t>Beklenmeyen Şahit</t>
  </si>
  <si>
    <t>394</t>
  </si>
  <si>
    <t>148K</t>
  </si>
  <si>
    <t>Agatha Christie, Billy Wilder, Harry Kurnitz</t>
  </si>
  <si>
    <t>$7,903</t>
  </si>
  <si>
    <t>Cinnet</t>
  </si>
  <si>
    <t>Drama, Horror</t>
  </si>
  <si>
    <t>Stanley Kubrick</t>
  </si>
  <si>
    <t>Stephen King, Stanley Kubrick, Diane Johnson</t>
  </si>
  <si>
    <t>2h 26m</t>
  </si>
  <si>
    <t>$47,962,534</t>
  </si>
  <si>
    <t>Şarlo Diktatör</t>
  </si>
  <si>
    <t>Comedy, Drama, War</t>
  </si>
  <si>
    <t>352</t>
  </si>
  <si>
    <t>1940</t>
  </si>
  <si>
    <t>2h 5m</t>
  </si>
  <si>
    <t>$972,212</t>
  </si>
  <si>
    <t>Bitmeyen Sınav</t>
  </si>
  <si>
    <t>986</t>
  </si>
  <si>
    <t>143K</t>
  </si>
  <si>
    <t>Vidhu Vinod Chopra, Jaskunwar Kohli, Anurag Pathak</t>
  </si>
  <si>
    <t>$138,288</t>
  </si>
  <si>
    <t>India</t>
  </si>
  <si>
    <t>Yaratık 2: Yaratığın Dönüşü</t>
  </si>
  <si>
    <t>Action, Adventure, Horror, Sci-Fi, Thriller</t>
  </si>
  <si>
    <t>802K</t>
  </si>
  <si>
    <t>James Cameron, David Giler, Walter Hill</t>
  </si>
  <si>
    <t>1986</t>
  </si>
  <si>
    <t>$18,500,000 (estimated)</t>
  </si>
  <si>
    <t>$131,060,248</t>
  </si>
  <si>
    <t>Soysuzlar Çetesi</t>
  </si>
  <si>
    <t>Adventure, Drama, War</t>
  </si>
  <si>
    <t>2009</t>
  </si>
  <si>
    <t>2h 33m</t>
  </si>
  <si>
    <t>$321,460,744</t>
  </si>
  <si>
    <t>Kara Şövalye Yükseliyor</t>
  </si>
  <si>
    <t>Action, Drama, Thriller</t>
  </si>
  <si>
    <t>4K</t>
  </si>
  <si>
    <t>2h 44m</t>
  </si>
  <si>
    <t>$250,000,000 (estimated)</t>
  </si>
  <si>
    <t>$1,114,976,407</t>
  </si>
  <si>
    <t>Coco</t>
  </si>
  <si>
    <t>Animation, Adventure, Drama, Family, Fantasy, Music, Mystery</t>
  </si>
  <si>
    <t>638K</t>
  </si>
  <si>
    <t>Lee Unkrich, Adrian Molina, Matthew Aldrich</t>
  </si>
  <si>
    <t>Lee Unkrich, Jason Katz, Matthew Aldrich</t>
  </si>
  <si>
    <t>2017</t>
  </si>
  <si>
    <t>1h 45m</t>
  </si>
  <si>
    <t>$175,000,000 (estimated)</t>
  </si>
  <si>
    <t>$814,641,172</t>
  </si>
  <si>
    <t>United States, Mexico</t>
  </si>
  <si>
    <t>Amadeus</t>
  </si>
  <si>
    <t>Biography, Drama, Music</t>
  </si>
  <si>
    <t>786</t>
  </si>
  <si>
    <t>444K</t>
  </si>
  <si>
    <t>Milos Forman, Zdenek Mahler</t>
  </si>
  <si>
    <t>Peter Shaffer, Zdenek Mahler</t>
  </si>
  <si>
    <t>1984</t>
  </si>
  <si>
    <t>2h 40m</t>
  </si>
  <si>
    <t>$52,108,314</t>
  </si>
  <si>
    <t>Oyuncak Hikayesi</t>
  </si>
  <si>
    <t>8.3</t>
  </si>
  <si>
    <t>Animation, Adventure, Comedy, Family, Fantasy</t>
  </si>
  <si>
    <t>818</t>
  </si>
  <si>
    <t>John Lasseter, Pete Docter, Andrew Stanton</t>
  </si>
  <si>
    <t>1h 21m</t>
  </si>
  <si>
    <t>$30,000,000 (estimated)</t>
  </si>
  <si>
    <t>$394,436,586</t>
  </si>
  <si>
    <t>Yenilmezler: Son Oyun</t>
  </si>
  <si>
    <t>9.6K</t>
  </si>
  <si>
    <t>3h 1m</t>
  </si>
  <si>
    <t>$356,000,000 (estimated)</t>
  </si>
  <si>
    <t>$2,799,439,100</t>
  </si>
  <si>
    <t>İhtiyar Delikanlı</t>
  </si>
  <si>
    <t>Action, Drama, Mystery, Thriller</t>
  </si>
  <si>
    <t>669K</t>
  </si>
  <si>
    <t>Park Chan-wook, Nobuaki Minegishi</t>
  </si>
  <si>
    <t>Garon Tsuchiya, Nobuaki Minegishi, Park Chan-wook</t>
  </si>
  <si>
    <t>2h</t>
  </si>
  <si>
    <t>$17,592,355</t>
  </si>
  <si>
    <t>Garip Doktor</t>
  </si>
  <si>
    <t>Comedy, War</t>
  </si>
  <si>
    <t>534K</t>
  </si>
  <si>
    <t>Stanley Kubrick, Terry Southern, Peter George</t>
  </si>
  <si>
    <t>1964</t>
  </si>
  <si>
    <t>1h 35m</t>
  </si>
  <si>
    <t>$1,800,000 (estimated)</t>
  </si>
  <si>
    <t>$9,631,984</t>
  </si>
  <si>
    <t>Gus Van Sant, Ben Affleck</t>
  </si>
  <si>
    <t>Matt Damon, Ben Affleck</t>
  </si>
  <si>
    <t>2h 6m</t>
  </si>
  <si>
    <t>$10,000,000 (estimated)</t>
  </si>
  <si>
    <t>$225,933,435</t>
  </si>
  <si>
    <t>Amerikan Güzeli</t>
  </si>
  <si>
    <t>Sam Mendes</t>
  </si>
  <si>
    <t>Alan Ball</t>
  </si>
  <si>
    <t>2h 2m</t>
  </si>
  <si>
    <t>$15,000,000 (estimated)</t>
  </si>
  <si>
    <t>$356,296,601</t>
  </si>
  <si>
    <t>U-Bot: Denizaltı</t>
  </si>
  <si>
    <t>611</t>
  </si>
  <si>
    <t>277K</t>
  </si>
  <si>
    <t>Wolfgang Petersen, Lothar G. Buchheim</t>
  </si>
  <si>
    <t>DEM 32,000,000 (estimated)</t>
  </si>
  <si>
    <t>$11,488,778</t>
  </si>
  <si>
    <t>West Germany</t>
  </si>
  <si>
    <t>Cesur Yürek</t>
  </si>
  <si>
    <t>Biography, Drama, War</t>
  </si>
  <si>
    <t>Mel Gibson</t>
  </si>
  <si>
    <t>Randall Wallace</t>
  </si>
  <si>
    <t>$72,000,000 (estimated)</t>
  </si>
  <si>
    <t>$213,216,216</t>
  </si>
  <si>
    <t>Prenses Mononoke</t>
  </si>
  <si>
    <t>Animation, Adventure, Fantasy</t>
  </si>
  <si>
    <t>860</t>
  </si>
  <si>
    <t>454K</t>
  </si>
  <si>
    <t>¥2,400,000,000 (estimated)</t>
  </si>
  <si>
    <t>$170,503,609</t>
  </si>
  <si>
    <t>Senin Adın</t>
  </si>
  <si>
    <t>Animation, Drama, Fantasy, Romance</t>
  </si>
  <si>
    <t>348K</t>
  </si>
  <si>
    <t>Makoto Shinkai</t>
  </si>
  <si>
    <t>2016</t>
  </si>
  <si>
    <t>¥370,000,000 (estimated)</t>
  </si>
  <si>
    <t>$405,340,703</t>
  </si>
  <si>
    <t>Yüksek ve Alçak</t>
  </si>
  <si>
    <t>180</t>
  </si>
  <si>
    <t>58K</t>
  </si>
  <si>
    <t>Akira Kurosawa, Ryûzô Kikushima, Eijirô Hisaita</t>
  </si>
  <si>
    <t>Hideo Oguni, Ryûzô Kikushima, Eijirô Hisaita</t>
  </si>
  <si>
    <t>1963</t>
  </si>
  <si>
    <t>2h 23m</t>
  </si>
  <si>
    <t>¥230,000,000 (estimated)</t>
  </si>
  <si>
    <t>$64,215</t>
  </si>
  <si>
    <t>3 Ahmak</t>
  </si>
  <si>
    <t>453K</t>
  </si>
  <si>
    <t>Rajkumar Hirani</t>
  </si>
  <si>
    <t>Abhijat Joshi, Rajkumar Hirani, Vidhu Vinod Chopra</t>
  </si>
  <si>
    <t>2h 50m</t>
  </si>
  <si>
    <t>₹550,000,000 (estimated)</t>
  </si>
  <si>
    <t>$60,262,836</t>
  </si>
  <si>
    <t>Joker</t>
  </si>
  <si>
    <t>11.6K</t>
  </si>
  <si>
    <t>Todd Phillips, Scott Silver, Bob Kane</t>
  </si>
  <si>
    <t>$1,078,958,629</t>
  </si>
  <si>
    <t>United States, Canada, Australia</t>
  </si>
  <si>
    <t>Bir Zamanlar Amerika</t>
  </si>
  <si>
    <t>891</t>
  </si>
  <si>
    <t>391K</t>
  </si>
  <si>
    <t>Sergio Leone, Leonardo Benvenuti, Piero De Bernardi</t>
  </si>
  <si>
    <t>Harry Grey, Leonardo Benvenuti, Piero De Bernardi</t>
  </si>
  <si>
    <t>3h 49m</t>
  </si>
  <si>
    <t>$5,476,126</t>
  </si>
  <si>
    <t>Kefernahum</t>
  </si>
  <si>
    <t>518</t>
  </si>
  <si>
    <t>114K</t>
  </si>
  <si>
    <t>Nadine Labaki, Jihad Hojeily, Michelle Keserwany</t>
  </si>
  <si>
    <t>$4,000,000 (estimated)</t>
  </si>
  <si>
    <t>$64,417,003</t>
  </si>
  <si>
    <t>Lebanon, United States, France, Cyprus, Qatar, United Kingdom</t>
  </si>
  <si>
    <t>Yağmur Altında</t>
  </si>
  <si>
    <t>Comedy, Musical, Romance</t>
  </si>
  <si>
    <t>842</t>
  </si>
  <si>
    <t>Stanley Donen, Gene Kelly</t>
  </si>
  <si>
    <t>Betty Comden, Adolph Green</t>
  </si>
  <si>
    <t>1952</t>
  </si>
  <si>
    <t>1h 43m</t>
  </si>
  <si>
    <t>$2,540,800 (estimated)</t>
  </si>
  <si>
    <t>$2,093,659</t>
  </si>
  <si>
    <t>Gel ve Gör</t>
  </si>
  <si>
    <t>Drama, Thriller, War</t>
  </si>
  <si>
    <t>705</t>
  </si>
  <si>
    <t>109K</t>
  </si>
  <si>
    <t>Elem Klimov</t>
  </si>
  <si>
    <t>Ales Adamovich, Elem Klimov</t>
  </si>
  <si>
    <t>$20,929,648</t>
  </si>
  <si>
    <t>Soviet Union</t>
  </si>
  <si>
    <t>Bir Rüya İçin Ağıt</t>
  </si>
  <si>
    <t>930K</t>
  </si>
  <si>
    <t>Darren Aronofsky</t>
  </si>
  <si>
    <t>Hubert Selby Jr., Darren Aronofsky</t>
  </si>
  <si>
    <t>$4,500,000 (estimated)</t>
  </si>
  <si>
    <t>$7,391,471</t>
  </si>
  <si>
    <t>Oyuncak Hikayesi 3</t>
  </si>
  <si>
    <t>923K</t>
  </si>
  <si>
    <t>Lee Unkrich, Andrew Stanton</t>
  </si>
  <si>
    <t>John Lasseter, Andrew Stanton, Lee Unkrich</t>
  </si>
  <si>
    <t>$200,000,000 (estimated)</t>
  </si>
  <si>
    <t>$1,067,316,101</t>
  </si>
  <si>
    <t>Yıldız Savaşları: Jedi'nin Dönüşü</t>
  </si>
  <si>
    <t>Richard Marquand, George Lucas</t>
  </si>
  <si>
    <t>Lawrence Kasdan, George Lucas</t>
  </si>
  <si>
    <t>1983</t>
  </si>
  <si>
    <t>2h 11m</t>
  </si>
  <si>
    <t>$32,500,000 (estimated)</t>
  </si>
  <si>
    <t>$482,466,382</t>
  </si>
  <si>
    <t>Onur Savaşı</t>
  </si>
  <si>
    <t>614</t>
  </si>
  <si>
    <t>383K</t>
  </si>
  <si>
    <t>Thomas Vinterberg, Tobias Lindholm</t>
  </si>
  <si>
    <t>DKK 20,000,000 (estimated)</t>
  </si>
  <si>
    <t>$15,886,373</t>
  </si>
  <si>
    <t>Denmark, Sweden, Belgium, France</t>
  </si>
  <si>
    <t>Sil Baştan</t>
  </si>
  <si>
    <t>Drama, Romance, Sci-Fi</t>
  </si>
  <si>
    <t>Michel Gondry</t>
  </si>
  <si>
    <t>Charlie Kaufman, Michel Gondry, Pierre Bismuth</t>
  </si>
  <si>
    <t>2004</t>
  </si>
  <si>
    <t>1h 48m</t>
  </si>
  <si>
    <t>$73,380,075</t>
  </si>
  <si>
    <t>Yaşamak</t>
  </si>
  <si>
    <t>302</t>
  </si>
  <si>
    <t>95K</t>
  </si>
  <si>
    <t>$113,821</t>
  </si>
  <si>
    <t>2001: Uzay Yolu Macerası</t>
  </si>
  <si>
    <t>Adventure, Sci-Fi</t>
  </si>
  <si>
    <t>2.7K</t>
  </si>
  <si>
    <t>Stanley Kubrick, Arthur C. Clarke</t>
  </si>
  <si>
    <t>$12,000,000 (estimated)</t>
  </si>
  <si>
    <t>$66,781,817</t>
  </si>
  <si>
    <t>Rezervuar Köpekleri</t>
  </si>
  <si>
    <t>Crime, Thriller</t>
  </si>
  <si>
    <t>1992</t>
  </si>
  <si>
    <t>1h 39m</t>
  </si>
  <si>
    <t>$2,932,006</t>
  </si>
  <si>
    <t>Garsoniyer</t>
  </si>
  <si>
    <t>461</t>
  </si>
  <si>
    <t>207K</t>
  </si>
  <si>
    <t>Billy Wilder, I.A.L. Diamond</t>
  </si>
  <si>
    <t>$18,783,481</t>
  </si>
  <si>
    <t>Lawrence of Arabia</t>
  </si>
  <si>
    <t>Adventure, Biography, Drama, War</t>
  </si>
  <si>
    <t>816</t>
  </si>
  <si>
    <t>326K</t>
  </si>
  <si>
    <t>David Lean, Michael Wilson</t>
  </si>
  <si>
    <t>Robert Bolt, Michael Wilson</t>
  </si>
  <si>
    <t>3h 47m</t>
  </si>
  <si>
    <t>$45,764,288</t>
  </si>
  <si>
    <t>İçimdeki Yangın</t>
  </si>
  <si>
    <t>406</t>
  </si>
  <si>
    <t>222K</t>
  </si>
  <si>
    <t>Denis Villeneuve</t>
  </si>
  <si>
    <t>Wajdi Mouawad, Denis Villeneuve, Valérie Beaugrand-Champagne</t>
  </si>
  <si>
    <t>$6,800,000 (estimated)</t>
  </si>
  <si>
    <t>$6,797,861</t>
  </si>
  <si>
    <t>Canada, France</t>
  </si>
  <si>
    <t>Yaralı Yüz</t>
  </si>
  <si>
    <t>953K</t>
  </si>
  <si>
    <t>Brian De Palma, Howard Hawks, Ben Hecht</t>
  </si>
  <si>
    <t>Oliver Stone, Howard Hawks, Ben Hecht</t>
  </si>
  <si>
    <t>$50,000,000 (estimated)</t>
  </si>
  <si>
    <t>$66,443,303</t>
  </si>
  <si>
    <t>Çifte Tazminat</t>
  </si>
  <si>
    <t>Crime, Drama, Film-Noir, Mystery, Thriller</t>
  </si>
  <si>
    <t>502</t>
  </si>
  <si>
    <t>173K</t>
  </si>
  <si>
    <t>Billy Wilder, Raymond Chandler, James M. Cain</t>
  </si>
  <si>
    <t>1944</t>
  </si>
  <si>
    <t>1h 47m</t>
  </si>
  <si>
    <t>$927,262 (estimated)</t>
  </si>
  <si>
    <t>$21,026</t>
  </si>
  <si>
    <t>Gizli Teşkilât</t>
  </si>
  <si>
    <t>Adventure, Drama, Mystery, Thriller</t>
  </si>
  <si>
    <t>781</t>
  </si>
  <si>
    <t>358K</t>
  </si>
  <si>
    <t>Alfred Hitchcock, Gerald Devriès</t>
  </si>
  <si>
    <t>Ernest Lehman, Gerald Devriès</t>
  </si>
  <si>
    <t>1959</t>
  </si>
  <si>
    <t>$3,101,000 (estimated)</t>
  </si>
  <si>
    <t>$192,323</t>
  </si>
  <si>
    <t>Büyük Hesaplaşma</t>
  </si>
  <si>
    <t>Action, Crime, Drama</t>
  </si>
  <si>
    <t>747K</t>
  </si>
  <si>
    <t>Michael Mann</t>
  </si>
  <si>
    <t>$187,436,818</t>
  </si>
  <si>
    <t>Yurttaş Kane</t>
  </si>
  <si>
    <t>478K</t>
  </si>
  <si>
    <t>Orson Welles</t>
  </si>
  <si>
    <t>Herman J. Mankiewicz, Orson Welles, John Houseman</t>
  </si>
  <si>
    <t>1941</t>
  </si>
  <si>
    <t>$839,727 (estimated)</t>
  </si>
  <si>
    <t>$1,707,754</t>
  </si>
  <si>
    <t>Bir Şehir Katilini Arıyor</t>
  </si>
  <si>
    <t>Crime, Mystery, Thriller</t>
  </si>
  <si>
    <t>456</t>
  </si>
  <si>
    <t>175K</t>
  </si>
  <si>
    <t>Fritz Lang</t>
  </si>
  <si>
    <t>Thea von Harbou, Fritz Lang, Egon Jacobsohn</t>
  </si>
  <si>
    <t>$35,566</t>
  </si>
  <si>
    <t>Germany</t>
  </si>
  <si>
    <t>Yukarı Bak</t>
  </si>
  <si>
    <t>Animation, Adventure, Comedy, Drama, Family</t>
  </si>
  <si>
    <t>Pete Docter, Bob Peterson, Tom McCarthy</t>
  </si>
  <si>
    <t>$735,102,136</t>
  </si>
  <si>
    <t>Full Metal Jacket</t>
  </si>
  <si>
    <t>8.2</t>
  </si>
  <si>
    <t>815K</t>
  </si>
  <si>
    <t>Stanley Kubrick, Michael Herr, Gustav Hasford</t>
  </si>
  <si>
    <t>1987</t>
  </si>
  <si>
    <t>$50,193,748</t>
  </si>
  <si>
    <t>Ölüm Korkusu</t>
  </si>
  <si>
    <t>Mystery, Romance, Thriller</t>
  </si>
  <si>
    <t>441K</t>
  </si>
  <si>
    <t>Alfred Hitchcock, Samuel A. Taylor, Pierre Boileau</t>
  </si>
  <si>
    <t>Alec Coppel, Samuel A. Taylor, Pierre Boileau</t>
  </si>
  <si>
    <t>1958</t>
  </si>
  <si>
    <t>2h 8m</t>
  </si>
  <si>
    <t>$2,479,000 (estimated)</t>
  </si>
  <si>
    <t>$7,967,183</t>
  </si>
  <si>
    <t>Amelie</t>
  </si>
  <si>
    <t>Comedy, Romance</t>
  </si>
  <si>
    <t>813K</t>
  </si>
  <si>
    <t>Jean-Pierre Jeunet</t>
  </si>
  <si>
    <t>Guillaume Laurant, Jean-Pierre Jeunet</t>
  </si>
  <si>
    <t>$175,183,052</t>
  </si>
  <si>
    <t>France, Germany</t>
  </si>
  <si>
    <t>Otomatik Portakal</t>
  </si>
  <si>
    <t>Crime, Sci-Fi</t>
  </si>
  <si>
    <t>905K</t>
  </si>
  <si>
    <t>Stanley Kubrick, Anthony Burgess</t>
  </si>
  <si>
    <t>1971</t>
  </si>
  <si>
    <t>$2,200,000 (estimated)</t>
  </si>
  <si>
    <t>$27,034,174</t>
  </si>
  <si>
    <t>Oppenheimer</t>
  </si>
  <si>
    <t>855K</t>
  </si>
  <si>
    <t>Christopher Nolan, Kai Bird, Martin Sherwin</t>
  </si>
  <si>
    <t>3h</t>
  </si>
  <si>
    <t>$975,594,978</t>
  </si>
  <si>
    <t>Bülbülü Öldürmek</t>
  </si>
  <si>
    <t>664</t>
  </si>
  <si>
    <t>341K</t>
  </si>
  <si>
    <t>Robert Mulligan, Horton Foote</t>
  </si>
  <si>
    <t>Harper Lee, Horton Foote</t>
  </si>
  <si>
    <t>2h 9m</t>
  </si>
  <si>
    <t>$599,934</t>
  </si>
  <si>
    <t>Bir Ayrılık</t>
  </si>
  <si>
    <t>455</t>
  </si>
  <si>
    <t>267K</t>
  </si>
  <si>
    <t>Asghar Farhadi</t>
  </si>
  <si>
    <t>2h 3m</t>
  </si>
  <si>
    <t>$500,000 (estimated)</t>
  </si>
  <si>
    <t>$22,926,076</t>
  </si>
  <si>
    <t>Iran, France, Australia</t>
  </si>
  <si>
    <t>Zor Ölüm</t>
  </si>
  <si>
    <t>Action, Thriller</t>
  </si>
  <si>
    <t>983K</t>
  </si>
  <si>
    <t>John McTiernan, Jeb Stuart, Steven E. de Souza</t>
  </si>
  <si>
    <t>Roderick Thorp, Jeb Stuart, Steven E. de Souza</t>
  </si>
  <si>
    <t>$28,000,000 (estimated)</t>
  </si>
  <si>
    <t>$143,651,650</t>
  </si>
  <si>
    <t>Belalılar</t>
  </si>
  <si>
    <t>Comedy, Crime, Drama</t>
  </si>
  <si>
    <t>288K</t>
  </si>
  <si>
    <t>George Roy Hill</t>
  </si>
  <si>
    <t>David S. Ward</t>
  </si>
  <si>
    <t>1973</t>
  </si>
  <si>
    <t>$5,500,000 (estimated)</t>
  </si>
  <si>
    <t>$156,000,000</t>
  </si>
  <si>
    <t>Her Çocuk Özeldir</t>
  </si>
  <si>
    <t>Drama, Family</t>
  </si>
  <si>
    <t>469</t>
  </si>
  <si>
    <t>215K</t>
  </si>
  <si>
    <t>Aamir Khan, Amole Gupte</t>
  </si>
  <si>
    <t>Amole Gupte</t>
  </si>
  <si>
    <t>2007</t>
  </si>
  <si>
    <t>2h 42m</t>
  </si>
  <si>
    <t>$21,897,373</t>
  </si>
  <si>
    <t>Indiana Jones: Son Macera</t>
  </si>
  <si>
    <t>758</t>
  </si>
  <si>
    <t>833K</t>
  </si>
  <si>
    <t>Steven Spielberg, George Lucas, Menno Meyjes</t>
  </si>
  <si>
    <t>Jeffrey Boam, George Lucas, Menno Meyjes</t>
  </si>
  <si>
    <t>1989</t>
  </si>
  <si>
    <t>$48,000,000 (estimated)</t>
  </si>
  <si>
    <t>$474,171,806</t>
  </si>
  <si>
    <t>Metropolis</t>
  </si>
  <si>
    <t>Drama, Sci-Fi</t>
  </si>
  <si>
    <t>590</t>
  </si>
  <si>
    <t>193K</t>
  </si>
  <si>
    <t>Thea von Harbou, Fritz Lang</t>
  </si>
  <si>
    <t>1927</t>
  </si>
  <si>
    <t>DEM 6,000,000 (estimated)</t>
  </si>
  <si>
    <t>$1,350,322</t>
  </si>
  <si>
    <t>Kapışma</t>
  </si>
  <si>
    <t>Comedy, Crime</t>
  </si>
  <si>
    <t>979</t>
  </si>
  <si>
    <t>938K</t>
  </si>
  <si>
    <t>Guy Ritchie</t>
  </si>
  <si>
    <t>1h 44m</t>
  </si>
  <si>
    <t>£6,000,000 (estimated)</t>
  </si>
  <si>
    <t>$83,557,872</t>
  </si>
  <si>
    <t>Ainda Estou Aqui</t>
  </si>
  <si>
    <t>- Rated PG-13 for thematic content, some strong language, drug use, smoking and brief nudity.</t>
  </si>
  <si>
    <t>475</t>
  </si>
  <si>
    <t>76K</t>
  </si>
  <si>
    <t>Walter Salles, Heitor Lorega, Marcelo Rubens Paiva</t>
  </si>
  <si>
    <t>Murilo Hauser, Heitor Lorega, Marcelo Rubens Paiva</t>
  </si>
  <si>
    <t>$26,000,974</t>
  </si>
  <si>
    <t>1917</t>
  </si>
  <si>
    <t>Action, Drama, War</t>
  </si>
  <si>
    <t>3.5K</t>
  </si>
  <si>
    <t>Sam Mendes, Krysty Wilson-Cairns</t>
  </si>
  <si>
    <t>$95,000,000 (estimated)</t>
  </si>
  <si>
    <t>$446,064,352</t>
  </si>
  <si>
    <t>United Kingdom, United States, India, Spain, Canada</t>
  </si>
  <si>
    <t>Los Angeles Sırları</t>
  </si>
  <si>
    <t>892</t>
  </si>
  <si>
    <t>637K</t>
  </si>
  <si>
    <t>Curtis Hanson, Brian Helgeland</t>
  </si>
  <si>
    <t>James Ellroy, Brian Helgeland, Curtis Hanson</t>
  </si>
  <si>
    <t>2h 18m</t>
  </si>
  <si>
    <t>$126,216,940</t>
  </si>
  <si>
    <t>Bisiklet Hırsızları</t>
  </si>
  <si>
    <t>395</t>
  </si>
  <si>
    <t>183K</t>
  </si>
  <si>
    <t>Vittorio De Sica, Luigi Bartolini, Oreste Biancoli</t>
  </si>
  <si>
    <t>Cesare Zavattini, Luigi Bartolini, Oreste Biancoli</t>
  </si>
  <si>
    <t>1948</t>
  </si>
  <si>
    <t>1h 29m</t>
  </si>
  <si>
    <t>$133,000 (estimated)</t>
  </si>
  <si>
    <t>$451,336</t>
  </si>
  <si>
    <t>Çöküş</t>
  </si>
  <si>
    <t>Biography, Drama, History, War</t>
  </si>
  <si>
    <t>726</t>
  </si>
  <si>
    <t>385K</t>
  </si>
  <si>
    <t>Oliver Hirschbiegel, Joachim Fest, Traudl Junge</t>
  </si>
  <si>
    <t>Bernd Eichinger, Joachim Fest, Traudl Junge</t>
  </si>
  <si>
    <t>2h 36m</t>
  </si>
  <si>
    <t>€13,500,000 (estimated)</t>
  </si>
  <si>
    <t>$92,181,574</t>
  </si>
  <si>
    <t>Germany, Austria, Italy</t>
  </si>
  <si>
    <t>Dangal</t>
  </si>
  <si>
    <t>Action, Biography, Drama, Sport</t>
  </si>
  <si>
    <t>504</t>
  </si>
  <si>
    <t>Nitesh Tiwari, Shreyas Jain, Nikhil Mehrotra</t>
  </si>
  <si>
    <t>Piyush Gupta, Shreyas Jain, Nikhil Mehrotra</t>
  </si>
  <si>
    <t>₹700,000,000 (estimated)</t>
  </si>
  <si>
    <t>$303,726,694</t>
  </si>
  <si>
    <t>India, United States</t>
  </si>
  <si>
    <t>Taksi Şoförü</t>
  </si>
  <si>
    <t>Paul Schrader</t>
  </si>
  <si>
    <t>1976</t>
  </si>
  <si>
    <t>1h 54m</t>
  </si>
  <si>
    <t>$1,300,000 (estimated)</t>
  </si>
  <si>
    <t>$28,580,862</t>
  </si>
  <si>
    <t>Hamilton</t>
  </si>
  <si>
    <t>Biography, Drama, History, Musical</t>
  </si>
  <si>
    <t>763</t>
  </si>
  <si>
    <t>125K</t>
  </si>
  <si>
    <t>Thomas Kail, Ron Chernow</t>
  </si>
  <si>
    <t>Lin-Manuel Miranda, Ron Chernow</t>
  </si>
  <si>
    <t>2020</t>
  </si>
  <si>
    <t>Para Avcısı</t>
  </si>
  <si>
    <t>Biography, Comedy, Crime, Drama</t>
  </si>
  <si>
    <t>Martin Scorsese, Jordan Belfort</t>
  </si>
  <si>
    <t>Terence Winter, Jordan Belfort</t>
  </si>
  <si>
    <t>2013</t>
  </si>
  <si>
    <t>$407,039,432</t>
  </si>
  <si>
    <t>Batman Başlıyor</t>
  </si>
  <si>
    <t>3.2K</t>
  </si>
  <si>
    <t>Christopher Nolan, David S. Goyer</t>
  </si>
  <si>
    <t>Bob Kane, David S. Goyer, Christopher Nolan</t>
  </si>
  <si>
    <t>2005</t>
  </si>
  <si>
    <t>$375,406,308</t>
  </si>
  <si>
    <t>Yeşil Rehber</t>
  </si>
  <si>
    <t>Biography, Comedy, Drama, Music</t>
  </si>
  <si>
    <t>622K</t>
  </si>
  <si>
    <t>Peter Farrelly, Brian Hayes Currie</t>
  </si>
  <si>
    <t>Nick Vallelonga, Brian Hayes Currie, Peter Farrelly</t>
  </si>
  <si>
    <t>$23,000,000 (estimated)</t>
  </si>
  <si>
    <t>$321,752,656</t>
  </si>
  <si>
    <t>United States, China</t>
  </si>
  <si>
    <t>Birkaç Dolar İçin</t>
  </si>
  <si>
    <t>382</t>
  </si>
  <si>
    <t>285K</t>
  </si>
  <si>
    <t>Sergio Leone, Fulvio Morsella, Luciano Vincenzoni</t>
  </si>
  <si>
    <t>1965</t>
  </si>
  <si>
    <t>$600,000 (estimated)</t>
  </si>
  <si>
    <t>$15,000,000</t>
  </si>
  <si>
    <t>Italy, Spain, West Germany</t>
  </si>
  <si>
    <t>Bazıları Sıcak Sever</t>
  </si>
  <si>
    <t>Comedy, Music, Romance</t>
  </si>
  <si>
    <t>526</t>
  </si>
  <si>
    <t>292K</t>
  </si>
  <si>
    <t>Billy Wilder, I.A.L. Diamond, Robert Thoeren</t>
  </si>
  <si>
    <t>$2,883,848 (estimated)</t>
  </si>
  <si>
    <t>$208,786</t>
  </si>
  <si>
    <t>Truman Show</t>
  </si>
  <si>
    <t>Peter Weir</t>
  </si>
  <si>
    <t>Andrew Niccol</t>
  </si>
  <si>
    <t>$264,118,712</t>
  </si>
  <si>
    <t>Nürenberg Duruşması</t>
  </si>
  <si>
    <t>281</t>
  </si>
  <si>
    <t>90K</t>
  </si>
  <si>
    <t>Stanley Kramer, Montgomery Clift, Charles Dorat</t>
  </si>
  <si>
    <t>Abby Mann, Montgomery Clift, Charles Dorat</t>
  </si>
  <si>
    <t>1961</t>
  </si>
  <si>
    <t>$12,180</t>
  </si>
  <si>
    <t>Yumurcak</t>
  </si>
  <si>
    <t>Comedy, Drama, Family</t>
  </si>
  <si>
    <t>306</t>
  </si>
  <si>
    <t>140K</t>
  </si>
  <si>
    <t>1921</t>
  </si>
  <si>
    <t>1h 8m</t>
  </si>
  <si>
    <t>$250,000 (estimated)</t>
  </si>
  <si>
    <t>$41,979</t>
  </si>
  <si>
    <t>209K</t>
  </si>
  <si>
    <t>Florian Zeller</t>
  </si>
  <si>
    <t>Christopher Hampton, Florian Zeller</t>
  </si>
  <si>
    <t>1h 37m</t>
  </si>
  <si>
    <t>$24,048,935</t>
  </si>
  <si>
    <t>United Kingdom, France, United States</t>
  </si>
  <si>
    <t>Zindan Adası</t>
  </si>
  <si>
    <t>Martin Scorsese, Dennis Lehane</t>
  </si>
  <si>
    <t>Laeta Kalogridis, Dennis Lehane</t>
  </si>
  <si>
    <t>$80,000,000 (estimated)</t>
  </si>
  <si>
    <t>$294,962,035</t>
  </si>
  <si>
    <t>Perde Açılıyor</t>
  </si>
  <si>
    <t>457</t>
  </si>
  <si>
    <t>Joseph L. Mankiewicz, Mary Orr</t>
  </si>
  <si>
    <t>$1,400,000 (estimated)</t>
  </si>
  <si>
    <t>$154,736</t>
  </si>
  <si>
    <t>Kan Dökülecek</t>
  </si>
  <si>
    <t>664K</t>
  </si>
  <si>
    <t>Paul Thomas Anderson, Upton Sinclair</t>
  </si>
  <si>
    <t>2h 38m</t>
  </si>
  <si>
    <t>$76,430,381</t>
  </si>
  <si>
    <t>Jurassic Park</t>
  </si>
  <si>
    <t>Steven Spielberg, David Koepp</t>
  </si>
  <si>
    <t>Michael Crichton, David Koepp</t>
  </si>
  <si>
    <t>$1,104,379,926</t>
  </si>
  <si>
    <t>Casino</t>
  </si>
  <si>
    <t>802</t>
  </si>
  <si>
    <t>586K</t>
  </si>
  <si>
    <t>$52,000,000 (estimated)</t>
  </si>
  <si>
    <t>$116,112,375</t>
  </si>
  <si>
    <t>Altıncı His</t>
  </si>
  <si>
    <t>2.4K</t>
  </si>
  <si>
    <t>M. Night Shyamalan</t>
  </si>
  <si>
    <t>$672,806,432</t>
  </si>
  <si>
    <t>Ran</t>
  </si>
  <si>
    <t>362</t>
  </si>
  <si>
    <t>142K</t>
  </si>
  <si>
    <t>Akira Kurosawa, Hideo Oguni, Masato Ide</t>
  </si>
  <si>
    <t>$11,500,000 (estimated)</t>
  </si>
  <si>
    <t>$4,172,871</t>
  </si>
  <si>
    <t>Japan, France</t>
  </si>
  <si>
    <t>Top Gun: Maverick</t>
  </si>
  <si>
    <t>4.4K</t>
  </si>
  <si>
    <t>758K</t>
  </si>
  <si>
    <t>Joseph Kosinski, Jack Epps Jr., Peter Craig</t>
  </si>
  <si>
    <t>Jim Cash, Jack Epps Jr., Peter Craig</t>
  </si>
  <si>
    <t>2022</t>
  </si>
  <si>
    <t>$170,000,000 (estimated)</t>
  </si>
  <si>
    <t>$1,495,696,292</t>
  </si>
  <si>
    <t>İhtiyarlara Yer Yok</t>
  </si>
  <si>
    <t>Ethan Coen, Joel Coen, Cormac McCarthy</t>
  </si>
  <si>
    <t>Joel Coen, Ethan Coen, Cormac McCarthy</t>
  </si>
  <si>
    <t>$171,632,777</t>
  </si>
  <si>
    <t>Şey</t>
  </si>
  <si>
    <t>Horror, Mystery, Sci-Fi</t>
  </si>
  <si>
    <t>492K</t>
  </si>
  <si>
    <t>John Carpenter, John W. Campbell Jr.</t>
  </si>
  <si>
    <t>Bill Lancaster, John W. Campbell Jr.</t>
  </si>
  <si>
    <t>1982</t>
  </si>
  <si>
    <t>$20,836,881</t>
  </si>
  <si>
    <t>United States, Canada</t>
  </si>
  <si>
    <t>Pan'ın Labirenti</t>
  </si>
  <si>
    <t>Drama, Fantasy, War</t>
  </si>
  <si>
    <t>720K</t>
  </si>
  <si>
    <t>Guillermo del Toro</t>
  </si>
  <si>
    <t>$83,863,565</t>
  </si>
  <si>
    <t>Mexico, Spain</t>
  </si>
  <si>
    <t>Affedilmeyen</t>
  </si>
  <si>
    <t>759</t>
  </si>
  <si>
    <t>449K</t>
  </si>
  <si>
    <t>Clint Eastwood</t>
  </si>
  <si>
    <t>David Webb Peoples</t>
  </si>
  <si>
    <t>$14,400,000 (estimated)</t>
  </si>
  <si>
    <t>$159,167,799</t>
  </si>
  <si>
    <t>Akıl Oyunları</t>
  </si>
  <si>
    <t>Biography, Drama, Mystery</t>
  </si>
  <si>
    <t>Ron Howard, Sylvia Nasar</t>
  </si>
  <si>
    <t>Akiva Goldsman, Sylvia Nasar</t>
  </si>
  <si>
    <t>2h 15m</t>
  </si>
  <si>
    <t>$58,000,000 (estimated)</t>
  </si>
  <si>
    <t>$316,791,257</t>
  </si>
  <si>
    <t>Bill'i Öldür: Bölüm 1</t>
  </si>
  <si>
    <t>Action, Crime, Thriller</t>
  </si>
  <si>
    <t>Quentin Tarantino, Uma Thurman</t>
  </si>
  <si>
    <t>1h 51m</t>
  </si>
  <si>
    <t>$180,908,413</t>
  </si>
  <si>
    <t>Altın Hazineleri</t>
  </si>
  <si>
    <t>343</t>
  </si>
  <si>
    <t>136K</t>
  </si>
  <si>
    <t>John Huston, B. Traven, Charles Dorat</t>
  </si>
  <si>
    <t>$5,014,000</t>
  </si>
  <si>
    <t>Yojimbo</t>
  </si>
  <si>
    <t>251</t>
  </si>
  <si>
    <t>Akira Kurosawa, Ryûzô Kikushima</t>
  </si>
  <si>
    <t>$67,653</t>
  </si>
  <si>
    <t>Tutsak</t>
  </si>
  <si>
    <t>858K</t>
  </si>
  <si>
    <t>Aaron Guzikowski</t>
  </si>
  <si>
    <t>$46,000,000 (estimated)</t>
  </si>
  <si>
    <t>$122,127,446</t>
  </si>
  <si>
    <t>Kayıp Balık Nemo</t>
  </si>
  <si>
    <t>Animation, Adventure, Comedy, Family</t>
  </si>
  <si>
    <t>Andrew Stanton, Lee Unkrich, David Reynolds</t>
  </si>
  <si>
    <t>Andrew Stanton, Bob Peterson, David Reynolds</t>
  </si>
  <si>
    <t>1h 40m</t>
  </si>
  <si>
    <t>$941,637,960</t>
  </si>
  <si>
    <t>Büyük Firar</t>
  </si>
  <si>
    <t>Adventure, Drama, Thriller, War</t>
  </si>
  <si>
    <t>463</t>
  </si>
  <si>
    <t>266K</t>
  </si>
  <si>
    <t>John Sturges, James Clavell, W.R. Burnett</t>
  </si>
  <si>
    <t>Paul Brickhill, James Clavell, W.R. Burnett</t>
  </si>
  <si>
    <t>2h 52m</t>
  </si>
  <si>
    <t>$230,637</t>
  </si>
  <si>
    <t>Monty Python ve Kutsal Kâse</t>
  </si>
  <si>
    <t>Adventure, Comedy, Fantasy</t>
  </si>
  <si>
    <t>884</t>
  </si>
  <si>
    <t>584K</t>
  </si>
  <si>
    <t>Terry Gilliam, Terry Jones, Eric Idle</t>
  </si>
  <si>
    <t>Graham Chapman, John Cleese, Eric Idle</t>
  </si>
  <si>
    <t>1h 31m</t>
  </si>
  <si>
    <t>£229,575 (estimated)</t>
  </si>
  <si>
    <t>$2,817,496</t>
  </si>
  <si>
    <t>United Kingdom</t>
  </si>
  <si>
    <t>Yürüyen Şato</t>
  </si>
  <si>
    <t>Animation, Adventure, Family, Fantasy</t>
  </si>
  <si>
    <t>624</t>
  </si>
  <si>
    <t>476K</t>
  </si>
  <si>
    <t>Hayao Miyazaki, Diana Wynne Jones</t>
  </si>
  <si>
    <t>$24,000,000 (estimated)</t>
  </si>
  <si>
    <t>$240,871,922</t>
  </si>
  <si>
    <t>Fil Adam</t>
  </si>
  <si>
    <t>Biography, Drama</t>
  </si>
  <si>
    <t>566</t>
  </si>
  <si>
    <t>David Lynch, Eric Bergren</t>
  </si>
  <si>
    <t>Christopher De Vore, Eric Bergren, David Lynch</t>
  </si>
  <si>
    <t>$26,031,773</t>
  </si>
  <si>
    <t>Cinayet var</t>
  </si>
  <si>
    <t>453</t>
  </si>
  <si>
    <t>196K</t>
  </si>
  <si>
    <t>Alfred Hitchcock, Charles Dorat</t>
  </si>
  <si>
    <t>Frederick Knott, Charles Dorat</t>
  </si>
  <si>
    <t>$45,313</t>
  </si>
  <si>
    <t>Vahşi Robot</t>
  </si>
  <si>
    <t>Animation, Sci-Fi</t>
  </si>
  <si>
    <t>824</t>
  </si>
  <si>
    <t>138K</t>
  </si>
  <si>
    <t>Chris Sanders, Peter Brown</t>
  </si>
  <si>
    <t>$78,000,000 (estimated)</t>
  </si>
  <si>
    <t>$330,617,945</t>
  </si>
  <si>
    <t>Rasomon: Sarı Irkın Şehveti</t>
  </si>
  <si>
    <t>Crime, Drama, Mystery</t>
  </si>
  <si>
    <t>438</t>
  </si>
  <si>
    <t>188K</t>
  </si>
  <si>
    <t>Akira Kurosawa</t>
  </si>
  <si>
    <t>Ryûnosuke Akutagawa, Akira Kurosawa, Shinobu Hashimoto</t>
  </si>
  <si>
    <t>$139,757</t>
  </si>
  <si>
    <t>Rüzgâr Gibi Geçti</t>
  </si>
  <si>
    <t>344K</t>
  </si>
  <si>
    <t>Victor Fleming, Sidney Howard, Oliver H.P. Garrett</t>
  </si>
  <si>
    <t>Margaret Mitchell, Sidney Howard, Oliver H.P. Garrett</t>
  </si>
  <si>
    <t>1939</t>
  </si>
  <si>
    <t>3h 58m</t>
  </si>
  <si>
    <t>$3,977,000 (estimated)</t>
  </si>
  <si>
    <t>$402,382,193</t>
  </si>
  <si>
    <t>Çin Mahallesi</t>
  </si>
  <si>
    <t>8.1</t>
  </si>
  <si>
    <t>669</t>
  </si>
  <si>
    <t>362K</t>
  </si>
  <si>
    <t>Roman Polanski</t>
  </si>
  <si>
    <t>Robert Towne, Roman Polanski</t>
  </si>
  <si>
    <t>$29,231,954</t>
  </si>
  <si>
    <t>Klaus: Sihirli Plan</t>
  </si>
  <si>
    <t>894</t>
  </si>
  <si>
    <t>211K</t>
  </si>
  <si>
    <t>Sergio Pablos, Carlos Martínez López, Zach Lewis</t>
  </si>
  <si>
    <t>Sergio Pablos, Jim Mahoney, Zach Lewis</t>
  </si>
  <si>
    <t>Spain, United Kingdom, United States, Austria, Canada, France</t>
  </si>
  <si>
    <t>Gözlerindeki Sır</t>
  </si>
  <si>
    <t>Drama, Mystery, Romance, Thriller</t>
  </si>
  <si>
    <t>372</t>
  </si>
  <si>
    <t>230K</t>
  </si>
  <si>
    <t>Juan José Campanella</t>
  </si>
  <si>
    <t>Eduardo Sacheri, Juan José Campanella</t>
  </si>
  <si>
    <t>$35,079,650</t>
  </si>
  <si>
    <t>Argentina, Spain</t>
  </si>
  <si>
    <t>Ateşten Kalbe Akıldan Dumana</t>
  </si>
  <si>
    <t>670</t>
  </si>
  <si>
    <t>631K</t>
  </si>
  <si>
    <t>£960,000 (estimated)</t>
  </si>
  <si>
    <t>$3,753,929</t>
  </si>
  <si>
    <t>V for Vendetta</t>
  </si>
  <si>
    <t>Action, Drama, Sci-Fi, Thriller</t>
  </si>
  <si>
    <t>James McTeigue, Lana Wachowski, David Lloyd</t>
  </si>
  <si>
    <t>Lilly Wachowski, Lana Wachowski, David Lloyd</t>
  </si>
  <si>
    <t>$54,000,000 (estimated)</t>
  </si>
  <si>
    <t>$134,686,457</t>
  </si>
  <si>
    <t>United States, United Kingdom, Germany</t>
  </si>
  <si>
    <t>Ters Yüz</t>
  </si>
  <si>
    <t>Animation, Adventure, Comedy, Drama, Family, Fantasy</t>
  </si>
  <si>
    <t>856K</t>
  </si>
  <si>
    <t>Pete Docter, Ronnie Del Carmen, Meg LeFauve</t>
  </si>
  <si>
    <t>2015</t>
  </si>
  <si>
    <t>$859,076,254</t>
  </si>
  <si>
    <t>Üç Billboard Ebbing Çıkışı, Missouri</t>
  </si>
  <si>
    <t>15+</t>
  </si>
  <si>
    <t>576K</t>
  </si>
  <si>
    <t>Martin McDonagh</t>
  </si>
  <si>
    <t>$162,729,321</t>
  </si>
  <si>
    <t>Trainspotting</t>
  </si>
  <si>
    <t>733</t>
  </si>
  <si>
    <t>744K</t>
  </si>
  <si>
    <t>Danny Boyle, John Hodge</t>
  </si>
  <si>
    <t>Irvine Welsh, John Hodge</t>
  </si>
  <si>
    <t>1996</t>
  </si>
  <si>
    <t>1h 33m</t>
  </si>
  <si>
    <t>£1,500,000 (estimated)</t>
  </si>
  <si>
    <t>$16,981,823</t>
  </si>
  <si>
    <t>Kwai Köprüsü</t>
  </si>
  <si>
    <t>409</t>
  </si>
  <si>
    <t>240K</t>
  </si>
  <si>
    <t>David Lean, Carl Foreman, Michael Wilson</t>
  </si>
  <si>
    <t>Pierre Boulle, Carl Foreman, Michael Wilson</t>
  </si>
  <si>
    <t>$27,201,366</t>
  </si>
  <si>
    <t>Kızgın Boğa</t>
  </si>
  <si>
    <t>716</t>
  </si>
  <si>
    <t>392K</t>
  </si>
  <si>
    <t>Martin Scorsese, Joseph Carter, Peter Savage</t>
  </si>
  <si>
    <t>Jake LaMotta, Joseph Carter, Peter Savage</t>
  </si>
  <si>
    <t>$23,405,883</t>
  </si>
  <si>
    <t>Sıkıysa Yakala</t>
  </si>
  <si>
    <t>Steven Spielberg, Stan Redding, Jeff Nathanson</t>
  </si>
  <si>
    <t>Frank Abagnale Jr., Stan Redding, Jeff Nathanson</t>
  </si>
  <si>
    <t>2h 21m</t>
  </si>
  <si>
    <t>$352,114,312</t>
  </si>
  <si>
    <t>Fargo</t>
  </si>
  <si>
    <t>749K</t>
  </si>
  <si>
    <t>Joel Coen, Ethan Coen</t>
  </si>
  <si>
    <t>Ethan Coen, Joel Coen</t>
  </si>
  <si>
    <t>$7,000,000 (estimated)</t>
  </si>
  <si>
    <t>$60,611,975</t>
  </si>
  <si>
    <t>Büyük Dövüş</t>
  </si>
  <si>
    <t>Action, Drama, Sport</t>
  </si>
  <si>
    <t>878</t>
  </si>
  <si>
    <t>511K</t>
  </si>
  <si>
    <t>Gavin O'Connor, Anthony Tambakis, Cliff Dorfman</t>
  </si>
  <si>
    <t>$23,308,615</t>
  </si>
  <si>
    <t>Harry Potter ve Ölüm Yadigârları: Bölüm 2</t>
  </si>
  <si>
    <t>Adventure, Family, Fantasy, Mystery</t>
  </si>
  <si>
    <t>987K</t>
  </si>
  <si>
    <t>David Yates, J.K. Rowling</t>
  </si>
  <si>
    <t>Steve Kloves, J.K. Rowling</t>
  </si>
  <si>
    <t>$125,000,000 (estimated)</t>
  </si>
  <si>
    <t>$1,342,499,744</t>
  </si>
  <si>
    <t>Gran Torino</t>
  </si>
  <si>
    <t>13+</t>
  </si>
  <si>
    <t>834K</t>
  </si>
  <si>
    <t>Clint Eastwood, Dave Johannson</t>
  </si>
  <si>
    <t>Nick Schenk, Dave Johannson</t>
  </si>
  <si>
    <t>$269,958,228</t>
  </si>
  <si>
    <t>Milyonluk Bebek</t>
  </si>
  <si>
    <t>Drama, Sport</t>
  </si>
  <si>
    <t>741K</t>
  </si>
  <si>
    <t>Clint Eastwood, F.X. Toole</t>
  </si>
  <si>
    <t>Paul Haggis, F.X. Toole</t>
  </si>
  <si>
    <t>$216,763,646</t>
  </si>
  <si>
    <t>Örümcek Adam: Eve Dönüş Yok</t>
  </si>
  <si>
    <t>6.1K</t>
  </si>
  <si>
    <t>935K</t>
  </si>
  <si>
    <t>Jon Watts, Erik Sommers, Stan Lee</t>
  </si>
  <si>
    <t>Chris McKenna, Erik Sommers, Stan Lee</t>
  </si>
  <si>
    <t>2021</t>
  </si>
  <si>
    <t>$1,952,732,181</t>
  </si>
  <si>
    <t>Komşum Totoro</t>
  </si>
  <si>
    <t>Animation, Comedy, Family, Fantasy</t>
  </si>
  <si>
    <t>628</t>
  </si>
  <si>
    <t>401K</t>
  </si>
  <si>
    <t>1h 26m</t>
  </si>
  <si>
    <t>$30,349,095</t>
  </si>
  <si>
    <t>Çılgın Max: Öfkeli Yollar</t>
  </si>
  <si>
    <t>George Miller, Brendan McCarthy, Nick Lathouris</t>
  </si>
  <si>
    <t>$380,437,267</t>
  </si>
  <si>
    <t>Australia, United States</t>
  </si>
  <si>
    <t>Ben-Hur</t>
  </si>
  <si>
    <t>Adventure, Drama</t>
  </si>
  <si>
    <t>261K</t>
  </si>
  <si>
    <t>William Wyler, Karl Tunberg, Gore Vidal</t>
  </si>
  <si>
    <t>Lew Wallace, Karl Tunberg, Gore Vidal</t>
  </si>
  <si>
    <t>3h 32m</t>
  </si>
  <si>
    <t>$74,439,376</t>
  </si>
  <si>
    <t>Cennetin Çocukları</t>
  </si>
  <si>
    <t>Drama, Family, Sport</t>
  </si>
  <si>
    <t>203</t>
  </si>
  <si>
    <t>85K</t>
  </si>
  <si>
    <t>Majid Majidi</t>
  </si>
  <si>
    <t>$180,000 (estimated)</t>
  </si>
  <si>
    <t>$933,933</t>
  </si>
  <si>
    <t>Iran</t>
  </si>
  <si>
    <t>Barry Lyndon</t>
  </si>
  <si>
    <t>579</t>
  </si>
  <si>
    <t>191K</t>
  </si>
  <si>
    <t>Stanley Kubrick, William Makepeace Thackeray</t>
  </si>
  <si>
    <t>3h 5m</t>
  </si>
  <si>
    <t>$280,093</t>
  </si>
  <si>
    <t>12 Yıllık Esaret</t>
  </si>
  <si>
    <t>759K</t>
  </si>
  <si>
    <t>Steve McQueen, Solomon Northup</t>
  </si>
  <si>
    <t>John Ridley, Solomon Northup</t>
  </si>
  <si>
    <t>2h 14m</t>
  </si>
  <si>
    <t>$187,734,091</t>
  </si>
  <si>
    <t>Gün Doğmadan</t>
  </si>
  <si>
    <t>679</t>
  </si>
  <si>
    <t>355K</t>
  </si>
  <si>
    <t>Richard Linklater, Kim Krizan</t>
  </si>
  <si>
    <t>1h 41m</t>
  </si>
  <si>
    <t>$2,500,000 (estimated)</t>
  </si>
  <si>
    <t>$6,568,101</t>
  </si>
  <si>
    <t>United States, Austria</t>
  </si>
  <si>
    <t>Ölüm Takibi</t>
  </si>
  <si>
    <t>847K</t>
  </si>
  <si>
    <t>Ridley Scott, David Webb Peoples, Philip K. Dick</t>
  </si>
  <si>
    <t>Hampton Fancher, David Webb Peoples, Philip K. Dick</t>
  </si>
  <si>
    <t>$41,759,489</t>
  </si>
  <si>
    <t>Büyük Budapeşte Oteli</t>
  </si>
  <si>
    <t>Adventure, Comedy, Crime</t>
  </si>
  <si>
    <t>918K</t>
  </si>
  <si>
    <t>Wes Anderson</t>
  </si>
  <si>
    <t>Stefan Zweig, Wes Anderson, Hugo Guinness</t>
  </si>
  <si>
    <t>$174,567,384</t>
  </si>
  <si>
    <t>Ölü Ozanlar Derneği</t>
  </si>
  <si>
    <t>582K</t>
  </si>
  <si>
    <t>Tom Schulman</t>
  </si>
  <si>
    <t>$16,400,000 (estimated)</t>
  </si>
  <si>
    <t>$235,860,116</t>
  </si>
  <si>
    <t>Savaş Vadisi</t>
  </si>
  <si>
    <t>628K</t>
  </si>
  <si>
    <t>Mel Gibson, Andrew Knight</t>
  </si>
  <si>
    <t>Robert Schenkkan, Andrew Knight</t>
  </si>
  <si>
    <t>$180,563,636</t>
  </si>
  <si>
    <t>Kayıp Kız</t>
  </si>
  <si>
    <t>Gillian Flynn</t>
  </si>
  <si>
    <t>$61,000,000 (estimated)</t>
  </si>
  <si>
    <t>$370,890,259</t>
  </si>
  <si>
    <t>Cinayet Günlüğü</t>
  </si>
  <si>
    <t>462</t>
  </si>
  <si>
    <t>235K</t>
  </si>
  <si>
    <t>Bong Joon Ho, Kwang-rim Kim, Sung-bo Shim</t>
  </si>
  <si>
    <t>$2,800,000 (estimated)</t>
  </si>
  <si>
    <t>$1,210,156</t>
  </si>
  <si>
    <t>Babam İçin</t>
  </si>
  <si>
    <t>231</t>
  </si>
  <si>
    <t>194K</t>
  </si>
  <si>
    <t>Jim Sheridan, Terry George</t>
  </si>
  <si>
    <t>Gerry Conlon, Terry George, Jim Sheridan</t>
  </si>
  <si>
    <t>$65,796,862</t>
  </si>
  <si>
    <t>Ireland, United Kingdom, United States</t>
  </si>
  <si>
    <t>Sevimli Canavarlar</t>
  </si>
  <si>
    <t>826</t>
  </si>
  <si>
    <t>Pete Docter, David Silverman, Lee Unkrich</t>
  </si>
  <si>
    <t>Pete Docter, Jill Culton, Jeff Pidgeon</t>
  </si>
  <si>
    <t>1h 32m</t>
  </si>
  <si>
    <t>$115,000,000 (estimated)</t>
  </si>
  <si>
    <t>$579,770,299</t>
  </si>
  <si>
    <t>Ratatuy</t>
  </si>
  <si>
    <t>942</t>
  </si>
  <si>
    <t>872K</t>
  </si>
  <si>
    <t>Brad Bird, Jan Pinkava, Jim Capobianco</t>
  </si>
  <si>
    <t>$623,729,380</t>
  </si>
  <si>
    <t>Altına Hücum</t>
  </si>
  <si>
    <t>Adventure, Comedy, Drama, Romance, Western</t>
  </si>
  <si>
    <t>291</t>
  </si>
  <si>
    <t>123K</t>
  </si>
  <si>
    <t>1925</t>
  </si>
  <si>
    <t>$923,000 (estimated)</t>
  </si>
  <si>
    <t>$31,490</t>
  </si>
  <si>
    <t>Asabiyim Ben</t>
  </si>
  <si>
    <t>Comedy, Drama, Thriller</t>
  </si>
  <si>
    <t>303</t>
  </si>
  <si>
    <t>226K</t>
  </si>
  <si>
    <t>Damián Szifron</t>
  </si>
  <si>
    <t>Julian Loyola, Damián Szifron, Germán Servidio</t>
  </si>
  <si>
    <t>$31,478,893</t>
  </si>
  <si>
    <t>Argentina, Spain, France, United Kingdom</t>
  </si>
  <si>
    <t>Ejderhanı Nasıl Eğitirsin</t>
  </si>
  <si>
    <t>Animation, Action, Adventure, Family, Fantasy</t>
  </si>
  <si>
    <t>776</t>
  </si>
  <si>
    <t>Dean DeBlois, Chris Sanders</t>
  </si>
  <si>
    <t>William Davies, Dean DeBlois, Chris Sanders</t>
  </si>
  <si>
    <t>$494,879,860</t>
  </si>
  <si>
    <t>United States, France, United Kingdom</t>
  </si>
  <si>
    <t>Sherlock Jr.</t>
  </si>
  <si>
    <t>Action, Comedy, Romance</t>
  </si>
  <si>
    <t>399</t>
  </si>
  <si>
    <t>61K</t>
  </si>
  <si>
    <t>Buster Keaton, Joseph A. Mitchell, Clyde Bruckman</t>
  </si>
  <si>
    <t>Jean C. Havez, Joseph A. Mitchell, Clyde Bruckman</t>
  </si>
  <si>
    <t>1924</t>
  </si>
  <si>
    <t>45m</t>
  </si>
  <si>
    <t>$399</t>
  </si>
  <si>
    <t>Jaws</t>
  </si>
  <si>
    <t>Adventure, Drama, Horror, Thriller</t>
  </si>
  <si>
    <t>687K</t>
  </si>
  <si>
    <t>Steven Spielberg, Carl Gottlieb</t>
  </si>
  <si>
    <t>Peter Benchley, Carl Gottlieb</t>
  </si>
  <si>
    <t>$477,916,625</t>
  </si>
  <si>
    <t>Avcı</t>
  </si>
  <si>
    <t>373K</t>
  </si>
  <si>
    <t>Michael Cimino, Deric Washburn, Louis Garfinkle</t>
  </si>
  <si>
    <t>1978</t>
  </si>
  <si>
    <t>3h 3m</t>
  </si>
  <si>
    <t>$49,080,126</t>
  </si>
  <si>
    <t>Mary ve Max</t>
  </si>
  <si>
    <t>Animation, Comedy, Drama</t>
  </si>
  <si>
    <t>278</t>
  </si>
  <si>
    <t>Adam Elliot</t>
  </si>
  <si>
    <t>A$8,240,000 (estimated)</t>
  </si>
  <si>
    <t>$1,740,791</t>
  </si>
  <si>
    <t>Australia</t>
  </si>
  <si>
    <t>General</t>
  </si>
  <si>
    <t>Action, Adventure, Comedy, Drama, War</t>
  </si>
  <si>
    <t>374</t>
  </si>
  <si>
    <t>102K</t>
  </si>
  <si>
    <t>Clyde Bruckman, Buster Keaton, Al Boasberg</t>
  </si>
  <si>
    <t>Buster Keaton, Clyde Bruckman, Al Boasberg</t>
  </si>
  <si>
    <t>1926</t>
  </si>
  <si>
    <t>1h 18m</t>
  </si>
  <si>
    <t>$750,000 (estimated)</t>
  </si>
  <si>
    <t>$612</t>
  </si>
  <si>
    <t>Asfaltın Kralları</t>
  </si>
  <si>
    <t>513K</t>
  </si>
  <si>
    <t>James Mangold, John-Henry Butterworth, Jason Keller</t>
  </si>
  <si>
    <t>Jez Butterworth, John-Henry Butterworth, Jason Keller</t>
  </si>
  <si>
    <t>$97,600,000 (estimated)</t>
  </si>
  <si>
    <t>$226,299,480</t>
  </si>
  <si>
    <t>Dehşet Yolcuları</t>
  </si>
  <si>
    <t>Adventure, Drama, Thriller</t>
  </si>
  <si>
    <t>213</t>
  </si>
  <si>
    <t>69K</t>
  </si>
  <si>
    <t>Henri-Georges Clouzot</t>
  </si>
  <si>
    <t>Georges Arnaud, Henri-Georges Clouzot, Jérôme Géronimi</t>
  </si>
  <si>
    <t>1953</t>
  </si>
  <si>
    <t>$22,326</t>
  </si>
  <si>
    <t>France, Italy</t>
  </si>
  <si>
    <t>Rıhtımlar Üstünde</t>
  </si>
  <si>
    <t>407</t>
  </si>
  <si>
    <t>171K</t>
  </si>
  <si>
    <t>Elia Kazan, Malcolm Johnson, Robert Siodmak</t>
  </si>
  <si>
    <t>Budd Schulberg, Malcolm Johnson, Robert Siodmak</t>
  </si>
  <si>
    <t>$910,000 (estimated)</t>
  </si>
  <si>
    <t>$3,768</t>
  </si>
  <si>
    <t>Mr. Smith Washington'a Gidiyor</t>
  </si>
  <si>
    <t>360</t>
  </si>
  <si>
    <t>Frank Capra, Lewis R. Foster, Myles Connolly</t>
  </si>
  <si>
    <t>Sidney Buchman, Lewis R. Foster, Myles Connolly</t>
  </si>
  <si>
    <t>$1,900,000 (estimated)</t>
  </si>
  <si>
    <t>$146,123</t>
  </si>
  <si>
    <t>Yaban Çilekleri</t>
  </si>
  <si>
    <t>239</t>
  </si>
  <si>
    <t>119K</t>
  </si>
  <si>
    <t>Ingmar Bergman</t>
  </si>
  <si>
    <t>$81,070</t>
  </si>
  <si>
    <t>Sweden</t>
  </si>
  <si>
    <t>Mihrace</t>
  </si>
  <si>
    <t>465</t>
  </si>
  <si>
    <t>64K</t>
  </si>
  <si>
    <t>Nithilan Saminathan</t>
  </si>
  <si>
    <t>₹200,000,000 (estimated)</t>
  </si>
  <si>
    <t>$975,543</t>
  </si>
  <si>
    <t>X-Men: Logan</t>
  </si>
  <si>
    <t>880K</t>
  </si>
  <si>
    <t>James Mangold, Scott Frank, Michael Green</t>
  </si>
  <si>
    <t>$97,000,000 (estimated)</t>
  </si>
  <si>
    <t>$619,180,476</t>
  </si>
  <si>
    <t>Üçüncü Adam Kim?</t>
  </si>
  <si>
    <t>Drama, Film-Noir, Mystery, Thriller</t>
  </si>
  <si>
    <t>573</t>
  </si>
  <si>
    <t>Carol Reed, Orson Welles, Alexander Korda</t>
  </si>
  <si>
    <t>Graham Greene, Orson Welles, Alexander Korda</t>
  </si>
  <si>
    <t>1949</t>
  </si>
  <si>
    <t>$1,406,393</t>
  </si>
  <si>
    <t>Rocky</t>
  </si>
  <si>
    <t>879</t>
  </si>
  <si>
    <t>653K</t>
  </si>
  <si>
    <t>John G. Avildsen</t>
  </si>
  <si>
    <t>Sylvester Stallone</t>
  </si>
  <si>
    <t>$960,000 (estimated)</t>
  </si>
  <si>
    <t>$117,253,345</t>
  </si>
  <si>
    <t>Tokyo Hikâyesi</t>
  </si>
  <si>
    <t>256</t>
  </si>
  <si>
    <t>73K</t>
  </si>
  <si>
    <t>Yasujirô Ozu</t>
  </si>
  <si>
    <t>Kôgo Noda, Yasujirô Ozu</t>
  </si>
  <si>
    <t>$92,310</t>
  </si>
  <si>
    <t>Büyük Lebowski</t>
  </si>
  <si>
    <t>884K</t>
  </si>
  <si>
    <t>$48,254,463</t>
  </si>
  <si>
    <t>Spotlight</t>
  </si>
  <si>
    <t>737</t>
  </si>
  <si>
    <t>515K</t>
  </si>
  <si>
    <t>Tom McCarthy</t>
  </si>
  <si>
    <t>Josh Singer, Tom McCarthy</t>
  </si>
  <si>
    <t>$98,690,254</t>
  </si>
  <si>
    <t>Yedinci Mühür</t>
  </si>
  <si>
    <t>Drama, Fantasy</t>
  </si>
  <si>
    <t>436</t>
  </si>
  <si>
    <t>206K</t>
  </si>
  <si>
    <t>$150,000 (estimated)</t>
  </si>
  <si>
    <t>$311,212</t>
  </si>
  <si>
    <t>Terminatör: Yok Edici</t>
  </si>
  <si>
    <t>James Cameron, Gale Anne Hurd, William Wisher</t>
  </si>
  <si>
    <t>$6,400,000 (estimated)</t>
  </si>
  <si>
    <t>$78,371,200</t>
  </si>
  <si>
    <t>Gizli Dünya</t>
  </si>
  <si>
    <t>841</t>
  </si>
  <si>
    <t>464K</t>
  </si>
  <si>
    <t>Lenny Abrahamson</t>
  </si>
  <si>
    <t>Emma Donoghue</t>
  </si>
  <si>
    <t>$35,402,766</t>
  </si>
  <si>
    <t>Ireland, Canada, United Kingdom, United States</t>
  </si>
  <si>
    <t>Karayıp Korsanları: Siyah İnci'nin Laneti</t>
  </si>
  <si>
    <t>Action, Adventure, Fantasy</t>
  </si>
  <si>
    <t>Gore Verbinski, Terry Rossio, Stuart Beattie</t>
  </si>
  <si>
    <t>Ted Elliott, Terry Rossio, Stuart Beattie</t>
  </si>
  <si>
    <t>$140,000,000 (estimated)</t>
  </si>
  <si>
    <t>$654,264,546</t>
  </si>
  <si>
    <t>Demon Slayer: Kimetsu No Yaiba - Orchestra Concert - Mugen Train Arc</t>
  </si>
  <si>
    <t>Add content advisory</t>
  </si>
  <si>
    <t>22</t>
  </si>
  <si>
    <t>30K</t>
  </si>
  <si>
    <t>$67,358</t>
  </si>
  <si>
    <t>Ruanda Oteli</t>
  </si>
  <si>
    <t>817</t>
  </si>
  <si>
    <t>382K</t>
  </si>
  <si>
    <t>Terry George</t>
  </si>
  <si>
    <t>Keir Pearson, Terry George</t>
  </si>
  <si>
    <t>$17,500,000 (estimated)</t>
  </si>
  <si>
    <t>$33,882,243</t>
  </si>
  <si>
    <t>United States, United Kingdom, South Africa, Italy</t>
  </si>
  <si>
    <t>Protesto - Nefret</t>
  </si>
  <si>
    <t>208K</t>
  </si>
  <si>
    <t>Mathieu Kassovitz</t>
  </si>
  <si>
    <t>€2,590,000 (estimated)</t>
  </si>
  <si>
    <t>$759,234</t>
  </si>
  <si>
    <t>Jai Bhim</t>
  </si>
  <si>
    <t>16+</t>
  </si>
  <si>
    <t>T.J. Gnanavel, Rajendra Sapre</t>
  </si>
  <si>
    <t>Müfreze</t>
  </si>
  <si>
    <t>723</t>
  </si>
  <si>
    <t>452K</t>
  </si>
  <si>
    <t>Oliver Stone</t>
  </si>
  <si>
    <t>$138,545,632</t>
  </si>
  <si>
    <t>Gün Batmadan</t>
  </si>
  <si>
    <t>625</t>
  </si>
  <si>
    <t>299K</t>
  </si>
  <si>
    <t>Richard Linklater, Julie Delpy, Ethan Hawke</t>
  </si>
  <si>
    <t>1h 20m</t>
  </si>
  <si>
    <t>$2,700,000 (estimated)</t>
  </si>
  <si>
    <t>$16,506,532</t>
  </si>
  <si>
    <t>Hayatımızın En Güzel Yılları</t>
  </si>
  <si>
    <t>William Wyler, MacKinlay Kantor</t>
  </si>
  <si>
    <t>Robert E. Sherwood, MacKinlay Kantor</t>
  </si>
  <si>
    <t>$2,100,000 (estimated)</t>
  </si>
  <si>
    <t>$23,667,133</t>
  </si>
  <si>
    <t>La passion de Jeanne d'Arc</t>
  </si>
  <si>
    <t>258</t>
  </si>
  <si>
    <t>Carl Theodor Dreyer</t>
  </si>
  <si>
    <t>Joseph Delteil, Carl Theodor Dreyer</t>
  </si>
  <si>
    <t>1928</t>
  </si>
  <si>
    <t>$22,731</t>
  </si>
  <si>
    <t>Şeytan</t>
  </si>
  <si>
    <t>Horror</t>
  </si>
  <si>
    <t>473K</t>
  </si>
  <si>
    <t>William Friedkin</t>
  </si>
  <si>
    <t>William Peter Blatty</t>
  </si>
  <si>
    <t>$430,872,776</t>
  </si>
  <si>
    <t>Oz Büyücüsü</t>
  </si>
  <si>
    <t>Adventure, Family, Fantasy, Musical</t>
  </si>
  <si>
    <t>882</t>
  </si>
  <si>
    <t>446K</t>
  </si>
  <si>
    <t>Victor Fleming, King Vidor, Edgar Allan Woolf</t>
  </si>
  <si>
    <t>Noel Langley, Florence Ryerson, Edgar Allan Woolf</t>
  </si>
  <si>
    <t>$2,777,000 (estimated)</t>
  </si>
  <si>
    <t>$25,637,669</t>
  </si>
  <si>
    <t>İnanılmaz Aile</t>
  </si>
  <si>
    <t>8.0</t>
  </si>
  <si>
    <t>Animation, Action, Adventure, Family</t>
  </si>
  <si>
    <t>845K</t>
  </si>
  <si>
    <t>Brad Bird</t>
  </si>
  <si>
    <t>$92,000,000 (estimated)</t>
  </si>
  <si>
    <t>$631,688,498</t>
  </si>
  <si>
    <t>Zafere Hücum</t>
  </si>
  <si>
    <t>Biography, Drama, Sport</t>
  </si>
  <si>
    <t>694</t>
  </si>
  <si>
    <t>530K</t>
  </si>
  <si>
    <t>Ron Howard</t>
  </si>
  <si>
    <t>Peter Morgan</t>
  </si>
  <si>
    <t>$38,000,000 (estimated)</t>
  </si>
  <si>
    <t>$96,992,516</t>
  </si>
  <si>
    <t>Neşeli Günler</t>
  </si>
  <si>
    <t>Biography, Drama, Family, Musical, Romance</t>
  </si>
  <si>
    <t>589</t>
  </si>
  <si>
    <t>273K</t>
  </si>
  <si>
    <t>Robert Wise, Howard Lindsay, Russel Crouse</t>
  </si>
  <si>
    <t>Georg Hurdalek, Howard Lindsay, Russel Crouse</t>
  </si>
  <si>
    <t>$8,200,000 (estimated)</t>
  </si>
  <si>
    <t>$159,484,051</t>
  </si>
  <si>
    <t>Hachi: Bir Köpeğin Hikâyesi</t>
  </si>
  <si>
    <t>Biography, Drama, Family</t>
  </si>
  <si>
    <t>676</t>
  </si>
  <si>
    <t>324K</t>
  </si>
  <si>
    <t>Lasse Hallström, Kaneto Shindô</t>
  </si>
  <si>
    <t>Stephen P. Lindsey, Kaneto Shindô</t>
  </si>
  <si>
    <t>$46,749,646</t>
  </si>
  <si>
    <t>Benimle Kal</t>
  </si>
  <si>
    <t>Adventure, Comedy, Drama</t>
  </si>
  <si>
    <t>861</t>
  </si>
  <si>
    <t>459K</t>
  </si>
  <si>
    <t>Rob Reiner, Raynold Gideon, Bruce A. Evans</t>
  </si>
  <si>
    <t>Stephen King, Raynold Gideon, Bruce A. Evans</t>
  </si>
  <si>
    <t>$53,522,503</t>
  </si>
  <si>
    <t>Şebeke</t>
  </si>
  <si>
    <t>471</t>
  </si>
  <si>
    <t>177K</t>
  </si>
  <si>
    <t>Paddy Chayefsky</t>
  </si>
  <si>
    <t>$3,800,000 (estimated)</t>
  </si>
  <si>
    <t>$23,701,317</t>
  </si>
  <si>
    <t>Babam ve Oğlum</t>
  </si>
  <si>
    <t>151</t>
  </si>
  <si>
    <t>96K</t>
  </si>
  <si>
    <t>Çagan Irmak</t>
  </si>
  <si>
    <t>$18,612,999</t>
  </si>
  <si>
    <t>Turkey</t>
  </si>
  <si>
    <t>Hizmetçi</t>
  </si>
  <si>
    <t>Drama, Romance, Thriller</t>
  </si>
  <si>
    <t>185K</t>
  </si>
  <si>
    <t>Park Chan-wook, Chung Seo-kyung</t>
  </si>
  <si>
    <t>Sarah Waters, Chung Seo-kyung, Park Chan-wook</t>
  </si>
  <si>
    <t>₩10,000,000,000 (estimated)</t>
  </si>
  <si>
    <t>$37,863,670</t>
  </si>
  <si>
    <t>Demir Dev</t>
  </si>
  <si>
    <t>Animation, Action, Adventure, Comedy, Drama, Family, Sci-Fi</t>
  </si>
  <si>
    <t>660</t>
  </si>
  <si>
    <t>241K</t>
  </si>
  <si>
    <t>Tim McCanlies, Brad Bird, Ted Hughes</t>
  </si>
  <si>
    <t>$23,338,352</t>
  </si>
  <si>
    <t>United States, Czech Republic, United Kingdom</t>
  </si>
  <si>
    <t>Olmak ya da Olmamak</t>
  </si>
  <si>
    <t>Comedy, Romance, War</t>
  </si>
  <si>
    <t>182</t>
  </si>
  <si>
    <t>46K</t>
  </si>
  <si>
    <t>Ernst Lubitsch, Edwin Justus Mayer</t>
  </si>
  <si>
    <t>Melchior Lengyel, Edwin Justus Mayer, Ernst Lubitsch</t>
  </si>
  <si>
    <t>$4,578,000</t>
  </si>
  <si>
    <t>Cezayir Savaşı</t>
  </si>
  <si>
    <t>334</t>
  </si>
  <si>
    <t>70K</t>
  </si>
  <si>
    <t>Gillo Pontecorvo</t>
  </si>
  <si>
    <t>Franco Solinas, Gillo Pontecorvo</t>
  </si>
  <si>
    <t>$800,000 (estimated)</t>
  </si>
  <si>
    <t>$962,002</t>
  </si>
  <si>
    <t>Italy, Algeria</t>
  </si>
  <si>
    <t>Into the Wild</t>
  </si>
  <si>
    <t>Adventure, Biography, Drama</t>
  </si>
  <si>
    <t>675K</t>
  </si>
  <si>
    <t>Sean Penn, Jon Krakauer</t>
  </si>
  <si>
    <t>$56,676,733</t>
  </si>
  <si>
    <t>Gazap Üzümleri</t>
  </si>
  <si>
    <t>459</t>
  </si>
  <si>
    <t>103K</t>
  </si>
  <si>
    <t>John Ford, John Steinbeck</t>
  </si>
  <si>
    <t>Nunnally Johnson, John Steinbeck</t>
  </si>
  <si>
    <t>$7,304</t>
  </si>
  <si>
    <t>Bugün Aslında Dündü</t>
  </si>
  <si>
    <t>Comedy, Drama, Fantasy, Romance</t>
  </si>
  <si>
    <t>990</t>
  </si>
  <si>
    <t>710K</t>
  </si>
  <si>
    <t>Harold Ramis</t>
  </si>
  <si>
    <t>Danny Rubin, Harold Ramis</t>
  </si>
  <si>
    <t>$14,600,000 (estimated)</t>
  </si>
  <si>
    <t>$71,108,778</t>
  </si>
  <si>
    <t>Koe no katachi</t>
  </si>
  <si>
    <t>Animation, Drama</t>
  </si>
  <si>
    <t>415</t>
  </si>
  <si>
    <t>115K</t>
  </si>
  <si>
    <t>Naoko Yamada, Reiko Yoshida</t>
  </si>
  <si>
    <t>Yoshitoki Ôima, Reiko Yoshida</t>
  </si>
  <si>
    <t>$30,819,442</t>
  </si>
  <si>
    <t>Duyguların Rengi</t>
  </si>
  <si>
    <t>714</t>
  </si>
  <si>
    <t>508K</t>
  </si>
  <si>
    <t>Tate Taylor, Kathryn Stockett</t>
  </si>
  <si>
    <t>$221,802,186</t>
  </si>
  <si>
    <t>United States, India</t>
  </si>
  <si>
    <t>Paramparça Aşklar Köpekler</t>
  </si>
  <si>
    <t>439</t>
  </si>
  <si>
    <t>259K</t>
  </si>
  <si>
    <t>Alejandro G. Iñárritu</t>
  </si>
  <si>
    <t>Guillermo Arriaga</t>
  </si>
  <si>
    <t>$20,908,467</t>
  </si>
  <si>
    <t>Mexico</t>
  </si>
  <si>
    <t>Rebeka</t>
  </si>
  <si>
    <t>430</t>
  </si>
  <si>
    <t>152K</t>
  </si>
  <si>
    <t>Alfred Hitchcock, Robert E. Sherwood, Joan Harrison</t>
  </si>
  <si>
    <t>Daphne Du Maurier, Robert E. Sherwood, Joan Harrison</t>
  </si>
  <si>
    <t>$1,288,000 (estimated)</t>
  </si>
  <si>
    <t>$113,328</t>
  </si>
  <si>
    <t>Bir İdam Mahkûmu Kaçtı</t>
  </si>
  <si>
    <t>102</t>
  </si>
  <si>
    <t>28K</t>
  </si>
  <si>
    <t>Robert Bresson</t>
  </si>
  <si>
    <t>André Devigny, Robert Bresson</t>
  </si>
  <si>
    <t>1956</t>
  </si>
  <si>
    <t>Haruo Sotozaki</t>
  </si>
  <si>
    <t>Koyoharu Gotouge</t>
  </si>
  <si>
    <t>Animation, Action, Adventure, Family, Fantasy, Sci-Fi</t>
  </si>
  <si>
    <t>Boş Hücre Sayısı</t>
  </si>
  <si>
    <t>Bilgi eksiği olan değişken</t>
  </si>
  <si>
    <t>sure(dk)</t>
  </si>
  <si>
    <t>siralama</t>
  </si>
  <si>
    <t>yorum_sayisi</t>
  </si>
  <si>
    <t>yorum_sayisi(sayi)</t>
  </si>
  <si>
    <t>puanlanma_sayisi(sayi)2</t>
  </si>
  <si>
    <t>puanlanma_sayisi(sayi)</t>
  </si>
  <si>
    <t>butce2</t>
  </si>
  <si>
    <t>¥</t>
  </si>
  <si>
    <t>ITL</t>
  </si>
  <si>
    <t>DEM</t>
  </si>
  <si>
    <t>DKK</t>
  </si>
  <si>
    <t>Euro</t>
  </si>
  <si>
    <t>Sterlin</t>
  </si>
  <si>
    <t>₹</t>
  </si>
  <si>
    <t>₩</t>
  </si>
  <si>
    <t>butce($)</t>
  </si>
  <si>
    <t>butce3</t>
  </si>
  <si>
    <t>butce1</t>
  </si>
  <si>
    <t>hasilat1</t>
  </si>
  <si>
    <t>hasilat($)</t>
  </si>
  <si>
    <t>puanlama_sayisi</t>
  </si>
  <si>
    <t>butce4</t>
  </si>
  <si>
    <t>hasilat2</t>
  </si>
  <si>
    <t>Baba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</si>
</sst>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2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2E71A-EAEF-4208-A916-48C227E536BA}" name="Table1" displayName="Table1" ref="A1:M251" totalsRowShown="0" dataDxfId="21">
  <autoFilter ref="A1:M251" xr:uid="{FF02E71A-EAEF-4208-A916-48C227E536BA}"/>
  <tableColumns count="13">
    <tableColumn id="13" xr3:uid="{1C09EA13-B568-4745-BD82-56DD690AE334}" name="siralama" dataDxfId="20"/>
    <tableColumn id="1" xr3:uid="{3276204E-331A-48E6-8569-D96C171A181A}" name="isim" dataDxfId="19"/>
    <tableColumn id="2" xr3:uid="{7F3EF46B-693F-4647-B6BA-6D8DCE8090FB}" name="puan" dataDxfId="18"/>
    <tableColumn id="3" xr3:uid="{8ED17C73-95B0-4787-B52F-B9DCDB2622AE}" name="turler" dataDxfId="17"/>
    <tableColumn id="4" xr3:uid="{DBE11AF6-A8D2-49AC-A758-776CDA172D4B}" name="yorum_sayisi(sayi)" dataDxfId="16"/>
    <tableColumn id="5" xr3:uid="{8B11D00D-02B9-40C6-AC07-F128D94811D6}" name="puanlanma_sayisi(sayi)" dataDxfId="15"/>
    <tableColumn id="6" xr3:uid="{96CDAE21-C0A1-4F8F-84C3-F9CEEC28DB33}" name="yonetmenler" dataDxfId="14"/>
    <tableColumn id="7" xr3:uid="{050E0E31-2453-4349-9EA9-2714E690473F}" name="senaristler" dataDxfId="13"/>
    <tableColumn id="8" xr3:uid="{E3EB8B49-8033-40F4-803F-F413BAA9A9C4}" name="yil" dataDxfId="12"/>
    <tableColumn id="9" xr3:uid="{0CBA837D-7BB9-4154-9B3A-773B828DBC9C}" name="sure(dk)" dataDxfId="11"/>
    <tableColumn id="10" xr3:uid="{1D517F5C-5961-4515-A01D-49126D77E7DA}" name="butce($)" dataDxfId="10"/>
    <tableColumn id="11" xr3:uid="{FBD25A52-3EB2-47D6-83EA-A16B77D59B75}" name="hasilat($)" dataDxfId="9"/>
    <tableColumn id="12" xr3:uid="{1130226A-7C8B-4A76-81AF-9A0516F54C89}" name="ulkeler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12430C-7EE8-4D2A-B917-CDCBABEB5E08}" name="Table4" displayName="Table4" ref="A1:M251" totalsRowShown="0" headerRowDxfId="7" headerRowBorderDxfId="6" tableBorderDxfId="5">
  <autoFilter ref="A1:M251" xr:uid="{DD12430C-7EE8-4D2A-B917-CDCBABEB5E08}"/>
  <tableColumns count="13">
    <tableColumn id="1" xr3:uid="{B8010EC4-7AF4-4663-BD61-DAA5DA724537}" name="siralama"/>
    <tableColumn id="2" xr3:uid="{9E65D64B-95D4-457E-ABC4-ABB899DAD6D1}" name="isim"/>
    <tableColumn id="3" xr3:uid="{9FC76941-F65A-4188-86B3-BF1BB48C286D}" name="puan" dataDxfId="4"/>
    <tableColumn id="4" xr3:uid="{F385D485-FEBC-4CFC-B488-3A62CF7A8057}" name="turler"/>
    <tableColumn id="5" xr3:uid="{F377AC55-01C7-4033-96AB-1703137B63DC}" name="yorum_sayisi(sayi)" dataDxfId="3"/>
    <tableColumn id="6" xr3:uid="{128FCECE-9D60-4918-8CE5-94E188C820B3}" name="puanlanma_sayisi(sayi)" dataDxfId="2"/>
    <tableColumn id="7" xr3:uid="{7546209E-3350-41F7-94AB-00DEECD77860}" name="yonetmenler"/>
    <tableColumn id="8" xr3:uid="{9AC2AA8E-AEA4-4906-8A0D-AA916BFAFE75}" name="senaristler"/>
    <tableColumn id="9" xr3:uid="{131AB8A6-83B5-42FC-A594-C6AE3C12DCF4}" name="yil"/>
    <tableColumn id="10" xr3:uid="{C52FF16D-CC91-4008-8CB6-1D6D9DB0BF12}" name="sure(dk)"/>
    <tableColumn id="11" xr3:uid="{A215433D-A22F-47C0-9655-95AD41C6FDDE}" name="butce($)" dataDxfId="1"/>
    <tableColumn id="12" xr3:uid="{A53D3DCA-A611-4E6F-9DCE-5ACF0414B1AC}" name="hasilat($)" dataDxfId="0"/>
    <tableColumn id="13" xr3:uid="{0433AEA7-6C36-4D75-89D7-02E98BF4BA2B}" name="ulkel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zoomScale="10" zoomScaleNormal="10" workbookViewId="0"/>
  </sheetViews>
  <sheetFormatPr defaultRowHeight="14.4" x14ac:dyDescent="0.3"/>
  <cols>
    <col min="1" max="1" width="4" bestFit="1" customWidth="1"/>
    <col min="2" max="2" width="60" bestFit="1" customWidth="1"/>
    <col min="3" max="3" width="5.33203125" bestFit="1" customWidth="1"/>
    <col min="4" max="4" width="78.88671875" bestFit="1" customWidth="1"/>
    <col min="5" max="5" width="12" bestFit="1" customWidth="1"/>
    <col min="6" max="6" width="15" bestFit="1" customWidth="1"/>
    <col min="7" max="7" width="46.5546875" bestFit="1" customWidth="1"/>
    <col min="8" max="8" width="55.5546875" bestFit="1" customWidth="1"/>
    <col min="9" max="9" width="5" bestFit="1" customWidth="1"/>
    <col min="10" max="10" width="7" bestFit="1" customWidth="1"/>
    <col min="11" max="11" width="26.33203125" bestFit="1" customWidth="1"/>
    <col min="12" max="12" width="13.44140625" bestFit="1" customWidth="1"/>
    <col min="13" max="13" width="75.66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1768</v>
      </c>
      <c r="F1" s="1" t="s">
        <v>1786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s="1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3">
      <c r="A3" s="1">
        <v>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21</v>
      </c>
    </row>
    <row r="4" spans="1:13" x14ac:dyDescent="0.3">
      <c r="A4" s="1">
        <v>2</v>
      </c>
      <c r="B4" t="s">
        <v>33</v>
      </c>
      <c r="C4" t="s">
        <v>34</v>
      </c>
      <c r="D4" t="s">
        <v>35</v>
      </c>
      <c r="E4" t="s">
        <v>36</v>
      </c>
      <c r="F4" t="s">
        <v>14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3" x14ac:dyDescent="0.3">
      <c r="A5" s="1">
        <v>3</v>
      </c>
      <c r="B5" t="s">
        <v>44</v>
      </c>
      <c r="C5" t="s">
        <v>34</v>
      </c>
      <c r="D5" t="s">
        <v>24</v>
      </c>
      <c r="E5" t="s">
        <v>45</v>
      </c>
      <c r="F5" t="s">
        <v>46</v>
      </c>
      <c r="G5" t="s">
        <v>47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  <c r="M5" t="s">
        <v>21</v>
      </c>
    </row>
    <row r="6" spans="1:13" x14ac:dyDescent="0.3">
      <c r="A6" s="1">
        <v>4</v>
      </c>
      <c r="B6" t="s">
        <v>52</v>
      </c>
      <c r="C6" t="s">
        <v>34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21</v>
      </c>
    </row>
    <row r="7" spans="1:13" x14ac:dyDescent="0.3">
      <c r="A7" s="1">
        <v>5</v>
      </c>
      <c r="B7" t="s">
        <v>61</v>
      </c>
      <c r="C7" t="s">
        <v>34</v>
      </c>
      <c r="D7" t="s">
        <v>62</v>
      </c>
      <c r="E7" t="s">
        <v>63</v>
      </c>
      <c r="F7" t="s">
        <v>26</v>
      </c>
      <c r="G7" t="s">
        <v>64</v>
      </c>
      <c r="H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70</v>
      </c>
    </row>
    <row r="8" spans="1:13" x14ac:dyDescent="0.3">
      <c r="A8" s="1">
        <v>6</v>
      </c>
      <c r="B8" t="s">
        <v>71</v>
      </c>
      <c r="C8" t="s">
        <v>34</v>
      </c>
      <c r="D8" t="s">
        <v>72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21</v>
      </c>
    </row>
    <row r="9" spans="1:13" x14ac:dyDescent="0.3">
      <c r="A9" s="1">
        <v>7</v>
      </c>
      <c r="B9" t="s">
        <v>81</v>
      </c>
      <c r="C9" t="s">
        <v>82</v>
      </c>
      <c r="D9" t="s">
        <v>24</v>
      </c>
      <c r="E9" t="s">
        <v>83</v>
      </c>
      <c r="F9" t="s">
        <v>84</v>
      </c>
      <c r="G9" t="s">
        <v>85</v>
      </c>
      <c r="H9" t="s">
        <v>85</v>
      </c>
      <c r="I9" t="s">
        <v>17</v>
      </c>
      <c r="J9" t="s">
        <v>86</v>
      </c>
      <c r="K9" t="s">
        <v>87</v>
      </c>
      <c r="L9" t="s">
        <v>88</v>
      </c>
      <c r="M9" t="s">
        <v>21</v>
      </c>
    </row>
    <row r="10" spans="1:13" x14ac:dyDescent="0.3">
      <c r="A10" s="1">
        <v>8</v>
      </c>
      <c r="B10" t="s">
        <v>89</v>
      </c>
      <c r="C10" t="s">
        <v>82</v>
      </c>
      <c r="D10" t="s">
        <v>62</v>
      </c>
      <c r="E10" t="s">
        <v>90</v>
      </c>
      <c r="F10" t="s">
        <v>26</v>
      </c>
      <c r="G10" t="s">
        <v>64</v>
      </c>
      <c r="H10" t="s">
        <v>65</v>
      </c>
      <c r="I10" t="s">
        <v>91</v>
      </c>
      <c r="J10" t="s">
        <v>92</v>
      </c>
      <c r="K10" t="s">
        <v>93</v>
      </c>
      <c r="L10" t="s">
        <v>94</v>
      </c>
      <c r="M10" t="s">
        <v>95</v>
      </c>
    </row>
    <row r="11" spans="1:13" x14ac:dyDescent="0.3">
      <c r="A11" s="1">
        <v>9</v>
      </c>
      <c r="B11" t="s">
        <v>96</v>
      </c>
      <c r="C11" t="s">
        <v>97</v>
      </c>
      <c r="D11" t="s">
        <v>98</v>
      </c>
      <c r="E11" t="s">
        <v>45</v>
      </c>
      <c r="F11" t="s">
        <v>99</v>
      </c>
      <c r="G11" t="s">
        <v>100</v>
      </c>
      <c r="H11" t="s">
        <v>101</v>
      </c>
      <c r="I11" t="s">
        <v>102</v>
      </c>
      <c r="J11" t="s">
        <v>103</v>
      </c>
      <c r="K11" t="s">
        <v>104</v>
      </c>
      <c r="L11" t="s">
        <v>105</v>
      </c>
      <c r="M11" t="s">
        <v>106</v>
      </c>
    </row>
    <row r="12" spans="1:13" x14ac:dyDescent="0.3">
      <c r="A12" s="1">
        <v>10</v>
      </c>
      <c r="B12" t="s">
        <v>107</v>
      </c>
      <c r="C12" t="s">
        <v>97</v>
      </c>
      <c r="D12" t="s">
        <v>108</v>
      </c>
      <c r="E12" t="s">
        <v>109</v>
      </c>
      <c r="F12" t="s">
        <v>110</v>
      </c>
      <c r="G12" t="s">
        <v>111</v>
      </c>
      <c r="H12" t="s">
        <v>112</v>
      </c>
      <c r="I12" t="s">
        <v>17</v>
      </c>
      <c r="J12" t="s">
        <v>18</v>
      </c>
      <c r="K12" t="s">
        <v>113</v>
      </c>
      <c r="L12" t="s">
        <v>114</v>
      </c>
      <c r="M12" t="s">
        <v>21</v>
      </c>
    </row>
    <row r="13" spans="1:13" x14ac:dyDescent="0.3">
      <c r="A13" s="1">
        <v>11</v>
      </c>
      <c r="B13" t="s">
        <v>115</v>
      </c>
      <c r="C13" t="s">
        <v>97</v>
      </c>
      <c r="D13" t="s">
        <v>62</v>
      </c>
      <c r="E13" t="s">
        <v>116</v>
      </c>
      <c r="F13" t="s">
        <v>117</v>
      </c>
      <c r="G13" t="s">
        <v>64</v>
      </c>
      <c r="H13" t="s">
        <v>65</v>
      </c>
      <c r="I13" t="s">
        <v>118</v>
      </c>
      <c r="J13" t="s">
        <v>119</v>
      </c>
      <c r="K13" t="s">
        <v>68</v>
      </c>
      <c r="L13" t="s">
        <v>120</v>
      </c>
      <c r="M13" t="s">
        <v>70</v>
      </c>
    </row>
    <row r="14" spans="1:13" x14ac:dyDescent="0.3">
      <c r="A14" s="1">
        <v>12</v>
      </c>
      <c r="B14" t="s">
        <v>121</v>
      </c>
      <c r="C14" t="s">
        <v>97</v>
      </c>
      <c r="D14" t="s">
        <v>12</v>
      </c>
      <c r="E14" t="s">
        <v>122</v>
      </c>
      <c r="F14" t="s">
        <v>110</v>
      </c>
      <c r="G14" t="s">
        <v>123</v>
      </c>
      <c r="H14" t="s">
        <v>124</v>
      </c>
      <c r="I14" t="s">
        <v>125</v>
      </c>
      <c r="J14" t="s">
        <v>126</v>
      </c>
      <c r="K14" t="s">
        <v>127</v>
      </c>
      <c r="L14" t="s">
        <v>128</v>
      </c>
      <c r="M14" t="s">
        <v>129</v>
      </c>
    </row>
    <row r="15" spans="1:13" x14ac:dyDescent="0.3">
      <c r="A15" s="1">
        <v>13</v>
      </c>
      <c r="B15" t="s">
        <v>130</v>
      </c>
      <c r="C15" t="s">
        <v>97</v>
      </c>
      <c r="D15" t="s">
        <v>131</v>
      </c>
      <c r="E15" t="s">
        <v>132</v>
      </c>
      <c r="F15" t="s">
        <v>133</v>
      </c>
      <c r="G15" t="s">
        <v>37</v>
      </c>
      <c r="H15" t="s">
        <v>37</v>
      </c>
      <c r="I15" t="s">
        <v>134</v>
      </c>
      <c r="J15" t="s">
        <v>135</v>
      </c>
      <c r="K15" t="s">
        <v>136</v>
      </c>
      <c r="L15" t="s">
        <v>137</v>
      </c>
      <c r="M15" t="s">
        <v>43</v>
      </c>
    </row>
    <row r="16" spans="1:13" x14ac:dyDescent="0.3">
      <c r="A16" s="1">
        <v>14</v>
      </c>
      <c r="B16" t="s">
        <v>138</v>
      </c>
      <c r="C16" t="s">
        <v>139</v>
      </c>
      <c r="D16" t="s">
        <v>140</v>
      </c>
      <c r="E16" t="s">
        <v>141</v>
      </c>
      <c r="F16" t="s">
        <v>46</v>
      </c>
      <c r="G16" t="s">
        <v>142</v>
      </c>
      <c r="H16" t="s">
        <v>143</v>
      </c>
      <c r="I16" t="s">
        <v>144</v>
      </c>
      <c r="J16" t="s">
        <v>145</v>
      </c>
      <c r="K16" t="s">
        <v>146</v>
      </c>
      <c r="L16" t="s">
        <v>147</v>
      </c>
      <c r="M16" t="s">
        <v>21</v>
      </c>
    </row>
    <row r="17" spans="1:13" x14ac:dyDescent="0.3">
      <c r="A17" s="1">
        <v>15</v>
      </c>
      <c r="B17" t="s">
        <v>148</v>
      </c>
      <c r="C17" t="s">
        <v>139</v>
      </c>
      <c r="D17" t="s">
        <v>149</v>
      </c>
      <c r="E17" t="s">
        <v>150</v>
      </c>
      <c r="F17" t="s">
        <v>26</v>
      </c>
      <c r="G17" t="s">
        <v>151</v>
      </c>
      <c r="H17" t="s">
        <v>152</v>
      </c>
      <c r="I17" t="s">
        <v>125</v>
      </c>
      <c r="J17" t="s">
        <v>153</v>
      </c>
      <c r="K17" t="s">
        <v>127</v>
      </c>
      <c r="L17" t="s">
        <v>154</v>
      </c>
      <c r="M17" t="s">
        <v>155</v>
      </c>
    </row>
    <row r="18" spans="1:13" x14ac:dyDescent="0.3">
      <c r="A18" s="1">
        <v>16</v>
      </c>
      <c r="B18" t="s">
        <v>156</v>
      </c>
      <c r="C18" t="s">
        <v>139</v>
      </c>
      <c r="D18" t="s">
        <v>157</v>
      </c>
      <c r="E18" t="s">
        <v>158</v>
      </c>
      <c r="F18" t="s">
        <v>159</v>
      </c>
      <c r="G18" t="s">
        <v>160</v>
      </c>
      <c r="H18" t="s">
        <v>161</v>
      </c>
      <c r="I18" t="s">
        <v>162</v>
      </c>
      <c r="J18" t="s">
        <v>163</v>
      </c>
      <c r="K18" t="s">
        <v>19</v>
      </c>
      <c r="L18" t="s">
        <v>164</v>
      </c>
      <c r="M18" t="s">
        <v>21</v>
      </c>
    </row>
    <row r="19" spans="1:13" x14ac:dyDescent="0.3">
      <c r="A19" s="1">
        <v>17</v>
      </c>
      <c r="B19" t="s">
        <v>165</v>
      </c>
      <c r="C19" t="s">
        <v>139</v>
      </c>
      <c r="D19" t="s">
        <v>12</v>
      </c>
      <c r="E19" t="s">
        <v>166</v>
      </c>
      <c r="F19" t="s">
        <v>167</v>
      </c>
      <c r="G19" t="s">
        <v>168</v>
      </c>
      <c r="H19" t="s">
        <v>169</v>
      </c>
      <c r="I19" t="s">
        <v>170</v>
      </c>
      <c r="J19" t="s">
        <v>171</v>
      </c>
      <c r="K19" t="s">
        <v>172</v>
      </c>
      <c r="L19" t="s">
        <v>173</v>
      </c>
      <c r="M19" t="s">
        <v>21</v>
      </c>
    </row>
    <row r="20" spans="1:13" x14ac:dyDescent="0.3">
      <c r="A20" s="1">
        <v>18</v>
      </c>
      <c r="B20" t="s">
        <v>174</v>
      </c>
      <c r="C20" t="s">
        <v>139</v>
      </c>
      <c r="D20" t="s">
        <v>175</v>
      </c>
      <c r="E20" t="s">
        <v>176</v>
      </c>
      <c r="F20" t="s">
        <v>84</v>
      </c>
      <c r="G20" t="s">
        <v>37</v>
      </c>
      <c r="H20" t="s">
        <v>177</v>
      </c>
      <c r="I20" t="s">
        <v>178</v>
      </c>
      <c r="J20" t="s">
        <v>179</v>
      </c>
      <c r="K20" t="s">
        <v>180</v>
      </c>
      <c r="L20" t="s">
        <v>181</v>
      </c>
      <c r="M20" t="s">
        <v>182</v>
      </c>
    </row>
    <row r="21" spans="1:13" x14ac:dyDescent="0.3">
      <c r="A21" s="1">
        <v>19</v>
      </c>
      <c r="B21" t="s">
        <v>183</v>
      </c>
      <c r="C21" t="s">
        <v>184</v>
      </c>
      <c r="D21" t="s">
        <v>185</v>
      </c>
      <c r="E21" t="s">
        <v>186</v>
      </c>
      <c r="F21" t="s">
        <v>117</v>
      </c>
      <c r="G21" t="s">
        <v>187</v>
      </c>
      <c r="H21" t="s">
        <v>188</v>
      </c>
      <c r="I21" t="s">
        <v>189</v>
      </c>
      <c r="J21" t="s">
        <v>190</v>
      </c>
      <c r="K21" t="s">
        <v>191</v>
      </c>
      <c r="L21" t="s">
        <v>192</v>
      </c>
      <c r="M21" t="s">
        <v>21</v>
      </c>
    </row>
    <row r="22" spans="1:13" x14ac:dyDescent="0.3">
      <c r="A22" s="1">
        <v>20</v>
      </c>
      <c r="B22" t="s">
        <v>193</v>
      </c>
      <c r="C22" t="s">
        <v>184</v>
      </c>
      <c r="D22" t="s">
        <v>194</v>
      </c>
      <c r="E22" t="s">
        <v>195</v>
      </c>
      <c r="F22" t="s">
        <v>196</v>
      </c>
      <c r="G22" t="s">
        <v>197</v>
      </c>
      <c r="H22" t="s">
        <v>198</v>
      </c>
      <c r="I22" t="s">
        <v>199</v>
      </c>
      <c r="J22" t="s">
        <v>200</v>
      </c>
      <c r="K22" t="s">
        <v>201</v>
      </c>
      <c r="L22" t="s">
        <v>202</v>
      </c>
      <c r="M22" t="s">
        <v>21</v>
      </c>
    </row>
    <row r="23" spans="1:13" x14ac:dyDescent="0.3">
      <c r="A23" s="1">
        <v>21</v>
      </c>
      <c r="B23" t="s">
        <v>203</v>
      </c>
      <c r="C23" t="s">
        <v>184</v>
      </c>
      <c r="D23" t="s">
        <v>204</v>
      </c>
      <c r="E23" t="s">
        <v>205</v>
      </c>
      <c r="F23" t="s">
        <v>206</v>
      </c>
      <c r="G23" t="s">
        <v>207</v>
      </c>
      <c r="H23" t="s">
        <v>207</v>
      </c>
      <c r="I23" t="s">
        <v>208</v>
      </c>
      <c r="J23" t="s">
        <v>209</v>
      </c>
      <c r="K23" t="s">
        <v>210</v>
      </c>
      <c r="L23" t="s">
        <v>211</v>
      </c>
      <c r="M23" t="s">
        <v>212</v>
      </c>
    </row>
    <row r="24" spans="1:13" x14ac:dyDescent="0.3">
      <c r="A24" s="1">
        <v>22</v>
      </c>
      <c r="B24" t="s">
        <v>213</v>
      </c>
      <c r="C24" t="s">
        <v>184</v>
      </c>
      <c r="D24" t="s">
        <v>214</v>
      </c>
      <c r="E24" t="s">
        <v>158</v>
      </c>
      <c r="F24" t="s">
        <v>215</v>
      </c>
      <c r="G24" t="s">
        <v>216</v>
      </c>
      <c r="H24" t="s">
        <v>217</v>
      </c>
      <c r="I24" t="s">
        <v>218</v>
      </c>
      <c r="J24" t="s">
        <v>219</v>
      </c>
      <c r="K24" t="s">
        <v>220</v>
      </c>
      <c r="L24" t="s">
        <v>221</v>
      </c>
      <c r="M24" t="s">
        <v>21</v>
      </c>
    </row>
    <row r="25" spans="1:13" x14ac:dyDescent="0.3">
      <c r="A25" s="1">
        <v>23</v>
      </c>
      <c r="B25" t="s">
        <v>222</v>
      </c>
      <c r="C25" t="s">
        <v>184</v>
      </c>
      <c r="D25" t="s">
        <v>223</v>
      </c>
      <c r="E25" t="s">
        <v>224</v>
      </c>
      <c r="F25" t="s">
        <v>215</v>
      </c>
      <c r="G25" t="s">
        <v>225</v>
      </c>
      <c r="H25" t="s">
        <v>226</v>
      </c>
      <c r="I25" t="s">
        <v>227</v>
      </c>
      <c r="J25" t="s">
        <v>179</v>
      </c>
      <c r="K25" t="s">
        <v>228</v>
      </c>
      <c r="L25" t="s">
        <v>229</v>
      </c>
      <c r="M25" t="s">
        <v>21</v>
      </c>
    </row>
    <row r="26" spans="1:13" x14ac:dyDescent="0.3">
      <c r="A26" s="1">
        <v>24</v>
      </c>
      <c r="B26" t="s">
        <v>230</v>
      </c>
      <c r="C26" t="s">
        <v>184</v>
      </c>
      <c r="D26" t="s">
        <v>24</v>
      </c>
      <c r="E26" t="s">
        <v>166</v>
      </c>
      <c r="F26" t="s">
        <v>231</v>
      </c>
      <c r="G26" t="s">
        <v>232</v>
      </c>
      <c r="H26" t="s">
        <v>233</v>
      </c>
      <c r="I26" t="s">
        <v>118</v>
      </c>
      <c r="J26" t="s">
        <v>200</v>
      </c>
      <c r="K26" t="s">
        <v>234</v>
      </c>
      <c r="L26" t="s">
        <v>235</v>
      </c>
      <c r="M26" t="s">
        <v>236</v>
      </c>
    </row>
    <row r="27" spans="1:13" x14ac:dyDescent="0.3">
      <c r="A27" s="1">
        <v>25</v>
      </c>
      <c r="B27" t="s">
        <v>237</v>
      </c>
      <c r="C27" t="s">
        <v>184</v>
      </c>
      <c r="D27" t="s">
        <v>238</v>
      </c>
      <c r="E27" t="s">
        <v>53</v>
      </c>
      <c r="F27" t="s">
        <v>74</v>
      </c>
      <c r="G27" t="s">
        <v>15</v>
      </c>
      <c r="H27" t="s">
        <v>16</v>
      </c>
      <c r="I27" t="s">
        <v>125</v>
      </c>
      <c r="J27" t="s">
        <v>239</v>
      </c>
      <c r="K27" t="s">
        <v>240</v>
      </c>
      <c r="L27" t="s">
        <v>241</v>
      </c>
      <c r="M27" t="s">
        <v>21</v>
      </c>
    </row>
    <row r="28" spans="1:13" x14ac:dyDescent="0.3">
      <c r="A28" s="1">
        <v>26</v>
      </c>
      <c r="B28" t="s">
        <v>242</v>
      </c>
      <c r="C28" t="s">
        <v>184</v>
      </c>
      <c r="D28" t="s">
        <v>243</v>
      </c>
      <c r="E28" t="s">
        <v>141</v>
      </c>
      <c r="F28" t="s">
        <v>244</v>
      </c>
      <c r="G28" t="s">
        <v>245</v>
      </c>
      <c r="H28" t="s">
        <v>246</v>
      </c>
      <c r="I28" t="s">
        <v>247</v>
      </c>
      <c r="J28" t="s">
        <v>248</v>
      </c>
      <c r="K28" t="s">
        <v>249</v>
      </c>
      <c r="L28" t="s">
        <v>250</v>
      </c>
      <c r="M28" t="s">
        <v>251</v>
      </c>
    </row>
    <row r="29" spans="1:13" x14ac:dyDescent="0.3">
      <c r="A29" s="1">
        <v>27</v>
      </c>
      <c r="B29" t="s">
        <v>252</v>
      </c>
      <c r="C29" t="s">
        <v>184</v>
      </c>
      <c r="D29" t="s">
        <v>253</v>
      </c>
      <c r="E29" t="s">
        <v>254</v>
      </c>
      <c r="F29" t="s">
        <v>255</v>
      </c>
      <c r="G29" t="s">
        <v>256</v>
      </c>
      <c r="H29" t="s">
        <v>256</v>
      </c>
      <c r="I29" t="s">
        <v>218</v>
      </c>
      <c r="J29" t="s">
        <v>257</v>
      </c>
      <c r="K29" t="s">
        <v>258</v>
      </c>
      <c r="L29" t="s">
        <v>259</v>
      </c>
      <c r="M29" t="s">
        <v>260</v>
      </c>
    </row>
    <row r="30" spans="1:13" x14ac:dyDescent="0.3">
      <c r="A30" s="1">
        <v>28</v>
      </c>
      <c r="B30" t="s">
        <v>261</v>
      </c>
      <c r="C30" t="s">
        <v>184</v>
      </c>
      <c r="D30" t="s">
        <v>140</v>
      </c>
      <c r="E30" t="s">
        <v>262</v>
      </c>
      <c r="F30" t="s">
        <v>74</v>
      </c>
      <c r="G30" t="s">
        <v>263</v>
      </c>
      <c r="H30" t="s">
        <v>263</v>
      </c>
      <c r="I30" t="s">
        <v>264</v>
      </c>
      <c r="J30" t="s">
        <v>265</v>
      </c>
      <c r="K30" t="s">
        <v>266</v>
      </c>
      <c r="L30" t="s">
        <v>267</v>
      </c>
      <c r="M30" t="s">
        <v>21</v>
      </c>
    </row>
    <row r="31" spans="1:13" x14ac:dyDescent="0.3">
      <c r="A31" s="1">
        <v>29</v>
      </c>
      <c r="B31" t="s">
        <v>268</v>
      </c>
      <c r="C31" t="s">
        <v>269</v>
      </c>
      <c r="D31" t="s">
        <v>270</v>
      </c>
      <c r="E31" t="s">
        <v>254</v>
      </c>
      <c r="F31" t="s">
        <v>46</v>
      </c>
      <c r="G31" t="s">
        <v>271</v>
      </c>
      <c r="H31" t="s">
        <v>271</v>
      </c>
      <c r="I31" t="s">
        <v>272</v>
      </c>
      <c r="J31" t="s">
        <v>248</v>
      </c>
      <c r="K31" t="s">
        <v>220</v>
      </c>
      <c r="L31" t="s">
        <v>273</v>
      </c>
      <c r="M31" t="s">
        <v>21</v>
      </c>
    </row>
    <row r="32" spans="1:13" x14ac:dyDescent="0.3">
      <c r="A32" s="1">
        <v>30</v>
      </c>
      <c r="B32" t="s">
        <v>274</v>
      </c>
      <c r="C32" t="s">
        <v>184</v>
      </c>
      <c r="D32" t="s">
        <v>275</v>
      </c>
      <c r="E32" t="s">
        <v>158</v>
      </c>
      <c r="F32" t="s">
        <v>276</v>
      </c>
      <c r="G32" t="s">
        <v>277</v>
      </c>
      <c r="H32" t="s">
        <v>277</v>
      </c>
      <c r="I32" t="s">
        <v>91</v>
      </c>
      <c r="J32" t="s">
        <v>145</v>
      </c>
      <c r="K32" t="s">
        <v>220</v>
      </c>
      <c r="L32" t="s">
        <v>278</v>
      </c>
      <c r="M32" t="s">
        <v>279</v>
      </c>
    </row>
    <row r="33" spans="1:13" x14ac:dyDescent="0.3">
      <c r="A33" s="1">
        <v>31</v>
      </c>
      <c r="B33" t="s">
        <v>280</v>
      </c>
      <c r="C33" t="s">
        <v>269</v>
      </c>
      <c r="D33" t="s">
        <v>281</v>
      </c>
      <c r="E33" t="s">
        <v>282</v>
      </c>
      <c r="F33" t="s">
        <v>283</v>
      </c>
      <c r="G33" t="s">
        <v>284</v>
      </c>
      <c r="H33" t="s">
        <v>285</v>
      </c>
      <c r="I33" t="s">
        <v>118</v>
      </c>
      <c r="J33" t="s">
        <v>286</v>
      </c>
      <c r="K33" t="s">
        <v>287</v>
      </c>
      <c r="L33" t="s">
        <v>288</v>
      </c>
      <c r="M33" t="s">
        <v>289</v>
      </c>
    </row>
    <row r="34" spans="1:13" x14ac:dyDescent="0.3">
      <c r="A34" s="1">
        <v>32</v>
      </c>
      <c r="B34" t="s">
        <v>290</v>
      </c>
      <c r="C34" t="s">
        <v>269</v>
      </c>
      <c r="D34" t="s">
        <v>291</v>
      </c>
      <c r="E34" t="s">
        <v>292</v>
      </c>
      <c r="F34" t="s">
        <v>293</v>
      </c>
      <c r="G34" t="s">
        <v>294</v>
      </c>
      <c r="H34" t="s">
        <v>295</v>
      </c>
      <c r="I34" t="s">
        <v>296</v>
      </c>
      <c r="J34" t="s">
        <v>297</v>
      </c>
      <c r="K34" t="s">
        <v>298</v>
      </c>
      <c r="L34" t="s">
        <v>299</v>
      </c>
      <c r="M34" t="s">
        <v>300</v>
      </c>
    </row>
    <row r="35" spans="1:13" x14ac:dyDescent="0.3">
      <c r="A35" s="1">
        <v>33</v>
      </c>
      <c r="B35" t="s">
        <v>301</v>
      </c>
      <c r="C35" t="s">
        <v>269</v>
      </c>
      <c r="D35" t="s">
        <v>302</v>
      </c>
      <c r="E35" t="s">
        <v>303</v>
      </c>
      <c r="F35" t="s">
        <v>304</v>
      </c>
      <c r="G35" t="s">
        <v>305</v>
      </c>
      <c r="H35" t="s">
        <v>305</v>
      </c>
      <c r="I35" t="s">
        <v>306</v>
      </c>
      <c r="J35" t="s">
        <v>307</v>
      </c>
      <c r="K35" t="s">
        <v>308</v>
      </c>
      <c r="L35" t="s">
        <v>309</v>
      </c>
      <c r="M35" t="s">
        <v>310</v>
      </c>
    </row>
    <row r="36" spans="1:13" x14ac:dyDescent="0.3">
      <c r="A36" s="1">
        <v>34</v>
      </c>
      <c r="B36" t="s">
        <v>311</v>
      </c>
      <c r="C36" t="s">
        <v>269</v>
      </c>
      <c r="D36" t="s">
        <v>312</v>
      </c>
      <c r="E36" t="s">
        <v>254</v>
      </c>
      <c r="F36" t="s">
        <v>313</v>
      </c>
      <c r="G36" t="s">
        <v>314</v>
      </c>
      <c r="H36" t="s">
        <v>315</v>
      </c>
      <c r="I36" t="s">
        <v>316</v>
      </c>
      <c r="J36" t="s">
        <v>317</v>
      </c>
      <c r="K36" t="s">
        <v>318</v>
      </c>
      <c r="L36" t="s">
        <v>319</v>
      </c>
      <c r="M36" t="s">
        <v>21</v>
      </c>
    </row>
    <row r="37" spans="1:13" x14ac:dyDescent="0.3">
      <c r="A37" s="1">
        <v>35</v>
      </c>
      <c r="B37" t="s">
        <v>320</v>
      </c>
      <c r="C37" t="s">
        <v>269</v>
      </c>
      <c r="D37" t="s">
        <v>321</v>
      </c>
      <c r="E37" t="s">
        <v>166</v>
      </c>
      <c r="F37" t="s">
        <v>255</v>
      </c>
      <c r="G37" t="s">
        <v>322</v>
      </c>
      <c r="H37" t="s">
        <v>323</v>
      </c>
      <c r="I37" t="s">
        <v>17</v>
      </c>
      <c r="J37" t="s">
        <v>324</v>
      </c>
      <c r="K37" t="s">
        <v>325</v>
      </c>
      <c r="L37" t="s">
        <v>326</v>
      </c>
      <c r="M37" t="s">
        <v>21</v>
      </c>
    </row>
    <row r="38" spans="1:13" x14ac:dyDescent="0.3">
      <c r="A38" s="1">
        <v>36</v>
      </c>
      <c r="B38" t="s">
        <v>327</v>
      </c>
      <c r="C38" t="s">
        <v>269</v>
      </c>
      <c r="D38" t="s">
        <v>328</v>
      </c>
      <c r="E38" t="s">
        <v>329</v>
      </c>
      <c r="F38" t="s">
        <v>330</v>
      </c>
      <c r="G38" t="s">
        <v>331</v>
      </c>
      <c r="H38" t="s">
        <v>332</v>
      </c>
      <c r="I38" t="s">
        <v>333</v>
      </c>
      <c r="J38" t="s">
        <v>324</v>
      </c>
      <c r="K38" t="s">
        <v>334</v>
      </c>
      <c r="L38" t="s">
        <v>335</v>
      </c>
      <c r="M38" t="s">
        <v>212</v>
      </c>
    </row>
    <row r="39" spans="1:13" x14ac:dyDescent="0.3">
      <c r="A39" s="1">
        <v>37</v>
      </c>
      <c r="B39" t="s">
        <v>336</v>
      </c>
      <c r="C39" t="s">
        <v>269</v>
      </c>
      <c r="D39" t="s">
        <v>337</v>
      </c>
      <c r="E39" t="s">
        <v>338</v>
      </c>
      <c r="F39" t="s">
        <v>74</v>
      </c>
      <c r="G39" t="s">
        <v>339</v>
      </c>
      <c r="H39" t="s">
        <v>340</v>
      </c>
      <c r="I39" t="s">
        <v>341</v>
      </c>
      <c r="J39" t="s">
        <v>342</v>
      </c>
      <c r="K39" t="s">
        <v>343</v>
      </c>
      <c r="L39" t="s">
        <v>344</v>
      </c>
      <c r="M39" t="s">
        <v>345</v>
      </c>
    </row>
    <row r="40" spans="1:13" x14ac:dyDescent="0.3">
      <c r="A40" s="1">
        <v>38</v>
      </c>
      <c r="B40" t="s">
        <v>346</v>
      </c>
      <c r="C40" t="s">
        <v>269</v>
      </c>
      <c r="D40" t="s">
        <v>347</v>
      </c>
      <c r="E40" t="s">
        <v>348</v>
      </c>
      <c r="F40" t="s">
        <v>167</v>
      </c>
      <c r="G40" t="s">
        <v>349</v>
      </c>
      <c r="H40" t="s">
        <v>349</v>
      </c>
      <c r="I40" t="s">
        <v>178</v>
      </c>
      <c r="J40" t="s">
        <v>350</v>
      </c>
      <c r="K40" t="s">
        <v>351</v>
      </c>
      <c r="L40" t="s">
        <v>352</v>
      </c>
      <c r="M40" t="s">
        <v>21</v>
      </c>
    </row>
    <row r="41" spans="1:13" x14ac:dyDescent="0.3">
      <c r="A41" s="1">
        <v>39</v>
      </c>
      <c r="B41" t="s">
        <v>353</v>
      </c>
      <c r="C41" t="s">
        <v>184</v>
      </c>
      <c r="D41" t="s">
        <v>354</v>
      </c>
      <c r="E41" t="s">
        <v>355</v>
      </c>
      <c r="F41" t="s">
        <v>356</v>
      </c>
      <c r="G41" t="s">
        <v>357</v>
      </c>
      <c r="H41" t="s">
        <v>358</v>
      </c>
      <c r="I41" t="s">
        <v>359</v>
      </c>
      <c r="J41" t="s">
        <v>171</v>
      </c>
      <c r="K41" t="s">
        <v>360</v>
      </c>
      <c r="L41" t="s">
        <v>361</v>
      </c>
      <c r="M41" t="s">
        <v>212</v>
      </c>
    </row>
    <row r="42" spans="1:13" x14ac:dyDescent="0.3">
      <c r="A42" s="1">
        <v>40</v>
      </c>
      <c r="B42" t="s">
        <v>362</v>
      </c>
      <c r="C42" t="s">
        <v>269</v>
      </c>
      <c r="D42" t="s">
        <v>24</v>
      </c>
      <c r="E42" t="s">
        <v>158</v>
      </c>
      <c r="F42" t="s">
        <v>255</v>
      </c>
      <c r="G42" t="s">
        <v>363</v>
      </c>
      <c r="H42" t="s">
        <v>364</v>
      </c>
      <c r="I42" t="s">
        <v>227</v>
      </c>
      <c r="J42" t="s">
        <v>365</v>
      </c>
      <c r="K42" t="s">
        <v>366</v>
      </c>
      <c r="L42" t="s">
        <v>367</v>
      </c>
      <c r="M42" t="s">
        <v>21</v>
      </c>
    </row>
    <row r="43" spans="1:13" x14ac:dyDescent="0.3">
      <c r="A43" s="1">
        <v>41</v>
      </c>
      <c r="B43" t="s">
        <v>368</v>
      </c>
      <c r="C43" t="s">
        <v>269</v>
      </c>
      <c r="D43" t="s">
        <v>369</v>
      </c>
      <c r="E43" t="s">
        <v>348</v>
      </c>
      <c r="F43" t="s">
        <v>74</v>
      </c>
      <c r="G43" t="s">
        <v>37</v>
      </c>
      <c r="H43" t="s">
        <v>370</v>
      </c>
      <c r="I43" t="s">
        <v>341</v>
      </c>
      <c r="J43" t="s">
        <v>200</v>
      </c>
      <c r="K43" t="s">
        <v>371</v>
      </c>
      <c r="L43" t="s">
        <v>372</v>
      </c>
      <c r="M43" t="s">
        <v>373</v>
      </c>
    </row>
    <row r="44" spans="1:13" x14ac:dyDescent="0.3">
      <c r="A44" s="1">
        <v>42</v>
      </c>
      <c r="B44" t="s">
        <v>374</v>
      </c>
      <c r="C44" t="s">
        <v>269</v>
      </c>
      <c r="D44" t="s">
        <v>35</v>
      </c>
      <c r="E44" t="s">
        <v>141</v>
      </c>
      <c r="F44" t="s">
        <v>159</v>
      </c>
      <c r="G44" t="s">
        <v>375</v>
      </c>
      <c r="H44" t="s">
        <v>375</v>
      </c>
      <c r="I44" t="s">
        <v>17</v>
      </c>
      <c r="J44" t="s">
        <v>376</v>
      </c>
      <c r="K44" t="s">
        <v>377</v>
      </c>
      <c r="L44" t="s">
        <v>378</v>
      </c>
      <c r="M44" t="s">
        <v>379</v>
      </c>
    </row>
    <row r="45" spans="1:13" x14ac:dyDescent="0.3">
      <c r="A45" s="1">
        <v>43</v>
      </c>
      <c r="B45" t="s">
        <v>380</v>
      </c>
      <c r="C45" t="s">
        <v>269</v>
      </c>
      <c r="D45" t="s">
        <v>381</v>
      </c>
      <c r="E45" t="s">
        <v>254</v>
      </c>
      <c r="F45" t="s">
        <v>382</v>
      </c>
      <c r="G45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388</v>
      </c>
      <c r="M45" t="s">
        <v>21</v>
      </c>
    </row>
    <row r="46" spans="1:13" x14ac:dyDescent="0.3">
      <c r="A46" s="1">
        <v>44</v>
      </c>
      <c r="B46" t="s">
        <v>389</v>
      </c>
      <c r="C46" t="s">
        <v>269</v>
      </c>
      <c r="D46" t="s">
        <v>390</v>
      </c>
      <c r="E46" t="s">
        <v>254</v>
      </c>
      <c r="F46" t="s">
        <v>391</v>
      </c>
      <c r="G46" t="s">
        <v>392</v>
      </c>
      <c r="H46" t="s">
        <v>393</v>
      </c>
      <c r="I46" t="s">
        <v>394</v>
      </c>
      <c r="J46" t="s">
        <v>395</v>
      </c>
      <c r="K46" t="s">
        <v>396</v>
      </c>
      <c r="L46" t="s">
        <v>397</v>
      </c>
      <c r="M46" t="s">
        <v>21</v>
      </c>
    </row>
    <row r="47" spans="1:13" x14ac:dyDescent="0.3">
      <c r="A47" s="1">
        <v>45</v>
      </c>
      <c r="B47" t="s">
        <v>398</v>
      </c>
      <c r="C47" t="s">
        <v>269</v>
      </c>
      <c r="D47" t="s">
        <v>185</v>
      </c>
      <c r="E47" t="s">
        <v>141</v>
      </c>
      <c r="F47" t="s">
        <v>255</v>
      </c>
      <c r="G47" t="s">
        <v>399</v>
      </c>
      <c r="H47" t="s">
        <v>400</v>
      </c>
      <c r="I47" t="s">
        <v>189</v>
      </c>
      <c r="J47" t="s">
        <v>350</v>
      </c>
      <c r="K47" t="s">
        <v>31</v>
      </c>
      <c r="L47" t="s">
        <v>401</v>
      </c>
      <c r="M47" t="s">
        <v>402</v>
      </c>
    </row>
    <row r="48" spans="1:13" x14ac:dyDescent="0.3">
      <c r="A48" s="1">
        <v>46</v>
      </c>
      <c r="B48" t="s">
        <v>403</v>
      </c>
      <c r="C48" t="s">
        <v>269</v>
      </c>
      <c r="D48" t="s">
        <v>404</v>
      </c>
      <c r="E48" t="s">
        <v>405</v>
      </c>
      <c r="F48" t="s">
        <v>406</v>
      </c>
      <c r="G48" t="s">
        <v>407</v>
      </c>
      <c r="H48" t="s">
        <v>407</v>
      </c>
      <c r="I48" t="s">
        <v>408</v>
      </c>
      <c r="J48" t="s">
        <v>409</v>
      </c>
      <c r="K48" t="s">
        <v>410</v>
      </c>
      <c r="L48" t="s">
        <v>411</v>
      </c>
      <c r="M48" t="s">
        <v>412</v>
      </c>
    </row>
    <row r="49" spans="1:13" x14ac:dyDescent="0.3">
      <c r="A49" s="1">
        <v>47</v>
      </c>
      <c r="B49" t="s">
        <v>413</v>
      </c>
      <c r="C49" t="s">
        <v>269</v>
      </c>
      <c r="D49" t="s">
        <v>108</v>
      </c>
      <c r="E49" t="s">
        <v>414</v>
      </c>
      <c r="F49" t="s">
        <v>415</v>
      </c>
      <c r="G49" t="s">
        <v>416</v>
      </c>
      <c r="H49" t="s">
        <v>416</v>
      </c>
      <c r="I49" t="s">
        <v>333</v>
      </c>
      <c r="J49" t="s">
        <v>417</v>
      </c>
      <c r="K49" t="s">
        <v>418</v>
      </c>
      <c r="L49" t="s">
        <v>419</v>
      </c>
      <c r="M49" t="s">
        <v>420</v>
      </c>
    </row>
    <row r="50" spans="1:13" x14ac:dyDescent="0.3">
      <c r="A50" s="1">
        <v>48</v>
      </c>
      <c r="B50" t="s">
        <v>421</v>
      </c>
      <c r="C50" t="s">
        <v>269</v>
      </c>
      <c r="D50" t="s">
        <v>422</v>
      </c>
      <c r="E50" t="s">
        <v>423</v>
      </c>
      <c r="F50" t="s">
        <v>424</v>
      </c>
      <c r="G50" t="s">
        <v>425</v>
      </c>
      <c r="H50" t="s">
        <v>425</v>
      </c>
      <c r="I50" t="s">
        <v>426</v>
      </c>
      <c r="J50" t="s">
        <v>427</v>
      </c>
      <c r="K50" t="s">
        <v>428</v>
      </c>
      <c r="L50" t="s">
        <v>429</v>
      </c>
      <c r="M50" t="s">
        <v>21</v>
      </c>
    </row>
    <row r="51" spans="1:13" x14ac:dyDescent="0.3">
      <c r="A51" s="1">
        <v>49</v>
      </c>
      <c r="B51" t="s">
        <v>430</v>
      </c>
      <c r="C51" t="s">
        <v>269</v>
      </c>
      <c r="D51" t="s">
        <v>431</v>
      </c>
      <c r="E51" t="s">
        <v>432</v>
      </c>
      <c r="F51" t="s">
        <v>304</v>
      </c>
      <c r="G51" t="s">
        <v>433</v>
      </c>
      <c r="H51" t="s">
        <v>434</v>
      </c>
      <c r="I51" t="s">
        <v>435</v>
      </c>
      <c r="J51" t="s">
        <v>436</v>
      </c>
      <c r="K51" t="s">
        <v>266</v>
      </c>
      <c r="L51" t="s">
        <v>437</v>
      </c>
      <c r="M51" t="s">
        <v>373</v>
      </c>
    </row>
    <row r="52" spans="1:13" x14ac:dyDescent="0.3">
      <c r="A52" s="1">
        <v>50</v>
      </c>
      <c r="B52" t="s">
        <v>438</v>
      </c>
      <c r="C52" t="s">
        <v>269</v>
      </c>
      <c r="D52" t="s">
        <v>439</v>
      </c>
      <c r="E52" t="s">
        <v>329</v>
      </c>
      <c r="F52" t="s">
        <v>440</v>
      </c>
      <c r="G52" t="s">
        <v>441</v>
      </c>
      <c r="H52" t="s">
        <v>442</v>
      </c>
      <c r="I52" t="s">
        <v>208</v>
      </c>
      <c r="J52" t="s">
        <v>409</v>
      </c>
      <c r="K52" t="s">
        <v>443</v>
      </c>
      <c r="L52" t="s">
        <v>444</v>
      </c>
      <c r="M52" t="s">
        <v>21</v>
      </c>
    </row>
    <row r="53" spans="1:13" x14ac:dyDescent="0.3">
      <c r="A53" s="1">
        <v>51</v>
      </c>
      <c r="B53" t="s">
        <v>445</v>
      </c>
      <c r="C53" t="s">
        <v>269</v>
      </c>
      <c r="D53" t="s">
        <v>446</v>
      </c>
      <c r="E53" t="s">
        <v>447</v>
      </c>
      <c r="F53" t="s">
        <v>448</v>
      </c>
      <c r="G53" t="s">
        <v>100</v>
      </c>
      <c r="H53" t="s">
        <v>449</v>
      </c>
      <c r="I53" t="s">
        <v>450</v>
      </c>
      <c r="J53" t="s">
        <v>451</v>
      </c>
      <c r="K53" t="s">
        <v>418</v>
      </c>
      <c r="L53" t="s">
        <v>452</v>
      </c>
      <c r="M53" t="s">
        <v>453</v>
      </c>
    </row>
    <row r="54" spans="1:13" x14ac:dyDescent="0.3">
      <c r="A54" s="1">
        <v>52</v>
      </c>
      <c r="B54" t="s">
        <v>454</v>
      </c>
      <c r="C54" t="s">
        <v>269</v>
      </c>
      <c r="D54" t="s">
        <v>455</v>
      </c>
      <c r="E54" t="s">
        <v>432</v>
      </c>
      <c r="F54" t="s">
        <v>456</v>
      </c>
      <c r="G54" t="s">
        <v>457</v>
      </c>
      <c r="H54" t="s">
        <v>457</v>
      </c>
      <c r="I54" t="s">
        <v>458</v>
      </c>
      <c r="J54" t="s">
        <v>459</v>
      </c>
      <c r="K54" t="s">
        <v>460</v>
      </c>
      <c r="L54" t="s">
        <v>461</v>
      </c>
      <c r="M54" t="s">
        <v>21</v>
      </c>
    </row>
    <row r="55" spans="1:13" x14ac:dyDescent="0.3">
      <c r="A55" s="1">
        <v>53</v>
      </c>
      <c r="B55" t="s">
        <v>462</v>
      </c>
      <c r="C55" t="s">
        <v>269</v>
      </c>
      <c r="D55" t="s">
        <v>422</v>
      </c>
      <c r="E55" t="s">
        <v>463</v>
      </c>
      <c r="F55" t="s">
        <v>464</v>
      </c>
      <c r="G55" t="s">
        <v>465</v>
      </c>
      <c r="H55" t="s">
        <v>465</v>
      </c>
      <c r="I55" t="s">
        <v>466</v>
      </c>
      <c r="J55" t="s">
        <v>427</v>
      </c>
      <c r="K55" t="s">
        <v>428</v>
      </c>
      <c r="L55" t="s">
        <v>467</v>
      </c>
      <c r="M55" t="s">
        <v>21</v>
      </c>
    </row>
    <row r="56" spans="1:13" x14ac:dyDescent="0.3">
      <c r="A56" s="1">
        <v>54</v>
      </c>
      <c r="B56" t="s">
        <v>468</v>
      </c>
      <c r="C56" t="s">
        <v>269</v>
      </c>
      <c r="D56" t="s">
        <v>469</v>
      </c>
      <c r="E56" t="s">
        <v>338</v>
      </c>
      <c r="F56" t="s">
        <v>470</v>
      </c>
      <c r="G56" t="s">
        <v>471</v>
      </c>
      <c r="H56" t="s">
        <v>471</v>
      </c>
      <c r="I56" t="s">
        <v>472</v>
      </c>
      <c r="J56" t="s">
        <v>451</v>
      </c>
      <c r="K56" t="s">
        <v>473</v>
      </c>
      <c r="L56" t="s">
        <v>474</v>
      </c>
      <c r="M56" t="s">
        <v>475</v>
      </c>
    </row>
    <row r="57" spans="1:13" x14ac:dyDescent="0.3">
      <c r="A57" s="1">
        <v>55</v>
      </c>
      <c r="B57" t="s">
        <v>476</v>
      </c>
      <c r="C57" t="s">
        <v>477</v>
      </c>
      <c r="D57" t="s">
        <v>478</v>
      </c>
      <c r="E57" t="s">
        <v>45</v>
      </c>
      <c r="F57" t="s">
        <v>479</v>
      </c>
      <c r="G57" t="s">
        <v>27</v>
      </c>
      <c r="H57" t="s">
        <v>480</v>
      </c>
      <c r="I57" t="s">
        <v>435</v>
      </c>
      <c r="J57" t="s">
        <v>481</v>
      </c>
      <c r="K57" t="s">
        <v>482</v>
      </c>
      <c r="L57" t="s">
        <v>483</v>
      </c>
      <c r="M57" t="s">
        <v>21</v>
      </c>
    </row>
    <row r="58" spans="1:13" x14ac:dyDescent="0.3">
      <c r="A58" s="1">
        <v>56</v>
      </c>
      <c r="B58" t="s">
        <v>484</v>
      </c>
      <c r="C58" t="s">
        <v>477</v>
      </c>
      <c r="D58" t="s">
        <v>485</v>
      </c>
      <c r="E58" t="s">
        <v>486</v>
      </c>
      <c r="F58" t="s">
        <v>46</v>
      </c>
      <c r="G58" t="s">
        <v>487</v>
      </c>
      <c r="H58" t="s">
        <v>487</v>
      </c>
      <c r="I58" t="s">
        <v>296</v>
      </c>
      <c r="J58" t="s">
        <v>488</v>
      </c>
      <c r="K58" t="s">
        <v>489</v>
      </c>
      <c r="L58" t="s">
        <v>490</v>
      </c>
      <c r="M58" t="s">
        <v>21</v>
      </c>
    </row>
    <row r="59" spans="1:13" x14ac:dyDescent="0.3">
      <c r="A59" s="1">
        <v>57</v>
      </c>
      <c r="B59" t="s">
        <v>491</v>
      </c>
      <c r="C59" t="s">
        <v>477</v>
      </c>
      <c r="D59" t="s">
        <v>492</v>
      </c>
      <c r="E59" t="s">
        <v>141</v>
      </c>
      <c r="F59" t="s">
        <v>255</v>
      </c>
      <c r="G59" t="s">
        <v>493</v>
      </c>
      <c r="H59" t="s">
        <v>493</v>
      </c>
      <c r="I59" t="s">
        <v>39</v>
      </c>
      <c r="J59" t="s">
        <v>494</v>
      </c>
      <c r="K59" t="s">
        <v>495</v>
      </c>
      <c r="L59" t="s">
        <v>496</v>
      </c>
      <c r="M59" t="s">
        <v>497</v>
      </c>
    </row>
    <row r="60" spans="1:13" x14ac:dyDescent="0.3">
      <c r="A60" s="1">
        <v>58</v>
      </c>
      <c r="B60" t="s">
        <v>498</v>
      </c>
      <c r="C60" t="s">
        <v>477</v>
      </c>
      <c r="D60" t="s">
        <v>499</v>
      </c>
      <c r="E60" t="s">
        <v>166</v>
      </c>
      <c r="F60" t="s">
        <v>167</v>
      </c>
      <c r="G60" t="s">
        <v>500</v>
      </c>
      <c r="H60" t="s">
        <v>501</v>
      </c>
      <c r="I60" t="s">
        <v>502</v>
      </c>
      <c r="J60" t="s">
        <v>503</v>
      </c>
      <c r="K60" t="s">
        <v>146</v>
      </c>
      <c r="L60" t="s">
        <v>504</v>
      </c>
      <c r="M60" t="s">
        <v>21</v>
      </c>
    </row>
    <row r="61" spans="1:13" x14ac:dyDescent="0.3">
      <c r="A61" s="1">
        <v>59</v>
      </c>
      <c r="B61" t="s">
        <v>505</v>
      </c>
      <c r="C61" t="s">
        <v>477</v>
      </c>
      <c r="D61" t="s">
        <v>439</v>
      </c>
      <c r="E61" t="s">
        <v>506</v>
      </c>
      <c r="F61" t="s">
        <v>507</v>
      </c>
      <c r="G61" t="s">
        <v>508</v>
      </c>
      <c r="H61" t="s">
        <v>508</v>
      </c>
      <c r="I61" t="s">
        <v>341</v>
      </c>
      <c r="J61" t="s">
        <v>257</v>
      </c>
      <c r="K61" t="s">
        <v>509</v>
      </c>
      <c r="L61" t="s">
        <v>510</v>
      </c>
      <c r="M61" t="s">
        <v>511</v>
      </c>
    </row>
    <row r="62" spans="1:13" x14ac:dyDescent="0.3">
      <c r="A62" s="1">
        <v>60</v>
      </c>
      <c r="B62" t="s">
        <v>512</v>
      </c>
      <c r="C62" t="s">
        <v>477</v>
      </c>
      <c r="D62" t="s">
        <v>253</v>
      </c>
      <c r="E62" t="s">
        <v>122</v>
      </c>
      <c r="F62" t="s">
        <v>159</v>
      </c>
      <c r="G62" t="s">
        <v>513</v>
      </c>
      <c r="H62" t="s">
        <v>514</v>
      </c>
      <c r="I62" t="s">
        <v>515</v>
      </c>
      <c r="J62" t="s">
        <v>516</v>
      </c>
      <c r="K62" t="s">
        <v>517</v>
      </c>
      <c r="L62" t="s">
        <v>518</v>
      </c>
      <c r="M62" t="s">
        <v>519</v>
      </c>
    </row>
    <row r="63" spans="1:13" x14ac:dyDescent="0.3">
      <c r="A63" s="1">
        <v>61</v>
      </c>
      <c r="B63" t="s">
        <v>520</v>
      </c>
      <c r="C63" t="s">
        <v>477</v>
      </c>
      <c r="D63" t="s">
        <v>521</v>
      </c>
      <c r="E63" t="s">
        <v>522</v>
      </c>
      <c r="F63" t="s">
        <v>523</v>
      </c>
      <c r="G63" t="s">
        <v>524</v>
      </c>
      <c r="H63" t="s">
        <v>525</v>
      </c>
      <c r="I63" t="s">
        <v>526</v>
      </c>
      <c r="J63" t="s">
        <v>376</v>
      </c>
      <c r="K63" t="s">
        <v>527</v>
      </c>
      <c r="L63" t="s">
        <v>528</v>
      </c>
      <c r="M63" t="s">
        <v>21</v>
      </c>
    </row>
    <row r="64" spans="1:13" x14ac:dyDescent="0.3">
      <c r="A64" s="1">
        <v>62</v>
      </c>
      <c r="B64" t="s">
        <v>529</v>
      </c>
      <c r="C64" t="s">
        <v>477</v>
      </c>
      <c r="D64" t="s">
        <v>530</v>
      </c>
      <c r="E64" t="s">
        <v>53</v>
      </c>
      <c r="F64" t="s">
        <v>531</v>
      </c>
      <c r="G64" t="s">
        <v>532</v>
      </c>
      <c r="H64" t="s">
        <v>533</v>
      </c>
      <c r="I64" t="s">
        <v>515</v>
      </c>
      <c r="J64" t="s">
        <v>436</v>
      </c>
      <c r="K64" t="s">
        <v>343</v>
      </c>
      <c r="L64" t="s">
        <v>534</v>
      </c>
      <c r="M64" t="s">
        <v>535</v>
      </c>
    </row>
    <row r="65" spans="1:13" x14ac:dyDescent="0.3">
      <c r="A65" s="1">
        <v>63</v>
      </c>
      <c r="B65" t="s">
        <v>536</v>
      </c>
      <c r="C65" t="s">
        <v>477</v>
      </c>
      <c r="D65" t="s">
        <v>223</v>
      </c>
      <c r="E65" t="s">
        <v>537</v>
      </c>
      <c r="F65" t="s">
        <v>538</v>
      </c>
      <c r="G65" t="s">
        <v>539</v>
      </c>
      <c r="H65" t="s">
        <v>539</v>
      </c>
      <c r="I65" t="s">
        <v>57</v>
      </c>
      <c r="J65" t="s">
        <v>324</v>
      </c>
      <c r="K65" t="s">
        <v>540</v>
      </c>
      <c r="L65" t="s">
        <v>541</v>
      </c>
      <c r="M65" t="s">
        <v>21</v>
      </c>
    </row>
    <row r="66" spans="1:13" x14ac:dyDescent="0.3">
      <c r="A66" s="1">
        <v>64</v>
      </c>
      <c r="B66" t="s">
        <v>542</v>
      </c>
      <c r="C66" t="s">
        <v>477</v>
      </c>
      <c r="D66" t="s">
        <v>185</v>
      </c>
      <c r="E66" t="s">
        <v>543</v>
      </c>
      <c r="F66" t="s">
        <v>544</v>
      </c>
      <c r="G66" t="s">
        <v>524</v>
      </c>
      <c r="H66" t="s">
        <v>545</v>
      </c>
      <c r="I66" t="s">
        <v>57</v>
      </c>
      <c r="J66" t="s">
        <v>248</v>
      </c>
      <c r="K66" t="s">
        <v>172</v>
      </c>
      <c r="L66" t="s">
        <v>546</v>
      </c>
      <c r="M66" t="s">
        <v>21</v>
      </c>
    </row>
    <row r="67" spans="1:13" x14ac:dyDescent="0.3">
      <c r="A67" s="1">
        <v>65</v>
      </c>
      <c r="B67" t="s">
        <v>547</v>
      </c>
      <c r="C67" t="s">
        <v>477</v>
      </c>
      <c r="D67" t="s">
        <v>548</v>
      </c>
      <c r="E67" t="s">
        <v>73</v>
      </c>
      <c r="F67" t="s">
        <v>255</v>
      </c>
      <c r="G67" t="s">
        <v>549</v>
      </c>
      <c r="H67" t="s">
        <v>550</v>
      </c>
      <c r="I67" t="s">
        <v>144</v>
      </c>
      <c r="J67" t="s">
        <v>551</v>
      </c>
      <c r="K67" t="s">
        <v>220</v>
      </c>
      <c r="L67" t="s">
        <v>552</v>
      </c>
      <c r="M67" t="s">
        <v>373</v>
      </c>
    </row>
    <row r="68" spans="1:13" x14ac:dyDescent="0.3">
      <c r="A68" s="1">
        <v>66</v>
      </c>
      <c r="B68" t="s">
        <v>553</v>
      </c>
      <c r="C68" t="s">
        <v>477</v>
      </c>
      <c r="D68" t="s">
        <v>554</v>
      </c>
      <c r="E68" t="s">
        <v>555</v>
      </c>
      <c r="F68" t="s">
        <v>523</v>
      </c>
      <c r="G68" t="s">
        <v>425</v>
      </c>
      <c r="H68" t="s">
        <v>425</v>
      </c>
      <c r="I68" t="s">
        <v>556</v>
      </c>
      <c r="J68" t="s">
        <v>557</v>
      </c>
      <c r="K68" t="s">
        <v>509</v>
      </c>
      <c r="L68" t="s">
        <v>558</v>
      </c>
      <c r="M68" t="s">
        <v>21</v>
      </c>
    </row>
    <row r="69" spans="1:13" x14ac:dyDescent="0.3">
      <c r="A69" s="1">
        <v>67</v>
      </c>
      <c r="B69" t="s">
        <v>559</v>
      </c>
      <c r="C69" t="s">
        <v>97</v>
      </c>
      <c r="E69" t="s">
        <v>560</v>
      </c>
      <c r="F69" t="s">
        <v>561</v>
      </c>
      <c r="G69" t="s">
        <v>562</v>
      </c>
      <c r="H69" t="s">
        <v>562</v>
      </c>
      <c r="I69" t="s">
        <v>385</v>
      </c>
      <c r="J69" t="s">
        <v>481</v>
      </c>
      <c r="K69" t="s">
        <v>360</v>
      </c>
      <c r="L69" t="s">
        <v>563</v>
      </c>
      <c r="M69" t="s">
        <v>564</v>
      </c>
    </row>
    <row r="70" spans="1:13" x14ac:dyDescent="0.3">
      <c r="A70" s="1">
        <v>68</v>
      </c>
      <c r="B70" t="s">
        <v>565</v>
      </c>
      <c r="C70" t="s">
        <v>477</v>
      </c>
      <c r="D70" t="s">
        <v>566</v>
      </c>
      <c r="E70" t="s">
        <v>254</v>
      </c>
      <c r="F70" t="s">
        <v>567</v>
      </c>
      <c r="G70" t="s">
        <v>568</v>
      </c>
      <c r="H70" t="s">
        <v>568</v>
      </c>
      <c r="I70" t="s">
        <v>569</v>
      </c>
      <c r="J70" t="s">
        <v>257</v>
      </c>
      <c r="K70" t="s">
        <v>570</v>
      </c>
      <c r="L70" t="s">
        <v>571</v>
      </c>
      <c r="M70" t="s">
        <v>373</v>
      </c>
    </row>
    <row r="71" spans="1:13" x14ac:dyDescent="0.3">
      <c r="A71" s="1">
        <v>69</v>
      </c>
      <c r="B71" t="s">
        <v>572</v>
      </c>
      <c r="C71" t="s">
        <v>477</v>
      </c>
      <c r="D71" t="s">
        <v>573</v>
      </c>
      <c r="E71" t="s">
        <v>53</v>
      </c>
      <c r="F71" t="s">
        <v>293</v>
      </c>
      <c r="G71" t="s">
        <v>457</v>
      </c>
      <c r="H71" t="s">
        <v>457</v>
      </c>
      <c r="I71" t="s">
        <v>574</v>
      </c>
      <c r="J71" t="s">
        <v>575</v>
      </c>
      <c r="K71" t="s">
        <v>228</v>
      </c>
      <c r="L71" t="s">
        <v>576</v>
      </c>
      <c r="M71" t="s">
        <v>402</v>
      </c>
    </row>
    <row r="72" spans="1:13" x14ac:dyDescent="0.3">
      <c r="A72" s="1">
        <v>70</v>
      </c>
      <c r="B72" t="s">
        <v>577</v>
      </c>
      <c r="C72" t="s">
        <v>477</v>
      </c>
      <c r="D72" t="s">
        <v>578</v>
      </c>
      <c r="E72" t="s">
        <v>579</v>
      </c>
      <c r="F72" t="s">
        <v>117</v>
      </c>
      <c r="G72" t="s">
        <v>37</v>
      </c>
      <c r="H72" t="s">
        <v>38</v>
      </c>
      <c r="I72" t="s">
        <v>458</v>
      </c>
      <c r="J72" t="s">
        <v>580</v>
      </c>
      <c r="K72" t="s">
        <v>581</v>
      </c>
      <c r="L72" t="s">
        <v>582</v>
      </c>
      <c r="M72" t="s">
        <v>43</v>
      </c>
    </row>
    <row r="73" spans="1:13" x14ac:dyDescent="0.3">
      <c r="A73" s="1">
        <v>71</v>
      </c>
      <c r="B73" t="s">
        <v>583</v>
      </c>
      <c r="C73" t="s">
        <v>477</v>
      </c>
      <c r="D73" t="s">
        <v>584</v>
      </c>
      <c r="E73" t="s">
        <v>45</v>
      </c>
      <c r="F73" t="s">
        <v>585</v>
      </c>
      <c r="G73" t="s">
        <v>586</v>
      </c>
      <c r="H73" t="s">
        <v>587</v>
      </c>
      <c r="I73" t="s">
        <v>588</v>
      </c>
      <c r="J73" t="s">
        <v>589</v>
      </c>
      <c r="K73" t="s">
        <v>590</v>
      </c>
      <c r="L73" t="s">
        <v>591</v>
      </c>
      <c r="M73" t="s">
        <v>592</v>
      </c>
    </row>
    <row r="74" spans="1:13" x14ac:dyDescent="0.3">
      <c r="A74" s="1">
        <v>72</v>
      </c>
      <c r="B74" t="s">
        <v>593</v>
      </c>
      <c r="C74" t="s">
        <v>477</v>
      </c>
      <c r="D74" t="s">
        <v>594</v>
      </c>
      <c r="E74" t="s">
        <v>595</v>
      </c>
      <c r="F74" t="s">
        <v>596</v>
      </c>
      <c r="G74" t="s">
        <v>597</v>
      </c>
      <c r="H74" t="s">
        <v>598</v>
      </c>
      <c r="I74" t="s">
        <v>599</v>
      </c>
      <c r="J74" t="s">
        <v>600</v>
      </c>
      <c r="K74" t="s">
        <v>146</v>
      </c>
      <c r="L74" t="s">
        <v>601</v>
      </c>
      <c r="M74" t="s">
        <v>260</v>
      </c>
    </row>
    <row r="75" spans="1:13" x14ac:dyDescent="0.3">
      <c r="A75" s="1">
        <v>73</v>
      </c>
      <c r="B75" t="s">
        <v>602</v>
      </c>
      <c r="C75" t="s">
        <v>603</v>
      </c>
      <c r="D75" t="s">
        <v>604</v>
      </c>
      <c r="E75" t="s">
        <v>605</v>
      </c>
      <c r="F75" t="s">
        <v>167</v>
      </c>
      <c r="G75" t="s">
        <v>606</v>
      </c>
      <c r="H75" t="s">
        <v>606</v>
      </c>
      <c r="I75" t="s">
        <v>189</v>
      </c>
      <c r="J75" t="s">
        <v>607</v>
      </c>
      <c r="K75" t="s">
        <v>608</v>
      </c>
      <c r="L75" t="s">
        <v>609</v>
      </c>
      <c r="M75" t="s">
        <v>21</v>
      </c>
    </row>
    <row r="76" spans="1:13" x14ac:dyDescent="0.3">
      <c r="A76" s="1">
        <v>74</v>
      </c>
      <c r="B76" t="s">
        <v>610</v>
      </c>
      <c r="C76" t="s">
        <v>477</v>
      </c>
      <c r="D76" t="s">
        <v>253</v>
      </c>
      <c r="E76" t="s">
        <v>611</v>
      </c>
      <c r="F76" t="s">
        <v>159</v>
      </c>
      <c r="G76" t="s">
        <v>513</v>
      </c>
      <c r="H76" t="s">
        <v>514</v>
      </c>
      <c r="I76" t="s">
        <v>306</v>
      </c>
      <c r="J76" t="s">
        <v>612</v>
      </c>
      <c r="K76" t="s">
        <v>613</v>
      </c>
      <c r="L76" t="s">
        <v>614</v>
      </c>
      <c r="M76" t="s">
        <v>21</v>
      </c>
    </row>
    <row r="77" spans="1:13" x14ac:dyDescent="0.3">
      <c r="A77" s="1">
        <v>75</v>
      </c>
      <c r="B77" t="s">
        <v>615</v>
      </c>
      <c r="C77" t="s">
        <v>603</v>
      </c>
      <c r="D77" t="s">
        <v>616</v>
      </c>
      <c r="E77" t="s">
        <v>195</v>
      </c>
      <c r="F77" t="s">
        <v>617</v>
      </c>
      <c r="G77" t="s">
        <v>618</v>
      </c>
      <c r="H77" t="s">
        <v>619</v>
      </c>
      <c r="I77" t="s">
        <v>66</v>
      </c>
      <c r="J77" t="s">
        <v>620</v>
      </c>
      <c r="K77" t="s">
        <v>172</v>
      </c>
      <c r="L77" t="s">
        <v>621</v>
      </c>
      <c r="M77" t="s">
        <v>310</v>
      </c>
    </row>
    <row r="78" spans="1:13" x14ac:dyDescent="0.3">
      <c r="A78" s="1">
        <v>76</v>
      </c>
      <c r="B78" t="s">
        <v>622</v>
      </c>
      <c r="C78" t="s">
        <v>603</v>
      </c>
      <c r="D78" t="s">
        <v>623</v>
      </c>
      <c r="E78" t="s">
        <v>282</v>
      </c>
      <c r="F78" t="s">
        <v>624</v>
      </c>
      <c r="G78" t="s">
        <v>625</v>
      </c>
      <c r="H78" t="s">
        <v>625</v>
      </c>
      <c r="I78" t="s">
        <v>626</v>
      </c>
      <c r="J78" t="s">
        <v>627</v>
      </c>
      <c r="K78" t="s">
        <v>628</v>
      </c>
      <c r="L78" t="s">
        <v>629</v>
      </c>
      <c r="M78" t="s">
        <v>373</v>
      </c>
    </row>
    <row r="79" spans="1:13" x14ac:dyDescent="0.3">
      <c r="A79" s="1">
        <v>77</v>
      </c>
      <c r="B79" t="s">
        <v>403</v>
      </c>
      <c r="C79" t="s">
        <v>603</v>
      </c>
      <c r="D79" t="s">
        <v>108</v>
      </c>
      <c r="E79" t="s">
        <v>282</v>
      </c>
      <c r="F79" t="s">
        <v>167</v>
      </c>
      <c r="G79" t="s">
        <v>630</v>
      </c>
      <c r="H79" t="s">
        <v>631</v>
      </c>
      <c r="I79" t="s">
        <v>247</v>
      </c>
      <c r="J79" t="s">
        <v>632</v>
      </c>
      <c r="K79" t="s">
        <v>633</v>
      </c>
      <c r="L79" t="s">
        <v>634</v>
      </c>
      <c r="M79" t="s">
        <v>21</v>
      </c>
    </row>
    <row r="80" spans="1:13" x14ac:dyDescent="0.3">
      <c r="A80" s="1">
        <v>78</v>
      </c>
      <c r="B80" t="s">
        <v>635</v>
      </c>
      <c r="C80" t="s">
        <v>603</v>
      </c>
      <c r="D80" t="s">
        <v>12</v>
      </c>
      <c r="E80" t="s">
        <v>292</v>
      </c>
      <c r="F80" t="s">
        <v>255</v>
      </c>
      <c r="G80" t="s">
        <v>636</v>
      </c>
      <c r="H80" t="s">
        <v>637</v>
      </c>
      <c r="I80" t="s">
        <v>125</v>
      </c>
      <c r="J80" t="s">
        <v>638</v>
      </c>
      <c r="K80" t="s">
        <v>639</v>
      </c>
      <c r="L80" t="s">
        <v>640</v>
      </c>
      <c r="M80" t="s">
        <v>21</v>
      </c>
    </row>
    <row r="81" spans="1:13" x14ac:dyDescent="0.3">
      <c r="A81" s="1">
        <v>79</v>
      </c>
      <c r="B81" t="s">
        <v>641</v>
      </c>
      <c r="C81" t="s">
        <v>477</v>
      </c>
      <c r="D81" t="s">
        <v>223</v>
      </c>
      <c r="E81" t="s">
        <v>642</v>
      </c>
      <c r="F81" t="s">
        <v>643</v>
      </c>
      <c r="G81" t="s">
        <v>644</v>
      </c>
      <c r="H81" t="s">
        <v>644</v>
      </c>
      <c r="I81" t="s">
        <v>502</v>
      </c>
      <c r="J81" t="s">
        <v>516</v>
      </c>
      <c r="K81" t="s">
        <v>645</v>
      </c>
      <c r="L81" t="s">
        <v>646</v>
      </c>
      <c r="M81" t="s">
        <v>647</v>
      </c>
    </row>
    <row r="82" spans="1:13" x14ac:dyDescent="0.3">
      <c r="A82" s="1">
        <v>80</v>
      </c>
      <c r="B82" t="s">
        <v>648</v>
      </c>
      <c r="C82" t="s">
        <v>603</v>
      </c>
      <c r="D82" t="s">
        <v>649</v>
      </c>
      <c r="E82" t="s">
        <v>141</v>
      </c>
      <c r="F82" t="s">
        <v>167</v>
      </c>
      <c r="G82" t="s">
        <v>650</v>
      </c>
      <c r="H82" t="s">
        <v>651</v>
      </c>
      <c r="I82" t="s">
        <v>189</v>
      </c>
      <c r="J82" t="s">
        <v>92</v>
      </c>
      <c r="K82" t="s">
        <v>652</v>
      </c>
      <c r="L82" t="s">
        <v>653</v>
      </c>
      <c r="M82" t="s">
        <v>21</v>
      </c>
    </row>
    <row r="83" spans="1:13" x14ac:dyDescent="0.3">
      <c r="A83" s="1">
        <v>81</v>
      </c>
      <c r="B83" t="s">
        <v>654</v>
      </c>
      <c r="C83" t="s">
        <v>603</v>
      </c>
      <c r="D83" t="s">
        <v>655</v>
      </c>
      <c r="E83" t="s">
        <v>656</v>
      </c>
      <c r="F83" t="s">
        <v>657</v>
      </c>
      <c r="G83" t="s">
        <v>277</v>
      </c>
      <c r="H83" t="s">
        <v>277</v>
      </c>
      <c r="I83" t="s">
        <v>247</v>
      </c>
      <c r="J83" t="s">
        <v>171</v>
      </c>
      <c r="K83" t="s">
        <v>658</v>
      </c>
      <c r="L83" t="s">
        <v>659</v>
      </c>
      <c r="M83" t="s">
        <v>212</v>
      </c>
    </row>
    <row r="84" spans="1:13" x14ac:dyDescent="0.3">
      <c r="A84" s="1">
        <v>82</v>
      </c>
      <c r="B84" t="s">
        <v>660</v>
      </c>
      <c r="C84" t="s">
        <v>477</v>
      </c>
      <c r="D84" t="s">
        <v>661</v>
      </c>
      <c r="E84" t="s">
        <v>329</v>
      </c>
      <c r="F84" t="s">
        <v>662</v>
      </c>
      <c r="G84" t="s">
        <v>663</v>
      </c>
      <c r="H84" t="s">
        <v>663</v>
      </c>
      <c r="I84" t="s">
        <v>664</v>
      </c>
      <c r="J84" t="s">
        <v>350</v>
      </c>
      <c r="K84" t="s">
        <v>665</v>
      </c>
      <c r="L84" t="s">
        <v>666</v>
      </c>
      <c r="M84" t="s">
        <v>212</v>
      </c>
    </row>
    <row r="85" spans="1:13" x14ac:dyDescent="0.3">
      <c r="A85" s="1">
        <v>83</v>
      </c>
      <c r="B85" t="s">
        <v>667</v>
      </c>
      <c r="C85" t="s">
        <v>477</v>
      </c>
      <c r="D85" t="s">
        <v>185</v>
      </c>
      <c r="E85" t="s">
        <v>668</v>
      </c>
      <c r="F85" t="s">
        <v>669</v>
      </c>
      <c r="G85" t="s">
        <v>670</v>
      </c>
      <c r="H85" t="s">
        <v>671</v>
      </c>
      <c r="I85" t="s">
        <v>672</v>
      </c>
      <c r="J85" t="s">
        <v>673</v>
      </c>
      <c r="K85" t="s">
        <v>674</v>
      </c>
      <c r="L85" t="s">
        <v>675</v>
      </c>
      <c r="M85" t="s">
        <v>212</v>
      </c>
    </row>
    <row r="86" spans="1:13" x14ac:dyDescent="0.3">
      <c r="A86" s="1">
        <v>84</v>
      </c>
      <c r="B86" t="s">
        <v>676</v>
      </c>
      <c r="C86" t="s">
        <v>477</v>
      </c>
      <c r="D86" t="s">
        <v>404</v>
      </c>
      <c r="E86" t="s">
        <v>329</v>
      </c>
      <c r="F86" t="s">
        <v>677</v>
      </c>
      <c r="G86" t="s">
        <v>678</v>
      </c>
      <c r="H86" t="s">
        <v>679</v>
      </c>
      <c r="I86" t="s">
        <v>574</v>
      </c>
      <c r="J86" t="s">
        <v>680</v>
      </c>
      <c r="K86" t="s">
        <v>681</v>
      </c>
      <c r="L86" t="s">
        <v>682</v>
      </c>
      <c r="M86" t="s">
        <v>564</v>
      </c>
    </row>
    <row r="87" spans="1:13" x14ac:dyDescent="0.3">
      <c r="A87" s="1">
        <v>85</v>
      </c>
      <c r="B87" t="s">
        <v>683</v>
      </c>
      <c r="C87" t="s">
        <v>603</v>
      </c>
      <c r="D87" t="s">
        <v>337</v>
      </c>
      <c r="E87" t="s">
        <v>684</v>
      </c>
      <c r="F87" t="s">
        <v>215</v>
      </c>
      <c r="G87" t="s">
        <v>685</v>
      </c>
      <c r="H87" t="s">
        <v>685</v>
      </c>
      <c r="I87" t="s">
        <v>306</v>
      </c>
      <c r="J87" t="s">
        <v>638</v>
      </c>
      <c r="K87" t="s">
        <v>113</v>
      </c>
      <c r="L87" t="s">
        <v>686</v>
      </c>
      <c r="M87" t="s">
        <v>687</v>
      </c>
    </row>
    <row r="88" spans="1:13" x14ac:dyDescent="0.3">
      <c r="A88" s="1">
        <v>86</v>
      </c>
      <c r="B88" t="s">
        <v>688</v>
      </c>
      <c r="C88" t="s">
        <v>603</v>
      </c>
      <c r="D88" t="s">
        <v>24</v>
      </c>
      <c r="E88" t="s">
        <v>689</v>
      </c>
      <c r="F88" t="s">
        <v>690</v>
      </c>
      <c r="G88" t="s">
        <v>691</v>
      </c>
      <c r="H88" t="s">
        <v>692</v>
      </c>
      <c r="I88" t="s">
        <v>599</v>
      </c>
      <c r="J88" t="s">
        <v>693</v>
      </c>
      <c r="K88" t="s">
        <v>608</v>
      </c>
      <c r="L88" t="s">
        <v>694</v>
      </c>
      <c r="M88" t="s">
        <v>453</v>
      </c>
    </row>
    <row r="89" spans="1:13" x14ac:dyDescent="0.3">
      <c r="A89" s="1">
        <v>87</v>
      </c>
      <c r="B89" t="s">
        <v>695</v>
      </c>
      <c r="C89" t="s">
        <v>477</v>
      </c>
      <c r="D89" t="s">
        <v>12</v>
      </c>
      <c r="E89" t="s">
        <v>696</v>
      </c>
      <c r="F89" t="s">
        <v>697</v>
      </c>
      <c r="G89" t="s">
        <v>698</v>
      </c>
      <c r="H89" t="s">
        <v>698</v>
      </c>
      <c r="I89" t="s">
        <v>515</v>
      </c>
      <c r="J89" t="s">
        <v>632</v>
      </c>
      <c r="K89" t="s">
        <v>699</v>
      </c>
      <c r="L89" t="s">
        <v>700</v>
      </c>
      <c r="M89" t="s">
        <v>701</v>
      </c>
    </row>
    <row r="90" spans="1:13" x14ac:dyDescent="0.3">
      <c r="A90" s="1">
        <v>88</v>
      </c>
      <c r="B90" t="s">
        <v>702</v>
      </c>
      <c r="C90" t="s">
        <v>603</v>
      </c>
      <c r="D90" t="s">
        <v>703</v>
      </c>
      <c r="E90" t="s">
        <v>704</v>
      </c>
      <c r="F90" t="s">
        <v>424</v>
      </c>
      <c r="G90" t="s">
        <v>705</v>
      </c>
      <c r="H90" t="s">
        <v>706</v>
      </c>
      <c r="I90" t="s">
        <v>707</v>
      </c>
      <c r="J90" t="s">
        <v>708</v>
      </c>
      <c r="K90" t="s">
        <v>709</v>
      </c>
      <c r="L90" t="s">
        <v>710</v>
      </c>
      <c r="M90" t="s">
        <v>21</v>
      </c>
    </row>
    <row r="91" spans="1:13" x14ac:dyDescent="0.3">
      <c r="A91" s="1">
        <v>89</v>
      </c>
      <c r="B91" t="s">
        <v>711</v>
      </c>
      <c r="C91" t="s">
        <v>603</v>
      </c>
      <c r="D91" t="s">
        <v>712</v>
      </c>
      <c r="E91" t="s">
        <v>713</v>
      </c>
      <c r="F91" t="s">
        <v>714</v>
      </c>
      <c r="G91" t="s">
        <v>715</v>
      </c>
      <c r="H91" t="s">
        <v>716</v>
      </c>
      <c r="I91" t="s">
        <v>272</v>
      </c>
      <c r="J91" t="s">
        <v>18</v>
      </c>
      <c r="K91" t="s">
        <v>360</v>
      </c>
      <c r="L91" t="s">
        <v>717</v>
      </c>
      <c r="M91" t="s">
        <v>718</v>
      </c>
    </row>
    <row r="92" spans="1:13" x14ac:dyDescent="0.3">
      <c r="A92" s="1">
        <v>90</v>
      </c>
      <c r="B92" t="s">
        <v>719</v>
      </c>
      <c r="C92" t="s">
        <v>603</v>
      </c>
      <c r="D92" t="s">
        <v>12</v>
      </c>
      <c r="E92" t="s">
        <v>486</v>
      </c>
      <c r="F92" t="s">
        <v>720</v>
      </c>
      <c r="G92" t="s">
        <v>721</v>
      </c>
      <c r="H92" t="s">
        <v>722</v>
      </c>
      <c r="I92" t="s">
        <v>296</v>
      </c>
      <c r="J92" t="s">
        <v>395</v>
      </c>
      <c r="K92" t="s">
        <v>723</v>
      </c>
      <c r="L92" t="s">
        <v>724</v>
      </c>
      <c r="M92" t="s">
        <v>21</v>
      </c>
    </row>
    <row r="93" spans="1:13" x14ac:dyDescent="0.3">
      <c r="A93" s="1">
        <v>91</v>
      </c>
      <c r="B93" t="s">
        <v>725</v>
      </c>
      <c r="C93" t="s">
        <v>603</v>
      </c>
      <c r="D93" t="s">
        <v>604</v>
      </c>
      <c r="E93" t="s">
        <v>329</v>
      </c>
      <c r="F93" t="s">
        <v>726</v>
      </c>
      <c r="G93" t="s">
        <v>727</v>
      </c>
      <c r="H93" t="s">
        <v>728</v>
      </c>
      <c r="I93" t="s">
        <v>134</v>
      </c>
      <c r="J93" t="s">
        <v>708</v>
      </c>
      <c r="K93" t="s">
        <v>729</v>
      </c>
      <c r="L93" t="s">
        <v>730</v>
      </c>
      <c r="M93" t="s">
        <v>21</v>
      </c>
    </row>
    <row r="94" spans="1:13" x14ac:dyDescent="0.3">
      <c r="A94" s="1">
        <v>92</v>
      </c>
      <c r="B94" t="s">
        <v>731</v>
      </c>
      <c r="C94" t="s">
        <v>603</v>
      </c>
      <c r="D94" t="s">
        <v>140</v>
      </c>
      <c r="E94" t="s">
        <v>329</v>
      </c>
      <c r="F94" t="s">
        <v>255</v>
      </c>
      <c r="G94" t="s">
        <v>732</v>
      </c>
      <c r="H94" t="s">
        <v>733</v>
      </c>
      <c r="I94" t="s">
        <v>734</v>
      </c>
      <c r="J94" t="s">
        <v>735</v>
      </c>
      <c r="K94" t="s">
        <v>736</v>
      </c>
      <c r="L94" t="s">
        <v>737</v>
      </c>
      <c r="M94" t="s">
        <v>21</v>
      </c>
    </row>
    <row r="95" spans="1:13" x14ac:dyDescent="0.3">
      <c r="A95" s="1">
        <v>93</v>
      </c>
      <c r="B95" t="s">
        <v>738</v>
      </c>
      <c r="C95" t="s">
        <v>603</v>
      </c>
      <c r="D95" t="s">
        <v>12</v>
      </c>
      <c r="E95" t="s">
        <v>739</v>
      </c>
      <c r="F95" t="s">
        <v>740</v>
      </c>
      <c r="G95" t="s">
        <v>741</v>
      </c>
      <c r="H95" t="s">
        <v>741</v>
      </c>
      <c r="I95" t="s">
        <v>458</v>
      </c>
      <c r="J95" t="s">
        <v>503</v>
      </c>
      <c r="K95" t="s">
        <v>742</v>
      </c>
      <c r="L95" t="s">
        <v>743</v>
      </c>
      <c r="M95" t="s">
        <v>744</v>
      </c>
    </row>
    <row r="96" spans="1:13" x14ac:dyDescent="0.3">
      <c r="A96" s="1">
        <v>94</v>
      </c>
      <c r="B96" t="s">
        <v>745</v>
      </c>
      <c r="C96" t="s">
        <v>603</v>
      </c>
      <c r="D96" t="s">
        <v>746</v>
      </c>
      <c r="E96" t="s">
        <v>262</v>
      </c>
      <c r="F96" t="s">
        <v>167</v>
      </c>
      <c r="G96" t="s">
        <v>747</v>
      </c>
      <c r="H96" t="s">
        <v>748</v>
      </c>
      <c r="I96" t="s">
        <v>749</v>
      </c>
      <c r="J96" t="s">
        <v>750</v>
      </c>
      <c r="K96" t="s">
        <v>366</v>
      </c>
      <c r="L96" t="s">
        <v>751</v>
      </c>
      <c r="M96" t="s">
        <v>21</v>
      </c>
    </row>
    <row r="97" spans="1:13" x14ac:dyDescent="0.3">
      <c r="A97" s="1">
        <v>95</v>
      </c>
      <c r="B97" t="s">
        <v>752</v>
      </c>
      <c r="C97" t="s">
        <v>603</v>
      </c>
      <c r="D97" t="s">
        <v>12</v>
      </c>
      <c r="E97" t="s">
        <v>753</v>
      </c>
      <c r="F97" t="s">
        <v>754</v>
      </c>
      <c r="G97" t="s">
        <v>207</v>
      </c>
      <c r="H97" t="s">
        <v>207</v>
      </c>
      <c r="I97" t="s">
        <v>707</v>
      </c>
      <c r="J97" t="s">
        <v>673</v>
      </c>
      <c r="K97" t="s">
        <v>360</v>
      </c>
      <c r="L97" t="s">
        <v>755</v>
      </c>
      <c r="M97" t="s">
        <v>212</v>
      </c>
    </row>
    <row r="98" spans="1:13" x14ac:dyDescent="0.3">
      <c r="A98" s="1">
        <v>96</v>
      </c>
      <c r="B98" t="s">
        <v>756</v>
      </c>
      <c r="C98" t="s">
        <v>603</v>
      </c>
      <c r="D98" t="s">
        <v>757</v>
      </c>
      <c r="E98" t="s">
        <v>758</v>
      </c>
      <c r="F98" t="s">
        <v>313</v>
      </c>
      <c r="G98" t="s">
        <v>759</v>
      </c>
      <c r="H98" t="s">
        <v>759</v>
      </c>
      <c r="I98" t="s">
        <v>450</v>
      </c>
      <c r="J98" t="s">
        <v>516</v>
      </c>
      <c r="K98" t="s">
        <v>760</v>
      </c>
      <c r="L98" t="s">
        <v>761</v>
      </c>
      <c r="M98" t="s">
        <v>373</v>
      </c>
    </row>
    <row r="99" spans="1:13" x14ac:dyDescent="0.3">
      <c r="A99" s="1">
        <v>97</v>
      </c>
      <c r="B99" t="s">
        <v>762</v>
      </c>
      <c r="C99" t="s">
        <v>603</v>
      </c>
      <c r="D99" t="s">
        <v>763</v>
      </c>
      <c r="E99" t="s">
        <v>45</v>
      </c>
      <c r="F99" t="s">
        <v>167</v>
      </c>
      <c r="G99" t="s">
        <v>85</v>
      </c>
      <c r="H99" t="s">
        <v>85</v>
      </c>
      <c r="I99" t="s">
        <v>764</v>
      </c>
      <c r="J99" t="s">
        <v>765</v>
      </c>
      <c r="K99" t="s">
        <v>104</v>
      </c>
      <c r="L99" t="s">
        <v>766</v>
      </c>
      <c r="M99" t="s">
        <v>21</v>
      </c>
    </row>
    <row r="100" spans="1:13" x14ac:dyDescent="0.3">
      <c r="A100" s="1">
        <v>98</v>
      </c>
      <c r="B100" t="s">
        <v>767</v>
      </c>
      <c r="C100" t="s">
        <v>603</v>
      </c>
      <c r="D100" t="s">
        <v>422</v>
      </c>
      <c r="E100" t="s">
        <v>768</v>
      </c>
      <c r="F100" t="s">
        <v>769</v>
      </c>
      <c r="G100" t="s">
        <v>770</v>
      </c>
      <c r="H100" t="s">
        <v>770</v>
      </c>
      <c r="I100" t="s">
        <v>316</v>
      </c>
      <c r="J100" t="s">
        <v>557</v>
      </c>
      <c r="K100" t="s">
        <v>172</v>
      </c>
      <c r="L100" t="s">
        <v>771</v>
      </c>
      <c r="M100" t="s">
        <v>21</v>
      </c>
    </row>
    <row r="101" spans="1:13" x14ac:dyDescent="0.3">
      <c r="A101" s="1">
        <v>99</v>
      </c>
      <c r="B101" t="s">
        <v>772</v>
      </c>
      <c r="C101" t="s">
        <v>603</v>
      </c>
      <c r="D101" t="s">
        <v>773</v>
      </c>
      <c r="E101" t="s">
        <v>774</v>
      </c>
      <c r="F101" t="s">
        <v>775</v>
      </c>
      <c r="G101" t="s">
        <v>776</v>
      </c>
      <c r="H101" t="s">
        <v>777</v>
      </c>
      <c r="I101" t="s">
        <v>359</v>
      </c>
      <c r="J101" t="s">
        <v>778</v>
      </c>
      <c r="K101" t="s">
        <v>639</v>
      </c>
      <c r="L101" t="s">
        <v>779</v>
      </c>
      <c r="M101" t="s">
        <v>373</v>
      </c>
    </row>
    <row r="102" spans="1:13" x14ac:dyDescent="0.3">
      <c r="A102" s="1">
        <v>100</v>
      </c>
      <c r="B102" t="s">
        <v>780</v>
      </c>
      <c r="C102" t="s">
        <v>603</v>
      </c>
      <c r="D102" t="s">
        <v>478</v>
      </c>
      <c r="E102" t="s">
        <v>781</v>
      </c>
      <c r="F102" t="s">
        <v>782</v>
      </c>
      <c r="G102" t="s">
        <v>783</v>
      </c>
      <c r="H102" t="s">
        <v>784</v>
      </c>
      <c r="I102" t="s">
        <v>134</v>
      </c>
      <c r="J102" t="s">
        <v>735</v>
      </c>
      <c r="K102" t="s">
        <v>785</v>
      </c>
      <c r="L102" t="s">
        <v>786</v>
      </c>
      <c r="M102" t="s">
        <v>787</v>
      </c>
    </row>
    <row r="103" spans="1:13" x14ac:dyDescent="0.3">
      <c r="A103" s="1">
        <v>101</v>
      </c>
      <c r="B103" t="s">
        <v>788</v>
      </c>
      <c r="C103" t="s">
        <v>603</v>
      </c>
      <c r="D103" t="s">
        <v>24</v>
      </c>
      <c r="E103" t="s">
        <v>195</v>
      </c>
      <c r="F103" t="s">
        <v>789</v>
      </c>
      <c r="G103" t="s">
        <v>790</v>
      </c>
      <c r="H103" t="s">
        <v>791</v>
      </c>
      <c r="I103" t="s">
        <v>734</v>
      </c>
      <c r="J103" t="s">
        <v>680</v>
      </c>
      <c r="K103" t="s">
        <v>792</v>
      </c>
      <c r="L103" t="s">
        <v>793</v>
      </c>
      <c r="M103" t="s">
        <v>21</v>
      </c>
    </row>
    <row r="104" spans="1:13" x14ac:dyDescent="0.3">
      <c r="A104" s="1">
        <v>102</v>
      </c>
      <c r="B104" t="s">
        <v>794</v>
      </c>
      <c r="C104" t="s">
        <v>603</v>
      </c>
      <c r="D104" t="s">
        <v>795</v>
      </c>
      <c r="E104" t="s">
        <v>796</v>
      </c>
      <c r="F104" t="s">
        <v>797</v>
      </c>
      <c r="G104" t="s">
        <v>798</v>
      </c>
      <c r="H104" t="s">
        <v>798</v>
      </c>
      <c r="I104" t="s">
        <v>799</v>
      </c>
      <c r="J104" t="s">
        <v>800</v>
      </c>
      <c r="K104" t="s">
        <v>801</v>
      </c>
      <c r="L104" t="s">
        <v>802</v>
      </c>
      <c r="M104" t="s">
        <v>21</v>
      </c>
    </row>
    <row r="105" spans="1:13" x14ac:dyDescent="0.3">
      <c r="A105" s="1">
        <v>103</v>
      </c>
      <c r="B105" t="s">
        <v>803</v>
      </c>
      <c r="C105" t="s">
        <v>603</v>
      </c>
      <c r="D105" t="s">
        <v>804</v>
      </c>
      <c r="E105" t="s">
        <v>805</v>
      </c>
      <c r="F105" t="s">
        <v>806</v>
      </c>
      <c r="G105" t="s">
        <v>807</v>
      </c>
      <c r="H105" t="s">
        <v>808</v>
      </c>
      <c r="I105" t="s">
        <v>809</v>
      </c>
      <c r="J105" t="s">
        <v>153</v>
      </c>
      <c r="K105" t="s">
        <v>810</v>
      </c>
      <c r="L105" t="s">
        <v>811</v>
      </c>
      <c r="M105" t="s">
        <v>21</v>
      </c>
    </row>
    <row r="106" spans="1:13" x14ac:dyDescent="0.3">
      <c r="A106" s="1">
        <v>104</v>
      </c>
      <c r="B106" t="s">
        <v>812</v>
      </c>
      <c r="C106" t="s">
        <v>603</v>
      </c>
      <c r="D106" t="s">
        <v>813</v>
      </c>
      <c r="E106" t="s">
        <v>45</v>
      </c>
      <c r="F106" t="s">
        <v>814</v>
      </c>
      <c r="G106" t="s">
        <v>815</v>
      </c>
      <c r="H106" t="s">
        <v>815</v>
      </c>
      <c r="I106" t="s">
        <v>189</v>
      </c>
      <c r="J106" t="s">
        <v>680</v>
      </c>
      <c r="K106" t="s">
        <v>240</v>
      </c>
      <c r="L106" t="s">
        <v>816</v>
      </c>
      <c r="M106" t="s">
        <v>21</v>
      </c>
    </row>
    <row r="107" spans="1:13" x14ac:dyDescent="0.3">
      <c r="A107" s="1">
        <v>105</v>
      </c>
      <c r="B107" t="s">
        <v>817</v>
      </c>
      <c r="C107" t="s">
        <v>603</v>
      </c>
      <c r="D107" t="s">
        <v>354</v>
      </c>
      <c r="E107" t="s">
        <v>158</v>
      </c>
      <c r="F107" t="s">
        <v>818</v>
      </c>
      <c r="G107" t="s">
        <v>819</v>
      </c>
      <c r="H107" t="s">
        <v>820</v>
      </c>
      <c r="I107" t="s">
        <v>821</v>
      </c>
      <c r="J107" t="s">
        <v>365</v>
      </c>
      <c r="K107" t="s">
        <v>822</v>
      </c>
      <c r="L107" t="s">
        <v>823</v>
      </c>
      <c r="M107" t="s">
        <v>21</v>
      </c>
    </row>
    <row r="108" spans="1:13" x14ac:dyDescent="0.3">
      <c r="A108" s="1">
        <v>106</v>
      </c>
      <c r="B108" t="s">
        <v>824</v>
      </c>
      <c r="C108" t="s">
        <v>603</v>
      </c>
      <c r="D108" t="s">
        <v>825</v>
      </c>
      <c r="E108" t="s">
        <v>826</v>
      </c>
      <c r="F108" t="s">
        <v>827</v>
      </c>
      <c r="G108" t="s">
        <v>828</v>
      </c>
      <c r="H108" t="s">
        <v>829</v>
      </c>
      <c r="I108" t="s">
        <v>466</v>
      </c>
      <c r="J108" t="s">
        <v>436</v>
      </c>
      <c r="K108" t="s">
        <v>360</v>
      </c>
      <c r="L108" t="s">
        <v>830</v>
      </c>
      <c r="M108" t="s">
        <v>831</v>
      </c>
    </row>
    <row r="109" spans="1:13" x14ac:dyDescent="0.3">
      <c r="A109" s="1">
        <v>107</v>
      </c>
      <c r="B109" t="s">
        <v>832</v>
      </c>
      <c r="C109" t="s">
        <v>603</v>
      </c>
      <c r="D109" t="s">
        <v>833</v>
      </c>
      <c r="E109" t="s">
        <v>282</v>
      </c>
      <c r="F109" t="s">
        <v>255</v>
      </c>
      <c r="G109" t="s">
        <v>834</v>
      </c>
      <c r="H109" t="s">
        <v>834</v>
      </c>
      <c r="I109" t="s">
        <v>574</v>
      </c>
      <c r="J109" t="s">
        <v>58</v>
      </c>
      <c r="K109" t="s">
        <v>590</v>
      </c>
      <c r="L109" t="s">
        <v>835</v>
      </c>
      <c r="M109" t="s">
        <v>21</v>
      </c>
    </row>
    <row r="110" spans="1:13" x14ac:dyDescent="0.3">
      <c r="A110" s="1">
        <v>108</v>
      </c>
      <c r="B110" t="s">
        <v>836</v>
      </c>
      <c r="C110" t="s">
        <v>837</v>
      </c>
      <c r="D110" t="s">
        <v>223</v>
      </c>
      <c r="E110" t="s">
        <v>329</v>
      </c>
      <c r="F110" t="s">
        <v>838</v>
      </c>
      <c r="G110" t="s">
        <v>839</v>
      </c>
      <c r="H110" t="s">
        <v>839</v>
      </c>
      <c r="I110" t="s">
        <v>840</v>
      </c>
      <c r="J110" t="s">
        <v>248</v>
      </c>
      <c r="K110" t="s">
        <v>608</v>
      </c>
      <c r="L110" t="s">
        <v>841</v>
      </c>
      <c r="M110" t="s">
        <v>373</v>
      </c>
    </row>
    <row r="111" spans="1:13" x14ac:dyDescent="0.3">
      <c r="A111" s="1">
        <v>109</v>
      </c>
      <c r="B111" t="s">
        <v>842</v>
      </c>
      <c r="C111" t="s">
        <v>603</v>
      </c>
      <c r="D111" t="s">
        <v>843</v>
      </c>
      <c r="E111" t="s">
        <v>282</v>
      </c>
      <c r="F111" t="s">
        <v>844</v>
      </c>
      <c r="G111" t="s">
        <v>845</v>
      </c>
      <c r="H111" t="s">
        <v>846</v>
      </c>
      <c r="I111" t="s">
        <v>847</v>
      </c>
      <c r="J111" t="s">
        <v>848</v>
      </c>
      <c r="K111" t="s">
        <v>849</v>
      </c>
      <c r="L111" t="s">
        <v>850</v>
      </c>
      <c r="M111" t="s">
        <v>21</v>
      </c>
    </row>
    <row r="112" spans="1:13" x14ac:dyDescent="0.3">
      <c r="A112" s="1">
        <v>110</v>
      </c>
      <c r="B112" t="s">
        <v>851</v>
      </c>
      <c r="C112" t="s">
        <v>603</v>
      </c>
      <c r="D112" t="s">
        <v>852</v>
      </c>
      <c r="E112" t="s">
        <v>254</v>
      </c>
      <c r="F112" t="s">
        <v>853</v>
      </c>
      <c r="G112" t="s">
        <v>854</v>
      </c>
      <c r="H112" t="s">
        <v>855</v>
      </c>
      <c r="I112" t="s">
        <v>91</v>
      </c>
      <c r="J112" t="s">
        <v>638</v>
      </c>
      <c r="K112" t="s">
        <v>633</v>
      </c>
      <c r="L112" t="s">
        <v>856</v>
      </c>
      <c r="M112" t="s">
        <v>857</v>
      </c>
    </row>
    <row r="113" spans="1:13" x14ac:dyDescent="0.3">
      <c r="A113" s="1">
        <v>111</v>
      </c>
      <c r="B113" t="s">
        <v>858</v>
      </c>
      <c r="C113" t="s">
        <v>837</v>
      </c>
      <c r="D113" t="s">
        <v>859</v>
      </c>
      <c r="E113" t="s">
        <v>158</v>
      </c>
      <c r="F113" t="s">
        <v>860</v>
      </c>
      <c r="G113" t="s">
        <v>861</v>
      </c>
      <c r="H113" t="s">
        <v>861</v>
      </c>
      <c r="I113" t="s">
        <v>862</v>
      </c>
      <c r="J113" t="s">
        <v>153</v>
      </c>
      <c r="K113" t="s">
        <v>863</v>
      </c>
      <c r="L113" t="s">
        <v>864</v>
      </c>
      <c r="M113" t="s">
        <v>373</v>
      </c>
    </row>
    <row r="114" spans="1:13" x14ac:dyDescent="0.3">
      <c r="A114" s="1">
        <v>112</v>
      </c>
      <c r="B114" t="s">
        <v>865</v>
      </c>
      <c r="C114" t="s">
        <v>603</v>
      </c>
      <c r="D114" t="s">
        <v>72</v>
      </c>
      <c r="E114" t="s">
        <v>63</v>
      </c>
      <c r="F114" t="s">
        <v>866</v>
      </c>
      <c r="G114" t="s">
        <v>867</v>
      </c>
      <c r="H114" t="s">
        <v>867</v>
      </c>
      <c r="I114" t="s">
        <v>385</v>
      </c>
      <c r="J114" t="s">
        <v>868</v>
      </c>
      <c r="K114" t="s">
        <v>460</v>
      </c>
      <c r="L114" t="s">
        <v>869</v>
      </c>
      <c r="M114" t="s">
        <v>43</v>
      </c>
    </row>
    <row r="115" spans="1:13" x14ac:dyDescent="0.3">
      <c r="A115" s="1">
        <v>113</v>
      </c>
      <c r="B115" t="s">
        <v>870</v>
      </c>
      <c r="C115" t="s">
        <v>603</v>
      </c>
      <c r="D115" t="s">
        <v>24</v>
      </c>
      <c r="E115" t="s">
        <v>871</v>
      </c>
      <c r="F115" t="s">
        <v>872</v>
      </c>
      <c r="G115" t="s">
        <v>873</v>
      </c>
      <c r="H115" t="s">
        <v>874</v>
      </c>
      <c r="I115" t="s">
        <v>359</v>
      </c>
      <c r="J115" t="s">
        <v>875</v>
      </c>
      <c r="K115" t="s">
        <v>509</v>
      </c>
      <c r="L115" t="s">
        <v>876</v>
      </c>
      <c r="M115" t="s">
        <v>21</v>
      </c>
    </row>
    <row r="116" spans="1:13" x14ac:dyDescent="0.3">
      <c r="A116" s="1">
        <v>114</v>
      </c>
      <c r="B116" t="s">
        <v>877</v>
      </c>
      <c r="C116" t="s">
        <v>603</v>
      </c>
      <c r="D116" t="s">
        <v>12</v>
      </c>
      <c r="E116" t="s">
        <v>878</v>
      </c>
      <c r="F116" t="s">
        <v>879</v>
      </c>
      <c r="G116" t="s">
        <v>880</v>
      </c>
      <c r="H116" t="s">
        <v>880</v>
      </c>
      <c r="I116" t="s">
        <v>408</v>
      </c>
      <c r="J116" t="s">
        <v>881</v>
      </c>
      <c r="K116" t="s">
        <v>882</v>
      </c>
      <c r="L116" t="s">
        <v>883</v>
      </c>
      <c r="M116" t="s">
        <v>884</v>
      </c>
    </row>
    <row r="117" spans="1:13" x14ac:dyDescent="0.3">
      <c r="A117" s="1">
        <v>115</v>
      </c>
      <c r="B117" t="s">
        <v>885</v>
      </c>
      <c r="C117" t="s">
        <v>837</v>
      </c>
      <c r="D117" t="s">
        <v>886</v>
      </c>
      <c r="E117" t="s">
        <v>166</v>
      </c>
      <c r="F117" t="s">
        <v>887</v>
      </c>
      <c r="G117" t="s">
        <v>888</v>
      </c>
      <c r="H117" t="s">
        <v>889</v>
      </c>
      <c r="I117" t="s">
        <v>333</v>
      </c>
      <c r="J117" t="s">
        <v>307</v>
      </c>
      <c r="K117" t="s">
        <v>890</v>
      </c>
      <c r="L117" t="s">
        <v>891</v>
      </c>
      <c r="M117" t="s">
        <v>21</v>
      </c>
    </row>
    <row r="118" spans="1:13" x14ac:dyDescent="0.3">
      <c r="A118" s="1">
        <v>116</v>
      </c>
      <c r="B118" t="s">
        <v>892</v>
      </c>
      <c r="C118" t="s">
        <v>603</v>
      </c>
      <c r="D118" t="s">
        <v>893</v>
      </c>
      <c r="E118" t="s">
        <v>423</v>
      </c>
      <c r="F118" t="s">
        <v>894</v>
      </c>
      <c r="G118" t="s">
        <v>895</v>
      </c>
      <c r="H118" t="s">
        <v>896</v>
      </c>
      <c r="I118" t="s">
        <v>897</v>
      </c>
      <c r="J118" t="s">
        <v>875</v>
      </c>
      <c r="K118" t="s">
        <v>898</v>
      </c>
      <c r="L118" t="s">
        <v>899</v>
      </c>
      <c r="M118" t="s">
        <v>21</v>
      </c>
    </row>
    <row r="119" spans="1:13" x14ac:dyDescent="0.3">
      <c r="A119" s="1">
        <v>117</v>
      </c>
      <c r="B119" t="s">
        <v>900</v>
      </c>
      <c r="C119" t="s">
        <v>603</v>
      </c>
      <c r="D119" t="s">
        <v>901</v>
      </c>
      <c r="E119" t="s">
        <v>902</v>
      </c>
      <c r="F119" t="s">
        <v>903</v>
      </c>
      <c r="G119" t="s">
        <v>904</v>
      </c>
      <c r="H119" t="s">
        <v>905</v>
      </c>
      <c r="I119" t="s">
        <v>906</v>
      </c>
      <c r="J119" t="s">
        <v>907</v>
      </c>
      <c r="K119" t="s">
        <v>360</v>
      </c>
      <c r="L119" t="s">
        <v>908</v>
      </c>
      <c r="M119" t="s">
        <v>564</v>
      </c>
    </row>
    <row r="120" spans="1:13" x14ac:dyDescent="0.3">
      <c r="A120" s="1">
        <v>118</v>
      </c>
      <c r="B120" t="s">
        <v>909</v>
      </c>
      <c r="C120" t="s">
        <v>837</v>
      </c>
      <c r="D120" t="s">
        <v>499</v>
      </c>
      <c r="E120" t="s">
        <v>910</v>
      </c>
      <c r="F120" t="s">
        <v>911</v>
      </c>
      <c r="G120" t="s">
        <v>912</v>
      </c>
      <c r="H120" t="s">
        <v>913</v>
      </c>
      <c r="I120" t="s">
        <v>914</v>
      </c>
      <c r="J120" t="s">
        <v>190</v>
      </c>
      <c r="K120" t="s">
        <v>915</v>
      </c>
      <c r="L120" t="s">
        <v>916</v>
      </c>
      <c r="M120" t="s">
        <v>21</v>
      </c>
    </row>
    <row r="121" spans="1:13" x14ac:dyDescent="0.3">
      <c r="A121" s="1">
        <v>119</v>
      </c>
      <c r="B121" t="s">
        <v>917</v>
      </c>
      <c r="C121" t="s">
        <v>603</v>
      </c>
      <c r="D121" t="s">
        <v>918</v>
      </c>
      <c r="E121" t="s">
        <v>919</v>
      </c>
      <c r="F121" t="s">
        <v>920</v>
      </c>
      <c r="G121" t="s">
        <v>828</v>
      </c>
      <c r="H121" t="s">
        <v>921</v>
      </c>
      <c r="I121" t="s">
        <v>922</v>
      </c>
      <c r="J121" t="s">
        <v>575</v>
      </c>
      <c r="K121" t="s">
        <v>923</v>
      </c>
      <c r="L121" t="s">
        <v>924</v>
      </c>
      <c r="M121" t="s">
        <v>831</v>
      </c>
    </row>
    <row r="122" spans="1:13" x14ac:dyDescent="0.3">
      <c r="A122" s="1">
        <v>120</v>
      </c>
      <c r="B122" t="s">
        <v>925</v>
      </c>
      <c r="C122" t="s">
        <v>837</v>
      </c>
      <c r="D122" t="s">
        <v>926</v>
      </c>
      <c r="E122" t="s">
        <v>927</v>
      </c>
      <c r="F122" t="s">
        <v>928</v>
      </c>
      <c r="G122" t="s">
        <v>929</v>
      </c>
      <c r="H122" t="s">
        <v>929</v>
      </c>
      <c r="I122" t="s">
        <v>296</v>
      </c>
      <c r="J122" t="s">
        <v>930</v>
      </c>
      <c r="K122" t="s">
        <v>931</v>
      </c>
      <c r="L122" t="s">
        <v>932</v>
      </c>
      <c r="M122" t="s">
        <v>373</v>
      </c>
    </row>
    <row r="123" spans="1:13" x14ac:dyDescent="0.3">
      <c r="A123" s="1">
        <v>121</v>
      </c>
      <c r="B123" t="s">
        <v>933</v>
      </c>
      <c r="C123" t="s">
        <v>97</v>
      </c>
      <c r="D123" t="s">
        <v>934</v>
      </c>
      <c r="E123" t="s">
        <v>935</v>
      </c>
      <c r="F123" t="s">
        <v>936</v>
      </c>
      <c r="G123" t="s">
        <v>937</v>
      </c>
      <c r="H123" t="s">
        <v>938</v>
      </c>
      <c r="I123" t="s">
        <v>472</v>
      </c>
      <c r="J123" t="s">
        <v>257</v>
      </c>
      <c r="K123" t="s">
        <v>360</v>
      </c>
      <c r="L123" t="s">
        <v>939</v>
      </c>
      <c r="M123" t="s">
        <v>236</v>
      </c>
    </row>
    <row r="124" spans="1:13" x14ac:dyDescent="0.3">
      <c r="A124" s="1">
        <v>122</v>
      </c>
      <c r="B124" t="s">
        <v>940</v>
      </c>
      <c r="C124" t="s">
        <v>837</v>
      </c>
      <c r="D124" t="s">
        <v>941</v>
      </c>
      <c r="E124" t="s">
        <v>942</v>
      </c>
      <c r="F124" t="s">
        <v>531</v>
      </c>
      <c r="G124" t="s">
        <v>943</v>
      </c>
      <c r="H124" t="s">
        <v>943</v>
      </c>
      <c r="I124" t="s">
        <v>306</v>
      </c>
      <c r="J124" t="s">
        <v>365</v>
      </c>
      <c r="K124" t="s">
        <v>944</v>
      </c>
      <c r="L124" t="s">
        <v>945</v>
      </c>
      <c r="M124" t="s">
        <v>946</v>
      </c>
    </row>
    <row r="125" spans="1:13" x14ac:dyDescent="0.3">
      <c r="A125" s="1">
        <v>123</v>
      </c>
      <c r="B125" t="s">
        <v>947</v>
      </c>
      <c r="C125" t="s">
        <v>837</v>
      </c>
      <c r="D125" t="s">
        <v>185</v>
      </c>
      <c r="E125" t="s">
        <v>948</v>
      </c>
      <c r="F125" t="s">
        <v>949</v>
      </c>
      <c r="G125" t="s">
        <v>950</v>
      </c>
      <c r="H125" t="s">
        <v>951</v>
      </c>
      <c r="I125" t="s">
        <v>247</v>
      </c>
      <c r="J125" t="s">
        <v>952</v>
      </c>
      <c r="K125" t="s">
        <v>287</v>
      </c>
      <c r="L125" t="s">
        <v>953</v>
      </c>
      <c r="M125" t="s">
        <v>21</v>
      </c>
    </row>
    <row r="126" spans="1:13" x14ac:dyDescent="0.3">
      <c r="A126" s="1">
        <v>124</v>
      </c>
      <c r="B126" t="s">
        <v>954</v>
      </c>
      <c r="C126" t="s">
        <v>603</v>
      </c>
      <c r="D126" t="s">
        <v>12</v>
      </c>
      <c r="E126" t="s">
        <v>955</v>
      </c>
      <c r="F126" t="s">
        <v>956</v>
      </c>
      <c r="G126" t="s">
        <v>957</v>
      </c>
      <c r="H126" t="s">
        <v>958</v>
      </c>
      <c r="I126" t="s">
        <v>959</v>
      </c>
      <c r="J126" t="s">
        <v>960</v>
      </c>
      <c r="K126" t="s">
        <v>961</v>
      </c>
      <c r="L126" t="s">
        <v>962</v>
      </c>
      <c r="M126" t="s">
        <v>251</v>
      </c>
    </row>
    <row r="127" spans="1:13" x14ac:dyDescent="0.3">
      <c r="A127" s="1">
        <v>125</v>
      </c>
      <c r="B127" t="s">
        <v>963</v>
      </c>
      <c r="C127" t="s">
        <v>837</v>
      </c>
      <c r="D127" t="s">
        <v>964</v>
      </c>
      <c r="E127" t="s">
        <v>965</v>
      </c>
      <c r="F127" t="s">
        <v>966</v>
      </c>
      <c r="G127" t="s">
        <v>967</v>
      </c>
      <c r="H127" t="s">
        <v>968</v>
      </c>
      <c r="I127" t="s">
        <v>749</v>
      </c>
      <c r="J127" t="s">
        <v>969</v>
      </c>
      <c r="K127" t="s">
        <v>970</v>
      </c>
      <c r="L127" t="s">
        <v>971</v>
      </c>
      <c r="M127" t="s">
        <v>972</v>
      </c>
    </row>
    <row r="128" spans="1:13" x14ac:dyDescent="0.3">
      <c r="A128" s="1">
        <v>126</v>
      </c>
      <c r="B128" t="s">
        <v>973</v>
      </c>
      <c r="C128" t="s">
        <v>603</v>
      </c>
      <c r="D128" t="s">
        <v>974</v>
      </c>
      <c r="E128" t="s">
        <v>975</v>
      </c>
      <c r="F128" t="s">
        <v>782</v>
      </c>
      <c r="G128" t="s">
        <v>976</v>
      </c>
      <c r="H128" t="s">
        <v>977</v>
      </c>
      <c r="I128" t="s">
        <v>664</v>
      </c>
      <c r="J128" t="s">
        <v>103</v>
      </c>
      <c r="K128" t="s">
        <v>978</v>
      </c>
      <c r="L128" t="s">
        <v>979</v>
      </c>
      <c r="M128" t="s">
        <v>980</v>
      </c>
    </row>
    <row r="129" spans="1:13" x14ac:dyDescent="0.3">
      <c r="A129" s="1">
        <v>127</v>
      </c>
      <c r="B129" t="s">
        <v>981</v>
      </c>
      <c r="C129" t="s">
        <v>837</v>
      </c>
      <c r="D129" t="s">
        <v>24</v>
      </c>
      <c r="E129" t="s">
        <v>141</v>
      </c>
      <c r="F129" t="s">
        <v>406</v>
      </c>
      <c r="G129" t="s">
        <v>160</v>
      </c>
      <c r="H129" t="s">
        <v>982</v>
      </c>
      <c r="I129" t="s">
        <v>983</v>
      </c>
      <c r="J129" t="s">
        <v>984</v>
      </c>
      <c r="K129" t="s">
        <v>985</v>
      </c>
      <c r="L129" t="s">
        <v>986</v>
      </c>
      <c r="M129" t="s">
        <v>21</v>
      </c>
    </row>
    <row r="130" spans="1:13" x14ac:dyDescent="0.3">
      <c r="A130" s="1">
        <v>128</v>
      </c>
      <c r="B130" t="s">
        <v>987</v>
      </c>
      <c r="C130" t="s">
        <v>603</v>
      </c>
      <c r="D130" t="s">
        <v>988</v>
      </c>
      <c r="E130" t="s">
        <v>989</v>
      </c>
      <c r="F130" t="s">
        <v>990</v>
      </c>
      <c r="G130" t="s">
        <v>991</v>
      </c>
      <c r="H130" t="s">
        <v>992</v>
      </c>
      <c r="I130" t="s">
        <v>993</v>
      </c>
      <c r="J130" t="s">
        <v>600</v>
      </c>
      <c r="K130" t="s">
        <v>360</v>
      </c>
      <c r="L130" t="s">
        <v>360</v>
      </c>
      <c r="M130" t="s">
        <v>21</v>
      </c>
    </row>
    <row r="131" spans="1:13" x14ac:dyDescent="0.3">
      <c r="A131" s="1">
        <v>129</v>
      </c>
      <c r="B131" t="s">
        <v>994</v>
      </c>
      <c r="C131" t="s">
        <v>837</v>
      </c>
      <c r="D131" t="s">
        <v>995</v>
      </c>
      <c r="E131" t="s">
        <v>432</v>
      </c>
      <c r="F131" t="s">
        <v>293</v>
      </c>
      <c r="G131" t="s">
        <v>996</v>
      </c>
      <c r="H131" t="s">
        <v>997</v>
      </c>
      <c r="I131" t="s">
        <v>998</v>
      </c>
      <c r="J131" t="s">
        <v>868</v>
      </c>
      <c r="K131" t="s">
        <v>460</v>
      </c>
      <c r="L131" t="s">
        <v>999</v>
      </c>
      <c r="M131" t="s">
        <v>21</v>
      </c>
    </row>
    <row r="132" spans="1:13" x14ac:dyDescent="0.3">
      <c r="A132" s="1">
        <v>130</v>
      </c>
      <c r="B132" t="s">
        <v>1000</v>
      </c>
      <c r="C132" t="s">
        <v>837</v>
      </c>
      <c r="D132" t="s">
        <v>204</v>
      </c>
      <c r="E132" t="s">
        <v>1001</v>
      </c>
      <c r="F132" t="s">
        <v>215</v>
      </c>
      <c r="G132" t="s">
        <v>1002</v>
      </c>
      <c r="H132" t="s">
        <v>1003</v>
      </c>
      <c r="I132" t="s">
        <v>1004</v>
      </c>
      <c r="J132" t="s">
        <v>386</v>
      </c>
      <c r="K132" t="s">
        <v>387</v>
      </c>
      <c r="L132" t="s">
        <v>1005</v>
      </c>
      <c r="M132" t="s">
        <v>43</v>
      </c>
    </row>
    <row r="133" spans="1:13" x14ac:dyDescent="0.3">
      <c r="A133" s="1">
        <v>131</v>
      </c>
      <c r="B133" t="s">
        <v>1006</v>
      </c>
      <c r="C133" t="s">
        <v>837</v>
      </c>
      <c r="D133" t="s">
        <v>1007</v>
      </c>
      <c r="E133" t="s">
        <v>348</v>
      </c>
      <c r="F133" t="s">
        <v>1008</v>
      </c>
      <c r="G133" t="s">
        <v>1009</v>
      </c>
      <c r="H133" t="s">
        <v>1010</v>
      </c>
      <c r="I133" t="s">
        <v>515</v>
      </c>
      <c r="J133" t="s">
        <v>200</v>
      </c>
      <c r="K133" t="s">
        <v>1011</v>
      </c>
      <c r="L133" t="s">
        <v>1012</v>
      </c>
      <c r="M133" t="s">
        <v>1013</v>
      </c>
    </row>
    <row r="134" spans="1:13" x14ac:dyDescent="0.3">
      <c r="A134" s="1">
        <v>132</v>
      </c>
      <c r="B134" t="s">
        <v>1014</v>
      </c>
      <c r="C134" t="s">
        <v>837</v>
      </c>
      <c r="D134" t="s">
        <v>446</v>
      </c>
      <c r="E134" t="s">
        <v>1015</v>
      </c>
      <c r="F134" t="s">
        <v>1016</v>
      </c>
      <c r="G134" t="s">
        <v>1017</v>
      </c>
      <c r="H134" t="s">
        <v>1017</v>
      </c>
      <c r="I134" t="s">
        <v>1018</v>
      </c>
      <c r="J134" t="s">
        <v>307</v>
      </c>
      <c r="K134" t="s">
        <v>1019</v>
      </c>
      <c r="L134" t="s">
        <v>1020</v>
      </c>
      <c r="M134" t="s">
        <v>1021</v>
      </c>
    </row>
    <row r="135" spans="1:13" x14ac:dyDescent="0.3">
      <c r="A135" s="1">
        <v>133</v>
      </c>
      <c r="B135" t="s">
        <v>1022</v>
      </c>
      <c r="C135" t="s">
        <v>837</v>
      </c>
      <c r="D135" t="s">
        <v>1023</v>
      </c>
      <c r="E135" t="s">
        <v>1024</v>
      </c>
      <c r="F135" t="s">
        <v>1025</v>
      </c>
      <c r="G135" t="s">
        <v>1026</v>
      </c>
      <c r="H135" t="s">
        <v>1026</v>
      </c>
      <c r="I135" t="s">
        <v>809</v>
      </c>
      <c r="J135" t="s">
        <v>265</v>
      </c>
      <c r="K135" t="s">
        <v>1027</v>
      </c>
      <c r="L135" t="s">
        <v>1028</v>
      </c>
      <c r="M135" t="s">
        <v>21</v>
      </c>
    </row>
    <row r="136" spans="1:13" x14ac:dyDescent="0.3">
      <c r="A136" s="1">
        <v>134</v>
      </c>
      <c r="B136" t="s">
        <v>1029</v>
      </c>
      <c r="C136" t="s">
        <v>837</v>
      </c>
      <c r="D136" t="s">
        <v>404</v>
      </c>
      <c r="E136" t="s">
        <v>141</v>
      </c>
      <c r="F136" t="s">
        <v>159</v>
      </c>
      <c r="G136" t="s">
        <v>1030</v>
      </c>
      <c r="H136" t="s">
        <v>1031</v>
      </c>
      <c r="I136" t="s">
        <v>227</v>
      </c>
      <c r="J136" t="s">
        <v>708</v>
      </c>
      <c r="K136" t="s">
        <v>240</v>
      </c>
      <c r="L136" t="s">
        <v>1032</v>
      </c>
      <c r="M136" t="s">
        <v>21</v>
      </c>
    </row>
    <row r="137" spans="1:13" x14ac:dyDescent="0.3">
      <c r="A137" s="1">
        <v>135</v>
      </c>
      <c r="B137" t="s">
        <v>1033</v>
      </c>
      <c r="C137" t="s">
        <v>603</v>
      </c>
      <c r="D137" t="s">
        <v>223</v>
      </c>
      <c r="E137" t="s">
        <v>1034</v>
      </c>
      <c r="F137" t="s">
        <v>1035</v>
      </c>
      <c r="G137" t="s">
        <v>1036</v>
      </c>
      <c r="H137" t="s">
        <v>1037</v>
      </c>
      <c r="I137" t="s">
        <v>1038</v>
      </c>
      <c r="J137" t="s">
        <v>119</v>
      </c>
      <c r="K137" t="s">
        <v>172</v>
      </c>
      <c r="L137" t="s">
        <v>1039</v>
      </c>
      <c r="M137" t="s">
        <v>21</v>
      </c>
    </row>
    <row r="138" spans="1:13" x14ac:dyDescent="0.3">
      <c r="A138" s="1">
        <v>136</v>
      </c>
      <c r="B138" t="s">
        <v>1040</v>
      </c>
      <c r="C138" t="s">
        <v>837</v>
      </c>
      <c r="D138" t="s">
        <v>1041</v>
      </c>
      <c r="E138" t="s">
        <v>1042</v>
      </c>
      <c r="F138" t="s">
        <v>1043</v>
      </c>
      <c r="G138" t="s">
        <v>425</v>
      </c>
      <c r="H138" t="s">
        <v>425</v>
      </c>
      <c r="I138" t="s">
        <v>1044</v>
      </c>
      <c r="J138" t="s">
        <v>1045</v>
      </c>
      <c r="K138" t="s">
        <v>1046</v>
      </c>
      <c r="L138" t="s">
        <v>1047</v>
      </c>
      <c r="M138" t="s">
        <v>21</v>
      </c>
    </row>
    <row r="139" spans="1:13" x14ac:dyDescent="0.3">
      <c r="A139" s="1">
        <v>137</v>
      </c>
      <c r="B139" t="s">
        <v>22</v>
      </c>
      <c r="C139" t="s">
        <v>837</v>
      </c>
      <c r="D139" t="s">
        <v>354</v>
      </c>
      <c r="E139" t="s">
        <v>282</v>
      </c>
      <c r="F139" t="s">
        <v>1048</v>
      </c>
      <c r="G139" t="s">
        <v>1049</v>
      </c>
      <c r="H139" t="s">
        <v>1050</v>
      </c>
      <c r="I139" t="s">
        <v>993</v>
      </c>
      <c r="J139" t="s">
        <v>1051</v>
      </c>
      <c r="K139" t="s">
        <v>31</v>
      </c>
      <c r="L139" t="s">
        <v>1052</v>
      </c>
      <c r="M139" t="s">
        <v>1053</v>
      </c>
    </row>
    <row r="140" spans="1:13" x14ac:dyDescent="0.3">
      <c r="A140" s="1">
        <v>138</v>
      </c>
      <c r="B140" t="s">
        <v>1054</v>
      </c>
      <c r="C140" t="s">
        <v>837</v>
      </c>
      <c r="D140" t="s">
        <v>439</v>
      </c>
      <c r="E140" t="s">
        <v>158</v>
      </c>
      <c r="F140" t="s">
        <v>74</v>
      </c>
      <c r="G140" t="s">
        <v>1055</v>
      </c>
      <c r="H140" t="s">
        <v>1056</v>
      </c>
      <c r="I140" t="s">
        <v>134</v>
      </c>
      <c r="J140" t="s">
        <v>952</v>
      </c>
      <c r="K140" t="s">
        <v>1057</v>
      </c>
      <c r="L140" t="s">
        <v>1058</v>
      </c>
      <c r="M140" t="s">
        <v>21</v>
      </c>
    </row>
    <row r="141" spans="1:13" x14ac:dyDescent="0.3">
      <c r="A141" s="1">
        <v>139</v>
      </c>
      <c r="B141" t="s">
        <v>1059</v>
      </c>
      <c r="C141" t="s">
        <v>837</v>
      </c>
      <c r="D141" t="s">
        <v>12</v>
      </c>
      <c r="E141" t="s">
        <v>1060</v>
      </c>
      <c r="F141" t="s">
        <v>561</v>
      </c>
      <c r="G141" t="s">
        <v>1061</v>
      </c>
      <c r="H141" t="s">
        <v>1061</v>
      </c>
      <c r="I141" t="s">
        <v>526</v>
      </c>
      <c r="J141" t="s">
        <v>952</v>
      </c>
      <c r="K141" t="s">
        <v>1062</v>
      </c>
      <c r="L141" t="s">
        <v>1063</v>
      </c>
      <c r="M141" t="s">
        <v>21</v>
      </c>
    </row>
    <row r="142" spans="1:13" x14ac:dyDescent="0.3">
      <c r="A142" s="1">
        <v>140</v>
      </c>
      <c r="B142" t="s">
        <v>1064</v>
      </c>
      <c r="C142" t="s">
        <v>837</v>
      </c>
      <c r="D142" t="s">
        <v>12</v>
      </c>
      <c r="E142" t="s">
        <v>254</v>
      </c>
      <c r="F142" t="s">
        <v>1065</v>
      </c>
      <c r="G142" t="s">
        <v>1066</v>
      </c>
      <c r="H142" t="s">
        <v>1066</v>
      </c>
      <c r="I142" t="s">
        <v>906</v>
      </c>
      <c r="J142" t="s">
        <v>1067</v>
      </c>
      <c r="K142" t="s">
        <v>19</v>
      </c>
      <c r="L142" t="s">
        <v>1068</v>
      </c>
      <c r="M142" t="s">
        <v>21</v>
      </c>
    </row>
    <row r="143" spans="1:13" x14ac:dyDescent="0.3">
      <c r="A143" s="1">
        <v>141</v>
      </c>
      <c r="B143" t="s">
        <v>1069</v>
      </c>
      <c r="C143" t="s">
        <v>837</v>
      </c>
      <c r="D143" t="s">
        <v>131</v>
      </c>
      <c r="E143" t="s">
        <v>45</v>
      </c>
      <c r="F143" t="s">
        <v>167</v>
      </c>
      <c r="G143" t="s">
        <v>1070</v>
      </c>
      <c r="H143" t="s">
        <v>1071</v>
      </c>
      <c r="I143" t="s">
        <v>77</v>
      </c>
      <c r="J143" t="s">
        <v>190</v>
      </c>
      <c r="K143" t="s">
        <v>127</v>
      </c>
      <c r="L143" t="s">
        <v>1072</v>
      </c>
      <c r="M143" t="s">
        <v>21</v>
      </c>
    </row>
    <row r="144" spans="1:13" x14ac:dyDescent="0.3">
      <c r="A144" s="1">
        <v>142</v>
      </c>
      <c r="B144" t="s">
        <v>1073</v>
      </c>
      <c r="C144" t="s">
        <v>837</v>
      </c>
      <c r="D144" t="s">
        <v>24</v>
      </c>
      <c r="E144" t="s">
        <v>1074</v>
      </c>
      <c r="F144" t="s">
        <v>1075</v>
      </c>
      <c r="G144" t="s">
        <v>160</v>
      </c>
      <c r="H144" t="s">
        <v>161</v>
      </c>
      <c r="I144" t="s">
        <v>189</v>
      </c>
      <c r="J144" t="s">
        <v>92</v>
      </c>
      <c r="K144" t="s">
        <v>1076</v>
      </c>
      <c r="L144" t="s">
        <v>1077</v>
      </c>
      <c r="M144" t="s">
        <v>260</v>
      </c>
    </row>
    <row r="145" spans="1:13" x14ac:dyDescent="0.3">
      <c r="A145" s="1">
        <v>143</v>
      </c>
      <c r="B145" t="s">
        <v>1078</v>
      </c>
      <c r="C145" t="s">
        <v>837</v>
      </c>
      <c r="D145" t="s">
        <v>439</v>
      </c>
      <c r="E145" t="s">
        <v>1079</v>
      </c>
      <c r="F145" t="s">
        <v>167</v>
      </c>
      <c r="G145" t="s">
        <v>1080</v>
      </c>
      <c r="H145" t="s">
        <v>1080</v>
      </c>
      <c r="I145" t="s">
        <v>125</v>
      </c>
      <c r="J145" t="s">
        <v>800</v>
      </c>
      <c r="K145" t="s">
        <v>371</v>
      </c>
      <c r="L145" t="s">
        <v>1081</v>
      </c>
      <c r="M145" t="s">
        <v>21</v>
      </c>
    </row>
    <row r="146" spans="1:13" x14ac:dyDescent="0.3">
      <c r="A146" s="1">
        <v>144</v>
      </c>
      <c r="B146" t="s">
        <v>1082</v>
      </c>
      <c r="C146" t="s">
        <v>837</v>
      </c>
      <c r="D146" t="s">
        <v>941</v>
      </c>
      <c r="E146" t="s">
        <v>1083</v>
      </c>
      <c r="F146" t="s">
        <v>1084</v>
      </c>
      <c r="G146" t="s">
        <v>1085</v>
      </c>
      <c r="H146" t="s">
        <v>1085</v>
      </c>
      <c r="I146" t="s">
        <v>272</v>
      </c>
      <c r="J146" t="s">
        <v>600</v>
      </c>
      <c r="K146" t="s">
        <v>1086</v>
      </c>
      <c r="L146" t="s">
        <v>1087</v>
      </c>
      <c r="M146" t="s">
        <v>1088</v>
      </c>
    </row>
    <row r="147" spans="1:13" x14ac:dyDescent="0.3">
      <c r="A147" s="1">
        <v>145</v>
      </c>
      <c r="B147" t="s">
        <v>1089</v>
      </c>
      <c r="C147" t="s">
        <v>837</v>
      </c>
      <c r="D147" t="s">
        <v>204</v>
      </c>
      <c r="E147" t="s">
        <v>1090</v>
      </c>
      <c r="F147" t="s">
        <v>1091</v>
      </c>
      <c r="G147" t="s">
        <v>1092</v>
      </c>
      <c r="H147" t="s">
        <v>1093</v>
      </c>
      <c r="I147" t="s">
        <v>1094</v>
      </c>
      <c r="J147" t="s">
        <v>200</v>
      </c>
      <c r="K147" t="s">
        <v>1095</v>
      </c>
      <c r="L147" t="s">
        <v>1096</v>
      </c>
      <c r="M147" t="s">
        <v>21</v>
      </c>
    </row>
    <row r="148" spans="1:13" x14ac:dyDescent="0.3">
      <c r="A148" s="1">
        <v>146</v>
      </c>
      <c r="B148" t="s">
        <v>1097</v>
      </c>
      <c r="C148" t="s">
        <v>837</v>
      </c>
      <c r="D148" t="s">
        <v>337</v>
      </c>
      <c r="E148" t="s">
        <v>53</v>
      </c>
      <c r="F148" t="s">
        <v>167</v>
      </c>
      <c r="G148" t="s">
        <v>1098</v>
      </c>
      <c r="H148" t="s">
        <v>1099</v>
      </c>
      <c r="I148" t="s">
        <v>906</v>
      </c>
      <c r="J148" t="s">
        <v>638</v>
      </c>
      <c r="K148" t="s">
        <v>19</v>
      </c>
      <c r="L148" t="s">
        <v>1100</v>
      </c>
      <c r="M148" t="s">
        <v>21</v>
      </c>
    </row>
    <row r="149" spans="1:13" x14ac:dyDescent="0.3">
      <c r="A149" s="1">
        <v>147</v>
      </c>
      <c r="B149" t="s">
        <v>1101</v>
      </c>
      <c r="C149" t="s">
        <v>837</v>
      </c>
      <c r="D149" t="s">
        <v>1102</v>
      </c>
      <c r="E149" t="s">
        <v>45</v>
      </c>
      <c r="F149" t="s">
        <v>1103</v>
      </c>
      <c r="G149" t="s">
        <v>1104</v>
      </c>
      <c r="H149" t="s">
        <v>1105</v>
      </c>
      <c r="I149" t="s">
        <v>1106</v>
      </c>
      <c r="J149" t="s">
        <v>317</v>
      </c>
      <c r="K149" t="s">
        <v>639</v>
      </c>
      <c r="L149" t="s">
        <v>1107</v>
      </c>
      <c r="M149" t="s">
        <v>1108</v>
      </c>
    </row>
    <row r="150" spans="1:13" x14ac:dyDescent="0.3">
      <c r="A150" s="1">
        <v>148</v>
      </c>
      <c r="B150" t="s">
        <v>1109</v>
      </c>
      <c r="C150" t="s">
        <v>837</v>
      </c>
      <c r="D150" t="s">
        <v>1110</v>
      </c>
      <c r="E150" t="s">
        <v>45</v>
      </c>
      <c r="F150" t="s">
        <v>1111</v>
      </c>
      <c r="G150" t="s">
        <v>1112</v>
      </c>
      <c r="H150" t="s">
        <v>1112</v>
      </c>
      <c r="I150" t="s">
        <v>341</v>
      </c>
      <c r="J150" t="s">
        <v>219</v>
      </c>
      <c r="K150" t="s">
        <v>220</v>
      </c>
      <c r="L150" t="s">
        <v>1113</v>
      </c>
      <c r="M150" t="s">
        <v>1114</v>
      </c>
    </row>
    <row r="151" spans="1:13" x14ac:dyDescent="0.3">
      <c r="A151" s="1">
        <v>149</v>
      </c>
      <c r="B151" t="s">
        <v>1115</v>
      </c>
      <c r="C151" t="s">
        <v>837</v>
      </c>
      <c r="D151" t="s">
        <v>446</v>
      </c>
      <c r="E151" t="s">
        <v>1116</v>
      </c>
      <c r="F151" t="s">
        <v>1117</v>
      </c>
      <c r="G151" t="s">
        <v>1118</v>
      </c>
      <c r="H151" t="s">
        <v>1119</v>
      </c>
      <c r="I151" t="s">
        <v>764</v>
      </c>
      <c r="J151" t="s">
        <v>200</v>
      </c>
      <c r="K151" t="s">
        <v>1120</v>
      </c>
      <c r="L151" t="s">
        <v>1121</v>
      </c>
      <c r="M151" t="s">
        <v>21</v>
      </c>
    </row>
    <row r="152" spans="1:13" x14ac:dyDescent="0.3">
      <c r="A152" s="1">
        <v>150</v>
      </c>
      <c r="B152" t="s">
        <v>1122</v>
      </c>
      <c r="C152" t="s">
        <v>837</v>
      </c>
      <c r="D152" t="s">
        <v>1123</v>
      </c>
      <c r="E152" t="s">
        <v>45</v>
      </c>
      <c r="F152" t="s">
        <v>304</v>
      </c>
      <c r="G152" t="s">
        <v>1124</v>
      </c>
      <c r="H152" t="s">
        <v>1125</v>
      </c>
      <c r="I152" t="s">
        <v>91</v>
      </c>
      <c r="J152" t="s">
        <v>1126</v>
      </c>
      <c r="K152" t="s">
        <v>1127</v>
      </c>
      <c r="L152" t="s">
        <v>1128</v>
      </c>
      <c r="M152" t="s">
        <v>21</v>
      </c>
    </row>
    <row r="153" spans="1:13" x14ac:dyDescent="0.3">
      <c r="A153" s="1">
        <v>151</v>
      </c>
      <c r="B153" t="s">
        <v>1129</v>
      </c>
      <c r="C153" t="s">
        <v>837</v>
      </c>
      <c r="D153" t="s">
        <v>1130</v>
      </c>
      <c r="E153" t="s">
        <v>486</v>
      </c>
      <c r="F153" t="s">
        <v>255</v>
      </c>
      <c r="G153" t="s">
        <v>1131</v>
      </c>
      <c r="H153" t="s">
        <v>1131</v>
      </c>
      <c r="I153" t="s">
        <v>66</v>
      </c>
      <c r="J153" t="s">
        <v>1132</v>
      </c>
      <c r="K153" t="s">
        <v>608</v>
      </c>
      <c r="L153" t="s">
        <v>1133</v>
      </c>
      <c r="M153" t="s">
        <v>1013</v>
      </c>
    </row>
    <row r="154" spans="1:13" x14ac:dyDescent="0.3">
      <c r="A154" s="1">
        <v>152</v>
      </c>
      <c r="B154" t="s">
        <v>1134</v>
      </c>
      <c r="C154" t="s">
        <v>837</v>
      </c>
      <c r="D154" t="s">
        <v>98</v>
      </c>
      <c r="E154" t="s">
        <v>1135</v>
      </c>
      <c r="F154" t="s">
        <v>1136</v>
      </c>
      <c r="G154" t="s">
        <v>1137</v>
      </c>
      <c r="H154" t="s">
        <v>1137</v>
      </c>
      <c r="I154" t="s">
        <v>959</v>
      </c>
      <c r="J154" t="s">
        <v>632</v>
      </c>
      <c r="K154" t="s">
        <v>172</v>
      </c>
      <c r="L154" t="s">
        <v>1138</v>
      </c>
      <c r="M154" t="s">
        <v>21</v>
      </c>
    </row>
    <row r="155" spans="1:13" x14ac:dyDescent="0.3">
      <c r="A155" s="1">
        <v>153</v>
      </c>
      <c r="B155" t="s">
        <v>1139</v>
      </c>
      <c r="C155" t="s">
        <v>837</v>
      </c>
      <c r="D155" t="s">
        <v>578</v>
      </c>
      <c r="E155" t="s">
        <v>1140</v>
      </c>
      <c r="F155" t="s">
        <v>1136</v>
      </c>
      <c r="G155" t="s">
        <v>1141</v>
      </c>
      <c r="H155" t="s">
        <v>1141</v>
      </c>
      <c r="I155" t="s">
        <v>1038</v>
      </c>
      <c r="J155" t="s">
        <v>376</v>
      </c>
      <c r="K155" t="s">
        <v>360</v>
      </c>
      <c r="L155" t="s">
        <v>1142</v>
      </c>
      <c r="M155" t="s">
        <v>212</v>
      </c>
    </row>
    <row r="156" spans="1:13" x14ac:dyDescent="0.3">
      <c r="A156" s="1">
        <v>154</v>
      </c>
      <c r="B156" t="s">
        <v>1143</v>
      </c>
      <c r="C156" t="s">
        <v>837</v>
      </c>
      <c r="D156" t="s">
        <v>185</v>
      </c>
      <c r="E156" t="s">
        <v>195</v>
      </c>
      <c r="F156" t="s">
        <v>1144</v>
      </c>
      <c r="G156" t="s">
        <v>783</v>
      </c>
      <c r="H156" t="s">
        <v>1145</v>
      </c>
      <c r="I156" t="s">
        <v>998</v>
      </c>
      <c r="J156" t="s">
        <v>575</v>
      </c>
      <c r="K156" t="s">
        <v>1146</v>
      </c>
      <c r="L156" t="s">
        <v>1147</v>
      </c>
      <c r="M156" t="s">
        <v>21</v>
      </c>
    </row>
    <row r="157" spans="1:13" x14ac:dyDescent="0.3">
      <c r="A157" s="1">
        <v>155</v>
      </c>
      <c r="B157" t="s">
        <v>1148</v>
      </c>
      <c r="C157" t="s">
        <v>837</v>
      </c>
      <c r="D157" t="s">
        <v>1149</v>
      </c>
      <c r="E157" t="s">
        <v>282</v>
      </c>
      <c r="F157" t="s">
        <v>167</v>
      </c>
      <c r="G157" t="s">
        <v>1150</v>
      </c>
      <c r="H157" t="s">
        <v>1151</v>
      </c>
      <c r="I157" t="s">
        <v>66</v>
      </c>
      <c r="J157" t="s">
        <v>1152</v>
      </c>
      <c r="K157" t="s">
        <v>68</v>
      </c>
      <c r="L157" t="s">
        <v>1153</v>
      </c>
      <c r="M157" t="s">
        <v>497</v>
      </c>
    </row>
    <row r="158" spans="1:13" x14ac:dyDescent="0.3">
      <c r="A158" s="1">
        <v>156</v>
      </c>
      <c r="B158" t="s">
        <v>1154</v>
      </c>
      <c r="C158" t="s">
        <v>837</v>
      </c>
      <c r="D158" t="s">
        <v>1155</v>
      </c>
      <c r="E158" t="s">
        <v>1156</v>
      </c>
      <c r="F158" t="s">
        <v>1157</v>
      </c>
      <c r="G158" t="s">
        <v>1158</v>
      </c>
      <c r="H158" t="s">
        <v>1159</v>
      </c>
      <c r="I158" t="s">
        <v>672</v>
      </c>
      <c r="J158" t="s">
        <v>1160</v>
      </c>
      <c r="K158" t="s">
        <v>699</v>
      </c>
      <c r="L158" t="s">
        <v>1161</v>
      </c>
      <c r="M158" t="s">
        <v>21</v>
      </c>
    </row>
    <row r="159" spans="1:13" x14ac:dyDescent="0.3">
      <c r="A159" s="1">
        <v>157</v>
      </c>
      <c r="B159" t="s">
        <v>1162</v>
      </c>
      <c r="C159" t="s">
        <v>837</v>
      </c>
      <c r="D159" t="s">
        <v>1163</v>
      </c>
      <c r="E159" t="s">
        <v>1164</v>
      </c>
      <c r="F159" t="s">
        <v>1165</v>
      </c>
      <c r="G159" t="s">
        <v>1166</v>
      </c>
      <c r="H159" t="s">
        <v>1167</v>
      </c>
      <c r="I159" t="s">
        <v>170</v>
      </c>
      <c r="J159" t="s">
        <v>1168</v>
      </c>
      <c r="K159" t="s">
        <v>1169</v>
      </c>
      <c r="L159" t="s">
        <v>1170</v>
      </c>
      <c r="M159" t="s">
        <v>1171</v>
      </c>
    </row>
    <row r="160" spans="1:13" x14ac:dyDescent="0.3">
      <c r="A160" s="1">
        <v>158</v>
      </c>
      <c r="B160" t="s">
        <v>1172</v>
      </c>
      <c r="C160" t="s">
        <v>837</v>
      </c>
      <c r="D160" t="s">
        <v>1173</v>
      </c>
      <c r="E160" t="s">
        <v>1174</v>
      </c>
      <c r="F160" t="s">
        <v>1175</v>
      </c>
      <c r="G160" t="s">
        <v>1176</v>
      </c>
      <c r="H160" t="s">
        <v>1176</v>
      </c>
      <c r="I160" t="s">
        <v>749</v>
      </c>
      <c r="J160" t="s">
        <v>365</v>
      </c>
      <c r="K160" t="s">
        <v>1177</v>
      </c>
      <c r="L160" t="s">
        <v>1178</v>
      </c>
      <c r="M160" t="s">
        <v>279</v>
      </c>
    </row>
    <row r="161" spans="1:13" x14ac:dyDescent="0.3">
      <c r="A161" s="1">
        <v>159</v>
      </c>
      <c r="B161" t="s">
        <v>1179</v>
      </c>
      <c r="C161" t="s">
        <v>837</v>
      </c>
      <c r="D161" t="s">
        <v>1180</v>
      </c>
      <c r="E161" t="s">
        <v>1181</v>
      </c>
      <c r="F161" t="s">
        <v>424</v>
      </c>
      <c r="G161" t="s">
        <v>1182</v>
      </c>
      <c r="H161" t="s">
        <v>1183</v>
      </c>
      <c r="I161" t="s">
        <v>144</v>
      </c>
      <c r="J161" t="s">
        <v>145</v>
      </c>
      <c r="K161" t="s">
        <v>418</v>
      </c>
      <c r="L161" t="s">
        <v>1184</v>
      </c>
      <c r="M161" t="s">
        <v>43</v>
      </c>
    </row>
    <row r="162" spans="1:13" x14ac:dyDescent="0.3">
      <c r="A162" s="1">
        <v>160</v>
      </c>
      <c r="B162" t="s">
        <v>1185</v>
      </c>
      <c r="C162" t="s">
        <v>837</v>
      </c>
      <c r="D162" t="s">
        <v>185</v>
      </c>
      <c r="E162" t="s">
        <v>1186</v>
      </c>
      <c r="F162" t="s">
        <v>1187</v>
      </c>
      <c r="G162" t="s">
        <v>1188</v>
      </c>
      <c r="H162" t="s">
        <v>1189</v>
      </c>
      <c r="I162" t="s">
        <v>208</v>
      </c>
      <c r="J162" t="s">
        <v>589</v>
      </c>
      <c r="K162" t="s">
        <v>1062</v>
      </c>
      <c r="L162" t="s">
        <v>1190</v>
      </c>
      <c r="M162" t="s">
        <v>21</v>
      </c>
    </row>
    <row r="163" spans="1:13" x14ac:dyDescent="0.3">
      <c r="A163" s="1">
        <v>161</v>
      </c>
      <c r="B163" t="s">
        <v>1191</v>
      </c>
      <c r="C163" t="s">
        <v>837</v>
      </c>
      <c r="D163" t="s">
        <v>1192</v>
      </c>
      <c r="E163" t="s">
        <v>1193</v>
      </c>
      <c r="F163" t="s">
        <v>1194</v>
      </c>
      <c r="G163" t="s">
        <v>1195</v>
      </c>
      <c r="H163" t="s">
        <v>1195</v>
      </c>
      <c r="I163" t="s">
        <v>472</v>
      </c>
      <c r="J163" t="s">
        <v>395</v>
      </c>
      <c r="K163" t="s">
        <v>1196</v>
      </c>
      <c r="L163" t="s">
        <v>1197</v>
      </c>
      <c r="M163" t="s">
        <v>497</v>
      </c>
    </row>
    <row r="164" spans="1:13" x14ac:dyDescent="0.3">
      <c r="A164" s="1">
        <v>162</v>
      </c>
      <c r="B164" t="s">
        <v>1198</v>
      </c>
      <c r="C164" t="s">
        <v>837</v>
      </c>
      <c r="D164" t="s">
        <v>1199</v>
      </c>
      <c r="E164" t="s">
        <v>1200</v>
      </c>
      <c r="F164" t="s">
        <v>1201</v>
      </c>
      <c r="G164" t="s">
        <v>1202</v>
      </c>
      <c r="H164" t="s">
        <v>1203</v>
      </c>
      <c r="I164" t="s">
        <v>526</v>
      </c>
      <c r="J164" t="s">
        <v>324</v>
      </c>
      <c r="K164" t="s">
        <v>1046</v>
      </c>
      <c r="L164" t="s">
        <v>1204</v>
      </c>
      <c r="M164" t="s">
        <v>212</v>
      </c>
    </row>
    <row r="165" spans="1:13" x14ac:dyDescent="0.3">
      <c r="A165" s="1">
        <v>163</v>
      </c>
      <c r="B165" t="s">
        <v>1205</v>
      </c>
      <c r="C165" t="s">
        <v>837</v>
      </c>
      <c r="D165" t="s">
        <v>390</v>
      </c>
      <c r="E165" t="s">
        <v>329</v>
      </c>
      <c r="F165" t="s">
        <v>1206</v>
      </c>
      <c r="G165" t="s">
        <v>1207</v>
      </c>
      <c r="H165" t="s">
        <v>1208</v>
      </c>
      <c r="I165" t="s">
        <v>1209</v>
      </c>
      <c r="J165" t="s">
        <v>1210</v>
      </c>
      <c r="K165" t="s">
        <v>1211</v>
      </c>
      <c r="L165" t="s">
        <v>1212</v>
      </c>
      <c r="M165" t="s">
        <v>21</v>
      </c>
    </row>
    <row r="166" spans="1:13" x14ac:dyDescent="0.3">
      <c r="A166" s="1">
        <v>164</v>
      </c>
      <c r="B166" t="s">
        <v>1213</v>
      </c>
      <c r="C166" t="s">
        <v>1214</v>
      </c>
      <c r="D166" t="s">
        <v>439</v>
      </c>
      <c r="E166" t="s">
        <v>1215</v>
      </c>
      <c r="F166" t="s">
        <v>1216</v>
      </c>
      <c r="G166" t="s">
        <v>1217</v>
      </c>
      <c r="H166" t="s">
        <v>1218</v>
      </c>
      <c r="I166" t="s">
        <v>48</v>
      </c>
      <c r="J166" t="s">
        <v>200</v>
      </c>
      <c r="K166" t="s">
        <v>31</v>
      </c>
      <c r="L166" t="s">
        <v>1219</v>
      </c>
      <c r="M166" t="s">
        <v>21</v>
      </c>
    </row>
    <row r="167" spans="1:13" x14ac:dyDescent="0.3">
      <c r="A167" s="1">
        <v>165</v>
      </c>
      <c r="B167" t="s">
        <v>1220</v>
      </c>
      <c r="C167" t="s">
        <v>837</v>
      </c>
      <c r="D167" t="s">
        <v>604</v>
      </c>
      <c r="E167" t="s">
        <v>1221</v>
      </c>
      <c r="F167" t="s">
        <v>1222</v>
      </c>
      <c r="G167" t="s">
        <v>1223</v>
      </c>
      <c r="H167" t="s">
        <v>1224</v>
      </c>
      <c r="I167" t="s">
        <v>306</v>
      </c>
      <c r="J167" t="s">
        <v>58</v>
      </c>
      <c r="K167" t="s">
        <v>371</v>
      </c>
      <c r="L167" t="s">
        <v>360</v>
      </c>
      <c r="M167" t="s">
        <v>1225</v>
      </c>
    </row>
    <row r="168" spans="1:13" x14ac:dyDescent="0.3">
      <c r="A168" s="1">
        <v>166</v>
      </c>
      <c r="B168" t="s">
        <v>1226</v>
      </c>
      <c r="C168" t="s">
        <v>837</v>
      </c>
      <c r="D168" t="s">
        <v>1227</v>
      </c>
      <c r="E168" t="s">
        <v>1228</v>
      </c>
      <c r="F168" t="s">
        <v>1229</v>
      </c>
      <c r="G168" t="s">
        <v>1230</v>
      </c>
      <c r="H168" t="s">
        <v>1231</v>
      </c>
      <c r="I168" t="s">
        <v>574</v>
      </c>
      <c r="J168" t="s">
        <v>875</v>
      </c>
      <c r="K168" t="s">
        <v>509</v>
      </c>
      <c r="L168" t="s">
        <v>1232</v>
      </c>
      <c r="M168" t="s">
        <v>1233</v>
      </c>
    </row>
    <row r="169" spans="1:13" x14ac:dyDescent="0.3">
      <c r="A169" s="1">
        <v>167</v>
      </c>
      <c r="B169" t="s">
        <v>1234</v>
      </c>
      <c r="C169" t="s">
        <v>1214</v>
      </c>
      <c r="D169" t="s">
        <v>926</v>
      </c>
      <c r="E169" t="s">
        <v>1235</v>
      </c>
      <c r="F169" t="s">
        <v>1236</v>
      </c>
      <c r="G169" t="s">
        <v>929</v>
      </c>
      <c r="H169" t="s">
        <v>929</v>
      </c>
      <c r="I169" t="s">
        <v>227</v>
      </c>
      <c r="J169" t="s">
        <v>800</v>
      </c>
      <c r="K169" t="s">
        <v>1237</v>
      </c>
      <c r="L169" t="s">
        <v>1238</v>
      </c>
      <c r="M169" t="s">
        <v>373</v>
      </c>
    </row>
    <row r="170" spans="1:13" x14ac:dyDescent="0.3">
      <c r="A170" s="1">
        <v>168</v>
      </c>
      <c r="B170" t="s">
        <v>1239</v>
      </c>
      <c r="C170" t="s">
        <v>1214</v>
      </c>
      <c r="D170" t="s">
        <v>1240</v>
      </c>
      <c r="E170" t="s">
        <v>486</v>
      </c>
      <c r="F170" t="s">
        <v>255</v>
      </c>
      <c r="G170" t="s">
        <v>1241</v>
      </c>
      <c r="H170" t="s">
        <v>1242</v>
      </c>
      <c r="I170" t="s">
        <v>1004</v>
      </c>
      <c r="J170" t="s">
        <v>307</v>
      </c>
      <c r="K170" t="s">
        <v>1243</v>
      </c>
      <c r="L170" t="s">
        <v>1244</v>
      </c>
      <c r="M170" t="s">
        <v>1245</v>
      </c>
    </row>
    <row r="171" spans="1:13" x14ac:dyDescent="0.3">
      <c r="A171" s="1">
        <v>169</v>
      </c>
      <c r="B171" t="s">
        <v>1246</v>
      </c>
      <c r="C171" t="s">
        <v>1214</v>
      </c>
      <c r="D171" t="s">
        <v>1247</v>
      </c>
      <c r="E171" t="s">
        <v>195</v>
      </c>
      <c r="F171" t="s">
        <v>1248</v>
      </c>
      <c r="G171" t="s">
        <v>1249</v>
      </c>
      <c r="H171" t="s">
        <v>1249</v>
      </c>
      <c r="I171" t="s">
        <v>1250</v>
      </c>
      <c r="J171" t="s">
        <v>627</v>
      </c>
      <c r="K171" t="s">
        <v>590</v>
      </c>
      <c r="L171" t="s">
        <v>1251</v>
      </c>
      <c r="M171" t="s">
        <v>21</v>
      </c>
    </row>
    <row r="172" spans="1:13" x14ac:dyDescent="0.3">
      <c r="A172" s="1">
        <v>170</v>
      </c>
      <c r="B172" t="s">
        <v>1252</v>
      </c>
      <c r="C172" t="s">
        <v>1214</v>
      </c>
      <c r="D172" t="s">
        <v>1253</v>
      </c>
      <c r="E172" t="s">
        <v>45</v>
      </c>
      <c r="F172" t="s">
        <v>1254</v>
      </c>
      <c r="G172" t="s">
        <v>1255</v>
      </c>
      <c r="H172" t="s">
        <v>1255</v>
      </c>
      <c r="I172" t="s">
        <v>588</v>
      </c>
      <c r="J172" t="s">
        <v>503</v>
      </c>
      <c r="K172" t="s">
        <v>639</v>
      </c>
      <c r="L172" t="s">
        <v>1256</v>
      </c>
      <c r="M172" t="s">
        <v>373</v>
      </c>
    </row>
    <row r="173" spans="1:13" x14ac:dyDescent="0.3">
      <c r="A173" s="1">
        <v>171</v>
      </c>
      <c r="B173" t="s">
        <v>1257</v>
      </c>
      <c r="C173" t="s">
        <v>1214</v>
      </c>
      <c r="D173" t="s">
        <v>12</v>
      </c>
      <c r="E173" t="s">
        <v>1258</v>
      </c>
      <c r="F173" t="s">
        <v>1259</v>
      </c>
      <c r="G173" t="s">
        <v>1260</v>
      </c>
      <c r="H173" t="s">
        <v>1261</v>
      </c>
      <c r="I173" t="s">
        <v>1262</v>
      </c>
      <c r="J173" t="s">
        <v>1263</v>
      </c>
      <c r="K173" t="s">
        <v>1264</v>
      </c>
      <c r="L173" t="s">
        <v>1265</v>
      </c>
      <c r="M173" t="s">
        <v>373</v>
      </c>
    </row>
    <row r="174" spans="1:13" x14ac:dyDescent="0.3">
      <c r="A174" s="1">
        <v>172</v>
      </c>
      <c r="B174" t="s">
        <v>1266</v>
      </c>
      <c r="C174" t="s">
        <v>1214</v>
      </c>
      <c r="D174" t="s">
        <v>573</v>
      </c>
      <c r="E174" t="s">
        <v>1267</v>
      </c>
      <c r="F174" t="s">
        <v>1268</v>
      </c>
      <c r="G174" t="s">
        <v>1269</v>
      </c>
      <c r="H174" t="s">
        <v>1270</v>
      </c>
      <c r="I174" t="s">
        <v>57</v>
      </c>
      <c r="J174" t="s">
        <v>103</v>
      </c>
      <c r="K174" t="s">
        <v>172</v>
      </c>
      <c r="L174" t="s">
        <v>1271</v>
      </c>
      <c r="M174" t="s">
        <v>373</v>
      </c>
    </row>
    <row r="175" spans="1:13" x14ac:dyDescent="0.3">
      <c r="A175" s="1">
        <v>173</v>
      </c>
      <c r="B175" t="s">
        <v>1272</v>
      </c>
      <c r="C175" t="s">
        <v>1214</v>
      </c>
      <c r="D175" t="s">
        <v>1253</v>
      </c>
      <c r="E175" t="s">
        <v>1273</v>
      </c>
      <c r="F175" t="s">
        <v>1274</v>
      </c>
      <c r="G175" t="s">
        <v>1275</v>
      </c>
      <c r="H175" t="s">
        <v>1276</v>
      </c>
      <c r="I175" t="s">
        <v>144</v>
      </c>
      <c r="J175" t="s">
        <v>875</v>
      </c>
      <c r="K175" t="s">
        <v>146</v>
      </c>
      <c r="L175" t="s">
        <v>1277</v>
      </c>
      <c r="M175" t="s">
        <v>21</v>
      </c>
    </row>
    <row r="176" spans="1:13" x14ac:dyDescent="0.3">
      <c r="A176" s="1">
        <v>174</v>
      </c>
      <c r="B176" t="s">
        <v>1278</v>
      </c>
      <c r="C176" t="s">
        <v>1214</v>
      </c>
      <c r="D176" t="s">
        <v>157</v>
      </c>
      <c r="E176" t="s">
        <v>329</v>
      </c>
      <c r="F176" t="s">
        <v>167</v>
      </c>
      <c r="G176" t="s">
        <v>1279</v>
      </c>
      <c r="H176" t="s">
        <v>1280</v>
      </c>
      <c r="I176" t="s">
        <v>118</v>
      </c>
      <c r="J176" t="s">
        <v>1281</v>
      </c>
      <c r="K176" t="s">
        <v>1076</v>
      </c>
      <c r="L176" t="s">
        <v>1282</v>
      </c>
      <c r="M176" t="s">
        <v>1108</v>
      </c>
    </row>
    <row r="177" spans="1:13" x14ac:dyDescent="0.3">
      <c r="A177" s="1">
        <v>175</v>
      </c>
      <c r="B177" t="s">
        <v>1283</v>
      </c>
      <c r="C177" t="s">
        <v>1214</v>
      </c>
      <c r="D177" t="s">
        <v>337</v>
      </c>
      <c r="E177" t="s">
        <v>282</v>
      </c>
      <c r="F177" t="s">
        <v>1284</v>
      </c>
      <c r="G177" t="s">
        <v>1285</v>
      </c>
      <c r="H177" t="s">
        <v>1286</v>
      </c>
      <c r="I177" t="s">
        <v>1262</v>
      </c>
      <c r="J177" t="s">
        <v>494</v>
      </c>
      <c r="K177" t="s">
        <v>1287</v>
      </c>
      <c r="L177" t="s">
        <v>1288</v>
      </c>
      <c r="M177" t="s">
        <v>373</v>
      </c>
    </row>
    <row r="178" spans="1:13" x14ac:dyDescent="0.3">
      <c r="A178" s="1">
        <v>176</v>
      </c>
      <c r="B178" t="s">
        <v>1289</v>
      </c>
      <c r="C178" t="s">
        <v>1214</v>
      </c>
      <c r="D178" t="s">
        <v>1290</v>
      </c>
      <c r="E178" t="s">
        <v>1291</v>
      </c>
      <c r="F178" t="s">
        <v>1292</v>
      </c>
      <c r="G178" t="s">
        <v>1293</v>
      </c>
      <c r="H178" t="s">
        <v>1293</v>
      </c>
      <c r="I178" t="s">
        <v>408</v>
      </c>
      <c r="J178" t="s">
        <v>386</v>
      </c>
      <c r="K178" t="s">
        <v>19</v>
      </c>
      <c r="L178" t="s">
        <v>1294</v>
      </c>
      <c r="M178" t="s">
        <v>21</v>
      </c>
    </row>
    <row r="179" spans="1:13" x14ac:dyDescent="0.3">
      <c r="A179" s="1">
        <v>177</v>
      </c>
      <c r="B179" t="s">
        <v>1295</v>
      </c>
      <c r="C179" t="s">
        <v>1214</v>
      </c>
      <c r="D179" t="s">
        <v>1296</v>
      </c>
      <c r="E179" t="s">
        <v>282</v>
      </c>
      <c r="F179" t="s">
        <v>1297</v>
      </c>
      <c r="G179" t="s">
        <v>1298</v>
      </c>
      <c r="H179" t="s">
        <v>1299</v>
      </c>
      <c r="I179" t="s">
        <v>408</v>
      </c>
      <c r="J179" t="s">
        <v>200</v>
      </c>
      <c r="K179" t="s">
        <v>1300</v>
      </c>
      <c r="L179" t="s">
        <v>1301</v>
      </c>
      <c r="M179" t="s">
        <v>373</v>
      </c>
    </row>
    <row r="180" spans="1:13" x14ac:dyDescent="0.3">
      <c r="A180" s="1">
        <v>178</v>
      </c>
      <c r="B180" t="s">
        <v>1302</v>
      </c>
      <c r="C180" t="s">
        <v>1214</v>
      </c>
      <c r="D180" t="s">
        <v>1303</v>
      </c>
      <c r="E180" t="s">
        <v>282</v>
      </c>
      <c r="F180" t="s">
        <v>1304</v>
      </c>
      <c r="G180" t="s">
        <v>1305</v>
      </c>
      <c r="H180" t="s">
        <v>1306</v>
      </c>
      <c r="I180" t="s">
        <v>39</v>
      </c>
      <c r="J180" t="s">
        <v>248</v>
      </c>
      <c r="K180" t="s">
        <v>191</v>
      </c>
      <c r="L180" t="s">
        <v>1307</v>
      </c>
      <c r="M180" t="s">
        <v>129</v>
      </c>
    </row>
    <row r="181" spans="1:13" x14ac:dyDescent="0.3">
      <c r="A181" s="1">
        <v>179</v>
      </c>
      <c r="B181" t="s">
        <v>1308</v>
      </c>
      <c r="C181" t="s">
        <v>1214</v>
      </c>
      <c r="D181" t="s">
        <v>1309</v>
      </c>
      <c r="E181" t="s">
        <v>45</v>
      </c>
      <c r="F181" t="s">
        <v>1310</v>
      </c>
      <c r="G181" t="s">
        <v>1311</v>
      </c>
      <c r="H181" t="s">
        <v>1312</v>
      </c>
      <c r="I181" t="s">
        <v>749</v>
      </c>
      <c r="J181" t="s">
        <v>307</v>
      </c>
      <c r="K181" t="s">
        <v>608</v>
      </c>
      <c r="L181" t="s">
        <v>1313</v>
      </c>
      <c r="M181" t="s">
        <v>21</v>
      </c>
    </row>
    <row r="182" spans="1:13" x14ac:dyDescent="0.3">
      <c r="A182" s="1">
        <v>180</v>
      </c>
      <c r="B182" t="s">
        <v>1314</v>
      </c>
      <c r="C182" t="s">
        <v>837</v>
      </c>
      <c r="D182" t="s">
        <v>140</v>
      </c>
      <c r="E182" t="s">
        <v>1315</v>
      </c>
      <c r="F182" t="s">
        <v>1316</v>
      </c>
      <c r="G182" t="s">
        <v>1317</v>
      </c>
      <c r="H182" t="s">
        <v>1318</v>
      </c>
      <c r="I182" t="s">
        <v>1319</v>
      </c>
      <c r="J182" t="s">
        <v>135</v>
      </c>
      <c r="K182" t="s">
        <v>729</v>
      </c>
      <c r="L182" t="s">
        <v>1320</v>
      </c>
      <c r="M182" t="s">
        <v>21</v>
      </c>
    </row>
    <row r="183" spans="1:13" x14ac:dyDescent="0.3">
      <c r="A183" s="1">
        <v>181</v>
      </c>
      <c r="B183" t="s">
        <v>1321</v>
      </c>
      <c r="C183" t="s">
        <v>1214</v>
      </c>
      <c r="D183" t="s">
        <v>1322</v>
      </c>
      <c r="E183" t="s">
        <v>1323</v>
      </c>
      <c r="F183" t="s">
        <v>1324</v>
      </c>
      <c r="G183" t="s">
        <v>277</v>
      </c>
      <c r="H183" t="s">
        <v>277</v>
      </c>
      <c r="I183" t="s">
        <v>333</v>
      </c>
      <c r="J183" t="s">
        <v>1325</v>
      </c>
      <c r="K183" t="s">
        <v>334</v>
      </c>
      <c r="L183" t="s">
        <v>1326</v>
      </c>
      <c r="M183" t="s">
        <v>212</v>
      </c>
    </row>
    <row r="184" spans="1:13" x14ac:dyDescent="0.3">
      <c r="A184" s="1">
        <v>182</v>
      </c>
      <c r="B184" t="s">
        <v>1327</v>
      </c>
      <c r="C184" t="s">
        <v>1214</v>
      </c>
      <c r="D184" t="s">
        <v>131</v>
      </c>
      <c r="E184" t="s">
        <v>1079</v>
      </c>
      <c r="F184" t="s">
        <v>255</v>
      </c>
      <c r="G184" t="s">
        <v>1328</v>
      </c>
      <c r="H184" t="s">
        <v>1328</v>
      </c>
      <c r="I184" t="s">
        <v>1250</v>
      </c>
      <c r="J184" t="s">
        <v>620</v>
      </c>
      <c r="K184" t="s">
        <v>387</v>
      </c>
      <c r="L184" t="s">
        <v>1329</v>
      </c>
      <c r="M184" t="s">
        <v>1330</v>
      </c>
    </row>
    <row r="185" spans="1:13" x14ac:dyDescent="0.3">
      <c r="A185" s="1">
        <v>183</v>
      </c>
      <c r="B185" t="s">
        <v>1331</v>
      </c>
      <c r="C185" t="s">
        <v>1214</v>
      </c>
      <c r="D185" t="s">
        <v>1332</v>
      </c>
      <c r="E185" t="s">
        <v>1024</v>
      </c>
      <c r="F185" t="s">
        <v>1333</v>
      </c>
      <c r="G185" t="s">
        <v>1334</v>
      </c>
      <c r="H185" t="s">
        <v>1335</v>
      </c>
      <c r="I185" t="s">
        <v>809</v>
      </c>
      <c r="J185" t="s">
        <v>1336</v>
      </c>
      <c r="K185" t="s">
        <v>639</v>
      </c>
      <c r="L185" t="s">
        <v>1337</v>
      </c>
      <c r="M185" t="s">
        <v>21</v>
      </c>
    </row>
    <row r="186" spans="1:13" x14ac:dyDescent="0.3">
      <c r="A186" s="1">
        <v>184</v>
      </c>
      <c r="B186" t="s">
        <v>1338</v>
      </c>
      <c r="C186" t="s">
        <v>837</v>
      </c>
      <c r="D186" t="s">
        <v>1339</v>
      </c>
      <c r="E186" t="s">
        <v>1340</v>
      </c>
      <c r="F186" t="s">
        <v>1341</v>
      </c>
      <c r="G186" t="s">
        <v>1342</v>
      </c>
      <c r="H186" t="s">
        <v>1342</v>
      </c>
      <c r="I186" t="s">
        <v>247</v>
      </c>
      <c r="J186" t="s">
        <v>960</v>
      </c>
      <c r="K186" t="s">
        <v>1343</v>
      </c>
      <c r="L186" t="s">
        <v>1344</v>
      </c>
      <c r="M186" t="s">
        <v>1345</v>
      </c>
    </row>
    <row r="187" spans="1:13" x14ac:dyDescent="0.3">
      <c r="A187" s="1">
        <v>185</v>
      </c>
      <c r="B187" t="s">
        <v>1346</v>
      </c>
      <c r="C187" t="s">
        <v>1214</v>
      </c>
      <c r="D187" t="s">
        <v>573</v>
      </c>
      <c r="E187" t="s">
        <v>1347</v>
      </c>
      <c r="F187" t="s">
        <v>1348</v>
      </c>
      <c r="G187" t="s">
        <v>1349</v>
      </c>
      <c r="H187" t="s">
        <v>1349</v>
      </c>
      <c r="I187" t="s">
        <v>170</v>
      </c>
      <c r="J187" t="s">
        <v>1350</v>
      </c>
      <c r="K187" t="s">
        <v>266</v>
      </c>
      <c r="L187" t="s">
        <v>1351</v>
      </c>
      <c r="M187" t="s">
        <v>373</v>
      </c>
    </row>
    <row r="188" spans="1:13" x14ac:dyDescent="0.3">
      <c r="A188" s="1">
        <v>186</v>
      </c>
      <c r="B188" t="s">
        <v>1352</v>
      </c>
      <c r="C188" t="s">
        <v>1214</v>
      </c>
      <c r="D188" t="s">
        <v>72</v>
      </c>
      <c r="E188" t="s">
        <v>329</v>
      </c>
      <c r="F188" t="s">
        <v>1353</v>
      </c>
      <c r="G188" t="s">
        <v>1354</v>
      </c>
      <c r="H188" t="s">
        <v>1355</v>
      </c>
      <c r="I188" t="s">
        <v>998</v>
      </c>
      <c r="J188" t="s">
        <v>1356</v>
      </c>
      <c r="K188" t="s">
        <v>366</v>
      </c>
      <c r="L188" t="s">
        <v>1357</v>
      </c>
      <c r="M188" t="s">
        <v>373</v>
      </c>
    </row>
    <row r="189" spans="1:13" x14ac:dyDescent="0.3">
      <c r="A189" s="1">
        <v>187</v>
      </c>
      <c r="B189" t="s">
        <v>1358</v>
      </c>
      <c r="C189" t="s">
        <v>1214</v>
      </c>
      <c r="D189" t="s">
        <v>108</v>
      </c>
      <c r="E189" t="s">
        <v>1359</v>
      </c>
      <c r="F189" t="s">
        <v>1360</v>
      </c>
      <c r="G189" t="s">
        <v>1361</v>
      </c>
      <c r="H189" t="s">
        <v>1361</v>
      </c>
      <c r="I189" t="s">
        <v>189</v>
      </c>
      <c r="J189" t="s">
        <v>1362</v>
      </c>
      <c r="K189" t="s">
        <v>1363</v>
      </c>
      <c r="L189" t="s">
        <v>1364</v>
      </c>
      <c r="M189" t="s">
        <v>1365</v>
      </c>
    </row>
    <row r="190" spans="1:13" x14ac:dyDescent="0.3">
      <c r="A190" s="1">
        <v>188</v>
      </c>
      <c r="B190" t="s">
        <v>1366</v>
      </c>
      <c r="C190" t="s">
        <v>1214</v>
      </c>
      <c r="D190" t="s">
        <v>1240</v>
      </c>
      <c r="E190" t="s">
        <v>348</v>
      </c>
      <c r="F190" t="s">
        <v>1367</v>
      </c>
      <c r="G190" t="s">
        <v>1368</v>
      </c>
      <c r="H190" t="s">
        <v>1369</v>
      </c>
      <c r="I190" t="s">
        <v>1106</v>
      </c>
      <c r="J190" t="s">
        <v>436</v>
      </c>
      <c r="K190" t="s">
        <v>890</v>
      </c>
      <c r="L190" t="s">
        <v>1370</v>
      </c>
      <c r="M190" t="s">
        <v>43</v>
      </c>
    </row>
    <row r="191" spans="1:13" x14ac:dyDescent="0.3">
      <c r="A191" s="1">
        <v>189</v>
      </c>
      <c r="B191" t="s">
        <v>1371</v>
      </c>
      <c r="C191" t="s">
        <v>1214</v>
      </c>
      <c r="D191" t="s">
        <v>1372</v>
      </c>
      <c r="E191" t="s">
        <v>282</v>
      </c>
      <c r="F191" t="s">
        <v>1373</v>
      </c>
      <c r="G191" t="s">
        <v>1374</v>
      </c>
      <c r="H191" t="s">
        <v>1375</v>
      </c>
      <c r="I191" t="s">
        <v>178</v>
      </c>
      <c r="J191" t="s">
        <v>765</v>
      </c>
      <c r="K191" t="s">
        <v>19</v>
      </c>
      <c r="L191" t="s">
        <v>1376</v>
      </c>
      <c r="M191" t="s">
        <v>402</v>
      </c>
    </row>
    <row r="192" spans="1:13" x14ac:dyDescent="0.3">
      <c r="A192" s="1">
        <v>190</v>
      </c>
      <c r="B192" t="s">
        <v>1377</v>
      </c>
      <c r="C192" t="s">
        <v>1214</v>
      </c>
      <c r="D192" t="s">
        <v>404</v>
      </c>
      <c r="E192" t="s">
        <v>948</v>
      </c>
      <c r="F192" t="s">
        <v>1378</v>
      </c>
      <c r="G192" t="s">
        <v>1030</v>
      </c>
      <c r="H192" t="s">
        <v>1379</v>
      </c>
      <c r="I192" t="s">
        <v>914</v>
      </c>
      <c r="J192" t="s">
        <v>848</v>
      </c>
      <c r="K192" t="s">
        <v>1380</v>
      </c>
      <c r="L192" t="s">
        <v>1381</v>
      </c>
      <c r="M192" t="s">
        <v>21</v>
      </c>
    </row>
    <row r="193" spans="1:13" x14ac:dyDescent="0.3">
      <c r="A193" s="1">
        <v>191</v>
      </c>
      <c r="B193" t="s">
        <v>1382</v>
      </c>
      <c r="C193" t="s">
        <v>1214</v>
      </c>
      <c r="D193" t="s">
        <v>964</v>
      </c>
      <c r="E193" t="s">
        <v>166</v>
      </c>
      <c r="F193" t="s">
        <v>1383</v>
      </c>
      <c r="G193" t="s">
        <v>1384</v>
      </c>
      <c r="H193" t="s">
        <v>1385</v>
      </c>
      <c r="I193" t="s">
        <v>664</v>
      </c>
      <c r="J193" t="s">
        <v>126</v>
      </c>
      <c r="K193" t="s">
        <v>371</v>
      </c>
      <c r="L193" t="s">
        <v>1386</v>
      </c>
      <c r="M193" t="s">
        <v>21</v>
      </c>
    </row>
    <row r="194" spans="1:13" x14ac:dyDescent="0.3">
      <c r="A194" s="1">
        <v>192</v>
      </c>
      <c r="B194" t="s">
        <v>1387</v>
      </c>
      <c r="C194" t="s">
        <v>1214</v>
      </c>
      <c r="D194" t="s">
        <v>439</v>
      </c>
      <c r="E194" t="s">
        <v>348</v>
      </c>
      <c r="F194" t="s">
        <v>167</v>
      </c>
      <c r="G194" t="s">
        <v>187</v>
      </c>
      <c r="H194" t="s">
        <v>1388</v>
      </c>
      <c r="I194" t="s">
        <v>178</v>
      </c>
      <c r="J194" t="s">
        <v>516</v>
      </c>
      <c r="K194" t="s">
        <v>1389</v>
      </c>
      <c r="L194" t="s">
        <v>1390</v>
      </c>
      <c r="M194" t="s">
        <v>21</v>
      </c>
    </row>
    <row r="195" spans="1:13" x14ac:dyDescent="0.3">
      <c r="A195" s="1">
        <v>193</v>
      </c>
      <c r="B195" t="s">
        <v>1391</v>
      </c>
      <c r="C195" t="s">
        <v>1214</v>
      </c>
      <c r="D195" t="s">
        <v>185</v>
      </c>
      <c r="E195" t="s">
        <v>1392</v>
      </c>
      <c r="F195" t="s">
        <v>1393</v>
      </c>
      <c r="G195" t="s">
        <v>1394</v>
      </c>
      <c r="H195" t="s">
        <v>1394</v>
      </c>
      <c r="I195" t="s">
        <v>66</v>
      </c>
      <c r="J195" t="s">
        <v>735</v>
      </c>
      <c r="K195" t="s">
        <v>1395</v>
      </c>
      <c r="L195" t="s">
        <v>1396</v>
      </c>
      <c r="M195" t="s">
        <v>310</v>
      </c>
    </row>
    <row r="196" spans="1:13" x14ac:dyDescent="0.3">
      <c r="A196" s="1">
        <v>194</v>
      </c>
      <c r="B196" t="s">
        <v>1397</v>
      </c>
      <c r="C196" t="s">
        <v>1214</v>
      </c>
      <c r="D196" t="s">
        <v>157</v>
      </c>
      <c r="E196" t="s">
        <v>1398</v>
      </c>
      <c r="F196" t="s">
        <v>1399</v>
      </c>
      <c r="G196" t="s">
        <v>1400</v>
      </c>
      <c r="H196" t="s">
        <v>1401</v>
      </c>
      <c r="I196" t="s">
        <v>77</v>
      </c>
      <c r="J196" t="s">
        <v>171</v>
      </c>
      <c r="K196" t="s">
        <v>50</v>
      </c>
      <c r="L196" t="s">
        <v>1402</v>
      </c>
      <c r="M196" t="s">
        <v>1403</v>
      </c>
    </row>
    <row r="197" spans="1:13" x14ac:dyDescent="0.3">
      <c r="A197" s="1">
        <v>195</v>
      </c>
      <c r="B197" t="s">
        <v>1404</v>
      </c>
      <c r="C197" t="s">
        <v>1214</v>
      </c>
      <c r="D197" t="s">
        <v>604</v>
      </c>
      <c r="E197" t="s">
        <v>1405</v>
      </c>
      <c r="F197" t="s">
        <v>304</v>
      </c>
      <c r="G197" t="s">
        <v>1406</v>
      </c>
      <c r="H197" t="s">
        <v>1407</v>
      </c>
      <c r="I197" t="s">
        <v>91</v>
      </c>
      <c r="J197" t="s">
        <v>1408</v>
      </c>
      <c r="K197" t="s">
        <v>1409</v>
      </c>
      <c r="L197" t="s">
        <v>1410</v>
      </c>
      <c r="M197" t="s">
        <v>21</v>
      </c>
    </row>
    <row r="198" spans="1:13" x14ac:dyDescent="0.3">
      <c r="A198" s="1">
        <v>196</v>
      </c>
      <c r="B198" t="s">
        <v>1411</v>
      </c>
      <c r="C198" t="s">
        <v>1214</v>
      </c>
      <c r="D198" t="s">
        <v>604</v>
      </c>
      <c r="E198" t="s">
        <v>1412</v>
      </c>
      <c r="F198" t="s">
        <v>1413</v>
      </c>
      <c r="G198" t="s">
        <v>1414</v>
      </c>
      <c r="H198" t="s">
        <v>1414</v>
      </c>
      <c r="I198" t="s">
        <v>906</v>
      </c>
      <c r="J198" t="s">
        <v>1132</v>
      </c>
      <c r="K198" t="s">
        <v>387</v>
      </c>
      <c r="L198" t="s">
        <v>1415</v>
      </c>
      <c r="M198" t="s">
        <v>21</v>
      </c>
    </row>
    <row r="199" spans="1:13" x14ac:dyDescent="0.3">
      <c r="A199" s="1">
        <v>197</v>
      </c>
      <c r="B199" t="s">
        <v>1416</v>
      </c>
      <c r="C199" t="s">
        <v>1214</v>
      </c>
      <c r="D199" t="s">
        <v>1417</v>
      </c>
      <c r="E199" t="s">
        <v>1418</v>
      </c>
      <c r="F199" t="s">
        <v>1419</v>
      </c>
      <c r="G199" t="s">
        <v>425</v>
      </c>
      <c r="H199" t="s">
        <v>425</v>
      </c>
      <c r="I199" t="s">
        <v>1420</v>
      </c>
      <c r="J199" t="s">
        <v>627</v>
      </c>
      <c r="K199" t="s">
        <v>1421</v>
      </c>
      <c r="L199" t="s">
        <v>1422</v>
      </c>
      <c r="M199" t="s">
        <v>21</v>
      </c>
    </row>
    <row r="200" spans="1:13" x14ac:dyDescent="0.3">
      <c r="A200" s="1">
        <v>198</v>
      </c>
      <c r="B200" t="s">
        <v>1423</v>
      </c>
      <c r="C200" t="s">
        <v>1214</v>
      </c>
      <c r="D200" t="s">
        <v>1424</v>
      </c>
      <c r="E200" t="s">
        <v>1425</v>
      </c>
      <c r="F200" t="s">
        <v>1426</v>
      </c>
      <c r="G200" t="s">
        <v>1427</v>
      </c>
      <c r="H200" t="s">
        <v>1428</v>
      </c>
      <c r="I200" t="s">
        <v>178</v>
      </c>
      <c r="J200" t="s">
        <v>638</v>
      </c>
      <c r="K200" t="s">
        <v>351</v>
      </c>
      <c r="L200" t="s">
        <v>1429</v>
      </c>
      <c r="M200" t="s">
        <v>1430</v>
      </c>
    </row>
    <row r="201" spans="1:13" x14ac:dyDescent="0.3">
      <c r="A201" s="1">
        <v>199</v>
      </c>
      <c r="B201" t="s">
        <v>1431</v>
      </c>
      <c r="C201" t="s">
        <v>1214</v>
      </c>
      <c r="D201" t="s">
        <v>1432</v>
      </c>
      <c r="E201" t="s">
        <v>1433</v>
      </c>
      <c r="F201" t="s">
        <v>911</v>
      </c>
      <c r="G201" t="s">
        <v>1434</v>
      </c>
      <c r="H201" t="s">
        <v>1435</v>
      </c>
      <c r="I201" t="s">
        <v>134</v>
      </c>
      <c r="J201" t="s">
        <v>494</v>
      </c>
      <c r="K201" t="s">
        <v>180</v>
      </c>
      <c r="L201" t="s">
        <v>1436</v>
      </c>
      <c r="M201" t="s">
        <v>1437</v>
      </c>
    </row>
    <row r="202" spans="1:13" x14ac:dyDescent="0.3">
      <c r="A202" s="1">
        <v>200</v>
      </c>
      <c r="B202" t="s">
        <v>1438</v>
      </c>
      <c r="C202" t="s">
        <v>837</v>
      </c>
      <c r="D202" t="s">
        <v>1439</v>
      </c>
      <c r="E202" t="s">
        <v>1440</v>
      </c>
      <c r="F202" t="s">
        <v>1441</v>
      </c>
      <c r="G202" t="s">
        <v>1442</v>
      </c>
      <c r="H202" t="s">
        <v>1443</v>
      </c>
      <c r="I202" t="s">
        <v>1444</v>
      </c>
      <c r="J202" t="s">
        <v>1445</v>
      </c>
      <c r="K202" t="s">
        <v>360</v>
      </c>
      <c r="L202" t="s">
        <v>1446</v>
      </c>
      <c r="M202" t="s">
        <v>21</v>
      </c>
    </row>
    <row r="203" spans="1:13" x14ac:dyDescent="0.3">
      <c r="A203" s="1">
        <v>201</v>
      </c>
      <c r="B203" t="s">
        <v>1447</v>
      </c>
      <c r="C203" t="s">
        <v>1214</v>
      </c>
      <c r="D203" t="s">
        <v>1448</v>
      </c>
      <c r="E203" t="s">
        <v>141</v>
      </c>
      <c r="F203" t="s">
        <v>1449</v>
      </c>
      <c r="G203" t="s">
        <v>1450</v>
      </c>
      <c r="H203" t="s">
        <v>1451</v>
      </c>
      <c r="I203" t="s">
        <v>170</v>
      </c>
      <c r="J203" t="s">
        <v>145</v>
      </c>
      <c r="K203" t="s">
        <v>1287</v>
      </c>
      <c r="L203" t="s">
        <v>1452</v>
      </c>
      <c r="M203" t="s">
        <v>21</v>
      </c>
    </row>
    <row r="204" spans="1:13" x14ac:dyDescent="0.3">
      <c r="A204" s="1">
        <v>202</v>
      </c>
      <c r="B204" t="s">
        <v>1453</v>
      </c>
      <c r="C204" t="s">
        <v>1214</v>
      </c>
      <c r="D204" t="s">
        <v>223</v>
      </c>
      <c r="E204" t="s">
        <v>166</v>
      </c>
      <c r="F204" t="s">
        <v>1454</v>
      </c>
      <c r="G204" t="s">
        <v>1455</v>
      </c>
      <c r="H204" t="s">
        <v>1455</v>
      </c>
      <c r="I204" t="s">
        <v>1456</v>
      </c>
      <c r="J204" t="s">
        <v>1457</v>
      </c>
      <c r="K204" t="s">
        <v>639</v>
      </c>
      <c r="L204" t="s">
        <v>1458</v>
      </c>
      <c r="M204" t="s">
        <v>43</v>
      </c>
    </row>
    <row r="205" spans="1:13" x14ac:dyDescent="0.3">
      <c r="A205" s="1">
        <v>203</v>
      </c>
      <c r="B205" t="s">
        <v>1459</v>
      </c>
      <c r="C205" t="s">
        <v>1214</v>
      </c>
      <c r="D205" t="s">
        <v>1460</v>
      </c>
      <c r="E205" t="s">
        <v>1461</v>
      </c>
      <c r="F205" t="s">
        <v>1399</v>
      </c>
      <c r="G205" t="s">
        <v>1462</v>
      </c>
      <c r="H205" t="s">
        <v>1462</v>
      </c>
      <c r="I205" t="s">
        <v>574</v>
      </c>
      <c r="J205" t="s">
        <v>1408</v>
      </c>
      <c r="K205" t="s">
        <v>1463</v>
      </c>
      <c r="L205" t="s">
        <v>1464</v>
      </c>
      <c r="M205" t="s">
        <v>1465</v>
      </c>
    </row>
    <row r="206" spans="1:13" x14ac:dyDescent="0.3">
      <c r="A206" s="1">
        <v>204</v>
      </c>
      <c r="B206" t="s">
        <v>1466</v>
      </c>
      <c r="C206" t="s">
        <v>1214</v>
      </c>
      <c r="D206" t="s">
        <v>1467</v>
      </c>
      <c r="E206" t="s">
        <v>1468</v>
      </c>
      <c r="F206" t="s">
        <v>1469</v>
      </c>
      <c r="G206" t="s">
        <v>1470</v>
      </c>
      <c r="H206" t="s">
        <v>1471</v>
      </c>
      <c r="I206" t="s">
        <v>1472</v>
      </c>
      <c r="J206" t="s">
        <v>1473</v>
      </c>
      <c r="K206" t="s">
        <v>1474</v>
      </c>
      <c r="L206" t="s">
        <v>1475</v>
      </c>
      <c r="M206" t="s">
        <v>21</v>
      </c>
    </row>
    <row r="207" spans="1:13" x14ac:dyDescent="0.3">
      <c r="A207" s="1">
        <v>205</v>
      </c>
      <c r="B207" t="s">
        <v>1476</v>
      </c>
      <c r="C207" t="s">
        <v>1214</v>
      </c>
      <c r="D207" t="s">
        <v>974</v>
      </c>
      <c r="E207" t="s">
        <v>158</v>
      </c>
      <c r="F207" t="s">
        <v>1477</v>
      </c>
      <c r="G207" t="s">
        <v>1478</v>
      </c>
      <c r="H207" t="s">
        <v>1479</v>
      </c>
      <c r="I207" t="s">
        <v>306</v>
      </c>
      <c r="J207" t="s">
        <v>40</v>
      </c>
      <c r="K207" t="s">
        <v>1480</v>
      </c>
      <c r="L207" t="s">
        <v>1481</v>
      </c>
      <c r="M207" t="s">
        <v>21</v>
      </c>
    </row>
    <row r="208" spans="1:13" x14ac:dyDescent="0.3">
      <c r="A208" s="1">
        <v>206</v>
      </c>
      <c r="B208" t="s">
        <v>1482</v>
      </c>
      <c r="C208" t="s">
        <v>1214</v>
      </c>
      <c r="D208" t="s">
        <v>1483</v>
      </c>
      <c r="E208" t="s">
        <v>1484</v>
      </c>
      <c r="F208" t="s">
        <v>1485</v>
      </c>
      <c r="G208" t="s">
        <v>1486</v>
      </c>
      <c r="H208" t="s">
        <v>1487</v>
      </c>
      <c r="I208" t="s">
        <v>1488</v>
      </c>
      <c r="J208" t="s">
        <v>969</v>
      </c>
      <c r="K208" t="s">
        <v>360</v>
      </c>
      <c r="L208" t="s">
        <v>1489</v>
      </c>
      <c r="M208" t="s">
        <v>1490</v>
      </c>
    </row>
    <row r="209" spans="1:13" x14ac:dyDescent="0.3">
      <c r="A209" s="1">
        <v>207</v>
      </c>
      <c r="B209" t="s">
        <v>1491</v>
      </c>
      <c r="C209" t="s">
        <v>1214</v>
      </c>
      <c r="D209" t="s">
        <v>337</v>
      </c>
      <c r="E209" t="s">
        <v>1492</v>
      </c>
      <c r="F209" t="s">
        <v>1493</v>
      </c>
      <c r="G209" t="s">
        <v>1494</v>
      </c>
      <c r="H209" t="s">
        <v>1495</v>
      </c>
      <c r="I209" t="s">
        <v>208</v>
      </c>
      <c r="J209" t="s">
        <v>750</v>
      </c>
      <c r="K209" t="s">
        <v>1496</v>
      </c>
      <c r="L209" t="s">
        <v>1497</v>
      </c>
      <c r="M209" t="s">
        <v>21</v>
      </c>
    </row>
    <row r="210" spans="1:13" x14ac:dyDescent="0.3">
      <c r="A210" s="1">
        <v>208</v>
      </c>
      <c r="B210" t="s">
        <v>1498</v>
      </c>
      <c r="C210" t="s">
        <v>1214</v>
      </c>
      <c r="D210" t="s">
        <v>404</v>
      </c>
      <c r="E210" t="s">
        <v>1499</v>
      </c>
      <c r="F210" t="s">
        <v>990</v>
      </c>
      <c r="G210" t="s">
        <v>1500</v>
      </c>
      <c r="H210" t="s">
        <v>1501</v>
      </c>
      <c r="I210" t="s">
        <v>1209</v>
      </c>
      <c r="J210" t="s">
        <v>875</v>
      </c>
      <c r="K210" t="s">
        <v>1502</v>
      </c>
      <c r="L210" t="s">
        <v>1503</v>
      </c>
      <c r="M210" t="s">
        <v>21</v>
      </c>
    </row>
    <row r="211" spans="1:13" x14ac:dyDescent="0.3">
      <c r="A211" s="1">
        <v>209</v>
      </c>
      <c r="B211" t="s">
        <v>1504</v>
      </c>
      <c r="C211" t="s">
        <v>1214</v>
      </c>
      <c r="D211" t="s">
        <v>108</v>
      </c>
      <c r="E211" t="s">
        <v>1505</v>
      </c>
      <c r="F211" t="s">
        <v>1506</v>
      </c>
      <c r="G211" t="s">
        <v>1507</v>
      </c>
      <c r="H211" t="s">
        <v>1507</v>
      </c>
      <c r="I211" t="s">
        <v>57</v>
      </c>
      <c r="J211" t="s">
        <v>1408</v>
      </c>
      <c r="K211" t="s">
        <v>360</v>
      </c>
      <c r="L211" t="s">
        <v>1508</v>
      </c>
      <c r="M211" t="s">
        <v>1509</v>
      </c>
    </row>
    <row r="212" spans="1:13" x14ac:dyDescent="0.3">
      <c r="A212" s="1">
        <v>210</v>
      </c>
      <c r="B212" t="s">
        <v>1510</v>
      </c>
      <c r="C212" t="s">
        <v>477</v>
      </c>
      <c r="E212" t="s">
        <v>1511</v>
      </c>
      <c r="F212" t="s">
        <v>1512</v>
      </c>
      <c r="G212" t="s">
        <v>1513</v>
      </c>
      <c r="H212" t="s">
        <v>1513</v>
      </c>
      <c r="I212" t="s">
        <v>472</v>
      </c>
      <c r="J212" t="s">
        <v>1281</v>
      </c>
      <c r="K212" t="s">
        <v>1514</v>
      </c>
      <c r="L212" t="s">
        <v>1515</v>
      </c>
      <c r="M212" t="s">
        <v>564</v>
      </c>
    </row>
    <row r="213" spans="1:13" x14ac:dyDescent="0.3">
      <c r="A213" s="1">
        <v>211</v>
      </c>
      <c r="B213" t="s">
        <v>1516</v>
      </c>
      <c r="C213" t="s">
        <v>1214</v>
      </c>
      <c r="D213" t="s">
        <v>1240</v>
      </c>
      <c r="E213" t="s">
        <v>348</v>
      </c>
      <c r="F213" t="s">
        <v>1517</v>
      </c>
      <c r="G213" t="s">
        <v>1518</v>
      </c>
      <c r="H213" t="s">
        <v>1518</v>
      </c>
      <c r="I213" t="s">
        <v>588</v>
      </c>
      <c r="J213" t="s">
        <v>257</v>
      </c>
      <c r="K213" t="s">
        <v>1519</v>
      </c>
      <c r="L213" t="s">
        <v>1520</v>
      </c>
      <c r="M213" t="s">
        <v>21</v>
      </c>
    </row>
    <row r="214" spans="1:13" x14ac:dyDescent="0.3">
      <c r="A214" s="1">
        <v>212</v>
      </c>
      <c r="B214" t="s">
        <v>1521</v>
      </c>
      <c r="C214" t="s">
        <v>1214</v>
      </c>
      <c r="D214" t="s">
        <v>1522</v>
      </c>
      <c r="E214" t="s">
        <v>1523</v>
      </c>
      <c r="F214" t="s">
        <v>1201</v>
      </c>
      <c r="G214" t="s">
        <v>1524</v>
      </c>
      <c r="H214" t="s">
        <v>1525</v>
      </c>
      <c r="I214" t="s">
        <v>1526</v>
      </c>
      <c r="J214" t="s">
        <v>930</v>
      </c>
      <c r="K214" t="s">
        <v>360</v>
      </c>
      <c r="L214" t="s">
        <v>1527</v>
      </c>
      <c r="M214" t="s">
        <v>1171</v>
      </c>
    </row>
    <row r="215" spans="1:13" x14ac:dyDescent="0.3">
      <c r="A215" s="1">
        <v>213</v>
      </c>
      <c r="B215" t="s">
        <v>1528</v>
      </c>
      <c r="C215" t="s">
        <v>1214</v>
      </c>
      <c r="D215" t="s">
        <v>1309</v>
      </c>
      <c r="E215" t="s">
        <v>1529</v>
      </c>
      <c r="F215" t="s">
        <v>1530</v>
      </c>
      <c r="G215" t="s">
        <v>1531</v>
      </c>
      <c r="H215" t="s">
        <v>1532</v>
      </c>
      <c r="I215" t="s">
        <v>983</v>
      </c>
      <c r="J215" t="s">
        <v>620</v>
      </c>
      <c r="K215" t="s">
        <v>1533</v>
      </c>
      <c r="L215" t="s">
        <v>1534</v>
      </c>
      <c r="M215" t="s">
        <v>21</v>
      </c>
    </row>
    <row r="216" spans="1:13" x14ac:dyDescent="0.3">
      <c r="A216" s="1">
        <v>214</v>
      </c>
      <c r="B216" t="s">
        <v>1535</v>
      </c>
      <c r="C216" t="s">
        <v>1214</v>
      </c>
      <c r="D216" t="s">
        <v>12</v>
      </c>
      <c r="E216" t="s">
        <v>1536</v>
      </c>
      <c r="F216" t="s">
        <v>1537</v>
      </c>
      <c r="G216" t="s">
        <v>1538</v>
      </c>
      <c r="H216" t="s">
        <v>1539</v>
      </c>
      <c r="I216" t="s">
        <v>1488</v>
      </c>
      <c r="J216" t="s">
        <v>257</v>
      </c>
      <c r="K216" t="s">
        <v>360</v>
      </c>
      <c r="L216" t="s">
        <v>1540</v>
      </c>
      <c r="M216" t="s">
        <v>212</v>
      </c>
    </row>
    <row r="217" spans="1:13" x14ac:dyDescent="0.3">
      <c r="A217" s="1">
        <v>215</v>
      </c>
      <c r="B217" t="s">
        <v>1541</v>
      </c>
      <c r="C217" t="s">
        <v>1214</v>
      </c>
      <c r="D217" t="s">
        <v>926</v>
      </c>
      <c r="E217" t="s">
        <v>141</v>
      </c>
      <c r="F217" t="s">
        <v>1542</v>
      </c>
      <c r="G217" t="s">
        <v>1285</v>
      </c>
      <c r="H217" t="s">
        <v>1286</v>
      </c>
      <c r="I217" t="s">
        <v>227</v>
      </c>
      <c r="J217" t="s">
        <v>436</v>
      </c>
      <c r="K217" t="s">
        <v>639</v>
      </c>
      <c r="L217" t="s">
        <v>1543</v>
      </c>
      <c r="M217" t="s">
        <v>373</v>
      </c>
    </row>
    <row r="218" spans="1:13" x14ac:dyDescent="0.3">
      <c r="A218" s="1">
        <v>216</v>
      </c>
      <c r="B218" t="s">
        <v>1544</v>
      </c>
      <c r="C218" t="s">
        <v>1214</v>
      </c>
      <c r="D218" t="s">
        <v>157</v>
      </c>
      <c r="E218" t="s">
        <v>1545</v>
      </c>
      <c r="F218" t="s">
        <v>1546</v>
      </c>
      <c r="G218" t="s">
        <v>1547</v>
      </c>
      <c r="H218" t="s">
        <v>1548</v>
      </c>
      <c r="I218" t="s">
        <v>1250</v>
      </c>
      <c r="J218" t="s">
        <v>875</v>
      </c>
      <c r="K218" t="s">
        <v>366</v>
      </c>
      <c r="L218" t="s">
        <v>1549</v>
      </c>
      <c r="M218" t="s">
        <v>21</v>
      </c>
    </row>
    <row r="219" spans="1:13" x14ac:dyDescent="0.3">
      <c r="A219" s="1">
        <v>217</v>
      </c>
      <c r="B219" t="s">
        <v>1550</v>
      </c>
      <c r="C219" t="s">
        <v>1214</v>
      </c>
      <c r="D219" t="s">
        <v>1551</v>
      </c>
      <c r="E219" t="s">
        <v>1552</v>
      </c>
      <c r="F219" t="s">
        <v>1553</v>
      </c>
      <c r="G219" t="s">
        <v>1507</v>
      </c>
      <c r="H219" t="s">
        <v>1507</v>
      </c>
      <c r="I219" t="s">
        <v>57</v>
      </c>
      <c r="J219" t="s">
        <v>58</v>
      </c>
      <c r="K219" t="s">
        <v>1554</v>
      </c>
      <c r="L219" t="s">
        <v>1555</v>
      </c>
      <c r="M219" t="s">
        <v>1509</v>
      </c>
    </row>
    <row r="220" spans="1:13" x14ac:dyDescent="0.3">
      <c r="A220" s="1">
        <v>218</v>
      </c>
      <c r="B220" t="s">
        <v>1556</v>
      </c>
      <c r="C220" t="s">
        <v>1214</v>
      </c>
      <c r="D220" t="s">
        <v>253</v>
      </c>
      <c r="E220" t="s">
        <v>282</v>
      </c>
      <c r="F220" t="s">
        <v>283</v>
      </c>
      <c r="G220" t="s">
        <v>1557</v>
      </c>
      <c r="H220" t="s">
        <v>1557</v>
      </c>
      <c r="I220" t="s">
        <v>599</v>
      </c>
      <c r="J220" t="s">
        <v>800</v>
      </c>
      <c r="K220" t="s">
        <v>1558</v>
      </c>
      <c r="L220" t="s">
        <v>1559</v>
      </c>
      <c r="M220" t="s">
        <v>373</v>
      </c>
    </row>
    <row r="221" spans="1:13" x14ac:dyDescent="0.3">
      <c r="A221" s="1">
        <v>219</v>
      </c>
      <c r="B221" t="s">
        <v>1560</v>
      </c>
      <c r="C221" t="s">
        <v>1214</v>
      </c>
      <c r="D221" t="s">
        <v>302</v>
      </c>
      <c r="E221" t="s">
        <v>1561</v>
      </c>
      <c r="F221" t="s">
        <v>1562</v>
      </c>
      <c r="G221" t="s">
        <v>1563</v>
      </c>
      <c r="H221" t="s">
        <v>1564</v>
      </c>
      <c r="I221" t="s">
        <v>1250</v>
      </c>
      <c r="J221" t="s">
        <v>219</v>
      </c>
      <c r="K221" t="s">
        <v>50</v>
      </c>
      <c r="L221" t="s">
        <v>1565</v>
      </c>
      <c r="M221" t="s">
        <v>1566</v>
      </c>
    </row>
    <row r="222" spans="1:13" x14ac:dyDescent="0.3">
      <c r="A222" s="1">
        <v>220</v>
      </c>
      <c r="B222" t="s">
        <v>1567</v>
      </c>
      <c r="C222" t="s">
        <v>1214</v>
      </c>
      <c r="D222" t="s">
        <v>1568</v>
      </c>
      <c r="E222" t="s">
        <v>1079</v>
      </c>
      <c r="F222" t="s">
        <v>159</v>
      </c>
      <c r="G222" t="s">
        <v>1569</v>
      </c>
      <c r="H222" t="s">
        <v>1570</v>
      </c>
      <c r="I222" t="s">
        <v>66</v>
      </c>
      <c r="J222" t="s">
        <v>673</v>
      </c>
      <c r="K222" t="s">
        <v>1571</v>
      </c>
      <c r="L222" t="s">
        <v>1572</v>
      </c>
      <c r="M222" t="s">
        <v>21</v>
      </c>
    </row>
    <row r="223" spans="1:13" x14ac:dyDescent="0.3">
      <c r="A223" s="1">
        <v>221</v>
      </c>
      <c r="B223" t="s">
        <v>1573</v>
      </c>
      <c r="C223" t="s">
        <v>184</v>
      </c>
      <c r="D223" t="s">
        <v>1574</v>
      </c>
      <c r="E223" t="s">
        <v>1575</v>
      </c>
      <c r="F223" t="s">
        <v>1576</v>
      </c>
      <c r="I223" t="s">
        <v>1319</v>
      </c>
      <c r="J223" t="s">
        <v>427</v>
      </c>
      <c r="K223" t="s">
        <v>360</v>
      </c>
      <c r="L223" t="s">
        <v>1577</v>
      </c>
      <c r="M223" t="s">
        <v>212</v>
      </c>
    </row>
    <row r="224" spans="1:13" x14ac:dyDescent="0.3">
      <c r="A224" s="1">
        <v>222</v>
      </c>
      <c r="B224" t="s">
        <v>1578</v>
      </c>
      <c r="C224" t="s">
        <v>1214</v>
      </c>
      <c r="D224" t="s">
        <v>964</v>
      </c>
      <c r="E224" t="s">
        <v>1579</v>
      </c>
      <c r="F224" t="s">
        <v>1580</v>
      </c>
      <c r="G224" t="s">
        <v>1581</v>
      </c>
      <c r="H224" t="s">
        <v>1582</v>
      </c>
      <c r="I224" t="s">
        <v>749</v>
      </c>
      <c r="J224" t="s">
        <v>265</v>
      </c>
      <c r="K224" t="s">
        <v>1583</v>
      </c>
      <c r="L224" t="s">
        <v>1584</v>
      </c>
      <c r="M224" t="s">
        <v>1585</v>
      </c>
    </row>
    <row r="225" spans="1:13" x14ac:dyDescent="0.3">
      <c r="A225" s="1">
        <v>223</v>
      </c>
      <c r="B225" t="s">
        <v>1586</v>
      </c>
      <c r="C225" t="s">
        <v>1214</v>
      </c>
      <c r="D225" t="s">
        <v>24</v>
      </c>
      <c r="E225" t="s">
        <v>753</v>
      </c>
      <c r="F225" t="s">
        <v>1587</v>
      </c>
      <c r="G225" t="s">
        <v>1588</v>
      </c>
      <c r="H225" t="s">
        <v>1588</v>
      </c>
      <c r="I225" t="s">
        <v>189</v>
      </c>
      <c r="J225" t="s">
        <v>494</v>
      </c>
      <c r="K225" t="s">
        <v>1589</v>
      </c>
      <c r="L225" t="s">
        <v>1590</v>
      </c>
      <c r="M225" t="s">
        <v>412</v>
      </c>
    </row>
    <row r="226" spans="1:13" x14ac:dyDescent="0.3">
      <c r="A226" s="1">
        <v>224</v>
      </c>
      <c r="B226" t="s">
        <v>1591</v>
      </c>
      <c r="C226" t="s">
        <v>139</v>
      </c>
      <c r="D226" t="s">
        <v>1592</v>
      </c>
      <c r="E226" t="s">
        <v>109</v>
      </c>
      <c r="F226" t="s">
        <v>538</v>
      </c>
      <c r="G226" t="s">
        <v>1593</v>
      </c>
      <c r="H226" t="s">
        <v>1593</v>
      </c>
      <c r="I226" t="s">
        <v>1319</v>
      </c>
      <c r="J226" t="s">
        <v>580</v>
      </c>
      <c r="K226" t="s">
        <v>360</v>
      </c>
      <c r="L226" t="s">
        <v>360</v>
      </c>
      <c r="M226" t="s">
        <v>980</v>
      </c>
    </row>
    <row r="227" spans="1:13" x14ac:dyDescent="0.3">
      <c r="A227" s="1">
        <v>225</v>
      </c>
      <c r="B227" t="s">
        <v>1594</v>
      </c>
      <c r="C227" t="s">
        <v>1214</v>
      </c>
      <c r="D227" t="s">
        <v>223</v>
      </c>
      <c r="E227" t="s">
        <v>1595</v>
      </c>
      <c r="F227" t="s">
        <v>1596</v>
      </c>
      <c r="G227" t="s">
        <v>1597</v>
      </c>
      <c r="H227" t="s">
        <v>1597</v>
      </c>
      <c r="I227" t="s">
        <v>569</v>
      </c>
      <c r="J227" t="s">
        <v>620</v>
      </c>
      <c r="K227" t="s">
        <v>31</v>
      </c>
      <c r="L227" t="s">
        <v>1598</v>
      </c>
      <c r="M227" t="s">
        <v>43</v>
      </c>
    </row>
    <row r="228" spans="1:13" x14ac:dyDescent="0.3">
      <c r="A228" s="1">
        <v>226</v>
      </c>
      <c r="B228" t="s">
        <v>1599</v>
      </c>
      <c r="C228" t="s">
        <v>1214</v>
      </c>
      <c r="D228" t="s">
        <v>108</v>
      </c>
      <c r="E228" t="s">
        <v>1600</v>
      </c>
      <c r="F228" t="s">
        <v>1601</v>
      </c>
      <c r="G228" t="s">
        <v>1602</v>
      </c>
      <c r="H228" t="s">
        <v>1602</v>
      </c>
      <c r="I228" t="s">
        <v>749</v>
      </c>
      <c r="J228" t="s">
        <v>1603</v>
      </c>
      <c r="K228" t="s">
        <v>1604</v>
      </c>
      <c r="L228" t="s">
        <v>1605</v>
      </c>
      <c r="M228" t="s">
        <v>379</v>
      </c>
    </row>
    <row r="229" spans="1:13" x14ac:dyDescent="0.3">
      <c r="A229" s="1">
        <v>227</v>
      </c>
      <c r="B229" t="s">
        <v>1606</v>
      </c>
      <c r="C229" t="s">
        <v>1214</v>
      </c>
      <c r="D229" t="s">
        <v>390</v>
      </c>
      <c r="E229" t="s">
        <v>1468</v>
      </c>
      <c r="F229" t="s">
        <v>1537</v>
      </c>
      <c r="G229" t="s">
        <v>1607</v>
      </c>
      <c r="H229" t="s">
        <v>1608</v>
      </c>
      <c r="I229" t="s">
        <v>199</v>
      </c>
      <c r="J229" t="s">
        <v>680</v>
      </c>
      <c r="K229" t="s">
        <v>1609</v>
      </c>
      <c r="L229" t="s">
        <v>1610</v>
      </c>
      <c r="M229" t="s">
        <v>21</v>
      </c>
    </row>
    <row r="230" spans="1:13" x14ac:dyDescent="0.3">
      <c r="A230" s="1">
        <v>228</v>
      </c>
      <c r="B230" t="s">
        <v>1611</v>
      </c>
      <c r="C230" t="s">
        <v>1214</v>
      </c>
      <c r="D230" t="s">
        <v>72</v>
      </c>
      <c r="E230" t="s">
        <v>1612</v>
      </c>
      <c r="F230" t="s">
        <v>1512</v>
      </c>
      <c r="G230" t="s">
        <v>1613</v>
      </c>
      <c r="H230" t="s">
        <v>1614</v>
      </c>
      <c r="I230" t="s">
        <v>1615</v>
      </c>
      <c r="J230" t="s">
        <v>376</v>
      </c>
      <c r="K230" t="s">
        <v>360</v>
      </c>
      <c r="L230" t="s">
        <v>1616</v>
      </c>
      <c r="M230" t="s">
        <v>412</v>
      </c>
    </row>
    <row r="231" spans="1:13" x14ac:dyDescent="0.3">
      <c r="A231" s="1">
        <v>229</v>
      </c>
      <c r="B231" t="s">
        <v>1617</v>
      </c>
      <c r="C231" t="s">
        <v>1214</v>
      </c>
      <c r="D231" t="s">
        <v>1618</v>
      </c>
      <c r="E231" t="s">
        <v>141</v>
      </c>
      <c r="F231" t="s">
        <v>1619</v>
      </c>
      <c r="G231" t="s">
        <v>1620</v>
      </c>
      <c r="H231" t="s">
        <v>1621</v>
      </c>
      <c r="I231" t="s">
        <v>897</v>
      </c>
      <c r="J231" t="s">
        <v>638</v>
      </c>
      <c r="K231" t="s">
        <v>266</v>
      </c>
      <c r="L231" t="s">
        <v>1622</v>
      </c>
      <c r="M231" t="s">
        <v>21</v>
      </c>
    </row>
    <row r="232" spans="1:13" x14ac:dyDescent="0.3">
      <c r="A232" s="1">
        <v>230</v>
      </c>
      <c r="B232" t="s">
        <v>1623</v>
      </c>
      <c r="C232" t="s">
        <v>1214</v>
      </c>
      <c r="D232" t="s">
        <v>1624</v>
      </c>
      <c r="E232" t="s">
        <v>1625</v>
      </c>
      <c r="F232" t="s">
        <v>1626</v>
      </c>
      <c r="G232" t="s">
        <v>1627</v>
      </c>
      <c r="H232" t="s">
        <v>1628</v>
      </c>
      <c r="I232" t="s">
        <v>1209</v>
      </c>
      <c r="J232" t="s">
        <v>395</v>
      </c>
      <c r="K232" t="s">
        <v>1629</v>
      </c>
      <c r="L232" t="s">
        <v>1630</v>
      </c>
      <c r="M232" t="s">
        <v>21</v>
      </c>
    </row>
    <row r="233" spans="1:13" x14ac:dyDescent="0.3">
      <c r="A233" s="1">
        <v>231</v>
      </c>
      <c r="B233" t="s">
        <v>1631</v>
      </c>
      <c r="C233" t="s">
        <v>1632</v>
      </c>
      <c r="D233" t="s">
        <v>1633</v>
      </c>
      <c r="E233" t="s">
        <v>329</v>
      </c>
      <c r="F233" t="s">
        <v>1634</v>
      </c>
      <c r="G233" t="s">
        <v>1635</v>
      </c>
      <c r="H233" t="s">
        <v>1635</v>
      </c>
      <c r="I233" t="s">
        <v>749</v>
      </c>
      <c r="J233" t="s">
        <v>503</v>
      </c>
      <c r="K233" t="s">
        <v>1636</v>
      </c>
      <c r="L233" t="s">
        <v>1637</v>
      </c>
      <c r="M233" t="s">
        <v>21</v>
      </c>
    </row>
    <row r="234" spans="1:13" x14ac:dyDescent="0.3">
      <c r="A234" s="1">
        <v>232</v>
      </c>
      <c r="B234" t="s">
        <v>1638</v>
      </c>
      <c r="C234" t="s">
        <v>1214</v>
      </c>
      <c r="D234" t="s">
        <v>1639</v>
      </c>
      <c r="E234" t="s">
        <v>1640</v>
      </c>
      <c r="F234" t="s">
        <v>1641</v>
      </c>
      <c r="G234" t="s">
        <v>1642</v>
      </c>
      <c r="H234" t="s">
        <v>1643</v>
      </c>
      <c r="I234" t="s">
        <v>998</v>
      </c>
      <c r="J234" t="s">
        <v>881</v>
      </c>
      <c r="K234" t="s">
        <v>1644</v>
      </c>
      <c r="L234" t="s">
        <v>1645</v>
      </c>
      <c r="M234" t="s">
        <v>373</v>
      </c>
    </row>
    <row r="235" spans="1:13" x14ac:dyDescent="0.3">
      <c r="A235" s="1">
        <v>233</v>
      </c>
      <c r="B235" t="s">
        <v>1646</v>
      </c>
      <c r="C235" t="s">
        <v>1214</v>
      </c>
      <c r="D235" t="s">
        <v>1647</v>
      </c>
      <c r="E235" t="s">
        <v>1648</v>
      </c>
      <c r="F235" t="s">
        <v>1649</v>
      </c>
      <c r="G235" t="s">
        <v>1650</v>
      </c>
      <c r="H235" t="s">
        <v>1651</v>
      </c>
      <c r="I235" t="s">
        <v>1018</v>
      </c>
      <c r="J235" t="s">
        <v>1160</v>
      </c>
      <c r="K235" t="s">
        <v>1652</v>
      </c>
      <c r="L235" t="s">
        <v>1653</v>
      </c>
      <c r="M235" t="s">
        <v>21</v>
      </c>
    </row>
    <row r="236" spans="1:13" x14ac:dyDescent="0.3">
      <c r="A236" s="1">
        <v>234</v>
      </c>
      <c r="B236" t="s">
        <v>1654</v>
      </c>
      <c r="C236" t="s">
        <v>1214</v>
      </c>
      <c r="D236" t="s">
        <v>1655</v>
      </c>
      <c r="E236" t="s">
        <v>1656</v>
      </c>
      <c r="F236" t="s">
        <v>1657</v>
      </c>
      <c r="G236" t="s">
        <v>1658</v>
      </c>
      <c r="H236" t="s">
        <v>1659</v>
      </c>
      <c r="I236" t="s">
        <v>574</v>
      </c>
      <c r="J236" t="s">
        <v>1263</v>
      </c>
      <c r="K236" t="s">
        <v>377</v>
      </c>
      <c r="L236" t="s">
        <v>1660</v>
      </c>
      <c r="M236" t="s">
        <v>373</v>
      </c>
    </row>
    <row r="237" spans="1:13" x14ac:dyDescent="0.3">
      <c r="A237" s="1">
        <v>235</v>
      </c>
      <c r="B237" t="s">
        <v>1661</v>
      </c>
      <c r="C237" t="s">
        <v>1214</v>
      </c>
      <c r="D237" t="s">
        <v>1662</v>
      </c>
      <c r="E237" t="s">
        <v>1663</v>
      </c>
      <c r="F237" t="s">
        <v>1664</v>
      </c>
      <c r="G237" t="s">
        <v>1665</v>
      </c>
      <c r="H237" t="s">
        <v>1666</v>
      </c>
      <c r="I237" t="s">
        <v>569</v>
      </c>
      <c r="J237" t="s">
        <v>960</v>
      </c>
      <c r="K237" t="s">
        <v>87</v>
      </c>
      <c r="L237" t="s">
        <v>1667</v>
      </c>
      <c r="M237" t="s">
        <v>21</v>
      </c>
    </row>
    <row r="238" spans="1:13" x14ac:dyDescent="0.3">
      <c r="A238" s="1">
        <v>236</v>
      </c>
      <c r="B238" t="s">
        <v>1668</v>
      </c>
      <c r="C238" t="s">
        <v>1214</v>
      </c>
      <c r="D238" t="s">
        <v>12</v>
      </c>
      <c r="E238" t="s">
        <v>1669</v>
      </c>
      <c r="F238" t="s">
        <v>1670</v>
      </c>
      <c r="G238" t="s">
        <v>55</v>
      </c>
      <c r="H238" t="s">
        <v>1671</v>
      </c>
      <c r="I238" t="s">
        <v>983</v>
      </c>
      <c r="J238" t="s">
        <v>265</v>
      </c>
      <c r="K238" t="s">
        <v>1672</v>
      </c>
      <c r="L238" t="s">
        <v>1673</v>
      </c>
      <c r="M238" t="s">
        <v>21</v>
      </c>
    </row>
    <row r="239" spans="1:13" x14ac:dyDescent="0.3">
      <c r="A239" s="1">
        <v>237</v>
      </c>
      <c r="B239" t="s">
        <v>1674</v>
      </c>
      <c r="C239" t="s">
        <v>837</v>
      </c>
      <c r="D239" t="s">
        <v>901</v>
      </c>
      <c r="E239" t="s">
        <v>1675</v>
      </c>
      <c r="F239" t="s">
        <v>1676</v>
      </c>
      <c r="G239" t="s">
        <v>1677</v>
      </c>
      <c r="H239" t="s">
        <v>1677</v>
      </c>
      <c r="I239" t="s">
        <v>1004</v>
      </c>
      <c r="J239" t="s">
        <v>750</v>
      </c>
      <c r="K239" t="s">
        <v>360</v>
      </c>
      <c r="L239" t="s">
        <v>1678</v>
      </c>
      <c r="M239" t="s">
        <v>1679</v>
      </c>
    </row>
    <row r="240" spans="1:13" x14ac:dyDescent="0.3">
      <c r="A240" s="1">
        <v>238</v>
      </c>
      <c r="B240" t="s">
        <v>1680</v>
      </c>
      <c r="C240" t="s">
        <v>1214</v>
      </c>
      <c r="D240" t="s">
        <v>1681</v>
      </c>
      <c r="E240" t="s">
        <v>1468</v>
      </c>
      <c r="F240" t="s">
        <v>1682</v>
      </c>
      <c r="G240" t="s">
        <v>1683</v>
      </c>
      <c r="H240" t="s">
        <v>1684</v>
      </c>
      <c r="I240" t="s">
        <v>664</v>
      </c>
      <c r="J240" t="s">
        <v>163</v>
      </c>
      <c r="K240" t="s">
        <v>1685</v>
      </c>
      <c r="L240" t="s">
        <v>1686</v>
      </c>
      <c r="M240" t="s">
        <v>310</v>
      </c>
    </row>
    <row r="241" spans="1:13" x14ac:dyDescent="0.3">
      <c r="A241" s="1">
        <v>239</v>
      </c>
      <c r="B241" t="s">
        <v>1687</v>
      </c>
      <c r="C241" t="s">
        <v>1214</v>
      </c>
      <c r="D241" t="s">
        <v>1688</v>
      </c>
      <c r="E241" t="s">
        <v>1689</v>
      </c>
      <c r="F241" t="s">
        <v>1690</v>
      </c>
      <c r="G241" t="s">
        <v>1635</v>
      </c>
      <c r="H241" t="s">
        <v>1691</v>
      </c>
      <c r="I241" t="s">
        <v>125</v>
      </c>
      <c r="J241" t="s">
        <v>1325</v>
      </c>
      <c r="K241" t="s">
        <v>228</v>
      </c>
      <c r="L241" t="s">
        <v>1692</v>
      </c>
      <c r="M241" t="s">
        <v>1693</v>
      </c>
    </row>
    <row r="242" spans="1:13" x14ac:dyDescent="0.3">
      <c r="A242" s="1">
        <v>240</v>
      </c>
      <c r="B242" t="s">
        <v>1694</v>
      </c>
      <c r="C242" t="s">
        <v>1214</v>
      </c>
      <c r="D242" t="s">
        <v>1695</v>
      </c>
      <c r="E242" t="s">
        <v>1696</v>
      </c>
      <c r="F242" t="s">
        <v>1697</v>
      </c>
      <c r="G242" t="s">
        <v>1698</v>
      </c>
      <c r="H242" t="s">
        <v>1699</v>
      </c>
      <c r="I242" t="s">
        <v>394</v>
      </c>
      <c r="J242" t="s">
        <v>765</v>
      </c>
      <c r="K242" t="s">
        <v>360</v>
      </c>
      <c r="L242" t="s">
        <v>1700</v>
      </c>
      <c r="M242" t="s">
        <v>21</v>
      </c>
    </row>
    <row r="243" spans="1:13" x14ac:dyDescent="0.3">
      <c r="A243" s="1">
        <v>241</v>
      </c>
      <c r="B243" t="s">
        <v>1701</v>
      </c>
      <c r="C243" t="s">
        <v>1214</v>
      </c>
      <c r="D243" t="s">
        <v>223</v>
      </c>
      <c r="E243" t="s">
        <v>1702</v>
      </c>
      <c r="F243" t="s">
        <v>1703</v>
      </c>
      <c r="G243" t="s">
        <v>1704</v>
      </c>
      <c r="H243" t="s">
        <v>1705</v>
      </c>
      <c r="I243" t="s">
        <v>102</v>
      </c>
      <c r="J243" t="s">
        <v>265</v>
      </c>
      <c r="K243" t="s">
        <v>1706</v>
      </c>
      <c r="L243" t="s">
        <v>1707</v>
      </c>
      <c r="M243" t="s">
        <v>1708</v>
      </c>
    </row>
    <row r="244" spans="1:13" x14ac:dyDescent="0.3">
      <c r="A244" s="1">
        <v>242</v>
      </c>
      <c r="B244" t="s">
        <v>1709</v>
      </c>
      <c r="C244" t="s">
        <v>1214</v>
      </c>
      <c r="D244" t="s">
        <v>1710</v>
      </c>
      <c r="E244" t="s">
        <v>166</v>
      </c>
      <c r="F244" t="s">
        <v>1711</v>
      </c>
      <c r="G244" t="s">
        <v>1712</v>
      </c>
      <c r="H244" t="s">
        <v>1712</v>
      </c>
      <c r="I244" t="s">
        <v>906</v>
      </c>
      <c r="J244" t="s">
        <v>135</v>
      </c>
      <c r="K244" t="s">
        <v>639</v>
      </c>
      <c r="L244" t="s">
        <v>1713</v>
      </c>
      <c r="M244" t="s">
        <v>21</v>
      </c>
    </row>
    <row r="245" spans="1:13" x14ac:dyDescent="0.3">
      <c r="A245" s="1">
        <v>243</v>
      </c>
      <c r="B245" t="s">
        <v>1714</v>
      </c>
      <c r="C245" t="s">
        <v>1214</v>
      </c>
      <c r="D245" t="s">
        <v>12</v>
      </c>
      <c r="E245" t="s">
        <v>1715</v>
      </c>
      <c r="F245" t="s">
        <v>1716</v>
      </c>
      <c r="G245" t="s">
        <v>1717</v>
      </c>
      <c r="H245" t="s">
        <v>1718</v>
      </c>
      <c r="I245" t="s">
        <v>556</v>
      </c>
      <c r="J245" t="s">
        <v>875</v>
      </c>
      <c r="K245" t="s">
        <v>1706</v>
      </c>
      <c r="L245" t="s">
        <v>1719</v>
      </c>
      <c r="M245" t="s">
        <v>21</v>
      </c>
    </row>
    <row r="246" spans="1:13" x14ac:dyDescent="0.3">
      <c r="A246" s="1">
        <v>244</v>
      </c>
      <c r="B246" t="s">
        <v>1720</v>
      </c>
      <c r="C246" t="s">
        <v>1632</v>
      </c>
      <c r="D246" t="s">
        <v>1721</v>
      </c>
      <c r="E246" t="s">
        <v>1722</v>
      </c>
      <c r="F246" t="s">
        <v>1723</v>
      </c>
      <c r="G246" t="s">
        <v>1724</v>
      </c>
      <c r="H246" t="s">
        <v>1725</v>
      </c>
      <c r="I246" t="s">
        <v>77</v>
      </c>
      <c r="J246" t="s">
        <v>1362</v>
      </c>
      <c r="K246" t="s">
        <v>1726</v>
      </c>
      <c r="L246" t="s">
        <v>1727</v>
      </c>
      <c r="M246" t="s">
        <v>21</v>
      </c>
    </row>
    <row r="247" spans="1:13" x14ac:dyDescent="0.3">
      <c r="A247" s="1">
        <v>245</v>
      </c>
      <c r="B247" t="s">
        <v>1728</v>
      </c>
      <c r="C247" t="s">
        <v>1214</v>
      </c>
      <c r="D247" t="s">
        <v>1729</v>
      </c>
      <c r="E247" t="s">
        <v>1730</v>
      </c>
      <c r="F247" t="s">
        <v>1731</v>
      </c>
      <c r="G247" t="s">
        <v>1732</v>
      </c>
      <c r="H247" t="s">
        <v>1733</v>
      </c>
      <c r="I247" t="s">
        <v>664</v>
      </c>
      <c r="J247" t="s">
        <v>200</v>
      </c>
      <c r="K247" t="s">
        <v>360</v>
      </c>
      <c r="L247" t="s">
        <v>1734</v>
      </c>
      <c r="M247" t="s">
        <v>212</v>
      </c>
    </row>
    <row r="248" spans="1:13" x14ac:dyDescent="0.3">
      <c r="A248" s="1">
        <v>246</v>
      </c>
      <c r="B248" t="s">
        <v>1735</v>
      </c>
      <c r="C248" t="s">
        <v>1214</v>
      </c>
      <c r="D248" t="s">
        <v>12</v>
      </c>
      <c r="E248" t="s">
        <v>1736</v>
      </c>
      <c r="F248" t="s">
        <v>1737</v>
      </c>
      <c r="G248" t="s">
        <v>1738</v>
      </c>
      <c r="H248" t="s">
        <v>1738</v>
      </c>
      <c r="I248" t="s">
        <v>408</v>
      </c>
      <c r="J248" t="s">
        <v>551</v>
      </c>
      <c r="K248" t="s">
        <v>19</v>
      </c>
      <c r="L248" t="s">
        <v>1739</v>
      </c>
      <c r="M248" t="s">
        <v>1740</v>
      </c>
    </row>
    <row r="249" spans="1:13" x14ac:dyDescent="0.3">
      <c r="A249" s="1">
        <v>247</v>
      </c>
      <c r="B249" t="s">
        <v>1741</v>
      </c>
      <c r="C249" t="s">
        <v>1632</v>
      </c>
      <c r="D249" t="s">
        <v>302</v>
      </c>
      <c r="E249" t="s">
        <v>1742</v>
      </c>
      <c r="F249" t="s">
        <v>1743</v>
      </c>
      <c r="G249" t="s">
        <v>1744</v>
      </c>
      <c r="H249" t="s">
        <v>1745</v>
      </c>
      <c r="I249" t="s">
        <v>296</v>
      </c>
      <c r="J249" t="s">
        <v>86</v>
      </c>
      <c r="K249" t="s">
        <v>509</v>
      </c>
      <c r="L249" t="s">
        <v>1746</v>
      </c>
      <c r="M249" t="s">
        <v>1747</v>
      </c>
    </row>
    <row r="250" spans="1:13" x14ac:dyDescent="0.3">
      <c r="A250" s="1">
        <v>248</v>
      </c>
      <c r="B250" t="s">
        <v>1748</v>
      </c>
      <c r="C250" t="s">
        <v>1214</v>
      </c>
      <c r="D250" t="s">
        <v>1227</v>
      </c>
      <c r="E250" t="s">
        <v>1749</v>
      </c>
      <c r="F250" t="s">
        <v>1750</v>
      </c>
      <c r="G250" t="s">
        <v>1751</v>
      </c>
      <c r="H250" t="s">
        <v>1752</v>
      </c>
      <c r="I250" t="s">
        <v>556</v>
      </c>
      <c r="J250" t="s">
        <v>200</v>
      </c>
      <c r="K250" t="s">
        <v>1753</v>
      </c>
      <c r="L250" t="s">
        <v>1754</v>
      </c>
      <c r="M250" t="s">
        <v>21</v>
      </c>
    </row>
    <row r="251" spans="1:13" x14ac:dyDescent="0.3">
      <c r="A251" s="1">
        <v>249</v>
      </c>
      <c r="B251" t="s">
        <v>1755</v>
      </c>
      <c r="C251" t="s">
        <v>837</v>
      </c>
      <c r="D251" t="s">
        <v>712</v>
      </c>
      <c r="E251" t="s">
        <v>1756</v>
      </c>
      <c r="F251" t="s">
        <v>1757</v>
      </c>
      <c r="G251" t="s">
        <v>1758</v>
      </c>
      <c r="H251" t="s">
        <v>1759</v>
      </c>
      <c r="I251" t="s">
        <v>1760</v>
      </c>
      <c r="J251" t="s">
        <v>1362</v>
      </c>
      <c r="K251" t="s">
        <v>360</v>
      </c>
      <c r="L251" t="s">
        <v>360</v>
      </c>
      <c r="M251" t="s">
        <v>412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7EB0-EC59-42FE-9B7E-C7F5B84E2575}">
  <dimension ref="A1:AM256"/>
  <sheetViews>
    <sheetView zoomScale="10" zoomScaleNormal="10" workbookViewId="0"/>
  </sheetViews>
  <sheetFormatPr defaultRowHeight="14.4" x14ac:dyDescent="0.3"/>
  <cols>
    <col min="1" max="1" width="11.77734375" bestFit="1" customWidth="1"/>
    <col min="2" max="2" width="62.77734375" bestFit="1" customWidth="1"/>
    <col min="3" max="3" width="9" bestFit="1" customWidth="1"/>
    <col min="4" max="4" width="56.5546875" bestFit="1" customWidth="1"/>
    <col min="5" max="5" width="16.6640625" bestFit="1" customWidth="1"/>
    <col min="6" max="6" width="24" bestFit="1" customWidth="1"/>
    <col min="7" max="7" width="49.6640625" bestFit="1" customWidth="1"/>
    <col min="8" max="8" width="60" bestFit="1" customWidth="1"/>
    <col min="9" max="9" width="6.88671875" bestFit="1" customWidth="1"/>
    <col min="10" max="11" width="22.5546875" bestFit="1" customWidth="1"/>
    <col min="12" max="12" width="12.44140625" bestFit="1" customWidth="1"/>
    <col min="13" max="13" width="81.33203125" bestFit="1" customWidth="1"/>
    <col min="15" max="15" width="8.109375" bestFit="1" customWidth="1"/>
    <col min="16" max="16" width="17.21875" bestFit="1" customWidth="1"/>
    <col min="17" max="17" width="22.88671875" bestFit="1" customWidth="1"/>
    <col min="18" max="18" width="21.77734375" bestFit="1" customWidth="1"/>
    <col min="19" max="31" width="11" bestFit="1" customWidth="1"/>
    <col min="32" max="33" width="12.109375" bestFit="1" customWidth="1"/>
    <col min="34" max="34" width="5.5546875" bestFit="1" customWidth="1"/>
    <col min="35" max="35" width="17.21875" bestFit="1" customWidth="1"/>
    <col min="36" max="36" width="5.5546875" bestFit="1" customWidth="1"/>
    <col min="37" max="37" width="12.109375" bestFit="1" customWidth="1"/>
  </cols>
  <sheetData>
    <row r="1" spans="1:39" x14ac:dyDescent="0.3">
      <c r="A1" t="s">
        <v>1767</v>
      </c>
      <c r="B1" t="s">
        <v>0</v>
      </c>
      <c r="C1" t="s">
        <v>1</v>
      </c>
      <c r="D1" t="s">
        <v>2</v>
      </c>
      <c r="E1" s="4" t="s">
        <v>1769</v>
      </c>
      <c r="F1" t="s">
        <v>1771</v>
      </c>
      <c r="G1" t="s">
        <v>3</v>
      </c>
      <c r="H1" t="s">
        <v>4</v>
      </c>
      <c r="I1" t="s">
        <v>5</v>
      </c>
      <c r="J1" t="s">
        <v>1766</v>
      </c>
      <c r="K1" s="4" t="s">
        <v>1781</v>
      </c>
      <c r="L1" t="s">
        <v>1785</v>
      </c>
      <c r="M1" t="s">
        <v>9</v>
      </c>
      <c r="O1" t="s">
        <v>1766</v>
      </c>
      <c r="P1" t="s">
        <v>1769</v>
      </c>
      <c r="Q1" t="s">
        <v>1770</v>
      </c>
      <c r="R1" t="s">
        <v>1771</v>
      </c>
      <c r="S1" t="s">
        <v>1787</v>
      </c>
      <c r="T1" t="s">
        <v>1773</v>
      </c>
      <c r="U1" t="s">
        <v>1774</v>
      </c>
      <c r="V1" t="s">
        <v>1775</v>
      </c>
      <c r="W1" t="s">
        <v>1776</v>
      </c>
      <c r="X1" t="s">
        <v>1777</v>
      </c>
      <c r="Y1" t="s">
        <v>1778</v>
      </c>
      <c r="Z1" t="s">
        <v>1779</v>
      </c>
      <c r="AA1" t="s">
        <v>1780</v>
      </c>
      <c r="AB1" t="s">
        <v>1782</v>
      </c>
      <c r="AC1" t="s">
        <v>1772</v>
      </c>
      <c r="AD1" t="s">
        <v>1783</v>
      </c>
      <c r="AE1" t="s">
        <v>1781</v>
      </c>
      <c r="AF1" t="s">
        <v>1788</v>
      </c>
      <c r="AG1" t="s">
        <v>1784</v>
      </c>
      <c r="AH1" t="s">
        <v>1</v>
      </c>
      <c r="AI1" t="s">
        <v>1769</v>
      </c>
      <c r="AJ1" t="s">
        <v>5</v>
      </c>
      <c r="AK1" t="s">
        <v>1785</v>
      </c>
      <c r="AM1" s="3">
        <f>CORREL(Table1[siralama],Table1[puan])</f>
        <v>-0.83810269605224541</v>
      </c>
    </row>
    <row r="2" spans="1:39" x14ac:dyDescent="0.3">
      <c r="A2" s="6">
        <v>1</v>
      </c>
      <c r="B2" t="s">
        <v>10</v>
      </c>
      <c r="C2" s="5">
        <v>9.3000000000000007</v>
      </c>
      <c r="D2" t="s">
        <v>12</v>
      </c>
      <c r="E2" s="6">
        <v>11400</v>
      </c>
      <c r="F2">
        <v>3000000</v>
      </c>
      <c r="G2" t="s">
        <v>15</v>
      </c>
      <c r="H2" t="s">
        <v>16</v>
      </c>
      <c r="I2">
        <v>1994</v>
      </c>
      <c r="J2">
        <v>142</v>
      </c>
      <c r="K2" s="6">
        <v>25000000</v>
      </c>
      <c r="L2" s="6">
        <v>29332133</v>
      </c>
      <c r="M2" t="s">
        <v>21</v>
      </c>
      <c r="O2">
        <f>IFERROR(VALUE(LEFT(J2, FIND("h", J2)-1))*60, 0) + IFERROR(VALUE(MID(J2, IFERROR(FIND("h", J2), 0)+2, FIND("m", J2)-IFERROR(FIND("h", J2), 0)-2)), 0)</f>
        <v>0</v>
      </c>
      <c r="P2" s="4">
        <f>IF(ISNUMBER(SEARCH("K", E2)), VALUE(SUBSTITUTE(E2, "K", "")) * 1000, E2)</f>
        <v>11400</v>
      </c>
      <c r="Q2">
        <f>IF(ISNUMBER(SEARCH("M", F2)), VALUE(SUBSTITUTE(F2, "M", "")) * 1000000, F2)</f>
        <v>3000000</v>
      </c>
      <c r="R2">
        <f>IF(ISNUMBER(SEARCH("K", Q2)), VALUE(SUBSTITUTE(Q2, "K", "")) * 1000, Q2)</f>
        <v>3000000</v>
      </c>
      <c r="S2" t="str">
        <f>SUBSTITUTE(K2, " (estimated)", "")</f>
        <v>25000000</v>
      </c>
      <c r="T2" t="str">
        <f>IF(ISERROR(FIND("¥", S2)), S2, VALUE(SUBSTITUTE(S2, "¥", "")) / 150.49)</f>
        <v>25000000</v>
      </c>
      <c r="U2" t="str">
        <f>IF(ISERROR(FIND("ITL", T2)), T2, VALUE(SUBSTITUTE(T2, "ITL", "")) / 1843.5)</f>
        <v>25000000</v>
      </c>
      <c r="V2" t="str">
        <f>IF(ISERROR(FIND("DEM", U2)), U2, VALUE(SUBSTITUTE(U2, "DEM", "")) / 1.87)</f>
        <v>25000000</v>
      </c>
      <c r="W2" t="str">
        <f>IF(ISERROR(FIND("DKK", V2)), V2, VALUE(SUBSTITUTE(V2, "DKK", "")) / 0.14)</f>
        <v>25000000</v>
      </c>
      <c r="X2" t="str">
        <f>IF(ISERROR(FIND("€", W2)), W2, VALUE(SUBSTITUTE(W2, "€", "")) / 0.96)</f>
        <v>25000000</v>
      </c>
      <c r="Y2" t="str">
        <f>IF(ISERROR(FIND("£", X2)), X2, VALUE(SUBSTITUTE(X2, "£", "")) / 0.79)</f>
        <v>25000000</v>
      </c>
      <c r="Z2" t="str">
        <f>IF(ISERROR(FIND("₹", Y2)), Y2, VALUE(SUBSTITUTE(Y2, "₹", "")) / 86.62)</f>
        <v>25000000</v>
      </c>
      <c r="AA2" t="str">
        <f>IF(ISERROR(FIND("₩", Z2)), Z2, VALUE(SUBSTITUTE(Z2, "₩", "")) / 1434)</f>
        <v>25000000</v>
      </c>
      <c r="AB2" s="5" t="str">
        <f>IF(LEFT(AA2, 1) = "$", MID(AA2, 2, LEN(AA2) - 1), AA2)</f>
        <v>25000000</v>
      </c>
      <c r="AC2" t="str">
        <f>IF(ISNUMBER(FIND(",", AB2)), SUBSTITUTE(AB2, ",", ""), AB2)</f>
        <v>25000000</v>
      </c>
      <c r="AD2" t="str">
        <f>IF(ISNUMBER(FIND(",", AC2)), SUBSTITUTE(AC2, ",", ""), AC2)</f>
        <v>25000000</v>
      </c>
      <c r="AE2">
        <f>IFERROR(ROUND(AD2,0),AD2)</f>
        <v>25000000</v>
      </c>
      <c r="AF2">
        <f>IF(LEFT(L2, 1) = "$", MID(L2, 2, LEN(L2) - 1), L2)</f>
        <v>29332133</v>
      </c>
      <c r="AG2">
        <f>IF(ISNUMBER(FIND(",", AF2)), SUBSTITUTE(AF2, ",", ""), AF2)</f>
        <v>29332133</v>
      </c>
      <c r="AH2">
        <f>VALUE(C2)</f>
        <v>9.3000000000000007</v>
      </c>
      <c r="AI2">
        <f>VALUE(E2)</f>
        <v>11400</v>
      </c>
      <c r="AJ2">
        <f>VALUE(I2)</f>
        <v>1994</v>
      </c>
      <c r="AK2">
        <f>IF(LEFT(L2,1)="B", L2, VALUE(L2))</f>
        <v>29332133</v>
      </c>
      <c r="AM2" s="3">
        <f>CORREL(Table1[siralama],Table1[puanlanma_sayisi(sayi)])</f>
        <v>-0.5532222842730834</v>
      </c>
    </row>
    <row r="3" spans="1:39" x14ac:dyDescent="0.3">
      <c r="A3" s="6">
        <v>2</v>
      </c>
      <c r="B3" t="s">
        <v>1789</v>
      </c>
      <c r="C3" s="5">
        <v>9.1999999999999993</v>
      </c>
      <c r="D3" t="s">
        <v>24</v>
      </c>
      <c r="E3" s="6">
        <v>5800</v>
      </c>
      <c r="F3">
        <v>2100000</v>
      </c>
      <c r="G3" t="s">
        <v>27</v>
      </c>
      <c r="H3" t="s">
        <v>28</v>
      </c>
      <c r="I3">
        <v>1972</v>
      </c>
      <c r="J3">
        <v>175</v>
      </c>
      <c r="K3" s="6">
        <v>6000000</v>
      </c>
      <c r="L3" s="6">
        <v>250342198</v>
      </c>
      <c r="M3" t="s">
        <v>21</v>
      </c>
      <c r="O3">
        <f t="shared" ref="O3:O66" si="0">IFERROR(VALUE(LEFT(J3, FIND("h", J3)-1))*60, 0) + IFERROR(VALUE(MID(J3, IFERROR(FIND("h", J3), 0)+2, FIND("m", J3)-IFERROR(FIND("h", J3), 0)-2)), 0)</f>
        <v>0</v>
      </c>
      <c r="P3" s="4">
        <f t="shared" ref="P3:P66" si="1">IF(ISNUMBER(SEARCH("K", E3)), VALUE(SUBSTITUTE(E3, "K", "")) * 1000, E3)</f>
        <v>5800</v>
      </c>
      <c r="Q3">
        <f t="shared" ref="Q3:Q66" si="2">IF(ISNUMBER(SEARCH("M", F3)), VALUE(SUBSTITUTE(F3, "M", "")) * 1000000, F3)</f>
        <v>2100000</v>
      </c>
      <c r="R3">
        <f t="shared" ref="R3:R66" si="3">IF(ISNUMBER(SEARCH("K", Q3)), VALUE(SUBSTITUTE(Q3, "K", "")) * 1000, Q3)</f>
        <v>2100000</v>
      </c>
      <c r="S3" t="str">
        <f t="shared" ref="S3:S66" si="4">SUBSTITUTE(K3, " (estimated)", "")</f>
        <v>6000000</v>
      </c>
      <c r="T3" t="str">
        <f t="shared" ref="T3:T66" si="5">IF(ISERROR(FIND("¥", S3)), S3, VALUE(SUBSTITUTE(S3, "¥", "")) / 150.49)</f>
        <v>6000000</v>
      </c>
      <c r="U3" t="str">
        <f t="shared" ref="U3:U66" si="6">IF(ISERROR(FIND("ITL", T3)), T3, VALUE(SUBSTITUTE(T3, "ITL", "")) / 1843.5)</f>
        <v>6000000</v>
      </c>
      <c r="V3" t="str">
        <f t="shared" ref="V3:V66" si="7">IF(ISERROR(FIND("DEM", U3)), U3, VALUE(SUBSTITUTE(U3, "DEM", "")) / 1.87)</f>
        <v>6000000</v>
      </c>
      <c r="W3" t="str">
        <f t="shared" ref="W3:W66" si="8">IF(ISERROR(FIND("DKK", V3)), V3, VALUE(SUBSTITUTE(V3, "DKK", "")) / 0.14)</f>
        <v>6000000</v>
      </c>
      <c r="X3" t="str">
        <f t="shared" ref="X3:X66" si="9">IF(ISERROR(FIND("€", W3)), W3, VALUE(SUBSTITUTE(W3, "€", "")) / 0.96)</f>
        <v>6000000</v>
      </c>
      <c r="Y3" t="str">
        <f t="shared" ref="Y3:Y66" si="10">IF(ISERROR(FIND("£", X3)), X3, VALUE(SUBSTITUTE(X3, "£", "")) / 0.79)</f>
        <v>6000000</v>
      </c>
      <c r="Z3" t="str">
        <f t="shared" ref="Z3:Z66" si="11">IF(ISERROR(FIND("₹", Y3)), Y3, VALUE(SUBSTITUTE(Y3, "₹", "")) / 86.62)</f>
        <v>6000000</v>
      </c>
      <c r="AA3" t="str">
        <f t="shared" ref="AA3:AA66" si="12">IF(ISERROR(FIND("₩", Z3)), Z3, VALUE(SUBSTITUTE(Z3, "₩", "")) / 1434)</f>
        <v>6000000</v>
      </c>
      <c r="AB3" t="str">
        <f t="shared" ref="AB3:AB66" si="13">IF(LEFT(AA3, 1) = "$", MID(AA3, 2, LEN(AA3) - 1), AA3)</f>
        <v>6000000</v>
      </c>
      <c r="AC3" t="str">
        <f t="shared" ref="AC3:AD66" si="14">IF(ISNUMBER(FIND(",", AB3)), SUBSTITUTE(AB3, ",", ""), AB3)</f>
        <v>6000000</v>
      </c>
      <c r="AD3" t="str">
        <f t="shared" si="14"/>
        <v>6000000</v>
      </c>
      <c r="AE3">
        <f t="shared" ref="AE3:AE66" si="15">IFERROR(ROUND(AD3,0),AD3)</f>
        <v>6000000</v>
      </c>
      <c r="AF3">
        <f t="shared" ref="AF3:AF66" si="16">IF(LEFT(L3, 1) = "$", MID(L3, 2, LEN(L3) - 1), L3)</f>
        <v>250342198</v>
      </c>
      <c r="AG3">
        <f t="shared" ref="AG3:AG66" si="17">IF(ISNUMBER(FIND(",", AF3)), SUBSTITUTE(AF3, ",", ""), AF3)</f>
        <v>250342198</v>
      </c>
      <c r="AH3">
        <f t="shared" ref="AH3:AH66" si="18">VALUE(C3)</f>
        <v>9.1999999999999993</v>
      </c>
      <c r="AI3">
        <f t="shared" ref="AI3:AI66" si="19">VALUE(E3)</f>
        <v>5800</v>
      </c>
      <c r="AJ3">
        <f t="shared" ref="AJ3:AJ66" si="20">VALUE(I3)</f>
        <v>1972</v>
      </c>
      <c r="AK3">
        <f t="shared" ref="AK3:AK66" si="21">IF(LEFT(L3,1)="B", L3, VALUE(L3))</f>
        <v>250342198</v>
      </c>
      <c r="AM3" s="3">
        <f>CORREL(Table1[siralama],Table1[yorum_sayisi(sayi)])</f>
        <v>-0.40935438340973934</v>
      </c>
    </row>
    <row r="4" spans="1:39" x14ac:dyDescent="0.3">
      <c r="A4" s="6">
        <v>3</v>
      </c>
      <c r="B4" t="s">
        <v>33</v>
      </c>
      <c r="C4" s="5">
        <v>9</v>
      </c>
      <c r="D4" t="s">
        <v>35</v>
      </c>
      <c r="E4" s="6">
        <v>9000</v>
      </c>
      <c r="F4">
        <v>3000000</v>
      </c>
      <c r="G4" t="s">
        <v>37</v>
      </c>
      <c r="H4" t="s">
        <v>38</v>
      </c>
      <c r="I4">
        <v>2008</v>
      </c>
      <c r="J4">
        <v>152</v>
      </c>
      <c r="K4" s="6">
        <v>185000000</v>
      </c>
      <c r="L4" s="6">
        <v>1009057329</v>
      </c>
      <c r="M4" t="s">
        <v>43</v>
      </c>
      <c r="O4">
        <f t="shared" si="0"/>
        <v>0</v>
      </c>
      <c r="P4" s="4">
        <f t="shared" si="1"/>
        <v>9000</v>
      </c>
      <c r="Q4">
        <f t="shared" si="2"/>
        <v>3000000</v>
      </c>
      <c r="R4">
        <f t="shared" si="3"/>
        <v>3000000</v>
      </c>
      <c r="S4" t="str">
        <f t="shared" si="4"/>
        <v>185000000</v>
      </c>
      <c r="T4" t="str">
        <f t="shared" si="5"/>
        <v>185000000</v>
      </c>
      <c r="U4" t="str">
        <f t="shared" si="6"/>
        <v>185000000</v>
      </c>
      <c r="V4" t="str">
        <f t="shared" si="7"/>
        <v>185000000</v>
      </c>
      <c r="W4" t="str">
        <f t="shared" si="8"/>
        <v>185000000</v>
      </c>
      <c r="X4" t="str">
        <f t="shared" si="9"/>
        <v>185000000</v>
      </c>
      <c r="Y4" t="str">
        <f t="shared" si="10"/>
        <v>185000000</v>
      </c>
      <c r="Z4" t="str">
        <f t="shared" si="11"/>
        <v>185000000</v>
      </c>
      <c r="AA4" t="str">
        <f t="shared" si="12"/>
        <v>185000000</v>
      </c>
      <c r="AB4" t="str">
        <f t="shared" si="13"/>
        <v>185000000</v>
      </c>
      <c r="AC4" t="str">
        <f t="shared" si="14"/>
        <v>185000000</v>
      </c>
      <c r="AD4" t="str">
        <f t="shared" si="14"/>
        <v>185000000</v>
      </c>
      <c r="AE4">
        <f t="shared" si="15"/>
        <v>185000000</v>
      </c>
      <c r="AF4">
        <f t="shared" si="16"/>
        <v>1009057329</v>
      </c>
      <c r="AG4">
        <f t="shared" si="17"/>
        <v>1009057329</v>
      </c>
      <c r="AH4">
        <f t="shared" si="18"/>
        <v>9</v>
      </c>
      <c r="AI4">
        <f t="shared" si="19"/>
        <v>9000</v>
      </c>
      <c r="AJ4">
        <f t="shared" si="20"/>
        <v>2008</v>
      </c>
      <c r="AK4">
        <f t="shared" si="21"/>
        <v>1009057329</v>
      </c>
      <c r="AM4" s="3">
        <f>CORREL(Table1[yorum_sayisi(sayi)],Table1[puanlanma_sayisi(sayi)])</f>
        <v>0.73765953423871078</v>
      </c>
    </row>
    <row r="5" spans="1:39" x14ac:dyDescent="0.3">
      <c r="A5" s="6">
        <v>4</v>
      </c>
      <c r="B5" t="s">
        <v>44</v>
      </c>
      <c r="C5" s="5">
        <v>9</v>
      </c>
      <c r="D5" t="s">
        <v>24</v>
      </c>
      <c r="E5" s="6">
        <v>1400</v>
      </c>
      <c r="F5">
        <v>1400000</v>
      </c>
      <c r="G5" t="s">
        <v>47</v>
      </c>
      <c r="H5" t="s">
        <v>47</v>
      </c>
      <c r="I5">
        <v>1974</v>
      </c>
      <c r="J5">
        <v>202</v>
      </c>
      <c r="K5" s="6">
        <v>13000000</v>
      </c>
      <c r="L5" s="6">
        <v>47964222</v>
      </c>
      <c r="M5" t="s">
        <v>21</v>
      </c>
      <c r="O5">
        <f t="shared" si="0"/>
        <v>0</v>
      </c>
      <c r="P5" s="4">
        <f t="shared" si="1"/>
        <v>1400</v>
      </c>
      <c r="Q5">
        <f t="shared" si="2"/>
        <v>1400000</v>
      </c>
      <c r="R5">
        <f t="shared" si="3"/>
        <v>1400000</v>
      </c>
      <c r="S5" t="str">
        <f t="shared" si="4"/>
        <v>13000000</v>
      </c>
      <c r="T5" t="str">
        <f t="shared" si="5"/>
        <v>13000000</v>
      </c>
      <c r="U5" t="str">
        <f t="shared" si="6"/>
        <v>13000000</v>
      </c>
      <c r="V5" t="str">
        <f t="shared" si="7"/>
        <v>13000000</v>
      </c>
      <c r="W5" t="str">
        <f t="shared" si="8"/>
        <v>13000000</v>
      </c>
      <c r="X5" t="str">
        <f t="shared" si="9"/>
        <v>13000000</v>
      </c>
      <c r="Y5" t="str">
        <f t="shared" si="10"/>
        <v>13000000</v>
      </c>
      <c r="Z5" t="str">
        <f t="shared" si="11"/>
        <v>13000000</v>
      </c>
      <c r="AA5" t="str">
        <f t="shared" si="12"/>
        <v>13000000</v>
      </c>
      <c r="AB5" t="str">
        <f t="shared" si="13"/>
        <v>13000000</v>
      </c>
      <c r="AC5" t="str">
        <f t="shared" si="14"/>
        <v>13000000</v>
      </c>
      <c r="AD5" t="str">
        <f t="shared" si="14"/>
        <v>13000000</v>
      </c>
      <c r="AE5">
        <f t="shared" si="15"/>
        <v>13000000</v>
      </c>
      <c r="AF5">
        <f t="shared" si="16"/>
        <v>47964222</v>
      </c>
      <c r="AG5">
        <f t="shared" si="17"/>
        <v>47964222</v>
      </c>
      <c r="AH5">
        <f t="shared" si="18"/>
        <v>9</v>
      </c>
      <c r="AI5">
        <f t="shared" si="19"/>
        <v>1400</v>
      </c>
      <c r="AJ5">
        <f t="shared" si="20"/>
        <v>1974</v>
      </c>
      <c r="AK5">
        <f t="shared" si="21"/>
        <v>47964222</v>
      </c>
      <c r="AM5" s="3">
        <f>CORREL(Table1[puan],Table1[puanlanma_sayisi(sayi)])</f>
        <v>0.56681783773111361</v>
      </c>
    </row>
    <row r="6" spans="1:39" x14ac:dyDescent="0.3">
      <c r="A6" s="6">
        <v>5</v>
      </c>
      <c r="B6" t="s">
        <v>52</v>
      </c>
      <c r="C6" s="5">
        <v>9</v>
      </c>
      <c r="D6" t="s">
        <v>24</v>
      </c>
      <c r="E6" s="6">
        <v>2200</v>
      </c>
      <c r="F6">
        <v>912000</v>
      </c>
      <c r="G6" t="s">
        <v>55</v>
      </c>
      <c r="H6" t="s">
        <v>56</v>
      </c>
      <c r="I6">
        <v>1957</v>
      </c>
      <c r="J6">
        <v>96</v>
      </c>
      <c r="K6" s="6">
        <v>350000</v>
      </c>
      <c r="L6" s="6">
        <v>2945</v>
      </c>
      <c r="M6" t="s">
        <v>21</v>
      </c>
      <c r="O6">
        <f t="shared" si="0"/>
        <v>0</v>
      </c>
      <c r="P6" s="4">
        <f t="shared" si="1"/>
        <v>2200</v>
      </c>
      <c r="Q6">
        <f t="shared" si="2"/>
        <v>912000</v>
      </c>
      <c r="R6">
        <f t="shared" si="3"/>
        <v>912000</v>
      </c>
      <c r="S6" t="str">
        <f t="shared" si="4"/>
        <v>350000</v>
      </c>
      <c r="T6" t="str">
        <f t="shared" si="5"/>
        <v>350000</v>
      </c>
      <c r="U6" t="str">
        <f t="shared" si="6"/>
        <v>350000</v>
      </c>
      <c r="V6" t="str">
        <f t="shared" si="7"/>
        <v>350000</v>
      </c>
      <c r="W6" t="str">
        <f t="shared" si="8"/>
        <v>350000</v>
      </c>
      <c r="X6" t="str">
        <f t="shared" si="9"/>
        <v>350000</v>
      </c>
      <c r="Y6" t="str">
        <f t="shared" si="10"/>
        <v>350000</v>
      </c>
      <c r="Z6" t="str">
        <f t="shared" si="11"/>
        <v>350000</v>
      </c>
      <c r="AA6" t="str">
        <f t="shared" si="12"/>
        <v>350000</v>
      </c>
      <c r="AB6" t="str">
        <f t="shared" si="13"/>
        <v>350000</v>
      </c>
      <c r="AC6" t="str">
        <f t="shared" si="14"/>
        <v>350000</v>
      </c>
      <c r="AD6" t="str">
        <f t="shared" si="14"/>
        <v>350000</v>
      </c>
      <c r="AE6">
        <f t="shared" si="15"/>
        <v>350000</v>
      </c>
      <c r="AF6">
        <f t="shared" si="16"/>
        <v>2945</v>
      </c>
      <c r="AG6">
        <f t="shared" si="17"/>
        <v>2945</v>
      </c>
      <c r="AH6">
        <f t="shared" si="18"/>
        <v>9</v>
      </c>
      <c r="AI6">
        <f t="shared" si="19"/>
        <v>2200</v>
      </c>
      <c r="AJ6">
        <f t="shared" si="20"/>
        <v>1957</v>
      </c>
      <c r="AK6">
        <f t="shared" si="21"/>
        <v>2945</v>
      </c>
      <c r="AM6" s="3">
        <f>CORREL(Table1[puan],Table1[yorum_sayisi(sayi)])</f>
        <v>0.49500618456022583</v>
      </c>
    </row>
    <row r="7" spans="1:39" x14ac:dyDescent="0.3">
      <c r="A7" s="6">
        <v>6</v>
      </c>
      <c r="B7" t="s">
        <v>61</v>
      </c>
      <c r="C7" s="5">
        <v>9</v>
      </c>
      <c r="D7" t="s">
        <v>62</v>
      </c>
      <c r="E7" s="6">
        <v>4300</v>
      </c>
      <c r="F7">
        <v>2100000</v>
      </c>
      <c r="G7" t="s">
        <v>64</v>
      </c>
      <c r="H7" t="s">
        <v>65</v>
      </c>
      <c r="I7">
        <v>2003</v>
      </c>
      <c r="J7">
        <v>201</v>
      </c>
      <c r="K7" s="6">
        <v>94000000</v>
      </c>
      <c r="L7" s="6">
        <v>1138267561</v>
      </c>
      <c r="M7" t="s">
        <v>70</v>
      </c>
      <c r="O7">
        <f t="shared" si="0"/>
        <v>0</v>
      </c>
      <c r="P7" s="4">
        <f t="shared" si="1"/>
        <v>4300</v>
      </c>
      <c r="Q7">
        <f t="shared" si="2"/>
        <v>2100000</v>
      </c>
      <c r="R7">
        <f t="shared" si="3"/>
        <v>2100000</v>
      </c>
      <c r="S7" t="str">
        <f t="shared" si="4"/>
        <v>94000000</v>
      </c>
      <c r="T7" t="str">
        <f t="shared" si="5"/>
        <v>94000000</v>
      </c>
      <c r="U7" t="str">
        <f t="shared" si="6"/>
        <v>94000000</v>
      </c>
      <c r="V7" t="str">
        <f t="shared" si="7"/>
        <v>94000000</v>
      </c>
      <c r="W7" t="str">
        <f t="shared" si="8"/>
        <v>94000000</v>
      </c>
      <c r="X7" t="str">
        <f t="shared" si="9"/>
        <v>94000000</v>
      </c>
      <c r="Y7" t="str">
        <f t="shared" si="10"/>
        <v>94000000</v>
      </c>
      <c r="Z7" t="str">
        <f t="shared" si="11"/>
        <v>94000000</v>
      </c>
      <c r="AA7" t="str">
        <f t="shared" si="12"/>
        <v>94000000</v>
      </c>
      <c r="AB7" t="str">
        <f t="shared" si="13"/>
        <v>94000000</v>
      </c>
      <c r="AC7" t="str">
        <f t="shared" si="14"/>
        <v>94000000</v>
      </c>
      <c r="AD7" t="str">
        <f t="shared" si="14"/>
        <v>94000000</v>
      </c>
      <c r="AE7">
        <f t="shared" si="15"/>
        <v>94000000</v>
      </c>
      <c r="AF7">
        <f t="shared" si="16"/>
        <v>1138267561</v>
      </c>
      <c r="AG7">
        <f t="shared" si="17"/>
        <v>1138267561</v>
      </c>
      <c r="AH7">
        <f t="shared" si="18"/>
        <v>9</v>
      </c>
      <c r="AI7">
        <f t="shared" si="19"/>
        <v>4300</v>
      </c>
      <c r="AJ7">
        <f t="shared" si="20"/>
        <v>2003</v>
      </c>
      <c r="AK7">
        <f t="shared" si="21"/>
        <v>1138267561</v>
      </c>
    </row>
    <row r="8" spans="1:39" x14ac:dyDescent="0.3">
      <c r="A8" s="6">
        <v>7</v>
      </c>
      <c r="B8" t="s">
        <v>71</v>
      </c>
      <c r="C8" s="5">
        <v>9</v>
      </c>
      <c r="D8" t="s">
        <v>72</v>
      </c>
      <c r="E8" s="6">
        <v>2300</v>
      </c>
      <c r="F8">
        <v>1500000</v>
      </c>
      <c r="G8" t="s">
        <v>75</v>
      </c>
      <c r="H8" t="s">
        <v>76</v>
      </c>
      <c r="I8">
        <v>1993</v>
      </c>
      <c r="J8">
        <v>195</v>
      </c>
      <c r="K8" s="6">
        <v>22000000</v>
      </c>
      <c r="L8" s="6">
        <v>322161245</v>
      </c>
      <c r="M8" t="s">
        <v>21</v>
      </c>
      <c r="O8">
        <f t="shared" si="0"/>
        <v>0</v>
      </c>
      <c r="P8" s="4">
        <f t="shared" si="1"/>
        <v>2300</v>
      </c>
      <c r="Q8">
        <f t="shared" si="2"/>
        <v>1500000</v>
      </c>
      <c r="R8">
        <f t="shared" si="3"/>
        <v>1500000</v>
      </c>
      <c r="S8" t="str">
        <f t="shared" si="4"/>
        <v>22000000</v>
      </c>
      <c r="T8" t="str">
        <f t="shared" si="5"/>
        <v>22000000</v>
      </c>
      <c r="U8" t="str">
        <f t="shared" si="6"/>
        <v>22000000</v>
      </c>
      <c r="V8" t="str">
        <f t="shared" si="7"/>
        <v>22000000</v>
      </c>
      <c r="W8" t="str">
        <f t="shared" si="8"/>
        <v>22000000</v>
      </c>
      <c r="X8" t="str">
        <f t="shared" si="9"/>
        <v>22000000</v>
      </c>
      <c r="Y8" t="str">
        <f t="shared" si="10"/>
        <v>22000000</v>
      </c>
      <c r="Z8" t="str">
        <f t="shared" si="11"/>
        <v>22000000</v>
      </c>
      <c r="AA8" t="str">
        <f t="shared" si="12"/>
        <v>22000000</v>
      </c>
      <c r="AB8" t="str">
        <f t="shared" si="13"/>
        <v>22000000</v>
      </c>
      <c r="AC8" t="str">
        <f t="shared" si="14"/>
        <v>22000000</v>
      </c>
      <c r="AD8" t="str">
        <f t="shared" si="14"/>
        <v>22000000</v>
      </c>
      <c r="AE8">
        <f t="shared" si="15"/>
        <v>22000000</v>
      </c>
      <c r="AF8">
        <f t="shared" si="16"/>
        <v>322161245</v>
      </c>
      <c r="AG8">
        <f t="shared" si="17"/>
        <v>322161245</v>
      </c>
      <c r="AH8">
        <f t="shared" si="18"/>
        <v>9</v>
      </c>
      <c r="AI8">
        <f t="shared" si="19"/>
        <v>2300</v>
      </c>
      <c r="AJ8">
        <f t="shared" si="20"/>
        <v>1993</v>
      </c>
      <c r="AK8">
        <f t="shared" si="21"/>
        <v>322161245</v>
      </c>
    </row>
    <row r="9" spans="1:39" x14ac:dyDescent="0.3">
      <c r="A9" s="6">
        <v>8</v>
      </c>
      <c r="B9" t="s">
        <v>81</v>
      </c>
      <c r="C9" s="5">
        <v>8.9</v>
      </c>
      <c r="D9" t="s">
        <v>24</v>
      </c>
      <c r="E9" s="6">
        <v>3700</v>
      </c>
      <c r="F9">
        <v>2300000</v>
      </c>
      <c r="G9" t="s">
        <v>85</v>
      </c>
      <c r="H9" t="s">
        <v>85</v>
      </c>
      <c r="I9">
        <v>1994</v>
      </c>
      <c r="J9">
        <v>154</v>
      </c>
      <c r="K9" s="6">
        <v>8000000</v>
      </c>
      <c r="L9" s="6">
        <v>213928762</v>
      </c>
      <c r="M9" t="s">
        <v>21</v>
      </c>
      <c r="O9">
        <f t="shared" si="0"/>
        <v>0</v>
      </c>
      <c r="P9" s="4">
        <f t="shared" si="1"/>
        <v>3700</v>
      </c>
      <c r="Q9">
        <f t="shared" si="2"/>
        <v>2300000</v>
      </c>
      <c r="R9">
        <f t="shared" si="3"/>
        <v>2300000</v>
      </c>
      <c r="S9" t="str">
        <f t="shared" si="4"/>
        <v>8000000</v>
      </c>
      <c r="T9" t="str">
        <f t="shared" si="5"/>
        <v>8000000</v>
      </c>
      <c r="U9" t="str">
        <f t="shared" si="6"/>
        <v>8000000</v>
      </c>
      <c r="V9" t="str">
        <f t="shared" si="7"/>
        <v>8000000</v>
      </c>
      <c r="W9" t="str">
        <f t="shared" si="8"/>
        <v>8000000</v>
      </c>
      <c r="X9" t="str">
        <f t="shared" si="9"/>
        <v>8000000</v>
      </c>
      <c r="Y9" t="str">
        <f t="shared" si="10"/>
        <v>8000000</v>
      </c>
      <c r="Z9" t="str">
        <f t="shared" si="11"/>
        <v>8000000</v>
      </c>
      <c r="AA9" t="str">
        <f t="shared" si="12"/>
        <v>8000000</v>
      </c>
      <c r="AB9" t="str">
        <f t="shared" si="13"/>
        <v>8000000</v>
      </c>
      <c r="AC9" t="str">
        <f t="shared" si="14"/>
        <v>8000000</v>
      </c>
      <c r="AD9" t="str">
        <f t="shared" si="14"/>
        <v>8000000</v>
      </c>
      <c r="AE9">
        <f t="shared" si="15"/>
        <v>8000000</v>
      </c>
      <c r="AF9">
        <f t="shared" si="16"/>
        <v>213928762</v>
      </c>
      <c r="AG9">
        <f t="shared" si="17"/>
        <v>213928762</v>
      </c>
      <c r="AH9">
        <f t="shared" si="18"/>
        <v>8.9</v>
      </c>
      <c r="AI9">
        <f t="shared" si="19"/>
        <v>3700</v>
      </c>
      <c r="AJ9">
        <f t="shared" si="20"/>
        <v>1994</v>
      </c>
      <c r="AK9">
        <f t="shared" si="21"/>
        <v>213928762</v>
      </c>
    </row>
    <row r="10" spans="1:39" x14ac:dyDescent="0.3">
      <c r="A10" s="6">
        <v>9</v>
      </c>
      <c r="B10" t="s">
        <v>89</v>
      </c>
      <c r="C10" s="5">
        <v>8.9</v>
      </c>
      <c r="D10" t="s">
        <v>62</v>
      </c>
      <c r="E10" s="6">
        <v>5900</v>
      </c>
      <c r="F10">
        <v>2100000</v>
      </c>
      <c r="G10" t="s">
        <v>64</v>
      </c>
      <c r="H10" t="s">
        <v>65</v>
      </c>
      <c r="I10">
        <v>2001</v>
      </c>
      <c r="J10">
        <v>178</v>
      </c>
      <c r="K10" s="6">
        <v>93000000</v>
      </c>
      <c r="L10" s="6">
        <v>888171906</v>
      </c>
      <c r="M10" t="s">
        <v>95</v>
      </c>
      <c r="O10">
        <f t="shared" si="0"/>
        <v>0</v>
      </c>
      <c r="P10" s="4">
        <f t="shared" si="1"/>
        <v>5900</v>
      </c>
      <c r="Q10">
        <f t="shared" si="2"/>
        <v>2100000</v>
      </c>
      <c r="R10">
        <f t="shared" si="3"/>
        <v>2100000</v>
      </c>
      <c r="S10" t="str">
        <f t="shared" si="4"/>
        <v>93000000</v>
      </c>
      <c r="T10" t="str">
        <f t="shared" si="5"/>
        <v>93000000</v>
      </c>
      <c r="U10" t="str">
        <f t="shared" si="6"/>
        <v>93000000</v>
      </c>
      <c r="V10" t="str">
        <f t="shared" si="7"/>
        <v>93000000</v>
      </c>
      <c r="W10" t="str">
        <f t="shared" si="8"/>
        <v>93000000</v>
      </c>
      <c r="X10" t="str">
        <f t="shared" si="9"/>
        <v>93000000</v>
      </c>
      <c r="Y10" t="str">
        <f t="shared" si="10"/>
        <v>93000000</v>
      </c>
      <c r="Z10" t="str">
        <f t="shared" si="11"/>
        <v>93000000</v>
      </c>
      <c r="AA10" t="str">
        <f t="shared" si="12"/>
        <v>93000000</v>
      </c>
      <c r="AB10" t="str">
        <f t="shared" si="13"/>
        <v>93000000</v>
      </c>
      <c r="AC10" t="str">
        <f t="shared" si="14"/>
        <v>93000000</v>
      </c>
      <c r="AD10" t="str">
        <f t="shared" si="14"/>
        <v>93000000</v>
      </c>
      <c r="AE10">
        <f t="shared" si="15"/>
        <v>93000000</v>
      </c>
      <c r="AF10">
        <f t="shared" si="16"/>
        <v>888171906</v>
      </c>
      <c r="AG10">
        <f t="shared" si="17"/>
        <v>888171906</v>
      </c>
      <c r="AH10">
        <f t="shared" si="18"/>
        <v>8.9</v>
      </c>
      <c r="AI10">
        <f t="shared" si="19"/>
        <v>5900</v>
      </c>
      <c r="AJ10">
        <f t="shared" si="20"/>
        <v>2001</v>
      </c>
      <c r="AK10">
        <f t="shared" si="21"/>
        <v>888171906</v>
      </c>
    </row>
    <row r="11" spans="1:39" x14ac:dyDescent="0.3">
      <c r="A11" s="6">
        <v>10</v>
      </c>
      <c r="B11" t="s">
        <v>96</v>
      </c>
      <c r="C11" s="5">
        <v>8.8000000000000007</v>
      </c>
      <c r="D11" t="s">
        <v>98</v>
      </c>
      <c r="E11" s="6">
        <v>1400</v>
      </c>
      <c r="F11">
        <v>844000</v>
      </c>
      <c r="G11" t="s">
        <v>100</v>
      </c>
      <c r="H11" t="s">
        <v>101</v>
      </c>
      <c r="I11">
        <v>1966</v>
      </c>
      <c r="J11">
        <v>161</v>
      </c>
      <c r="K11" s="6">
        <v>1200000</v>
      </c>
      <c r="L11" s="6">
        <v>25264999</v>
      </c>
      <c r="M11" t="s">
        <v>106</v>
      </c>
      <c r="O11">
        <f t="shared" si="0"/>
        <v>0</v>
      </c>
      <c r="P11" s="4">
        <f t="shared" si="1"/>
        <v>1400</v>
      </c>
      <c r="Q11">
        <f t="shared" si="2"/>
        <v>844000</v>
      </c>
      <c r="R11">
        <f t="shared" si="3"/>
        <v>844000</v>
      </c>
      <c r="S11" t="str">
        <f t="shared" si="4"/>
        <v>1200000</v>
      </c>
      <c r="T11" t="str">
        <f t="shared" si="5"/>
        <v>1200000</v>
      </c>
      <c r="U11" t="str">
        <f t="shared" si="6"/>
        <v>1200000</v>
      </c>
      <c r="V11" t="str">
        <f t="shared" si="7"/>
        <v>1200000</v>
      </c>
      <c r="W11" t="str">
        <f t="shared" si="8"/>
        <v>1200000</v>
      </c>
      <c r="X11" t="str">
        <f t="shared" si="9"/>
        <v>1200000</v>
      </c>
      <c r="Y11" t="str">
        <f t="shared" si="10"/>
        <v>1200000</v>
      </c>
      <c r="Z11" t="str">
        <f t="shared" si="11"/>
        <v>1200000</v>
      </c>
      <c r="AA11" t="str">
        <f t="shared" si="12"/>
        <v>1200000</v>
      </c>
      <c r="AB11" t="str">
        <f t="shared" si="13"/>
        <v>1200000</v>
      </c>
      <c r="AC11" t="str">
        <f t="shared" si="14"/>
        <v>1200000</v>
      </c>
      <c r="AD11" t="str">
        <f t="shared" si="14"/>
        <v>1200000</v>
      </c>
      <c r="AE11">
        <f t="shared" si="15"/>
        <v>1200000</v>
      </c>
      <c r="AF11">
        <f t="shared" si="16"/>
        <v>25264999</v>
      </c>
      <c r="AG11">
        <f t="shared" si="17"/>
        <v>25264999</v>
      </c>
      <c r="AH11">
        <f t="shared" si="18"/>
        <v>8.8000000000000007</v>
      </c>
      <c r="AI11">
        <f t="shared" si="19"/>
        <v>1400</v>
      </c>
      <c r="AJ11">
        <f t="shared" si="20"/>
        <v>1966</v>
      </c>
      <c r="AK11">
        <f t="shared" si="21"/>
        <v>25264999</v>
      </c>
    </row>
    <row r="12" spans="1:39" x14ac:dyDescent="0.3">
      <c r="A12" s="6">
        <v>11</v>
      </c>
      <c r="B12" t="s">
        <v>107</v>
      </c>
      <c r="C12" s="5">
        <v>8.8000000000000007</v>
      </c>
      <c r="D12" t="s">
        <v>108</v>
      </c>
      <c r="E12" s="6">
        <v>3300</v>
      </c>
      <c r="F12">
        <v>2400000</v>
      </c>
      <c r="G12" t="s">
        <v>111</v>
      </c>
      <c r="H12" t="s">
        <v>112</v>
      </c>
      <c r="I12">
        <v>1994</v>
      </c>
      <c r="J12">
        <v>142</v>
      </c>
      <c r="K12" s="6">
        <v>55000000</v>
      </c>
      <c r="L12" s="6">
        <v>678226465</v>
      </c>
      <c r="M12" t="s">
        <v>21</v>
      </c>
      <c r="O12">
        <f t="shared" si="0"/>
        <v>0</v>
      </c>
      <c r="P12" s="4">
        <f t="shared" si="1"/>
        <v>3300</v>
      </c>
      <c r="Q12">
        <f t="shared" si="2"/>
        <v>2400000</v>
      </c>
      <c r="R12">
        <f t="shared" si="3"/>
        <v>2400000</v>
      </c>
      <c r="S12" t="str">
        <f t="shared" si="4"/>
        <v>55000000</v>
      </c>
      <c r="T12" t="str">
        <f t="shared" si="5"/>
        <v>55000000</v>
      </c>
      <c r="U12" t="str">
        <f t="shared" si="6"/>
        <v>55000000</v>
      </c>
      <c r="V12" t="str">
        <f t="shared" si="7"/>
        <v>55000000</v>
      </c>
      <c r="W12" t="str">
        <f t="shared" si="8"/>
        <v>55000000</v>
      </c>
      <c r="X12" t="str">
        <f t="shared" si="9"/>
        <v>55000000</v>
      </c>
      <c r="Y12" t="str">
        <f t="shared" si="10"/>
        <v>55000000</v>
      </c>
      <c r="Z12" t="str">
        <f t="shared" si="11"/>
        <v>55000000</v>
      </c>
      <c r="AA12" t="str">
        <f t="shared" si="12"/>
        <v>55000000</v>
      </c>
      <c r="AB12" t="str">
        <f t="shared" si="13"/>
        <v>55000000</v>
      </c>
      <c r="AC12" t="str">
        <f t="shared" si="14"/>
        <v>55000000</v>
      </c>
      <c r="AD12" t="str">
        <f t="shared" si="14"/>
        <v>55000000</v>
      </c>
      <c r="AE12">
        <f t="shared" si="15"/>
        <v>55000000</v>
      </c>
      <c r="AF12">
        <f t="shared" si="16"/>
        <v>678226465</v>
      </c>
      <c r="AG12">
        <f t="shared" si="17"/>
        <v>678226465</v>
      </c>
      <c r="AH12">
        <f t="shared" si="18"/>
        <v>8.8000000000000007</v>
      </c>
      <c r="AI12">
        <f t="shared" si="19"/>
        <v>3300</v>
      </c>
      <c r="AJ12">
        <f t="shared" si="20"/>
        <v>1994</v>
      </c>
      <c r="AK12">
        <f t="shared" si="21"/>
        <v>678226465</v>
      </c>
    </row>
    <row r="13" spans="1:39" x14ac:dyDescent="0.3">
      <c r="A13" s="6">
        <v>12</v>
      </c>
      <c r="B13" t="s">
        <v>115</v>
      </c>
      <c r="C13" s="5">
        <v>8.8000000000000007</v>
      </c>
      <c r="D13" t="s">
        <v>62</v>
      </c>
      <c r="E13" s="6">
        <v>2800</v>
      </c>
      <c r="F13">
        <v>1900000</v>
      </c>
      <c r="G13" t="s">
        <v>64</v>
      </c>
      <c r="H13" t="s">
        <v>65</v>
      </c>
      <c r="I13">
        <v>2002</v>
      </c>
      <c r="J13">
        <v>179</v>
      </c>
      <c r="K13" s="6">
        <v>94000000</v>
      </c>
      <c r="L13" s="6">
        <v>938242927</v>
      </c>
      <c r="M13" t="s">
        <v>70</v>
      </c>
      <c r="O13">
        <f t="shared" si="0"/>
        <v>0</v>
      </c>
      <c r="P13" s="4">
        <f t="shared" si="1"/>
        <v>2800</v>
      </c>
      <c r="Q13">
        <f t="shared" si="2"/>
        <v>1900000</v>
      </c>
      <c r="R13">
        <f t="shared" si="3"/>
        <v>1900000</v>
      </c>
      <c r="S13" t="str">
        <f t="shared" si="4"/>
        <v>94000000</v>
      </c>
      <c r="T13" t="str">
        <f t="shared" si="5"/>
        <v>94000000</v>
      </c>
      <c r="U13" t="str">
        <f t="shared" si="6"/>
        <v>94000000</v>
      </c>
      <c r="V13" t="str">
        <f t="shared" si="7"/>
        <v>94000000</v>
      </c>
      <c r="W13" t="str">
        <f t="shared" si="8"/>
        <v>94000000</v>
      </c>
      <c r="X13" t="str">
        <f t="shared" si="9"/>
        <v>94000000</v>
      </c>
      <c r="Y13" t="str">
        <f t="shared" si="10"/>
        <v>94000000</v>
      </c>
      <c r="Z13" t="str">
        <f t="shared" si="11"/>
        <v>94000000</v>
      </c>
      <c r="AA13" t="str">
        <f t="shared" si="12"/>
        <v>94000000</v>
      </c>
      <c r="AB13" t="str">
        <f t="shared" si="13"/>
        <v>94000000</v>
      </c>
      <c r="AC13" t="str">
        <f t="shared" si="14"/>
        <v>94000000</v>
      </c>
      <c r="AD13" t="str">
        <f t="shared" si="14"/>
        <v>94000000</v>
      </c>
      <c r="AE13">
        <f t="shared" si="15"/>
        <v>94000000</v>
      </c>
      <c r="AF13">
        <f t="shared" si="16"/>
        <v>938242927</v>
      </c>
      <c r="AG13">
        <f t="shared" si="17"/>
        <v>938242927</v>
      </c>
      <c r="AH13">
        <f t="shared" si="18"/>
        <v>8.8000000000000007</v>
      </c>
      <c r="AI13">
        <f t="shared" si="19"/>
        <v>2800</v>
      </c>
      <c r="AJ13">
        <f t="shared" si="20"/>
        <v>2002</v>
      </c>
      <c r="AK13">
        <f t="shared" si="21"/>
        <v>938242927</v>
      </c>
    </row>
    <row r="14" spans="1:39" x14ac:dyDescent="0.3">
      <c r="A14" s="6">
        <v>13</v>
      </c>
      <c r="B14" t="s">
        <v>121</v>
      </c>
      <c r="C14" s="5">
        <v>8.8000000000000007</v>
      </c>
      <c r="D14" t="s">
        <v>12</v>
      </c>
      <c r="E14" s="6">
        <v>4600</v>
      </c>
      <c r="F14">
        <v>2400000</v>
      </c>
      <c r="G14" t="s">
        <v>123</v>
      </c>
      <c r="H14" t="s">
        <v>124</v>
      </c>
      <c r="I14">
        <v>1999</v>
      </c>
      <c r="J14">
        <v>139</v>
      </c>
      <c r="K14" s="6">
        <v>63000000</v>
      </c>
      <c r="L14" s="6">
        <v>101321009</v>
      </c>
      <c r="M14" t="s">
        <v>129</v>
      </c>
      <c r="O14">
        <f t="shared" si="0"/>
        <v>0</v>
      </c>
      <c r="P14" s="4">
        <f t="shared" si="1"/>
        <v>4600</v>
      </c>
      <c r="Q14">
        <f t="shared" si="2"/>
        <v>2400000</v>
      </c>
      <c r="R14">
        <f t="shared" si="3"/>
        <v>2400000</v>
      </c>
      <c r="S14" t="str">
        <f t="shared" si="4"/>
        <v>63000000</v>
      </c>
      <c r="T14" t="str">
        <f t="shared" si="5"/>
        <v>63000000</v>
      </c>
      <c r="U14" t="str">
        <f t="shared" si="6"/>
        <v>63000000</v>
      </c>
      <c r="V14" t="str">
        <f t="shared" si="7"/>
        <v>63000000</v>
      </c>
      <c r="W14" t="str">
        <f t="shared" si="8"/>
        <v>63000000</v>
      </c>
      <c r="X14" t="str">
        <f t="shared" si="9"/>
        <v>63000000</v>
      </c>
      <c r="Y14" t="str">
        <f t="shared" si="10"/>
        <v>63000000</v>
      </c>
      <c r="Z14" t="str">
        <f t="shared" si="11"/>
        <v>63000000</v>
      </c>
      <c r="AA14" t="str">
        <f t="shared" si="12"/>
        <v>63000000</v>
      </c>
      <c r="AB14" t="str">
        <f t="shared" si="13"/>
        <v>63000000</v>
      </c>
      <c r="AC14" t="str">
        <f t="shared" si="14"/>
        <v>63000000</v>
      </c>
      <c r="AD14" t="str">
        <f t="shared" si="14"/>
        <v>63000000</v>
      </c>
      <c r="AE14">
        <f t="shared" si="15"/>
        <v>63000000</v>
      </c>
      <c r="AF14">
        <f t="shared" si="16"/>
        <v>101321009</v>
      </c>
      <c r="AG14">
        <f t="shared" si="17"/>
        <v>101321009</v>
      </c>
      <c r="AH14">
        <f t="shared" si="18"/>
        <v>8.8000000000000007</v>
      </c>
      <c r="AI14">
        <f t="shared" si="19"/>
        <v>4600</v>
      </c>
      <c r="AJ14">
        <f t="shared" si="20"/>
        <v>1999</v>
      </c>
      <c r="AK14">
        <f t="shared" si="21"/>
        <v>101321009</v>
      </c>
    </row>
    <row r="15" spans="1:39" x14ac:dyDescent="0.3">
      <c r="A15" s="6">
        <v>14</v>
      </c>
      <c r="B15" t="s">
        <v>130</v>
      </c>
      <c r="C15" s="5">
        <v>8.8000000000000007</v>
      </c>
      <c r="D15" t="s">
        <v>131</v>
      </c>
      <c r="E15" s="6">
        <v>4900</v>
      </c>
      <c r="F15">
        <v>2700000</v>
      </c>
      <c r="G15" t="s">
        <v>37</v>
      </c>
      <c r="H15" t="s">
        <v>37</v>
      </c>
      <c r="I15">
        <v>2010</v>
      </c>
      <c r="J15">
        <v>148</v>
      </c>
      <c r="K15" s="6">
        <v>160000000</v>
      </c>
      <c r="L15" s="6">
        <v>839030630</v>
      </c>
      <c r="M15" t="s">
        <v>43</v>
      </c>
      <c r="O15">
        <f t="shared" si="0"/>
        <v>0</v>
      </c>
      <c r="P15" s="4">
        <f t="shared" si="1"/>
        <v>4900</v>
      </c>
      <c r="Q15">
        <f t="shared" si="2"/>
        <v>2700000</v>
      </c>
      <c r="R15">
        <f t="shared" si="3"/>
        <v>2700000</v>
      </c>
      <c r="S15" t="str">
        <f t="shared" si="4"/>
        <v>160000000</v>
      </c>
      <c r="T15" t="str">
        <f t="shared" si="5"/>
        <v>160000000</v>
      </c>
      <c r="U15" t="str">
        <f t="shared" si="6"/>
        <v>160000000</v>
      </c>
      <c r="V15" t="str">
        <f t="shared" si="7"/>
        <v>160000000</v>
      </c>
      <c r="W15" t="str">
        <f t="shared" si="8"/>
        <v>160000000</v>
      </c>
      <c r="X15" t="str">
        <f t="shared" si="9"/>
        <v>160000000</v>
      </c>
      <c r="Y15" t="str">
        <f t="shared" si="10"/>
        <v>160000000</v>
      </c>
      <c r="Z15" t="str">
        <f t="shared" si="11"/>
        <v>160000000</v>
      </c>
      <c r="AA15" t="str">
        <f t="shared" si="12"/>
        <v>160000000</v>
      </c>
      <c r="AB15" t="str">
        <f t="shared" si="13"/>
        <v>160000000</v>
      </c>
      <c r="AC15" t="str">
        <f t="shared" si="14"/>
        <v>160000000</v>
      </c>
      <c r="AD15" t="str">
        <f t="shared" si="14"/>
        <v>160000000</v>
      </c>
      <c r="AE15">
        <f t="shared" si="15"/>
        <v>160000000</v>
      </c>
      <c r="AF15">
        <f t="shared" si="16"/>
        <v>839030630</v>
      </c>
      <c r="AG15">
        <f t="shared" si="17"/>
        <v>839030630</v>
      </c>
      <c r="AH15">
        <f t="shared" si="18"/>
        <v>8.8000000000000007</v>
      </c>
      <c r="AI15">
        <f t="shared" si="19"/>
        <v>4900</v>
      </c>
      <c r="AJ15">
        <f t="shared" si="20"/>
        <v>2010</v>
      </c>
      <c r="AK15">
        <f t="shared" si="21"/>
        <v>839030630</v>
      </c>
    </row>
    <row r="16" spans="1:39" x14ac:dyDescent="0.3">
      <c r="A16" s="6">
        <v>15</v>
      </c>
      <c r="B16" t="s">
        <v>138</v>
      </c>
      <c r="C16" s="5">
        <v>8.6999999999999993</v>
      </c>
      <c r="D16" t="s">
        <v>140</v>
      </c>
      <c r="E16" s="6">
        <v>1500</v>
      </c>
      <c r="F16">
        <v>1400000</v>
      </c>
      <c r="G16" t="s">
        <v>142</v>
      </c>
      <c r="H16" t="s">
        <v>143</v>
      </c>
      <c r="I16">
        <v>1980</v>
      </c>
      <c r="J16">
        <v>124</v>
      </c>
      <c r="K16" s="6">
        <v>18000000</v>
      </c>
      <c r="L16" s="6">
        <v>550016086</v>
      </c>
      <c r="M16" t="s">
        <v>21</v>
      </c>
      <c r="O16">
        <f t="shared" si="0"/>
        <v>0</v>
      </c>
      <c r="P16" s="4">
        <f t="shared" si="1"/>
        <v>1500</v>
      </c>
      <c r="Q16">
        <f t="shared" si="2"/>
        <v>1400000</v>
      </c>
      <c r="R16">
        <f t="shared" si="3"/>
        <v>1400000</v>
      </c>
      <c r="S16" t="str">
        <f t="shared" si="4"/>
        <v>18000000</v>
      </c>
      <c r="T16" t="str">
        <f t="shared" si="5"/>
        <v>18000000</v>
      </c>
      <c r="U16" t="str">
        <f t="shared" si="6"/>
        <v>18000000</v>
      </c>
      <c r="V16" t="str">
        <f t="shared" si="7"/>
        <v>18000000</v>
      </c>
      <c r="W16" t="str">
        <f t="shared" si="8"/>
        <v>18000000</v>
      </c>
      <c r="X16" t="str">
        <f t="shared" si="9"/>
        <v>18000000</v>
      </c>
      <c r="Y16" t="str">
        <f t="shared" si="10"/>
        <v>18000000</v>
      </c>
      <c r="Z16" t="str">
        <f t="shared" si="11"/>
        <v>18000000</v>
      </c>
      <c r="AA16" t="str">
        <f t="shared" si="12"/>
        <v>18000000</v>
      </c>
      <c r="AB16" t="str">
        <f t="shared" si="13"/>
        <v>18000000</v>
      </c>
      <c r="AC16" t="str">
        <f t="shared" si="14"/>
        <v>18000000</v>
      </c>
      <c r="AD16" t="str">
        <f t="shared" si="14"/>
        <v>18000000</v>
      </c>
      <c r="AE16">
        <f t="shared" si="15"/>
        <v>18000000</v>
      </c>
      <c r="AF16">
        <f t="shared" si="16"/>
        <v>550016086</v>
      </c>
      <c r="AG16">
        <f t="shared" si="17"/>
        <v>550016086</v>
      </c>
      <c r="AH16">
        <f t="shared" si="18"/>
        <v>8.6999999999999993</v>
      </c>
      <c r="AI16">
        <f t="shared" si="19"/>
        <v>1500</v>
      </c>
      <c r="AJ16">
        <f t="shared" si="20"/>
        <v>1980</v>
      </c>
      <c r="AK16">
        <f t="shared" si="21"/>
        <v>550016086</v>
      </c>
    </row>
    <row r="17" spans="1:37" x14ac:dyDescent="0.3">
      <c r="A17" s="6">
        <v>16</v>
      </c>
      <c r="B17" t="s">
        <v>148</v>
      </c>
      <c r="C17" s="5">
        <v>8.6999999999999993</v>
      </c>
      <c r="D17" t="s">
        <v>149</v>
      </c>
      <c r="E17" s="6">
        <v>5100</v>
      </c>
      <c r="F17">
        <v>2100000</v>
      </c>
      <c r="G17" t="s">
        <v>151</v>
      </c>
      <c r="H17" t="s">
        <v>152</v>
      </c>
      <c r="I17">
        <v>1999</v>
      </c>
      <c r="J17">
        <v>136</v>
      </c>
      <c r="K17" s="6">
        <v>63000000</v>
      </c>
      <c r="L17" s="6">
        <v>467841735</v>
      </c>
      <c r="M17" t="s">
        <v>155</v>
      </c>
      <c r="O17">
        <f t="shared" si="0"/>
        <v>0</v>
      </c>
      <c r="P17" s="4">
        <f t="shared" si="1"/>
        <v>5100</v>
      </c>
      <c r="Q17">
        <f t="shared" si="2"/>
        <v>2100000</v>
      </c>
      <c r="R17">
        <f t="shared" si="3"/>
        <v>2100000</v>
      </c>
      <c r="S17" t="str">
        <f t="shared" si="4"/>
        <v>63000000</v>
      </c>
      <c r="T17" t="str">
        <f t="shared" si="5"/>
        <v>63000000</v>
      </c>
      <c r="U17" t="str">
        <f t="shared" si="6"/>
        <v>63000000</v>
      </c>
      <c r="V17" t="str">
        <f t="shared" si="7"/>
        <v>63000000</v>
      </c>
      <c r="W17" t="str">
        <f t="shared" si="8"/>
        <v>63000000</v>
      </c>
      <c r="X17" t="str">
        <f t="shared" si="9"/>
        <v>63000000</v>
      </c>
      <c r="Y17" t="str">
        <f t="shared" si="10"/>
        <v>63000000</v>
      </c>
      <c r="Z17" t="str">
        <f t="shared" si="11"/>
        <v>63000000</v>
      </c>
      <c r="AA17" t="str">
        <f t="shared" si="12"/>
        <v>63000000</v>
      </c>
      <c r="AB17" t="str">
        <f t="shared" si="13"/>
        <v>63000000</v>
      </c>
      <c r="AC17" t="str">
        <f t="shared" si="14"/>
        <v>63000000</v>
      </c>
      <c r="AD17" t="str">
        <f t="shared" si="14"/>
        <v>63000000</v>
      </c>
      <c r="AE17">
        <f t="shared" si="15"/>
        <v>63000000</v>
      </c>
      <c r="AF17">
        <f t="shared" si="16"/>
        <v>467841735</v>
      </c>
      <c r="AG17">
        <f t="shared" si="17"/>
        <v>467841735</v>
      </c>
      <c r="AH17">
        <f t="shared" si="18"/>
        <v>8.6999999999999993</v>
      </c>
      <c r="AI17">
        <f t="shared" si="19"/>
        <v>5100</v>
      </c>
      <c r="AJ17">
        <f t="shared" si="20"/>
        <v>1999</v>
      </c>
      <c r="AK17">
        <f t="shared" si="21"/>
        <v>467841735</v>
      </c>
    </row>
    <row r="18" spans="1:37" x14ac:dyDescent="0.3">
      <c r="A18" s="6">
        <v>17</v>
      </c>
      <c r="B18" t="s">
        <v>156</v>
      </c>
      <c r="C18" s="5">
        <v>8.6999999999999993</v>
      </c>
      <c r="D18" t="s">
        <v>157</v>
      </c>
      <c r="E18" s="6">
        <v>1700</v>
      </c>
      <c r="F18">
        <v>1300000</v>
      </c>
      <c r="G18" t="s">
        <v>160</v>
      </c>
      <c r="H18" t="s">
        <v>161</v>
      </c>
      <c r="I18">
        <v>1990</v>
      </c>
      <c r="J18">
        <v>145</v>
      </c>
      <c r="K18" s="6">
        <v>25000000</v>
      </c>
      <c r="L18" s="6">
        <v>47056033</v>
      </c>
      <c r="M18" t="s">
        <v>21</v>
      </c>
      <c r="O18">
        <f t="shared" si="0"/>
        <v>0</v>
      </c>
      <c r="P18" s="4">
        <f t="shared" si="1"/>
        <v>1700</v>
      </c>
      <c r="Q18">
        <f t="shared" si="2"/>
        <v>1300000</v>
      </c>
      <c r="R18">
        <f t="shared" si="3"/>
        <v>1300000</v>
      </c>
      <c r="S18" t="str">
        <f t="shared" si="4"/>
        <v>25000000</v>
      </c>
      <c r="T18" t="str">
        <f t="shared" si="5"/>
        <v>25000000</v>
      </c>
      <c r="U18" t="str">
        <f t="shared" si="6"/>
        <v>25000000</v>
      </c>
      <c r="V18" t="str">
        <f t="shared" si="7"/>
        <v>25000000</v>
      </c>
      <c r="W18" t="str">
        <f t="shared" si="8"/>
        <v>25000000</v>
      </c>
      <c r="X18" t="str">
        <f t="shared" si="9"/>
        <v>25000000</v>
      </c>
      <c r="Y18" t="str">
        <f t="shared" si="10"/>
        <v>25000000</v>
      </c>
      <c r="Z18" t="str">
        <f t="shared" si="11"/>
        <v>25000000</v>
      </c>
      <c r="AA18" t="str">
        <f t="shared" si="12"/>
        <v>25000000</v>
      </c>
      <c r="AB18" t="str">
        <f t="shared" si="13"/>
        <v>25000000</v>
      </c>
      <c r="AC18" t="str">
        <f t="shared" si="14"/>
        <v>25000000</v>
      </c>
      <c r="AD18" t="str">
        <f t="shared" si="14"/>
        <v>25000000</v>
      </c>
      <c r="AE18">
        <f t="shared" si="15"/>
        <v>25000000</v>
      </c>
      <c r="AF18">
        <f t="shared" si="16"/>
        <v>47056033</v>
      </c>
      <c r="AG18">
        <f t="shared" si="17"/>
        <v>47056033</v>
      </c>
      <c r="AH18">
        <f t="shared" si="18"/>
        <v>8.6999999999999993</v>
      </c>
      <c r="AI18">
        <f t="shared" si="19"/>
        <v>1700</v>
      </c>
      <c r="AJ18">
        <f t="shared" si="20"/>
        <v>1990</v>
      </c>
      <c r="AK18">
        <f t="shared" si="21"/>
        <v>47056033</v>
      </c>
    </row>
    <row r="19" spans="1:37" x14ac:dyDescent="0.3">
      <c r="A19" s="6">
        <v>18</v>
      </c>
      <c r="B19" t="s">
        <v>165</v>
      </c>
      <c r="C19" s="5">
        <v>8.6999999999999993</v>
      </c>
      <c r="D19" t="s">
        <v>12</v>
      </c>
      <c r="E19" s="6">
        <v>1200</v>
      </c>
      <c r="F19">
        <v>1100000</v>
      </c>
      <c r="G19" t="s">
        <v>168</v>
      </c>
      <c r="H19" t="s">
        <v>169</v>
      </c>
      <c r="I19">
        <v>1975</v>
      </c>
      <c r="J19">
        <v>133</v>
      </c>
      <c r="K19" s="6">
        <v>3000000</v>
      </c>
      <c r="L19" s="6">
        <v>109115366</v>
      </c>
      <c r="M19" t="s">
        <v>21</v>
      </c>
      <c r="O19">
        <f t="shared" si="0"/>
        <v>0</v>
      </c>
      <c r="P19" s="4">
        <f t="shared" si="1"/>
        <v>1200</v>
      </c>
      <c r="Q19">
        <f t="shared" si="2"/>
        <v>1100000</v>
      </c>
      <c r="R19">
        <f t="shared" si="3"/>
        <v>1100000</v>
      </c>
      <c r="S19" t="str">
        <f t="shared" si="4"/>
        <v>3000000</v>
      </c>
      <c r="T19" t="str">
        <f t="shared" si="5"/>
        <v>3000000</v>
      </c>
      <c r="U19" t="str">
        <f t="shared" si="6"/>
        <v>3000000</v>
      </c>
      <c r="V19" t="str">
        <f t="shared" si="7"/>
        <v>3000000</v>
      </c>
      <c r="W19" t="str">
        <f t="shared" si="8"/>
        <v>3000000</v>
      </c>
      <c r="X19" t="str">
        <f t="shared" si="9"/>
        <v>3000000</v>
      </c>
      <c r="Y19" t="str">
        <f t="shared" si="10"/>
        <v>3000000</v>
      </c>
      <c r="Z19" t="str">
        <f t="shared" si="11"/>
        <v>3000000</v>
      </c>
      <c r="AA19" t="str">
        <f t="shared" si="12"/>
        <v>3000000</v>
      </c>
      <c r="AB19" t="str">
        <f t="shared" si="13"/>
        <v>3000000</v>
      </c>
      <c r="AC19" t="str">
        <f t="shared" si="14"/>
        <v>3000000</v>
      </c>
      <c r="AD19" t="str">
        <f t="shared" si="14"/>
        <v>3000000</v>
      </c>
      <c r="AE19">
        <f t="shared" si="15"/>
        <v>3000000</v>
      </c>
      <c r="AF19">
        <f t="shared" si="16"/>
        <v>109115366</v>
      </c>
      <c r="AG19">
        <f t="shared" si="17"/>
        <v>109115366</v>
      </c>
      <c r="AH19">
        <f t="shared" si="18"/>
        <v>8.6999999999999993</v>
      </c>
      <c r="AI19">
        <f t="shared" si="19"/>
        <v>1200</v>
      </c>
      <c r="AJ19">
        <f t="shared" si="20"/>
        <v>1975</v>
      </c>
      <c r="AK19">
        <f t="shared" si="21"/>
        <v>109115366</v>
      </c>
    </row>
    <row r="20" spans="1:37" x14ac:dyDescent="0.3">
      <c r="A20" s="6">
        <v>19</v>
      </c>
      <c r="B20" t="s">
        <v>174</v>
      </c>
      <c r="C20" s="5">
        <v>8.6999999999999993</v>
      </c>
      <c r="D20" t="s">
        <v>175</v>
      </c>
      <c r="E20" s="6">
        <v>6500</v>
      </c>
      <c r="F20">
        <v>2300000</v>
      </c>
      <c r="G20" t="s">
        <v>37</v>
      </c>
      <c r="H20" t="s">
        <v>177</v>
      </c>
      <c r="I20">
        <v>2014</v>
      </c>
      <c r="J20">
        <v>169</v>
      </c>
      <c r="K20" s="6">
        <v>165000000</v>
      </c>
      <c r="L20" s="6">
        <v>758429814</v>
      </c>
      <c r="M20" t="s">
        <v>182</v>
      </c>
      <c r="O20">
        <f t="shared" si="0"/>
        <v>0</v>
      </c>
      <c r="P20" s="4">
        <f t="shared" si="1"/>
        <v>6500</v>
      </c>
      <c r="Q20">
        <f t="shared" si="2"/>
        <v>2300000</v>
      </c>
      <c r="R20">
        <f t="shared" si="3"/>
        <v>2300000</v>
      </c>
      <c r="S20" t="str">
        <f t="shared" si="4"/>
        <v>165000000</v>
      </c>
      <c r="T20" t="str">
        <f t="shared" si="5"/>
        <v>165000000</v>
      </c>
      <c r="U20" t="str">
        <f t="shared" si="6"/>
        <v>165000000</v>
      </c>
      <c r="V20" t="str">
        <f t="shared" si="7"/>
        <v>165000000</v>
      </c>
      <c r="W20" t="str">
        <f t="shared" si="8"/>
        <v>165000000</v>
      </c>
      <c r="X20" t="str">
        <f t="shared" si="9"/>
        <v>165000000</v>
      </c>
      <c r="Y20" t="str">
        <f t="shared" si="10"/>
        <v>165000000</v>
      </c>
      <c r="Z20" t="str">
        <f t="shared" si="11"/>
        <v>165000000</v>
      </c>
      <c r="AA20" t="str">
        <f t="shared" si="12"/>
        <v>165000000</v>
      </c>
      <c r="AB20" t="str">
        <f t="shared" si="13"/>
        <v>165000000</v>
      </c>
      <c r="AC20" t="str">
        <f t="shared" si="14"/>
        <v>165000000</v>
      </c>
      <c r="AD20" t="str">
        <f t="shared" si="14"/>
        <v>165000000</v>
      </c>
      <c r="AE20">
        <f t="shared" si="15"/>
        <v>165000000</v>
      </c>
      <c r="AF20">
        <f t="shared" si="16"/>
        <v>758429814</v>
      </c>
      <c r="AG20">
        <f t="shared" si="17"/>
        <v>758429814</v>
      </c>
      <c r="AH20">
        <f t="shared" si="18"/>
        <v>8.6999999999999993</v>
      </c>
      <c r="AI20">
        <f t="shared" si="19"/>
        <v>6500</v>
      </c>
      <c r="AJ20">
        <f t="shared" si="20"/>
        <v>2014</v>
      </c>
      <c r="AK20">
        <f t="shared" si="21"/>
        <v>758429814</v>
      </c>
    </row>
    <row r="21" spans="1:37" x14ac:dyDescent="0.3">
      <c r="A21" s="6">
        <v>20</v>
      </c>
      <c r="B21" t="s">
        <v>183</v>
      </c>
      <c r="C21" s="5">
        <v>8.6</v>
      </c>
      <c r="D21" t="s">
        <v>185</v>
      </c>
      <c r="E21" s="6">
        <v>2000</v>
      </c>
      <c r="F21">
        <v>1900000</v>
      </c>
      <c r="G21" t="s">
        <v>187</v>
      </c>
      <c r="H21" t="s">
        <v>188</v>
      </c>
      <c r="I21">
        <v>1995</v>
      </c>
      <c r="J21">
        <v>127</v>
      </c>
      <c r="K21" s="6">
        <v>33000000</v>
      </c>
      <c r="L21" s="6">
        <v>328809821</v>
      </c>
      <c r="M21" t="s">
        <v>21</v>
      </c>
      <c r="O21">
        <f t="shared" si="0"/>
        <v>0</v>
      </c>
      <c r="P21" s="4">
        <f t="shared" si="1"/>
        <v>2000</v>
      </c>
      <c r="Q21">
        <f t="shared" si="2"/>
        <v>1900000</v>
      </c>
      <c r="R21">
        <f t="shared" si="3"/>
        <v>1900000</v>
      </c>
      <c r="S21" t="str">
        <f t="shared" si="4"/>
        <v>33000000</v>
      </c>
      <c r="T21" t="str">
        <f t="shared" si="5"/>
        <v>33000000</v>
      </c>
      <c r="U21" t="str">
        <f t="shared" si="6"/>
        <v>33000000</v>
      </c>
      <c r="V21" t="str">
        <f t="shared" si="7"/>
        <v>33000000</v>
      </c>
      <c r="W21" t="str">
        <f t="shared" si="8"/>
        <v>33000000</v>
      </c>
      <c r="X21" t="str">
        <f t="shared" si="9"/>
        <v>33000000</v>
      </c>
      <c r="Y21" t="str">
        <f t="shared" si="10"/>
        <v>33000000</v>
      </c>
      <c r="Z21" t="str">
        <f t="shared" si="11"/>
        <v>33000000</v>
      </c>
      <c r="AA21" t="str">
        <f t="shared" si="12"/>
        <v>33000000</v>
      </c>
      <c r="AB21" t="str">
        <f t="shared" si="13"/>
        <v>33000000</v>
      </c>
      <c r="AC21" t="str">
        <f t="shared" si="14"/>
        <v>33000000</v>
      </c>
      <c r="AD21" t="str">
        <f t="shared" si="14"/>
        <v>33000000</v>
      </c>
      <c r="AE21">
        <f t="shared" si="15"/>
        <v>33000000</v>
      </c>
      <c r="AF21">
        <f t="shared" si="16"/>
        <v>328809821</v>
      </c>
      <c r="AG21">
        <f t="shared" si="17"/>
        <v>328809821</v>
      </c>
      <c r="AH21">
        <f t="shared" si="18"/>
        <v>8.6</v>
      </c>
      <c r="AI21">
        <f t="shared" si="19"/>
        <v>2000</v>
      </c>
      <c r="AJ21">
        <f t="shared" si="20"/>
        <v>1995</v>
      </c>
      <c r="AK21">
        <f t="shared" si="21"/>
        <v>328809821</v>
      </c>
    </row>
    <row r="22" spans="1:37" x14ac:dyDescent="0.3">
      <c r="A22" s="6">
        <v>21</v>
      </c>
      <c r="B22" t="s">
        <v>193</v>
      </c>
      <c r="C22" s="5">
        <v>8.6</v>
      </c>
      <c r="D22" t="s">
        <v>194</v>
      </c>
      <c r="E22" s="6">
        <v>1300</v>
      </c>
      <c r="F22">
        <v>523000</v>
      </c>
      <c r="G22" t="s">
        <v>197</v>
      </c>
      <c r="H22" t="s">
        <v>198</v>
      </c>
      <c r="I22">
        <v>1946</v>
      </c>
      <c r="J22">
        <v>130</v>
      </c>
      <c r="K22" s="6">
        <v>3180000</v>
      </c>
      <c r="L22" s="6">
        <v>10635461</v>
      </c>
      <c r="M22" t="s">
        <v>21</v>
      </c>
      <c r="O22">
        <f t="shared" si="0"/>
        <v>0</v>
      </c>
      <c r="P22" s="4">
        <f t="shared" si="1"/>
        <v>1300</v>
      </c>
      <c r="Q22">
        <f t="shared" si="2"/>
        <v>523000</v>
      </c>
      <c r="R22">
        <f t="shared" si="3"/>
        <v>523000</v>
      </c>
      <c r="S22" t="str">
        <f t="shared" si="4"/>
        <v>3180000</v>
      </c>
      <c r="T22" t="str">
        <f t="shared" si="5"/>
        <v>3180000</v>
      </c>
      <c r="U22" t="str">
        <f t="shared" si="6"/>
        <v>3180000</v>
      </c>
      <c r="V22" t="str">
        <f t="shared" si="7"/>
        <v>3180000</v>
      </c>
      <c r="W22" t="str">
        <f t="shared" si="8"/>
        <v>3180000</v>
      </c>
      <c r="X22" t="str">
        <f t="shared" si="9"/>
        <v>3180000</v>
      </c>
      <c r="Y22" t="str">
        <f t="shared" si="10"/>
        <v>3180000</v>
      </c>
      <c r="Z22" t="str">
        <f t="shared" si="11"/>
        <v>3180000</v>
      </c>
      <c r="AA22" t="str">
        <f t="shared" si="12"/>
        <v>3180000</v>
      </c>
      <c r="AB22" t="str">
        <f t="shared" si="13"/>
        <v>3180000</v>
      </c>
      <c r="AC22" t="str">
        <f t="shared" si="14"/>
        <v>3180000</v>
      </c>
      <c r="AD22" t="str">
        <f t="shared" si="14"/>
        <v>3180000</v>
      </c>
      <c r="AE22">
        <f t="shared" si="15"/>
        <v>3180000</v>
      </c>
      <c r="AF22">
        <f t="shared" si="16"/>
        <v>10635461</v>
      </c>
      <c r="AG22">
        <f t="shared" si="17"/>
        <v>10635461</v>
      </c>
      <c r="AH22">
        <f t="shared" si="18"/>
        <v>8.6</v>
      </c>
      <c r="AI22">
        <f t="shared" si="19"/>
        <v>1300</v>
      </c>
      <c r="AJ22">
        <f t="shared" si="20"/>
        <v>1946</v>
      </c>
      <c r="AK22">
        <f t="shared" si="21"/>
        <v>10635461</v>
      </c>
    </row>
    <row r="23" spans="1:37" x14ac:dyDescent="0.3">
      <c r="A23" s="6">
        <v>22</v>
      </c>
      <c r="B23" t="s">
        <v>203</v>
      </c>
      <c r="C23" s="5">
        <v>8.6</v>
      </c>
      <c r="D23" t="s">
        <v>204</v>
      </c>
      <c r="E23" s="6">
        <v>880</v>
      </c>
      <c r="F23">
        <v>380000</v>
      </c>
      <c r="G23" t="s">
        <v>207</v>
      </c>
      <c r="H23" t="s">
        <v>207</v>
      </c>
      <c r="I23">
        <v>1954</v>
      </c>
      <c r="J23">
        <v>207</v>
      </c>
      <c r="K23" s="6">
        <v>830620</v>
      </c>
      <c r="L23" s="6">
        <v>1079164</v>
      </c>
      <c r="M23" t="s">
        <v>212</v>
      </c>
      <c r="O23">
        <f t="shared" si="0"/>
        <v>0</v>
      </c>
      <c r="P23" s="4">
        <f t="shared" si="1"/>
        <v>880</v>
      </c>
      <c r="Q23">
        <f t="shared" si="2"/>
        <v>380000</v>
      </c>
      <c r="R23">
        <f t="shared" si="3"/>
        <v>380000</v>
      </c>
      <c r="S23" t="str">
        <f t="shared" si="4"/>
        <v>830620</v>
      </c>
      <c r="T23" t="str">
        <f t="shared" si="5"/>
        <v>830620</v>
      </c>
      <c r="U23" t="str">
        <f t="shared" si="6"/>
        <v>830620</v>
      </c>
      <c r="V23" t="str">
        <f t="shared" si="7"/>
        <v>830620</v>
      </c>
      <c r="W23" t="str">
        <f t="shared" si="8"/>
        <v>830620</v>
      </c>
      <c r="X23" t="str">
        <f t="shared" si="9"/>
        <v>830620</v>
      </c>
      <c r="Y23" t="str">
        <f t="shared" si="10"/>
        <v>830620</v>
      </c>
      <c r="Z23" t="str">
        <f t="shared" si="11"/>
        <v>830620</v>
      </c>
      <c r="AA23" t="str">
        <f t="shared" si="12"/>
        <v>830620</v>
      </c>
      <c r="AB23" t="str">
        <f t="shared" si="13"/>
        <v>830620</v>
      </c>
      <c r="AC23" t="str">
        <f t="shared" si="14"/>
        <v>830620</v>
      </c>
      <c r="AD23" s="6" t="str">
        <f t="shared" si="14"/>
        <v>830620</v>
      </c>
      <c r="AE23">
        <f t="shared" si="15"/>
        <v>830620</v>
      </c>
      <c r="AF23">
        <f t="shared" si="16"/>
        <v>1079164</v>
      </c>
      <c r="AG23">
        <f t="shared" si="17"/>
        <v>1079164</v>
      </c>
      <c r="AH23">
        <f t="shared" si="18"/>
        <v>8.6</v>
      </c>
      <c r="AI23">
        <f t="shared" si="19"/>
        <v>880</v>
      </c>
      <c r="AJ23">
        <f t="shared" si="20"/>
        <v>1954</v>
      </c>
      <c r="AK23">
        <f t="shared" si="21"/>
        <v>1079164</v>
      </c>
    </row>
    <row r="24" spans="1:37" x14ac:dyDescent="0.3">
      <c r="A24" s="6">
        <v>23</v>
      </c>
      <c r="B24" t="s">
        <v>213</v>
      </c>
      <c r="C24" s="5">
        <v>8.6</v>
      </c>
      <c r="D24" t="s">
        <v>214</v>
      </c>
      <c r="E24" s="6">
        <v>1700</v>
      </c>
      <c r="F24">
        <v>1600000</v>
      </c>
      <c r="G24" t="s">
        <v>216</v>
      </c>
      <c r="H24" t="s">
        <v>217</v>
      </c>
      <c r="I24">
        <v>1991</v>
      </c>
      <c r="J24">
        <v>118</v>
      </c>
      <c r="K24" s="6">
        <v>19000000</v>
      </c>
      <c r="L24" s="6">
        <v>272742922</v>
      </c>
      <c r="M24" t="s">
        <v>21</v>
      </c>
      <c r="O24">
        <f t="shared" si="0"/>
        <v>0</v>
      </c>
      <c r="P24" s="4">
        <f t="shared" si="1"/>
        <v>1700</v>
      </c>
      <c r="Q24">
        <f t="shared" si="2"/>
        <v>1600000</v>
      </c>
      <c r="R24">
        <f t="shared" si="3"/>
        <v>1600000</v>
      </c>
      <c r="S24" t="str">
        <f t="shared" si="4"/>
        <v>19000000</v>
      </c>
      <c r="T24" t="str">
        <f t="shared" si="5"/>
        <v>19000000</v>
      </c>
      <c r="U24" t="str">
        <f t="shared" si="6"/>
        <v>19000000</v>
      </c>
      <c r="V24" t="str">
        <f t="shared" si="7"/>
        <v>19000000</v>
      </c>
      <c r="W24" t="str">
        <f t="shared" si="8"/>
        <v>19000000</v>
      </c>
      <c r="X24" t="str">
        <f t="shared" si="9"/>
        <v>19000000</v>
      </c>
      <c r="Y24" t="str">
        <f t="shared" si="10"/>
        <v>19000000</v>
      </c>
      <c r="Z24" t="str">
        <f t="shared" si="11"/>
        <v>19000000</v>
      </c>
      <c r="AA24" t="str">
        <f t="shared" si="12"/>
        <v>19000000</v>
      </c>
      <c r="AB24" t="str">
        <f t="shared" si="13"/>
        <v>19000000</v>
      </c>
      <c r="AC24" t="str">
        <f t="shared" si="14"/>
        <v>19000000</v>
      </c>
      <c r="AD24" t="str">
        <f t="shared" si="14"/>
        <v>19000000</v>
      </c>
      <c r="AE24">
        <f t="shared" si="15"/>
        <v>19000000</v>
      </c>
      <c r="AF24">
        <f t="shared" si="16"/>
        <v>272742922</v>
      </c>
      <c r="AG24">
        <f t="shared" si="17"/>
        <v>272742922</v>
      </c>
      <c r="AH24">
        <f t="shared" si="18"/>
        <v>8.6</v>
      </c>
      <c r="AI24">
        <f t="shared" si="19"/>
        <v>1700</v>
      </c>
      <c r="AJ24">
        <f t="shared" si="20"/>
        <v>1991</v>
      </c>
      <c r="AK24">
        <f t="shared" si="21"/>
        <v>272742922</v>
      </c>
    </row>
    <row r="25" spans="1:37" x14ac:dyDescent="0.3">
      <c r="A25" s="6">
        <v>24</v>
      </c>
      <c r="B25" t="s">
        <v>222</v>
      </c>
      <c r="C25" s="5">
        <v>8.6</v>
      </c>
      <c r="D25" t="s">
        <v>223</v>
      </c>
      <c r="E25" s="6">
        <v>3000</v>
      </c>
      <c r="F25">
        <v>1600000</v>
      </c>
      <c r="G25" t="s">
        <v>225</v>
      </c>
      <c r="H25" t="s">
        <v>226</v>
      </c>
      <c r="I25">
        <v>1998</v>
      </c>
      <c r="J25">
        <v>169</v>
      </c>
      <c r="K25" s="6">
        <v>70000000</v>
      </c>
      <c r="L25" s="6">
        <v>482352390</v>
      </c>
      <c r="M25" t="s">
        <v>21</v>
      </c>
      <c r="O25">
        <f t="shared" si="0"/>
        <v>0</v>
      </c>
      <c r="P25" s="4">
        <f t="shared" si="1"/>
        <v>3000</v>
      </c>
      <c r="Q25">
        <f t="shared" si="2"/>
        <v>1600000</v>
      </c>
      <c r="R25">
        <f t="shared" si="3"/>
        <v>1600000</v>
      </c>
      <c r="S25" t="str">
        <f t="shared" si="4"/>
        <v>70000000</v>
      </c>
      <c r="T25" t="str">
        <f t="shared" si="5"/>
        <v>70000000</v>
      </c>
      <c r="U25" t="str">
        <f t="shared" si="6"/>
        <v>70000000</v>
      </c>
      <c r="V25" t="str">
        <f t="shared" si="7"/>
        <v>70000000</v>
      </c>
      <c r="W25" t="str">
        <f t="shared" si="8"/>
        <v>70000000</v>
      </c>
      <c r="X25" t="str">
        <f t="shared" si="9"/>
        <v>70000000</v>
      </c>
      <c r="Y25" t="str">
        <f t="shared" si="10"/>
        <v>70000000</v>
      </c>
      <c r="Z25" t="str">
        <f t="shared" si="11"/>
        <v>70000000</v>
      </c>
      <c r="AA25" t="str">
        <f t="shared" si="12"/>
        <v>70000000</v>
      </c>
      <c r="AB25" t="str">
        <f t="shared" si="13"/>
        <v>70000000</v>
      </c>
      <c r="AC25" t="str">
        <f t="shared" si="14"/>
        <v>70000000</v>
      </c>
      <c r="AD25" t="str">
        <f t="shared" si="14"/>
        <v>70000000</v>
      </c>
      <c r="AE25">
        <f t="shared" si="15"/>
        <v>70000000</v>
      </c>
      <c r="AF25">
        <f t="shared" si="16"/>
        <v>482352390</v>
      </c>
      <c r="AG25">
        <f t="shared" si="17"/>
        <v>482352390</v>
      </c>
      <c r="AH25">
        <f t="shared" si="18"/>
        <v>8.6</v>
      </c>
      <c r="AI25">
        <f t="shared" si="19"/>
        <v>3000</v>
      </c>
      <c r="AJ25">
        <f t="shared" si="20"/>
        <v>1998</v>
      </c>
      <c r="AK25">
        <f t="shared" si="21"/>
        <v>482352390</v>
      </c>
    </row>
    <row r="26" spans="1:37" x14ac:dyDescent="0.3">
      <c r="A26" s="6">
        <v>25</v>
      </c>
      <c r="B26" t="s">
        <v>230</v>
      </c>
      <c r="C26" s="5">
        <v>8.6</v>
      </c>
      <c r="D26" t="s">
        <v>24</v>
      </c>
      <c r="E26" s="6">
        <v>1200</v>
      </c>
      <c r="F26">
        <v>830000</v>
      </c>
      <c r="G26" t="s">
        <v>232</v>
      </c>
      <c r="H26" t="s">
        <v>233</v>
      </c>
      <c r="I26">
        <v>2002</v>
      </c>
      <c r="J26">
        <v>130</v>
      </c>
      <c r="K26" s="6">
        <v>3300000</v>
      </c>
      <c r="L26" s="6">
        <v>30680793</v>
      </c>
      <c r="M26" t="s">
        <v>236</v>
      </c>
      <c r="O26">
        <f t="shared" si="0"/>
        <v>0</v>
      </c>
      <c r="P26" s="4">
        <f t="shared" si="1"/>
        <v>1200</v>
      </c>
      <c r="Q26">
        <f t="shared" si="2"/>
        <v>830000</v>
      </c>
      <c r="R26">
        <f t="shared" si="3"/>
        <v>830000</v>
      </c>
      <c r="S26" t="str">
        <f t="shared" si="4"/>
        <v>3300000</v>
      </c>
      <c r="T26" t="str">
        <f t="shared" si="5"/>
        <v>3300000</v>
      </c>
      <c r="U26" t="str">
        <f t="shared" si="6"/>
        <v>3300000</v>
      </c>
      <c r="V26" t="str">
        <f t="shared" si="7"/>
        <v>3300000</v>
      </c>
      <c r="W26" t="str">
        <f t="shared" si="8"/>
        <v>3300000</v>
      </c>
      <c r="X26" t="str">
        <f t="shared" si="9"/>
        <v>3300000</v>
      </c>
      <c r="Y26" t="str">
        <f t="shared" si="10"/>
        <v>3300000</v>
      </c>
      <c r="Z26" t="str">
        <f t="shared" si="11"/>
        <v>3300000</v>
      </c>
      <c r="AA26" t="str">
        <f t="shared" si="12"/>
        <v>3300000</v>
      </c>
      <c r="AB26" t="str">
        <f t="shared" si="13"/>
        <v>3300000</v>
      </c>
      <c r="AC26" t="str">
        <f t="shared" si="14"/>
        <v>3300000</v>
      </c>
      <c r="AD26" t="str">
        <f t="shared" si="14"/>
        <v>3300000</v>
      </c>
      <c r="AE26">
        <f t="shared" si="15"/>
        <v>3300000</v>
      </c>
      <c r="AF26">
        <f t="shared" si="16"/>
        <v>30680793</v>
      </c>
      <c r="AG26">
        <f t="shared" si="17"/>
        <v>30680793</v>
      </c>
      <c r="AH26">
        <f t="shared" si="18"/>
        <v>8.6</v>
      </c>
      <c r="AI26">
        <f t="shared" si="19"/>
        <v>1200</v>
      </c>
      <c r="AJ26">
        <f t="shared" si="20"/>
        <v>2002</v>
      </c>
      <c r="AK26">
        <f t="shared" si="21"/>
        <v>30680793</v>
      </c>
    </row>
    <row r="27" spans="1:37" x14ac:dyDescent="0.3">
      <c r="A27" s="6">
        <v>26</v>
      </c>
      <c r="B27" t="s">
        <v>237</v>
      </c>
      <c r="C27" s="5">
        <v>8.6</v>
      </c>
      <c r="D27" t="s">
        <v>238</v>
      </c>
      <c r="E27" s="6">
        <v>2200</v>
      </c>
      <c r="F27">
        <v>1500000</v>
      </c>
      <c r="G27" t="s">
        <v>15</v>
      </c>
      <c r="H27" t="s">
        <v>16</v>
      </c>
      <c r="I27">
        <v>1999</v>
      </c>
      <c r="J27">
        <v>189</v>
      </c>
      <c r="K27" s="6">
        <v>60000000</v>
      </c>
      <c r="L27" s="6">
        <v>286801374</v>
      </c>
      <c r="M27" t="s">
        <v>21</v>
      </c>
      <c r="O27">
        <f t="shared" si="0"/>
        <v>0</v>
      </c>
      <c r="P27" s="4">
        <f t="shared" si="1"/>
        <v>2200</v>
      </c>
      <c r="Q27">
        <f t="shared" si="2"/>
        <v>1500000</v>
      </c>
      <c r="R27">
        <f t="shared" si="3"/>
        <v>1500000</v>
      </c>
      <c r="S27" t="str">
        <f t="shared" si="4"/>
        <v>60000000</v>
      </c>
      <c r="T27" t="str">
        <f t="shared" si="5"/>
        <v>60000000</v>
      </c>
      <c r="U27" t="str">
        <f t="shared" si="6"/>
        <v>60000000</v>
      </c>
      <c r="V27" t="str">
        <f t="shared" si="7"/>
        <v>60000000</v>
      </c>
      <c r="W27" t="str">
        <f t="shared" si="8"/>
        <v>60000000</v>
      </c>
      <c r="X27" t="str">
        <f t="shared" si="9"/>
        <v>60000000</v>
      </c>
      <c r="Y27" t="str">
        <f t="shared" si="10"/>
        <v>60000000</v>
      </c>
      <c r="Z27" t="str">
        <f t="shared" si="11"/>
        <v>60000000</v>
      </c>
      <c r="AA27" t="str">
        <f t="shared" si="12"/>
        <v>60000000</v>
      </c>
      <c r="AB27" t="str">
        <f t="shared" si="13"/>
        <v>60000000</v>
      </c>
      <c r="AC27" t="str">
        <f t="shared" si="14"/>
        <v>60000000</v>
      </c>
      <c r="AD27" t="str">
        <f t="shared" si="14"/>
        <v>60000000</v>
      </c>
      <c r="AE27">
        <f t="shared" si="15"/>
        <v>60000000</v>
      </c>
      <c r="AF27">
        <f t="shared" si="16"/>
        <v>286801374</v>
      </c>
      <c r="AG27">
        <f t="shared" si="17"/>
        <v>286801374</v>
      </c>
      <c r="AH27">
        <f t="shared" si="18"/>
        <v>8.6</v>
      </c>
      <c r="AI27">
        <f t="shared" si="19"/>
        <v>2200</v>
      </c>
      <c r="AJ27">
        <f t="shared" si="20"/>
        <v>1999</v>
      </c>
      <c r="AK27">
        <f t="shared" si="21"/>
        <v>286801374</v>
      </c>
    </row>
    <row r="28" spans="1:37" x14ac:dyDescent="0.3">
      <c r="A28" s="6">
        <v>27</v>
      </c>
      <c r="B28" t="s">
        <v>242</v>
      </c>
      <c r="C28" s="5">
        <v>8.6</v>
      </c>
      <c r="D28" t="s">
        <v>243</v>
      </c>
      <c r="E28" s="6">
        <v>1500</v>
      </c>
      <c r="F28">
        <v>770000</v>
      </c>
      <c r="G28" t="s">
        <v>245</v>
      </c>
      <c r="H28" t="s">
        <v>246</v>
      </c>
      <c r="I28">
        <v>1997</v>
      </c>
      <c r="J28">
        <v>116</v>
      </c>
      <c r="K28" s="6">
        <v>8136697</v>
      </c>
      <c r="L28" s="6">
        <v>230099013</v>
      </c>
      <c r="M28" t="s">
        <v>251</v>
      </c>
      <c r="O28">
        <f t="shared" si="0"/>
        <v>0</v>
      </c>
      <c r="P28" s="4">
        <f t="shared" si="1"/>
        <v>1500</v>
      </c>
      <c r="Q28">
        <f t="shared" si="2"/>
        <v>770000</v>
      </c>
      <c r="R28">
        <f t="shared" si="3"/>
        <v>770000</v>
      </c>
      <c r="S28" t="str">
        <f t="shared" si="4"/>
        <v>8136697</v>
      </c>
      <c r="T28" t="str">
        <f t="shared" si="5"/>
        <v>8136697</v>
      </c>
      <c r="U28" t="str">
        <f t="shared" si="6"/>
        <v>8136697</v>
      </c>
      <c r="V28" t="str">
        <f t="shared" si="7"/>
        <v>8136697</v>
      </c>
      <c r="W28" t="str">
        <f t="shared" si="8"/>
        <v>8136697</v>
      </c>
      <c r="X28" t="str">
        <f t="shared" si="9"/>
        <v>8136697</v>
      </c>
      <c r="Y28" t="str">
        <f t="shared" si="10"/>
        <v>8136697</v>
      </c>
      <c r="Z28" t="str">
        <f t="shared" si="11"/>
        <v>8136697</v>
      </c>
      <c r="AA28" t="str">
        <f t="shared" si="12"/>
        <v>8136697</v>
      </c>
      <c r="AB28" t="str">
        <f t="shared" si="13"/>
        <v>8136697</v>
      </c>
      <c r="AC28" t="str">
        <f t="shared" si="14"/>
        <v>8136697</v>
      </c>
      <c r="AD28" s="6" t="str">
        <f t="shared" si="14"/>
        <v>8136697</v>
      </c>
      <c r="AE28">
        <f t="shared" si="15"/>
        <v>8136697</v>
      </c>
      <c r="AF28">
        <f t="shared" si="16"/>
        <v>230099013</v>
      </c>
      <c r="AG28">
        <f t="shared" si="17"/>
        <v>230099013</v>
      </c>
      <c r="AH28">
        <f t="shared" si="18"/>
        <v>8.6</v>
      </c>
      <c r="AI28">
        <f t="shared" si="19"/>
        <v>1500</v>
      </c>
      <c r="AJ28">
        <f t="shared" si="20"/>
        <v>1997</v>
      </c>
      <c r="AK28">
        <f t="shared" si="21"/>
        <v>230099013</v>
      </c>
    </row>
    <row r="29" spans="1:37" x14ac:dyDescent="0.3">
      <c r="A29" s="6">
        <v>28</v>
      </c>
      <c r="B29" t="s">
        <v>252</v>
      </c>
      <c r="C29" s="5">
        <v>8.6</v>
      </c>
      <c r="D29" t="s">
        <v>253</v>
      </c>
      <c r="E29" s="6">
        <v>1600</v>
      </c>
      <c r="F29">
        <v>1200000</v>
      </c>
      <c r="G29" t="s">
        <v>256</v>
      </c>
      <c r="H29" t="s">
        <v>256</v>
      </c>
      <c r="I29">
        <v>1991</v>
      </c>
      <c r="J29">
        <v>137</v>
      </c>
      <c r="K29" s="6">
        <v>102000000</v>
      </c>
      <c r="L29" s="6">
        <v>517778573</v>
      </c>
      <c r="M29" t="s">
        <v>260</v>
      </c>
      <c r="O29">
        <f t="shared" si="0"/>
        <v>0</v>
      </c>
      <c r="P29" s="4">
        <f t="shared" si="1"/>
        <v>1600</v>
      </c>
      <c r="Q29">
        <f t="shared" si="2"/>
        <v>1200000</v>
      </c>
      <c r="R29">
        <f t="shared" si="3"/>
        <v>1200000</v>
      </c>
      <c r="S29" t="str">
        <f t="shared" si="4"/>
        <v>102000000</v>
      </c>
      <c r="T29" t="str">
        <f t="shared" si="5"/>
        <v>102000000</v>
      </c>
      <c r="U29" t="str">
        <f t="shared" si="6"/>
        <v>102000000</v>
      </c>
      <c r="V29" t="str">
        <f t="shared" si="7"/>
        <v>102000000</v>
      </c>
      <c r="W29" t="str">
        <f t="shared" si="8"/>
        <v>102000000</v>
      </c>
      <c r="X29" t="str">
        <f t="shared" si="9"/>
        <v>102000000</v>
      </c>
      <c r="Y29" t="str">
        <f t="shared" si="10"/>
        <v>102000000</v>
      </c>
      <c r="Z29" t="str">
        <f t="shared" si="11"/>
        <v>102000000</v>
      </c>
      <c r="AA29" t="str">
        <f t="shared" si="12"/>
        <v>102000000</v>
      </c>
      <c r="AB29" t="str">
        <f t="shared" si="13"/>
        <v>102000000</v>
      </c>
      <c r="AC29" t="str">
        <f t="shared" si="14"/>
        <v>102000000</v>
      </c>
      <c r="AD29" t="str">
        <f t="shared" si="14"/>
        <v>102000000</v>
      </c>
      <c r="AE29">
        <f t="shared" si="15"/>
        <v>102000000</v>
      </c>
      <c r="AF29">
        <f t="shared" si="16"/>
        <v>517778573</v>
      </c>
      <c r="AG29">
        <f t="shared" si="17"/>
        <v>517778573</v>
      </c>
      <c r="AH29">
        <f t="shared" si="18"/>
        <v>8.6</v>
      </c>
      <c r="AI29">
        <f t="shared" si="19"/>
        <v>1600</v>
      </c>
      <c r="AJ29">
        <f t="shared" si="20"/>
        <v>1991</v>
      </c>
      <c r="AK29">
        <f t="shared" si="21"/>
        <v>517778573</v>
      </c>
    </row>
    <row r="30" spans="1:37" x14ac:dyDescent="0.3">
      <c r="A30" s="6">
        <v>29</v>
      </c>
      <c r="B30" t="s">
        <v>261</v>
      </c>
      <c r="C30" s="5">
        <v>8.6</v>
      </c>
      <c r="D30" t="s">
        <v>140</v>
      </c>
      <c r="E30" s="6">
        <v>2100</v>
      </c>
      <c r="F30">
        <v>1500000</v>
      </c>
      <c r="G30" t="s">
        <v>263</v>
      </c>
      <c r="H30" t="s">
        <v>263</v>
      </c>
      <c r="I30">
        <v>1977</v>
      </c>
      <c r="J30">
        <v>121</v>
      </c>
      <c r="K30" s="6">
        <v>11000000</v>
      </c>
      <c r="L30" s="6">
        <v>775398507</v>
      </c>
      <c r="M30" t="s">
        <v>21</v>
      </c>
      <c r="O30">
        <f t="shared" si="0"/>
        <v>0</v>
      </c>
      <c r="P30" s="4">
        <f t="shared" si="1"/>
        <v>2100</v>
      </c>
      <c r="Q30">
        <f t="shared" si="2"/>
        <v>1500000</v>
      </c>
      <c r="R30">
        <f t="shared" si="3"/>
        <v>1500000</v>
      </c>
      <c r="S30" t="str">
        <f t="shared" si="4"/>
        <v>11000000</v>
      </c>
      <c r="T30" t="str">
        <f t="shared" si="5"/>
        <v>11000000</v>
      </c>
      <c r="U30" t="str">
        <f t="shared" si="6"/>
        <v>11000000</v>
      </c>
      <c r="V30" t="str">
        <f t="shared" si="7"/>
        <v>11000000</v>
      </c>
      <c r="W30" t="str">
        <f t="shared" si="8"/>
        <v>11000000</v>
      </c>
      <c r="X30" t="str">
        <f t="shared" si="9"/>
        <v>11000000</v>
      </c>
      <c r="Y30" t="str">
        <f t="shared" si="10"/>
        <v>11000000</v>
      </c>
      <c r="Z30" t="str">
        <f t="shared" si="11"/>
        <v>11000000</v>
      </c>
      <c r="AA30" t="str">
        <f t="shared" si="12"/>
        <v>11000000</v>
      </c>
      <c r="AB30" t="str">
        <f t="shared" si="13"/>
        <v>11000000</v>
      </c>
      <c r="AC30" t="str">
        <f t="shared" si="14"/>
        <v>11000000</v>
      </c>
      <c r="AD30" t="str">
        <f t="shared" si="14"/>
        <v>11000000</v>
      </c>
      <c r="AE30">
        <f t="shared" si="15"/>
        <v>11000000</v>
      </c>
      <c r="AF30">
        <f t="shared" si="16"/>
        <v>775398507</v>
      </c>
      <c r="AG30">
        <f t="shared" si="17"/>
        <v>775398507</v>
      </c>
      <c r="AH30">
        <f t="shared" si="18"/>
        <v>8.6</v>
      </c>
      <c r="AI30">
        <f t="shared" si="19"/>
        <v>2100</v>
      </c>
      <c r="AJ30">
        <f t="shared" si="20"/>
        <v>1977</v>
      </c>
      <c r="AK30">
        <f t="shared" si="21"/>
        <v>775398507</v>
      </c>
    </row>
    <row r="31" spans="1:37" x14ac:dyDescent="0.3">
      <c r="A31" s="6">
        <v>30</v>
      </c>
      <c r="B31" t="s">
        <v>268</v>
      </c>
      <c r="C31" s="5">
        <v>8.5</v>
      </c>
      <c r="D31" t="s">
        <v>270</v>
      </c>
      <c r="E31" s="6">
        <v>1600</v>
      </c>
      <c r="F31">
        <v>1400000</v>
      </c>
      <c r="G31" t="s">
        <v>271</v>
      </c>
      <c r="H31" t="s">
        <v>271</v>
      </c>
      <c r="I31">
        <v>1985</v>
      </c>
      <c r="J31">
        <v>116</v>
      </c>
      <c r="K31" s="6">
        <v>19000000</v>
      </c>
      <c r="L31" s="6">
        <v>385053307</v>
      </c>
      <c r="M31" t="s">
        <v>21</v>
      </c>
      <c r="O31">
        <f t="shared" si="0"/>
        <v>0</v>
      </c>
      <c r="P31" s="4">
        <f t="shared" si="1"/>
        <v>1600</v>
      </c>
      <c r="Q31">
        <f t="shared" si="2"/>
        <v>1400000</v>
      </c>
      <c r="R31">
        <f t="shared" si="3"/>
        <v>1400000</v>
      </c>
      <c r="S31" t="str">
        <f t="shared" si="4"/>
        <v>19000000</v>
      </c>
      <c r="T31" t="str">
        <f t="shared" si="5"/>
        <v>19000000</v>
      </c>
      <c r="U31" t="str">
        <f t="shared" si="6"/>
        <v>19000000</v>
      </c>
      <c r="V31" t="str">
        <f t="shared" si="7"/>
        <v>19000000</v>
      </c>
      <c r="W31" t="str">
        <f t="shared" si="8"/>
        <v>19000000</v>
      </c>
      <c r="X31" t="str">
        <f t="shared" si="9"/>
        <v>19000000</v>
      </c>
      <c r="Y31" t="str">
        <f t="shared" si="10"/>
        <v>19000000</v>
      </c>
      <c r="Z31" t="str">
        <f t="shared" si="11"/>
        <v>19000000</v>
      </c>
      <c r="AA31" t="str">
        <f t="shared" si="12"/>
        <v>19000000</v>
      </c>
      <c r="AB31" t="str">
        <f t="shared" si="13"/>
        <v>19000000</v>
      </c>
      <c r="AC31" t="str">
        <f t="shared" si="14"/>
        <v>19000000</v>
      </c>
      <c r="AD31" t="str">
        <f t="shared" si="14"/>
        <v>19000000</v>
      </c>
      <c r="AE31">
        <f t="shared" si="15"/>
        <v>19000000</v>
      </c>
      <c r="AF31">
        <f t="shared" si="16"/>
        <v>385053307</v>
      </c>
      <c r="AG31">
        <f t="shared" si="17"/>
        <v>385053307</v>
      </c>
      <c r="AH31">
        <f t="shared" si="18"/>
        <v>8.5</v>
      </c>
      <c r="AI31">
        <f t="shared" si="19"/>
        <v>1600</v>
      </c>
      <c r="AJ31">
        <f t="shared" si="20"/>
        <v>1985</v>
      </c>
      <c r="AK31">
        <f t="shared" si="21"/>
        <v>385053307</v>
      </c>
    </row>
    <row r="32" spans="1:37" x14ac:dyDescent="0.3">
      <c r="A32" s="6">
        <v>31</v>
      </c>
      <c r="B32" t="s">
        <v>274</v>
      </c>
      <c r="C32" s="5">
        <v>8.6</v>
      </c>
      <c r="D32" t="s">
        <v>275</v>
      </c>
      <c r="E32" s="6">
        <v>1700</v>
      </c>
      <c r="F32">
        <v>896000</v>
      </c>
      <c r="G32" t="s">
        <v>277</v>
      </c>
      <c r="H32" t="s">
        <v>277</v>
      </c>
      <c r="I32">
        <v>2001</v>
      </c>
      <c r="J32">
        <v>124</v>
      </c>
      <c r="K32" s="6">
        <v>19000000</v>
      </c>
      <c r="L32" s="6">
        <v>358616752</v>
      </c>
      <c r="M32" t="s">
        <v>279</v>
      </c>
      <c r="O32">
        <f t="shared" si="0"/>
        <v>0</v>
      </c>
      <c r="P32" s="4">
        <f t="shared" si="1"/>
        <v>1700</v>
      </c>
      <c r="Q32">
        <f t="shared" si="2"/>
        <v>896000</v>
      </c>
      <c r="R32">
        <f t="shared" si="3"/>
        <v>896000</v>
      </c>
      <c r="S32" t="str">
        <f t="shared" si="4"/>
        <v>19000000</v>
      </c>
      <c r="T32" t="str">
        <f t="shared" si="5"/>
        <v>19000000</v>
      </c>
      <c r="U32" t="str">
        <f t="shared" si="6"/>
        <v>19000000</v>
      </c>
      <c r="V32" t="str">
        <f t="shared" si="7"/>
        <v>19000000</v>
      </c>
      <c r="W32" t="str">
        <f t="shared" si="8"/>
        <v>19000000</v>
      </c>
      <c r="X32" t="str">
        <f t="shared" si="9"/>
        <v>19000000</v>
      </c>
      <c r="Y32" t="str">
        <f t="shared" si="10"/>
        <v>19000000</v>
      </c>
      <c r="Z32" t="str">
        <f t="shared" si="11"/>
        <v>19000000</v>
      </c>
      <c r="AA32" t="str">
        <f t="shared" si="12"/>
        <v>19000000</v>
      </c>
      <c r="AB32" t="str">
        <f t="shared" si="13"/>
        <v>19000000</v>
      </c>
      <c r="AC32" t="str">
        <f t="shared" si="14"/>
        <v>19000000</v>
      </c>
      <c r="AD32" t="str">
        <f t="shared" si="14"/>
        <v>19000000</v>
      </c>
      <c r="AE32">
        <f t="shared" si="15"/>
        <v>19000000</v>
      </c>
      <c r="AF32">
        <f t="shared" si="16"/>
        <v>358616752</v>
      </c>
      <c r="AG32">
        <f t="shared" si="17"/>
        <v>358616752</v>
      </c>
      <c r="AH32">
        <f t="shared" si="18"/>
        <v>8.6</v>
      </c>
      <c r="AI32">
        <f t="shared" si="19"/>
        <v>1700</v>
      </c>
      <c r="AJ32">
        <f t="shared" si="20"/>
        <v>2001</v>
      </c>
      <c r="AK32">
        <f t="shared" si="21"/>
        <v>358616752</v>
      </c>
    </row>
    <row r="33" spans="1:37" x14ac:dyDescent="0.3">
      <c r="A33" s="6">
        <v>32</v>
      </c>
      <c r="B33" t="s">
        <v>280</v>
      </c>
      <c r="C33" s="5">
        <v>8.5</v>
      </c>
      <c r="D33" t="s">
        <v>281</v>
      </c>
      <c r="E33" s="6">
        <v>1100</v>
      </c>
      <c r="F33">
        <v>956000</v>
      </c>
      <c r="G33" t="s">
        <v>284</v>
      </c>
      <c r="H33" t="s">
        <v>285</v>
      </c>
      <c r="I33">
        <v>2002</v>
      </c>
      <c r="J33">
        <v>150</v>
      </c>
      <c r="K33" s="6">
        <v>35000000</v>
      </c>
      <c r="L33" s="6">
        <v>120098945</v>
      </c>
      <c r="M33" t="s">
        <v>289</v>
      </c>
      <c r="O33">
        <f t="shared" si="0"/>
        <v>0</v>
      </c>
      <c r="P33" s="4">
        <f t="shared" si="1"/>
        <v>1100</v>
      </c>
      <c r="Q33">
        <f t="shared" si="2"/>
        <v>956000</v>
      </c>
      <c r="R33">
        <f t="shared" si="3"/>
        <v>956000</v>
      </c>
      <c r="S33" t="str">
        <f t="shared" si="4"/>
        <v>35000000</v>
      </c>
      <c r="T33" t="str">
        <f t="shared" si="5"/>
        <v>35000000</v>
      </c>
      <c r="U33" t="str">
        <f t="shared" si="6"/>
        <v>35000000</v>
      </c>
      <c r="V33" t="str">
        <f t="shared" si="7"/>
        <v>35000000</v>
      </c>
      <c r="W33" t="str">
        <f t="shared" si="8"/>
        <v>35000000</v>
      </c>
      <c r="X33" t="str">
        <f t="shared" si="9"/>
        <v>35000000</v>
      </c>
      <c r="Y33" t="str">
        <f t="shared" si="10"/>
        <v>35000000</v>
      </c>
      <c r="Z33" t="str">
        <f t="shared" si="11"/>
        <v>35000000</v>
      </c>
      <c r="AA33" t="str">
        <f t="shared" si="12"/>
        <v>35000000</v>
      </c>
      <c r="AB33" t="str">
        <f t="shared" si="13"/>
        <v>35000000</v>
      </c>
      <c r="AC33" t="str">
        <f t="shared" si="14"/>
        <v>35000000</v>
      </c>
      <c r="AD33" t="str">
        <f t="shared" si="14"/>
        <v>35000000</v>
      </c>
      <c r="AE33">
        <f t="shared" si="15"/>
        <v>35000000</v>
      </c>
      <c r="AF33">
        <f t="shared" si="16"/>
        <v>120098945</v>
      </c>
      <c r="AG33">
        <f t="shared" si="17"/>
        <v>120098945</v>
      </c>
      <c r="AH33">
        <f t="shared" si="18"/>
        <v>8.5</v>
      </c>
      <c r="AI33">
        <f t="shared" si="19"/>
        <v>1100</v>
      </c>
      <c r="AJ33">
        <f t="shared" si="20"/>
        <v>2002</v>
      </c>
      <c r="AK33">
        <f t="shared" si="21"/>
        <v>120098945</v>
      </c>
    </row>
    <row r="34" spans="1:37" x14ac:dyDescent="0.3">
      <c r="A34" s="6">
        <v>33</v>
      </c>
      <c r="B34" t="s">
        <v>290</v>
      </c>
      <c r="C34" s="5">
        <v>8.5</v>
      </c>
      <c r="D34" t="s">
        <v>291</v>
      </c>
      <c r="E34" s="6">
        <v>3100</v>
      </c>
      <c r="F34">
        <v>1700000</v>
      </c>
      <c r="G34" t="s">
        <v>294</v>
      </c>
      <c r="H34" t="s">
        <v>295</v>
      </c>
      <c r="I34">
        <v>2000</v>
      </c>
      <c r="J34">
        <v>155</v>
      </c>
      <c r="K34" s="6">
        <v>103000000</v>
      </c>
      <c r="L34" s="6">
        <v>465516248</v>
      </c>
      <c r="M34" t="s">
        <v>300</v>
      </c>
      <c r="O34">
        <f t="shared" si="0"/>
        <v>0</v>
      </c>
      <c r="P34" s="4">
        <f t="shared" si="1"/>
        <v>3100</v>
      </c>
      <c r="Q34">
        <f t="shared" si="2"/>
        <v>1700000</v>
      </c>
      <c r="R34">
        <f t="shared" si="3"/>
        <v>1700000</v>
      </c>
      <c r="S34" t="str">
        <f t="shared" si="4"/>
        <v>103000000</v>
      </c>
      <c r="T34" t="str">
        <f t="shared" si="5"/>
        <v>103000000</v>
      </c>
      <c r="U34" t="str">
        <f t="shared" si="6"/>
        <v>103000000</v>
      </c>
      <c r="V34" t="str">
        <f t="shared" si="7"/>
        <v>103000000</v>
      </c>
      <c r="W34" t="str">
        <f t="shared" si="8"/>
        <v>103000000</v>
      </c>
      <c r="X34" t="str">
        <f t="shared" si="9"/>
        <v>103000000</v>
      </c>
      <c r="Y34" t="str">
        <f t="shared" si="10"/>
        <v>103000000</v>
      </c>
      <c r="Z34" t="str">
        <f t="shared" si="11"/>
        <v>103000000</v>
      </c>
      <c r="AA34" t="str">
        <f t="shared" si="12"/>
        <v>103000000</v>
      </c>
      <c r="AB34" t="str">
        <f t="shared" si="13"/>
        <v>103000000</v>
      </c>
      <c r="AC34" t="str">
        <f t="shared" si="14"/>
        <v>103000000</v>
      </c>
      <c r="AD34" t="str">
        <f t="shared" si="14"/>
        <v>103000000</v>
      </c>
      <c r="AE34">
        <f t="shared" si="15"/>
        <v>103000000</v>
      </c>
      <c r="AF34">
        <f t="shared" si="16"/>
        <v>465516248</v>
      </c>
      <c r="AG34">
        <f t="shared" si="17"/>
        <v>465516248</v>
      </c>
      <c r="AH34">
        <f t="shared" si="18"/>
        <v>8.5</v>
      </c>
      <c r="AI34">
        <f t="shared" si="19"/>
        <v>3100</v>
      </c>
      <c r="AJ34">
        <f t="shared" si="20"/>
        <v>2000</v>
      </c>
      <c r="AK34">
        <f t="shared" si="21"/>
        <v>465516248</v>
      </c>
    </row>
    <row r="35" spans="1:37" x14ac:dyDescent="0.3">
      <c r="A35" s="6">
        <v>34</v>
      </c>
      <c r="B35" t="s">
        <v>301</v>
      </c>
      <c r="C35" s="5">
        <v>8.5</v>
      </c>
      <c r="D35" t="s">
        <v>302</v>
      </c>
      <c r="E35" s="6">
        <v>3600</v>
      </c>
      <c r="F35">
        <v>1000000</v>
      </c>
      <c r="G35" t="s">
        <v>305</v>
      </c>
      <c r="H35" t="s">
        <v>305</v>
      </c>
      <c r="I35">
        <v>2019</v>
      </c>
      <c r="J35">
        <v>132</v>
      </c>
      <c r="K35" s="6">
        <v>11400000</v>
      </c>
      <c r="L35" s="6">
        <v>262608117</v>
      </c>
      <c r="M35" t="s">
        <v>310</v>
      </c>
      <c r="O35">
        <f t="shared" si="0"/>
        <v>0</v>
      </c>
      <c r="P35" s="4">
        <f t="shared" si="1"/>
        <v>3600</v>
      </c>
      <c r="Q35">
        <f t="shared" si="2"/>
        <v>1000000</v>
      </c>
      <c r="R35">
        <f t="shared" si="3"/>
        <v>1000000</v>
      </c>
      <c r="S35" t="str">
        <f t="shared" si="4"/>
        <v>11400000</v>
      </c>
      <c r="T35" t="str">
        <f t="shared" si="5"/>
        <v>11400000</v>
      </c>
      <c r="U35" t="str">
        <f t="shared" si="6"/>
        <v>11400000</v>
      </c>
      <c r="V35" t="str">
        <f t="shared" si="7"/>
        <v>11400000</v>
      </c>
      <c r="W35" t="str">
        <f t="shared" si="8"/>
        <v>11400000</v>
      </c>
      <c r="X35" t="str">
        <f t="shared" si="9"/>
        <v>11400000</v>
      </c>
      <c r="Y35" t="str">
        <f t="shared" si="10"/>
        <v>11400000</v>
      </c>
      <c r="Z35" t="str">
        <f t="shared" si="11"/>
        <v>11400000</v>
      </c>
      <c r="AA35" t="str">
        <f t="shared" si="12"/>
        <v>11400000</v>
      </c>
      <c r="AB35" t="str">
        <f t="shared" si="13"/>
        <v>11400000</v>
      </c>
      <c r="AC35" t="str">
        <f t="shared" si="14"/>
        <v>11400000</v>
      </c>
      <c r="AD35" t="str">
        <f t="shared" si="14"/>
        <v>11400000</v>
      </c>
      <c r="AE35">
        <f t="shared" si="15"/>
        <v>11400000</v>
      </c>
      <c r="AF35">
        <f t="shared" si="16"/>
        <v>262608117</v>
      </c>
      <c r="AG35">
        <f t="shared" si="17"/>
        <v>262608117</v>
      </c>
      <c r="AH35">
        <f t="shared" si="18"/>
        <v>8.5</v>
      </c>
      <c r="AI35">
        <f t="shared" si="19"/>
        <v>3600</v>
      </c>
      <c r="AJ35">
        <f t="shared" si="20"/>
        <v>2019</v>
      </c>
      <c r="AK35">
        <f t="shared" si="21"/>
        <v>262608117</v>
      </c>
    </row>
    <row r="36" spans="1:37" x14ac:dyDescent="0.3">
      <c r="A36" s="6">
        <v>35</v>
      </c>
      <c r="B36" t="s">
        <v>311</v>
      </c>
      <c r="C36" s="5">
        <v>8.5</v>
      </c>
      <c r="D36" t="s">
        <v>312</v>
      </c>
      <c r="E36" s="6">
        <v>1600</v>
      </c>
      <c r="F36">
        <v>746000</v>
      </c>
      <c r="G36" t="s">
        <v>314</v>
      </c>
      <c r="H36" t="s">
        <v>315</v>
      </c>
      <c r="I36">
        <v>1960</v>
      </c>
      <c r="J36">
        <v>109</v>
      </c>
      <c r="K36" s="6">
        <v>806947</v>
      </c>
      <c r="L36" s="6">
        <v>32248065</v>
      </c>
      <c r="M36" t="s">
        <v>21</v>
      </c>
      <c r="O36">
        <f t="shared" si="0"/>
        <v>0</v>
      </c>
      <c r="P36" s="4">
        <f t="shared" si="1"/>
        <v>1600</v>
      </c>
      <c r="Q36">
        <f t="shared" si="2"/>
        <v>746000</v>
      </c>
      <c r="R36">
        <f t="shared" si="3"/>
        <v>746000</v>
      </c>
      <c r="S36" t="str">
        <f t="shared" si="4"/>
        <v>806947</v>
      </c>
      <c r="T36" t="str">
        <f t="shared" si="5"/>
        <v>806947</v>
      </c>
      <c r="U36" t="str">
        <f t="shared" si="6"/>
        <v>806947</v>
      </c>
      <c r="V36" t="str">
        <f t="shared" si="7"/>
        <v>806947</v>
      </c>
      <c r="W36" t="str">
        <f t="shared" si="8"/>
        <v>806947</v>
      </c>
      <c r="X36" t="str">
        <f t="shared" si="9"/>
        <v>806947</v>
      </c>
      <c r="Y36" t="str">
        <f t="shared" si="10"/>
        <v>806947</v>
      </c>
      <c r="Z36" t="str">
        <f t="shared" si="11"/>
        <v>806947</v>
      </c>
      <c r="AA36" t="str">
        <f t="shared" si="12"/>
        <v>806947</v>
      </c>
      <c r="AB36" t="str">
        <f t="shared" si="13"/>
        <v>806947</v>
      </c>
      <c r="AC36" t="str">
        <f t="shared" si="14"/>
        <v>806947</v>
      </c>
      <c r="AD36" t="str">
        <f t="shared" si="14"/>
        <v>806947</v>
      </c>
      <c r="AE36">
        <f t="shared" si="15"/>
        <v>806947</v>
      </c>
      <c r="AF36">
        <f t="shared" si="16"/>
        <v>32248065</v>
      </c>
      <c r="AG36">
        <f t="shared" si="17"/>
        <v>32248065</v>
      </c>
      <c r="AH36">
        <f t="shared" si="18"/>
        <v>8.5</v>
      </c>
      <c r="AI36">
        <f t="shared" si="19"/>
        <v>1600</v>
      </c>
      <c r="AJ36">
        <f t="shared" si="20"/>
        <v>1960</v>
      </c>
      <c r="AK36">
        <f t="shared" si="21"/>
        <v>32248065</v>
      </c>
    </row>
    <row r="37" spans="1:37" x14ac:dyDescent="0.3">
      <c r="A37" s="6">
        <v>36</v>
      </c>
      <c r="B37" t="s">
        <v>320</v>
      </c>
      <c r="C37" s="5">
        <v>8.5</v>
      </c>
      <c r="D37" t="s">
        <v>321</v>
      </c>
      <c r="E37" s="6">
        <v>1200</v>
      </c>
      <c r="F37">
        <v>1200000</v>
      </c>
      <c r="G37" t="s">
        <v>322</v>
      </c>
      <c r="H37" t="s">
        <v>323</v>
      </c>
      <c r="I37">
        <v>1994</v>
      </c>
      <c r="J37">
        <v>88</v>
      </c>
      <c r="K37" s="6">
        <v>45000000</v>
      </c>
      <c r="L37" s="6">
        <v>979161373</v>
      </c>
      <c r="M37" t="s">
        <v>21</v>
      </c>
      <c r="O37">
        <f t="shared" si="0"/>
        <v>0</v>
      </c>
      <c r="P37" s="4">
        <f t="shared" si="1"/>
        <v>1200</v>
      </c>
      <c r="Q37">
        <f t="shared" si="2"/>
        <v>1200000</v>
      </c>
      <c r="R37">
        <f t="shared" si="3"/>
        <v>1200000</v>
      </c>
      <c r="S37" t="str">
        <f t="shared" si="4"/>
        <v>45000000</v>
      </c>
      <c r="T37" t="str">
        <f t="shared" si="5"/>
        <v>45000000</v>
      </c>
      <c r="U37" t="str">
        <f t="shared" si="6"/>
        <v>45000000</v>
      </c>
      <c r="V37" t="str">
        <f t="shared" si="7"/>
        <v>45000000</v>
      </c>
      <c r="W37" t="str">
        <f t="shared" si="8"/>
        <v>45000000</v>
      </c>
      <c r="X37" t="str">
        <f t="shared" si="9"/>
        <v>45000000</v>
      </c>
      <c r="Y37" t="str">
        <f t="shared" si="10"/>
        <v>45000000</v>
      </c>
      <c r="Z37" t="str">
        <f t="shared" si="11"/>
        <v>45000000</v>
      </c>
      <c r="AA37" t="str">
        <f t="shared" si="12"/>
        <v>45000000</v>
      </c>
      <c r="AB37" t="str">
        <f t="shared" si="13"/>
        <v>45000000</v>
      </c>
      <c r="AC37" t="str">
        <f t="shared" si="14"/>
        <v>45000000</v>
      </c>
      <c r="AD37" t="str">
        <f t="shared" si="14"/>
        <v>45000000</v>
      </c>
      <c r="AE37">
        <f t="shared" si="15"/>
        <v>45000000</v>
      </c>
      <c r="AF37">
        <f t="shared" si="16"/>
        <v>979161373</v>
      </c>
      <c r="AG37">
        <f t="shared" si="17"/>
        <v>979161373</v>
      </c>
      <c r="AH37">
        <f t="shared" si="18"/>
        <v>8.5</v>
      </c>
      <c r="AI37">
        <f t="shared" si="19"/>
        <v>1200</v>
      </c>
      <c r="AJ37">
        <f t="shared" si="20"/>
        <v>1994</v>
      </c>
      <c r="AK37">
        <f t="shared" si="21"/>
        <v>979161373</v>
      </c>
    </row>
    <row r="38" spans="1:37" x14ac:dyDescent="0.3">
      <c r="A38" s="6">
        <v>37</v>
      </c>
      <c r="B38" t="s">
        <v>327</v>
      </c>
      <c r="C38" s="5">
        <v>8.5</v>
      </c>
      <c r="D38" t="s">
        <v>328</v>
      </c>
      <c r="E38" s="6">
        <v>1000</v>
      </c>
      <c r="F38">
        <v>340000</v>
      </c>
      <c r="G38" t="s">
        <v>331</v>
      </c>
      <c r="H38" t="s">
        <v>332</v>
      </c>
      <c r="I38">
        <v>1988</v>
      </c>
      <c r="J38">
        <v>88</v>
      </c>
      <c r="K38" s="6">
        <v>3700000</v>
      </c>
      <c r="L38" s="6">
        <v>839052</v>
      </c>
      <c r="M38" t="s">
        <v>212</v>
      </c>
      <c r="O38">
        <f t="shared" si="0"/>
        <v>0</v>
      </c>
      <c r="P38" s="4">
        <f t="shared" si="1"/>
        <v>1000</v>
      </c>
      <c r="Q38">
        <f t="shared" si="2"/>
        <v>340000</v>
      </c>
      <c r="R38">
        <f t="shared" si="3"/>
        <v>340000</v>
      </c>
      <c r="S38" t="str">
        <f t="shared" si="4"/>
        <v>3700000</v>
      </c>
      <c r="T38" t="str">
        <f t="shared" si="5"/>
        <v>3700000</v>
      </c>
      <c r="U38" t="str">
        <f t="shared" si="6"/>
        <v>3700000</v>
      </c>
      <c r="V38" t="str">
        <f t="shared" si="7"/>
        <v>3700000</v>
      </c>
      <c r="W38" t="str">
        <f t="shared" si="8"/>
        <v>3700000</v>
      </c>
      <c r="X38" t="str">
        <f t="shared" si="9"/>
        <v>3700000</v>
      </c>
      <c r="Y38" t="str">
        <f t="shared" si="10"/>
        <v>3700000</v>
      </c>
      <c r="Z38" t="str">
        <f t="shared" si="11"/>
        <v>3700000</v>
      </c>
      <c r="AA38" t="str">
        <f t="shared" si="12"/>
        <v>3700000</v>
      </c>
      <c r="AB38" t="str">
        <f t="shared" si="13"/>
        <v>3700000</v>
      </c>
      <c r="AC38" t="str">
        <f t="shared" si="14"/>
        <v>3700000</v>
      </c>
      <c r="AD38" t="str">
        <f t="shared" si="14"/>
        <v>3700000</v>
      </c>
      <c r="AE38">
        <f t="shared" si="15"/>
        <v>3700000</v>
      </c>
      <c r="AF38">
        <f t="shared" si="16"/>
        <v>839052</v>
      </c>
      <c r="AG38">
        <f t="shared" si="17"/>
        <v>839052</v>
      </c>
      <c r="AH38">
        <f t="shared" si="18"/>
        <v>8.5</v>
      </c>
      <c r="AI38">
        <f t="shared" si="19"/>
        <v>1000</v>
      </c>
      <c r="AJ38">
        <f t="shared" si="20"/>
        <v>1988</v>
      </c>
      <c r="AK38">
        <f t="shared" si="21"/>
        <v>839052</v>
      </c>
    </row>
    <row r="39" spans="1:37" x14ac:dyDescent="0.3">
      <c r="A39" s="6">
        <v>38</v>
      </c>
      <c r="B39" t="s">
        <v>336</v>
      </c>
      <c r="C39" s="5">
        <v>8.5</v>
      </c>
      <c r="D39" t="s">
        <v>337</v>
      </c>
      <c r="E39" s="6">
        <v>2600</v>
      </c>
      <c r="F39">
        <v>1500000</v>
      </c>
      <c r="G39" t="s">
        <v>339</v>
      </c>
      <c r="H39" t="s">
        <v>340</v>
      </c>
      <c r="I39">
        <v>2006</v>
      </c>
      <c r="J39">
        <v>151</v>
      </c>
      <c r="K39" s="6">
        <v>90000000</v>
      </c>
      <c r="L39" s="6">
        <v>291481358</v>
      </c>
      <c r="M39" t="s">
        <v>345</v>
      </c>
      <c r="O39">
        <f t="shared" si="0"/>
        <v>0</v>
      </c>
      <c r="P39" s="4">
        <f t="shared" si="1"/>
        <v>2600</v>
      </c>
      <c r="Q39">
        <f t="shared" si="2"/>
        <v>1500000</v>
      </c>
      <c r="R39">
        <f t="shared" si="3"/>
        <v>1500000</v>
      </c>
      <c r="S39" t="str">
        <f t="shared" si="4"/>
        <v>90000000</v>
      </c>
      <c r="T39" t="str">
        <f t="shared" si="5"/>
        <v>90000000</v>
      </c>
      <c r="U39" t="str">
        <f t="shared" si="6"/>
        <v>90000000</v>
      </c>
      <c r="V39" t="str">
        <f t="shared" si="7"/>
        <v>90000000</v>
      </c>
      <c r="W39" t="str">
        <f t="shared" si="8"/>
        <v>90000000</v>
      </c>
      <c r="X39" t="str">
        <f t="shared" si="9"/>
        <v>90000000</v>
      </c>
      <c r="Y39" t="str">
        <f t="shared" si="10"/>
        <v>90000000</v>
      </c>
      <c r="Z39" t="str">
        <f t="shared" si="11"/>
        <v>90000000</v>
      </c>
      <c r="AA39" t="str">
        <f t="shared" si="12"/>
        <v>90000000</v>
      </c>
      <c r="AB39" t="str">
        <f t="shared" si="13"/>
        <v>90000000</v>
      </c>
      <c r="AC39" t="str">
        <f t="shared" si="14"/>
        <v>90000000</v>
      </c>
      <c r="AD39" t="str">
        <f t="shared" si="14"/>
        <v>90000000</v>
      </c>
      <c r="AE39">
        <f t="shared" si="15"/>
        <v>90000000</v>
      </c>
      <c r="AF39">
        <f t="shared" si="16"/>
        <v>291481358</v>
      </c>
      <c r="AG39">
        <f t="shared" si="17"/>
        <v>291481358</v>
      </c>
      <c r="AH39">
        <f t="shared" si="18"/>
        <v>8.5</v>
      </c>
      <c r="AI39">
        <f t="shared" si="19"/>
        <v>2600</v>
      </c>
      <c r="AJ39">
        <f t="shared" si="20"/>
        <v>2006</v>
      </c>
      <c r="AK39">
        <f t="shared" si="21"/>
        <v>291481358</v>
      </c>
    </row>
    <row r="40" spans="1:37" x14ac:dyDescent="0.3">
      <c r="A40" s="6">
        <v>39</v>
      </c>
      <c r="B40" t="s">
        <v>346</v>
      </c>
      <c r="C40" s="5">
        <v>8.5</v>
      </c>
      <c r="D40" t="s">
        <v>347</v>
      </c>
      <c r="E40" s="6">
        <v>1800</v>
      </c>
      <c r="F40">
        <v>1100000</v>
      </c>
      <c r="G40" t="s">
        <v>349</v>
      </c>
      <c r="H40" t="s">
        <v>349</v>
      </c>
      <c r="I40">
        <v>2014</v>
      </c>
      <c r="J40">
        <v>106</v>
      </c>
      <c r="K40" s="6">
        <v>3300000</v>
      </c>
      <c r="L40" s="6">
        <v>50360880</v>
      </c>
      <c r="M40" t="s">
        <v>21</v>
      </c>
      <c r="O40">
        <f t="shared" si="0"/>
        <v>0</v>
      </c>
      <c r="P40" s="4">
        <f t="shared" si="1"/>
        <v>1800</v>
      </c>
      <c r="Q40">
        <f t="shared" si="2"/>
        <v>1100000</v>
      </c>
      <c r="R40">
        <f t="shared" si="3"/>
        <v>1100000</v>
      </c>
      <c r="S40" t="str">
        <f t="shared" si="4"/>
        <v>3300000</v>
      </c>
      <c r="T40" t="str">
        <f t="shared" si="5"/>
        <v>3300000</v>
      </c>
      <c r="U40" t="str">
        <f t="shared" si="6"/>
        <v>3300000</v>
      </c>
      <c r="V40" t="str">
        <f t="shared" si="7"/>
        <v>3300000</v>
      </c>
      <c r="W40" t="str">
        <f t="shared" si="8"/>
        <v>3300000</v>
      </c>
      <c r="X40" t="str">
        <f t="shared" si="9"/>
        <v>3300000</v>
      </c>
      <c r="Y40" t="str">
        <f t="shared" si="10"/>
        <v>3300000</v>
      </c>
      <c r="Z40" t="str">
        <f t="shared" si="11"/>
        <v>3300000</v>
      </c>
      <c r="AA40" t="str">
        <f t="shared" si="12"/>
        <v>3300000</v>
      </c>
      <c r="AB40" t="str">
        <f t="shared" si="13"/>
        <v>3300000</v>
      </c>
      <c r="AC40" t="str">
        <f t="shared" si="14"/>
        <v>3300000</v>
      </c>
      <c r="AD40" t="str">
        <f t="shared" si="14"/>
        <v>3300000</v>
      </c>
      <c r="AE40">
        <f t="shared" si="15"/>
        <v>3300000</v>
      </c>
      <c r="AF40">
        <f t="shared" si="16"/>
        <v>50360880</v>
      </c>
      <c r="AG40">
        <f t="shared" si="17"/>
        <v>50360880</v>
      </c>
      <c r="AH40">
        <f t="shared" si="18"/>
        <v>8.5</v>
      </c>
      <c r="AI40">
        <f t="shared" si="19"/>
        <v>1800</v>
      </c>
      <c r="AJ40">
        <f t="shared" si="20"/>
        <v>2014</v>
      </c>
      <c r="AK40">
        <f t="shared" si="21"/>
        <v>50360880</v>
      </c>
    </row>
    <row r="41" spans="1:37" x14ac:dyDescent="0.3">
      <c r="A41" s="6">
        <v>40</v>
      </c>
      <c r="B41" t="s">
        <v>353</v>
      </c>
      <c r="C41" s="5">
        <v>8.6</v>
      </c>
      <c r="D41" t="s">
        <v>354</v>
      </c>
      <c r="E41" s="6">
        <v>347</v>
      </c>
      <c r="F41">
        <v>78000</v>
      </c>
      <c r="G41" t="s">
        <v>357</v>
      </c>
      <c r="H41" t="s">
        <v>358</v>
      </c>
      <c r="I41">
        <v>1962</v>
      </c>
      <c r="J41">
        <v>133</v>
      </c>
      <c r="K41" s="6" t="s">
        <v>360</v>
      </c>
      <c r="L41" s="6">
        <v>15222</v>
      </c>
      <c r="M41" t="s">
        <v>212</v>
      </c>
      <c r="O41">
        <f t="shared" si="0"/>
        <v>0</v>
      </c>
      <c r="P41" s="4">
        <f t="shared" si="1"/>
        <v>347</v>
      </c>
      <c r="Q41">
        <f t="shared" si="2"/>
        <v>78000</v>
      </c>
      <c r="R41">
        <f t="shared" si="3"/>
        <v>78000</v>
      </c>
      <c r="S41" t="str">
        <f t="shared" si="4"/>
        <v>Bilgi yok</v>
      </c>
      <c r="T41" t="str">
        <f t="shared" si="5"/>
        <v>Bilgi yok</v>
      </c>
      <c r="U41" t="str">
        <f t="shared" si="6"/>
        <v>Bilgi yok</v>
      </c>
      <c r="V41" t="str">
        <f t="shared" si="7"/>
        <v>Bilgi yok</v>
      </c>
      <c r="W41" t="str">
        <f t="shared" si="8"/>
        <v>Bilgi yok</v>
      </c>
      <c r="X41" t="str">
        <f t="shared" si="9"/>
        <v>Bilgi yok</v>
      </c>
      <c r="Y41" t="str">
        <f t="shared" si="10"/>
        <v>Bilgi yok</v>
      </c>
      <c r="Z41" t="str">
        <f t="shared" si="11"/>
        <v>Bilgi yok</v>
      </c>
      <c r="AA41" t="str">
        <f t="shared" si="12"/>
        <v>Bilgi yok</v>
      </c>
      <c r="AB41" t="str">
        <f t="shared" si="13"/>
        <v>Bilgi yok</v>
      </c>
      <c r="AC41" t="str">
        <f t="shared" si="14"/>
        <v>Bilgi yok</v>
      </c>
      <c r="AD41" t="str">
        <f t="shared" si="14"/>
        <v>Bilgi yok</v>
      </c>
      <c r="AE41" t="str">
        <f t="shared" si="15"/>
        <v>Bilgi yok</v>
      </c>
      <c r="AF41">
        <f t="shared" si="16"/>
        <v>15222</v>
      </c>
      <c r="AG41">
        <f t="shared" si="17"/>
        <v>15222</v>
      </c>
      <c r="AH41">
        <f t="shared" si="18"/>
        <v>8.6</v>
      </c>
      <c r="AI41">
        <f t="shared" si="19"/>
        <v>347</v>
      </c>
      <c r="AJ41">
        <f t="shared" si="20"/>
        <v>1962</v>
      </c>
      <c r="AK41">
        <f t="shared" si="21"/>
        <v>15222</v>
      </c>
    </row>
    <row r="42" spans="1:37" x14ac:dyDescent="0.3">
      <c r="A42" s="6">
        <v>41</v>
      </c>
      <c r="B42" t="s">
        <v>362</v>
      </c>
      <c r="C42" s="5">
        <v>8.5</v>
      </c>
      <c r="D42" t="s">
        <v>24</v>
      </c>
      <c r="E42" s="6">
        <v>1700</v>
      </c>
      <c r="F42">
        <v>1200000</v>
      </c>
      <c r="G42" t="s">
        <v>363</v>
      </c>
      <c r="H42" t="s">
        <v>364</v>
      </c>
      <c r="I42">
        <v>1998</v>
      </c>
      <c r="J42">
        <v>119</v>
      </c>
      <c r="K42" s="6">
        <v>20000000</v>
      </c>
      <c r="L42" s="6">
        <v>23875714</v>
      </c>
      <c r="M42" t="s">
        <v>21</v>
      </c>
      <c r="O42">
        <f t="shared" si="0"/>
        <v>0</v>
      </c>
      <c r="P42" s="4">
        <f t="shared" si="1"/>
        <v>1700</v>
      </c>
      <c r="Q42">
        <f t="shared" si="2"/>
        <v>1200000</v>
      </c>
      <c r="R42">
        <f t="shared" si="3"/>
        <v>1200000</v>
      </c>
      <c r="S42" t="str">
        <f t="shared" si="4"/>
        <v>20000000</v>
      </c>
      <c r="T42" t="str">
        <f t="shared" si="5"/>
        <v>20000000</v>
      </c>
      <c r="U42" t="str">
        <f t="shared" si="6"/>
        <v>20000000</v>
      </c>
      <c r="V42" t="str">
        <f t="shared" si="7"/>
        <v>20000000</v>
      </c>
      <c r="W42" t="str">
        <f t="shared" si="8"/>
        <v>20000000</v>
      </c>
      <c r="X42" t="str">
        <f t="shared" si="9"/>
        <v>20000000</v>
      </c>
      <c r="Y42" t="str">
        <f t="shared" si="10"/>
        <v>20000000</v>
      </c>
      <c r="Z42" t="str">
        <f t="shared" si="11"/>
        <v>20000000</v>
      </c>
      <c r="AA42" t="str">
        <f t="shared" si="12"/>
        <v>20000000</v>
      </c>
      <c r="AB42" t="str">
        <f t="shared" si="13"/>
        <v>20000000</v>
      </c>
      <c r="AC42" t="str">
        <f t="shared" si="14"/>
        <v>20000000</v>
      </c>
      <c r="AD42" t="str">
        <f t="shared" si="14"/>
        <v>20000000</v>
      </c>
      <c r="AE42">
        <f t="shared" si="15"/>
        <v>20000000</v>
      </c>
      <c r="AF42">
        <f t="shared" si="16"/>
        <v>23875714</v>
      </c>
      <c r="AG42">
        <f t="shared" si="17"/>
        <v>23875714</v>
      </c>
      <c r="AH42">
        <f t="shared" si="18"/>
        <v>8.5</v>
      </c>
      <c r="AI42">
        <f t="shared" si="19"/>
        <v>1700</v>
      </c>
      <c r="AJ42">
        <f t="shared" si="20"/>
        <v>1998</v>
      </c>
      <c r="AK42">
        <f t="shared" si="21"/>
        <v>23875714</v>
      </c>
    </row>
    <row r="43" spans="1:37" x14ac:dyDescent="0.3">
      <c r="A43" s="6">
        <v>42</v>
      </c>
      <c r="B43" t="s">
        <v>368</v>
      </c>
      <c r="C43" s="5">
        <v>8.5</v>
      </c>
      <c r="D43" t="s">
        <v>369</v>
      </c>
      <c r="E43" s="6">
        <v>1800</v>
      </c>
      <c r="F43">
        <v>1500000</v>
      </c>
      <c r="G43" t="s">
        <v>37</v>
      </c>
      <c r="H43" t="s">
        <v>370</v>
      </c>
      <c r="I43">
        <v>2006</v>
      </c>
      <c r="J43">
        <v>130</v>
      </c>
      <c r="K43" s="6">
        <v>40000000</v>
      </c>
      <c r="L43" s="6">
        <v>109676311</v>
      </c>
      <c r="M43" t="s">
        <v>373</v>
      </c>
      <c r="O43">
        <f t="shared" si="0"/>
        <v>0</v>
      </c>
      <c r="P43" s="4">
        <f t="shared" si="1"/>
        <v>1800</v>
      </c>
      <c r="Q43">
        <f t="shared" si="2"/>
        <v>1500000</v>
      </c>
      <c r="R43">
        <f t="shared" si="3"/>
        <v>1500000</v>
      </c>
      <c r="S43" t="str">
        <f t="shared" si="4"/>
        <v>40000000</v>
      </c>
      <c r="T43" t="str">
        <f t="shared" si="5"/>
        <v>40000000</v>
      </c>
      <c r="U43" t="str">
        <f t="shared" si="6"/>
        <v>40000000</v>
      </c>
      <c r="V43" t="str">
        <f t="shared" si="7"/>
        <v>40000000</v>
      </c>
      <c r="W43" t="str">
        <f t="shared" si="8"/>
        <v>40000000</v>
      </c>
      <c r="X43" t="str">
        <f t="shared" si="9"/>
        <v>40000000</v>
      </c>
      <c r="Y43" t="str">
        <f t="shared" si="10"/>
        <v>40000000</v>
      </c>
      <c r="Z43" t="str">
        <f t="shared" si="11"/>
        <v>40000000</v>
      </c>
      <c r="AA43" t="str">
        <f t="shared" si="12"/>
        <v>40000000</v>
      </c>
      <c r="AB43" t="str">
        <f t="shared" si="13"/>
        <v>40000000</v>
      </c>
      <c r="AC43" t="str">
        <f t="shared" si="14"/>
        <v>40000000</v>
      </c>
      <c r="AD43" t="str">
        <f t="shared" si="14"/>
        <v>40000000</v>
      </c>
      <c r="AE43">
        <f t="shared" si="15"/>
        <v>40000000</v>
      </c>
      <c r="AF43">
        <f t="shared" si="16"/>
        <v>109676311</v>
      </c>
      <c r="AG43">
        <f t="shared" si="17"/>
        <v>109676311</v>
      </c>
      <c r="AH43">
        <f t="shared" si="18"/>
        <v>8.5</v>
      </c>
      <c r="AI43">
        <f t="shared" si="19"/>
        <v>1800</v>
      </c>
      <c r="AJ43">
        <f t="shared" si="20"/>
        <v>2006</v>
      </c>
      <c r="AK43">
        <f t="shared" si="21"/>
        <v>109676311</v>
      </c>
    </row>
    <row r="44" spans="1:37" x14ac:dyDescent="0.3">
      <c r="A44" s="6">
        <v>43</v>
      </c>
      <c r="B44" t="s">
        <v>374</v>
      </c>
      <c r="C44" s="5">
        <v>8.5</v>
      </c>
      <c r="D44" t="s">
        <v>35</v>
      </c>
      <c r="E44" s="6">
        <v>1500</v>
      </c>
      <c r="F44">
        <v>1300000</v>
      </c>
      <c r="G44" t="s">
        <v>375</v>
      </c>
      <c r="H44" t="s">
        <v>375</v>
      </c>
      <c r="I44">
        <v>1994</v>
      </c>
      <c r="J44">
        <v>110</v>
      </c>
      <c r="K44" s="6">
        <v>16000000</v>
      </c>
      <c r="L44" s="6">
        <v>20278989</v>
      </c>
      <c r="M44" t="s">
        <v>379</v>
      </c>
      <c r="O44">
        <f t="shared" si="0"/>
        <v>0</v>
      </c>
      <c r="P44" s="4">
        <f t="shared" si="1"/>
        <v>1500</v>
      </c>
      <c r="Q44">
        <f t="shared" si="2"/>
        <v>1300000</v>
      </c>
      <c r="R44">
        <f t="shared" si="3"/>
        <v>1300000</v>
      </c>
      <c r="S44" t="str">
        <f t="shared" si="4"/>
        <v>16000000</v>
      </c>
      <c r="T44" t="str">
        <f t="shared" si="5"/>
        <v>16000000</v>
      </c>
      <c r="U44" t="str">
        <f t="shared" si="6"/>
        <v>16000000</v>
      </c>
      <c r="V44" t="str">
        <f t="shared" si="7"/>
        <v>16000000</v>
      </c>
      <c r="W44" t="str">
        <f t="shared" si="8"/>
        <v>16000000</v>
      </c>
      <c r="X44" t="str">
        <f t="shared" si="9"/>
        <v>16000000</v>
      </c>
      <c r="Y44" t="str">
        <f t="shared" si="10"/>
        <v>16000000</v>
      </c>
      <c r="Z44" t="str">
        <f t="shared" si="11"/>
        <v>16000000</v>
      </c>
      <c r="AA44" t="str">
        <f t="shared" si="12"/>
        <v>16000000</v>
      </c>
      <c r="AB44" t="str">
        <f t="shared" si="13"/>
        <v>16000000</v>
      </c>
      <c r="AC44" t="str">
        <f t="shared" si="14"/>
        <v>16000000</v>
      </c>
      <c r="AD44" t="str">
        <f t="shared" si="14"/>
        <v>16000000</v>
      </c>
      <c r="AE44">
        <f t="shared" si="15"/>
        <v>16000000</v>
      </c>
      <c r="AF44">
        <f t="shared" si="16"/>
        <v>20278989</v>
      </c>
      <c r="AG44">
        <f t="shared" si="17"/>
        <v>20278989</v>
      </c>
      <c r="AH44">
        <f t="shared" si="18"/>
        <v>8.5</v>
      </c>
      <c r="AI44">
        <f t="shared" si="19"/>
        <v>1500</v>
      </c>
      <c r="AJ44">
        <f t="shared" si="20"/>
        <v>1994</v>
      </c>
      <c r="AK44">
        <f t="shared" si="21"/>
        <v>20278989</v>
      </c>
    </row>
    <row r="45" spans="1:37" x14ac:dyDescent="0.3">
      <c r="A45" s="6">
        <v>44</v>
      </c>
      <c r="B45" t="s">
        <v>380</v>
      </c>
      <c r="C45" s="5">
        <v>8.5</v>
      </c>
      <c r="D45" t="s">
        <v>1763</v>
      </c>
      <c r="E45" s="6">
        <v>1600</v>
      </c>
      <c r="F45">
        <v>438000</v>
      </c>
      <c r="G45" t="s">
        <v>383</v>
      </c>
      <c r="H45" t="s">
        <v>384</v>
      </c>
      <c r="I45">
        <v>2023</v>
      </c>
      <c r="J45">
        <v>140</v>
      </c>
      <c r="K45" s="6">
        <v>150000000</v>
      </c>
      <c r="L45" s="6">
        <v>690824738</v>
      </c>
      <c r="M45" t="s">
        <v>21</v>
      </c>
      <c r="O45">
        <f t="shared" si="0"/>
        <v>0</v>
      </c>
      <c r="P45" s="4">
        <f t="shared" si="1"/>
        <v>1600</v>
      </c>
      <c r="Q45">
        <f t="shared" si="2"/>
        <v>438000</v>
      </c>
      <c r="R45">
        <f t="shared" si="3"/>
        <v>438000</v>
      </c>
      <c r="S45" t="str">
        <f t="shared" si="4"/>
        <v>150000000</v>
      </c>
      <c r="T45" t="str">
        <f t="shared" si="5"/>
        <v>150000000</v>
      </c>
      <c r="U45" t="str">
        <f t="shared" si="6"/>
        <v>150000000</v>
      </c>
      <c r="V45" t="str">
        <f t="shared" si="7"/>
        <v>150000000</v>
      </c>
      <c r="W45" t="str">
        <f t="shared" si="8"/>
        <v>150000000</v>
      </c>
      <c r="X45" t="str">
        <f t="shared" si="9"/>
        <v>150000000</v>
      </c>
      <c r="Y45" t="str">
        <f t="shared" si="10"/>
        <v>150000000</v>
      </c>
      <c r="Z45" t="str">
        <f t="shared" si="11"/>
        <v>150000000</v>
      </c>
      <c r="AA45" t="str">
        <f t="shared" si="12"/>
        <v>150000000</v>
      </c>
      <c r="AB45" t="str">
        <f t="shared" si="13"/>
        <v>150000000</v>
      </c>
      <c r="AC45" t="str">
        <f t="shared" si="14"/>
        <v>150000000</v>
      </c>
      <c r="AD45" t="str">
        <f t="shared" si="14"/>
        <v>150000000</v>
      </c>
      <c r="AE45">
        <f t="shared" si="15"/>
        <v>150000000</v>
      </c>
      <c r="AF45">
        <f t="shared" si="16"/>
        <v>690824738</v>
      </c>
      <c r="AG45">
        <f t="shared" si="17"/>
        <v>690824738</v>
      </c>
      <c r="AH45">
        <f t="shared" si="18"/>
        <v>8.5</v>
      </c>
      <c r="AI45">
        <f t="shared" si="19"/>
        <v>1600</v>
      </c>
      <c r="AJ45">
        <f t="shared" si="20"/>
        <v>2023</v>
      </c>
      <c r="AK45">
        <f t="shared" si="21"/>
        <v>690824738</v>
      </c>
    </row>
    <row r="46" spans="1:37" x14ac:dyDescent="0.3">
      <c r="A46" s="6">
        <v>45</v>
      </c>
      <c r="B46" t="s">
        <v>389</v>
      </c>
      <c r="C46" s="5">
        <v>8.5</v>
      </c>
      <c r="D46" t="s">
        <v>390</v>
      </c>
      <c r="E46" s="6">
        <v>1600</v>
      </c>
      <c r="F46">
        <v>626000</v>
      </c>
      <c r="G46" t="s">
        <v>392</v>
      </c>
      <c r="H46" t="s">
        <v>393</v>
      </c>
      <c r="I46">
        <v>1942</v>
      </c>
      <c r="J46">
        <v>102</v>
      </c>
      <c r="K46" s="6">
        <v>950000</v>
      </c>
      <c r="L46" s="6">
        <v>4727083</v>
      </c>
      <c r="M46" t="s">
        <v>21</v>
      </c>
      <c r="O46">
        <f t="shared" si="0"/>
        <v>0</v>
      </c>
      <c r="P46" s="4">
        <f t="shared" si="1"/>
        <v>1600</v>
      </c>
      <c r="Q46">
        <f t="shared" si="2"/>
        <v>626000</v>
      </c>
      <c r="R46">
        <f t="shared" si="3"/>
        <v>626000</v>
      </c>
      <c r="S46" t="str">
        <f t="shared" si="4"/>
        <v>950000</v>
      </c>
      <c r="T46" t="str">
        <f t="shared" si="5"/>
        <v>950000</v>
      </c>
      <c r="U46" t="str">
        <f t="shared" si="6"/>
        <v>950000</v>
      </c>
      <c r="V46" t="str">
        <f t="shared" si="7"/>
        <v>950000</v>
      </c>
      <c r="W46" t="str">
        <f t="shared" si="8"/>
        <v>950000</v>
      </c>
      <c r="X46" t="str">
        <f t="shared" si="9"/>
        <v>950000</v>
      </c>
      <c r="Y46" t="str">
        <f t="shared" si="10"/>
        <v>950000</v>
      </c>
      <c r="Z46" t="str">
        <f t="shared" si="11"/>
        <v>950000</v>
      </c>
      <c r="AA46" t="str">
        <f t="shared" si="12"/>
        <v>950000</v>
      </c>
      <c r="AB46" t="str">
        <f t="shared" si="13"/>
        <v>950000</v>
      </c>
      <c r="AC46" t="str">
        <f t="shared" si="14"/>
        <v>950000</v>
      </c>
      <c r="AD46" t="str">
        <f t="shared" si="14"/>
        <v>950000</v>
      </c>
      <c r="AE46">
        <f t="shared" si="15"/>
        <v>950000</v>
      </c>
      <c r="AF46">
        <f t="shared" si="16"/>
        <v>4727083</v>
      </c>
      <c r="AG46">
        <f t="shared" si="17"/>
        <v>4727083</v>
      </c>
      <c r="AH46">
        <f t="shared" si="18"/>
        <v>8.5</v>
      </c>
      <c r="AI46">
        <f t="shared" si="19"/>
        <v>1600</v>
      </c>
      <c r="AJ46">
        <f t="shared" si="20"/>
        <v>1942</v>
      </c>
      <c r="AK46">
        <f t="shared" si="21"/>
        <v>4727083</v>
      </c>
    </row>
    <row r="47" spans="1:37" x14ac:dyDescent="0.3">
      <c r="A47" s="6">
        <v>46</v>
      </c>
      <c r="B47" t="s">
        <v>398</v>
      </c>
      <c r="C47" s="5">
        <v>8.5</v>
      </c>
      <c r="D47" t="s">
        <v>185</v>
      </c>
      <c r="E47" s="6">
        <v>1500</v>
      </c>
      <c r="F47">
        <v>1200000</v>
      </c>
      <c r="G47" t="s">
        <v>399</v>
      </c>
      <c r="H47" t="s">
        <v>400</v>
      </c>
      <c r="I47">
        <v>1995</v>
      </c>
      <c r="J47">
        <v>106</v>
      </c>
      <c r="K47" s="6">
        <v>6000000</v>
      </c>
      <c r="L47" s="6">
        <v>23341568</v>
      </c>
      <c r="M47" t="s">
        <v>402</v>
      </c>
      <c r="O47">
        <f t="shared" si="0"/>
        <v>0</v>
      </c>
      <c r="P47" s="4">
        <f t="shared" si="1"/>
        <v>1500</v>
      </c>
      <c r="Q47">
        <f t="shared" si="2"/>
        <v>1200000</v>
      </c>
      <c r="R47">
        <f t="shared" si="3"/>
        <v>1200000</v>
      </c>
      <c r="S47" t="str">
        <f t="shared" si="4"/>
        <v>6000000</v>
      </c>
      <c r="T47" t="str">
        <f t="shared" si="5"/>
        <v>6000000</v>
      </c>
      <c r="U47" t="str">
        <f t="shared" si="6"/>
        <v>6000000</v>
      </c>
      <c r="V47" t="str">
        <f t="shared" si="7"/>
        <v>6000000</v>
      </c>
      <c r="W47" t="str">
        <f t="shared" si="8"/>
        <v>6000000</v>
      </c>
      <c r="X47" t="str">
        <f t="shared" si="9"/>
        <v>6000000</v>
      </c>
      <c r="Y47" t="str">
        <f t="shared" si="10"/>
        <v>6000000</v>
      </c>
      <c r="Z47" t="str">
        <f t="shared" si="11"/>
        <v>6000000</v>
      </c>
      <c r="AA47" t="str">
        <f t="shared" si="12"/>
        <v>6000000</v>
      </c>
      <c r="AB47" t="str">
        <f t="shared" si="13"/>
        <v>6000000</v>
      </c>
      <c r="AC47" t="str">
        <f t="shared" si="14"/>
        <v>6000000</v>
      </c>
      <c r="AD47" t="str">
        <f t="shared" si="14"/>
        <v>6000000</v>
      </c>
      <c r="AE47">
        <f t="shared" si="15"/>
        <v>6000000</v>
      </c>
      <c r="AF47">
        <f t="shared" si="16"/>
        <v>23341568</v>
      </c>
      <c r="AG47">
        <f t="shared" si="17"/>
        <v>23341568</v>
      </c>
      <c r="AH47">
        <f t="shared" si="18"/>
        <v>8.5</v>
      </c>
      <c r="AI47">
        <f t="shared" si="19"/>
        <v>1500</v>
      </c>
      <c r="AJ47">
        <f t="shared" si="20"/>
        <v>1995</v>
      </c>
      <c r="AK47">
        <f t="shared" si="21"/>
        <v>23341568</v>
      </c>
    </row>
    <row r="48" spans="1:37" x14ac:dyDescent="0.3">
      <c r="A48" s="6">
        <v>47</v>
      </c>
      <c r="B48" t="s">
        <v>403</v>
      </c>
      <c r="C48" s="5">
        <v>8.5</v>
      </c>
      <c r="D48" t="s">
        <v>404</v>
      </c>
      <c r="E48" s="6">
        <v>909</v>
      </c>
      <c r="F48">
        <v>967000</v>
      </c>
      <c r="G48" t="s">
        <v>407</v>
      </c>
      <c r="H48" t="s">
        <v>407</v>
      </c>
      <c r="I48">
        <v>2011</v>
      </c>
      <c r="J48">
        <v>112</v>
      </c>
      <c r="K48" s="6">
        <v>9895833</v>
      </c>
      <c r="L48" s="6">
        <v>426590315</v>
      </c>
      <c r="M48" t="s">
        <v>412</v>
      </c>
      <c r="O48">
        <f t="shared" si="0"/>
        <v>0</v>
      </c>
      <c r="P48" s="4">
        <f t="shared" si="1"/>
        <v>909</v>
      </c>
      <c r="Q48">
        <f t="shared" si="2"/>
        <v>967000</v>
      </c>
      <c r="R48">
        <f t="shared" si="3"/>
        <v>967000</v>
      </c>
      <c r="S48" t="str">
        <f t="shared" si="4"/>
        <v>9895833</v>
      </c>
      <c r="T48" t="str">
        <f t="shared" si="5"/>
        <v>9895833</v>
      </c>
      <c r="U48" t="str">
        <f t="shared" si="6"/>
        <v>9895833</v>
      </c>
      <c r="V48" t="str">
        <f t="shared" si="7"/>
        <v>9895833</v>
      </c>
      <c r="W48" t="str">
        <f t="shared" si="8"/>
        <v>9895833</v>
      </c>
      <c r="X48" t="str">
        <f t="shared" si="9"/>
        <v>9895833</v>
      </c>
      <c r="Y48" t="str">
        <f t="shared" si="10"/>
        <v>9895833</v>
      </c>
      <c r="Z48" t="str">
        <f t="shared" si="11"/>
        <v>9895833</v>
      </c>
      <c r="AA48" t="str">
        <f t="shared" si="12"/>
        <v>9895833</v>
      </c>
      <c r="AB48" t="str">
        <f t="shared" si="13"/>
        <v>9895833</v>
      </c>
      <c r="AC48" t="str">
        <f t="shared" si="14"/>
        <v>9895833</v>
      </c>
      <c r="AD48" s="6" t="str">
        <f t="shared" si="14"/>
        <v>9895833</v>
      </c>
      <c r="AE48">
        <f t="shared" si="15"/>
        <v>9895833</v>
      </c>
      <c r="AF48">
        <f t="shared" si="16"/>
        <v>426590315</v>
      </c>
      <c r="AG48">
        <f t="shared" si="17"/>
        <v>426590315</v>
      </c>
      <c r="AH48">
        <f t="shared" si="18"/>
        <v>8.5</v>
      </c>
      <c r="AI48">
        <f t="shared" si="19"/>
        <v>909</v>
      </c>
      <c r="AJ48">
        <f t="shared" si="20"/>
        <v>2011</v>
      </c>
      <c r="AK48">
        <f t="shared" si="21"/>
        <v>426590315</v>
      </c>
    </row>
    <row r="49" spans="1:37" x14ac:dyDescent="0.3">
      <c r="A49" s="6">
        <v>48</v>
      </c>
      <c r="B49" t="s">
        <v>413</v>
      </c>
      <c r="C49" s="5">
        <v>8.5</v>
      </c>
      <c r="D49" t="s">
        <v>108</v>
      </c>
      <c r="E49" s="6">
        <v>677</v>
      </c>
      <c r="F49">
        <v>298000</v>
      </c>
      <c r="G49" t="s">
        <v>416</v>
      </c>
      <c r="H49" t="s">
        <v>416</v>
      </c>
      <c r="I49">
        <v>1988</v>
      </c>
      <c r="J49">
        <v>174</v>
      </c>
      <c r="K49" s="6">
        <v>5000000</v>
      </c>
      <c r="L49" s="6">
        <v>13020497</v>
      </c>
      <c r="M49" t="s">
        <v>420</v>
      </c>
      <c r="O49">
        <f t="shared" si="0"/>
        <v>0</v>
      </c>
      <c r="P49" s="4">
        <f t="shared" si="1"/>
        <v>677</v>
      </c>
      <c r="Q49">
        <f t="shared" si="2"/>
        <v>298000</v>
      </c>
      <c r="R49">
        <f t="shared" si="3"/>
        <v>298000</v>
      </c>
      <c r="S49" t="str">
        <f t="shared" si="4"/>
        <v>5000000</v>
      </c>
      <c r="T49" t="str">
        <f t="shared" si="5"/>
        <v>5000000</v>
      </c>
      <c r="U49" t="str">
        <f t="shared" si="6"/>
        <v>5000000</v>
      </c>
      <c r="V49" t="str">
        <f t="shared" si="7"/>
        <v>5000000</v>
      </c>
      <c r="W49" t="str">
        <f t="shared" si="8"/>
        <v>5000000</v>
      </c>
      <c r="X49" t="str">
        <f t="shared" si="9"/>
        <v>5000000</v>
      </c>
      <c r="Y49" t="str">
        <f t="shared" si="10"/>
        <v>5000000</v>
      </c>
      <c r="Z49" t="str">
        <f t="shared" si="11"/>
        <v>5000000</v>
      </c>
      <c r="AA49" t="str">
        <f t="shared" si="12"/>
        <v>5000000</v>
      </c>
      <c r="AB49" t="str">
        <f t="shared" si="13"/>
        <v>5000000</v>
      </c>
      <c r="AC49" t="str">
        <f t="shared" si="14"/>
        <v>5000000</v>
      </c>
      <c r="AD49" t="str">
        <f t="shared" si="14"/>
        <v>5000000</v>
      </c>
      <c r="AE49">
        <f t="shared" si="15"/>
        <v>5000000</v>
      </c>
      <c r="AF49">
        <f t="shared" si="16"/>
        <v>13020497</v>
      </c>
      <c r="AG49">
        <f t="shared" si="17"/>
        <v>13020497</v>
      </c>
      <c r="AH49">
        <f t="shared" si="18"/>
        <v>8.5</v>
      </c>
      <c r="AI49">
        <f t="shared" si="19"/>
        <v>677</v>
      </c>
      <c r="AJ49">
        <f t="shared" si="20"/>
        <v>1988</v>
      </c>
      <c r="AK49">
        <f t="shared" si="21"/>
        <v>13020497</v>
      </c>
    </row>
    <row r="50" spans="1:37" x14ac:dyDescent="0.3">
      <c r="A50" s="6">
        <v>49</v>
      </c>
      <c r="B50" t="s">
        <v>421</v>
      </c>
      <c r="C50" s="5">
        <v>8.5</v>
      </c>
      <c r="D50" t="s">
        <v>422</v>
      </c>
      <c r="E50" s="6">
        <v>403</v>
      </c>
      <c r="F50">
        <v>270000</v>
      </c>
      <c r="G50" t="s">
        <v>425</v>
      </c>
      <c r="H50" t="s">
        <v>425</v>
      </c>
      <c r="I50">
        <v>1936</v>
      </c>
      <c r="J50">
        <v>87</v>
      </c>
      <c r="K50" s="6">
        <v>1500000</v>
      </c>
      <c r="L50" s="6">
        <v>463618</v>
      </c>
      <c r="M50" t="s">
        <v>21</v>
      </c>
      <c r="O50">
        <f t="shared" si="0"/>
        <v>0</v>
      </c>
      <c r="P50" s="4">
        <f t="shared" si="1"/>
        <v>403</v>
      </c>
      <c r="Q50">
        <f t="shared" si="2"/>
        <v>270000</v>
      </c>
      <c r="R50">
        <f t="shared" si="3"/>
        <v>270000</v>
      </c>
      <c r="S50" t="str">
        <f t="shared" si="4"/>
        <v>1500000</v>
      </c>
      <c r="T50" t="str">
        <f t="shared" si="5"/>
        <v>1500000</v>
      </c>
      <c r="U50" t="str">
        <f t="shared" si="6"/>
        <v>1500000</v>
      </c>
      <c r="V50" t="str">
        <f t="shared" si="7"/>
        <v>1500000</v>
      </c>
      <c r="W50" t="str">
        <f t="shared" si="8"/>
        <v>1500000</v>
      </c>
      <c r="X50" t="str">
        <f t="shared" si="9"/>
        <v>1500000</v>
      </c>
      <c r="Y50" t="str">
        <f t="shared" si="10"/>
        <v>1500000</v>
      </c>
      <c r="Z50" t="str">
        <f t="shared" si="11"/>
        <v>1500000</v>
      </c>
      <c r="AA50" t="str">
        <f t="shared" si="12"/>
        <v>1500000</v>
      </c>
      <c r="AB50" t="str">
        <f t="shared" si="13"/>
        <v>1500000</v>
      </c>
      <c r="AC50" t="str">
        <f t="shared" si="14"/>
        <v>1500000</v>
      </c>
      <c r="AD50" t="str">
        <f t="shared" si="14"/>
        <v>1500000</v>
      </c>
      <c r="AE50">
        <f t="shared" si="15"/>
        <v>1500000</v>
      </c>
      <c r="AF50">
        <f t="shared" si="16"/>
        <v>463618</v>
      </c>
      <c r="AG50">
        <f t="shared" si="17"/>
        <v>463618</v>
      </c>
      <c r="AH50">
        <f t="shared" si="18"/>
        <v>8.5</v>
      </c>
      <c r="AI50">
        <f t="shared" si="19"/>
        <v>403</v>
      </c>
      <c r="AJ50">
        <f t="shared" si="20"/>
        <v>1936</v>
      </c>
      <c r="AK50">
        <f t="shared" si="21"/>
        <v>463618</v>
      </c>
    </row>
    <row r="51" spans="1:37" x14ac:dyDescent="0.3">
      <c r="A51" s="6">
        <v>50</v>
      </c>
      <c r="B51" t="s">
        <v>430</v>
      </c>
      <c r="C51" s="5">
        <v>8.5</v>
      </c>
      <c r="D51" t="s">
        <v>431</v>
      </c>
      <c r="E51" s="6">
        <v>1900</v>
      </c>
      <c r="F51">
        <v>1000000</v>
      </c>
      <c r="G51" t="s">
        <v>433</v>
      </c>
      <c r="H51" t="s">
        <v>434</v>
      </c>
      <c r="I51">
        <v>1979</v>
      </c>
      <c r="J51">
        <v>117</v>
      </c>
      <c r="K51" s="6">
        <v>11000000</v>
      </c>
      <c r="L51" s="6">
        <v>108610231</v>
      </c>
      <c r="M51" t="s">
        <v>373</v>
      </c>
      <c r="O51">
        <f t="shared" si="0"/>
        <v>0</v>
      </c>
      <c r="P51" s="4">
        <f t="shared" si="1"/>
        <v>1900</v>
      </c>
      <c r="Q51">
        <f t="shared" si="2"/>
        <v>1000000</v>
      </c>
      <c r="R51">
        <f t="shared" si="3"/>
        <v>1000000</v>
      </c>
      <c r="S51" t="str">
        <f t="shared" si="4"/>
        <v>11000000</v>
      </c>
      <c r="T51" t="str">
        <f t="shared" si="5"/>
        <v>11000000</v>
      </c>
      <c r="U51" t="str">
        <f t="shared" si="6"/>
        <v>11000000</v>
      </c>
      <c r="V51" t="str">
        <f t="shared" si="7"/>
        <v>11000000</v>
      </c>
      <c r="W51" t="str">
        <f t="shared" si="8"/>
        <v>11000000</v>
      </c>
      <c r="X51" t="str">
        <f t="shared" si="9"/>
        <v>11000000</v>
      </c>
      <c r="Y51" t="str">
        <f t="shared" si="10"/>
        <v>11000000</v>
      </c>
      <c r="Z51" t="str">
        <f t="shared" si="11"/>
        <v>11000000</v>
      </c>
      <c r="AA51" t="str">
        <f t="shared" si="12"/>
        <v>11000000</v>
      </c>
      <c r="AB51" t="str">
        <f t="shared" si="13"/>
        <v>11000000</v>
      </c>
      <c r="AC51" t="str">
        <f t="shared" si="14"/>
        <v>11000000</v>
      </c>
      <c r="AD51" t="str">
        <f t="shared" si="14"/>
        <v>11000000</v>
      </c>
      <c r="AE51">
        <f t="shared" si="15"/>
        <v>11000000</v>
      </c>
      <c r="AF51">
        <f t="shared" si="16"/>
        <v>108610231</v>
      </c>
      <c r="AG51">
        <f t="shared" si="17"/>
        <v>108610231</v>
      </c>
      <c r="AH51">
        <f t="shared" si="18"/>
        <v>8.5</v>
      </c>
      <c r="AI51">
        <f t="shared" si="19"/>
        <v>1900</v>
      </c>
      <c r="AJ51">
        <f t="shared" si="20"/>
        <v>1979</v>
      </c>
      <c r="AK51">
        <f t="shared" si="21"/>
        <v>108610231</v>
      </c>
    </row>
    <row r="52" spans="1:37" x14ac:dyDescent="0.3">
      <c r="A52" s="6">
        <v>51</v>
      </c>
      <c r="B52" t="s">
        <v>438</v>
      </c>
      <c r="C52" s="5">
        <v>8.5</v>
      </c>
      <c r="D52" t="s">
        <v>439</v>
      </c>
      <c r="E52" s="6">
        <v>1000</v>
      </c>
      <c r="F52">
        <v>541000</v>
      </c>
      <c r="G52" t="s">
        <v>441</v>
      </c>
      <c r="H52" t="s">
        <v>442</v>
      </c>
      <c r="I52">
        <v>1954</v>
      </c>
      <c r="J52">
        <v>112</v>
      </c>
      <c r="K52" s="6">
        <v>1000000</v>
      </c>
      <c r="L52" s="6">
        <v>37905475</v>
      </c>
      <c r="M52" t="s">
        <v>21</v>
      </c>
      <c r="O52">
        <f t="shared" si="0"/>
        <v>0</v>
      </c>
      <c r="P52" s="4">
        <f t="shared" si="1"/>
        <v>1000</v>
      </c>
      <c r="Q52">
        <f t="shared" si="2"/>
        <v>541000</v>
      </c>
      <c r="R52">
        <f t="shared" si="3"/>
        <v>541000</v>
      </c>
      <c r="S52" t="str">
        <f t="shared" si="4"/>
        <v>1000000</v>
      </c>
      <c r="T52" t="str">
        <f t="shared" si="5"/>
        <v>1000000</v>
      </c>
      <c r="U52" t="str">
        <f t="shared" si="6"/>
        <v>1000000</v>
      </c>
      <c r="V52" t="str">
        <f t="shared" si="7"/>
        <v>1000000</v>
      </c>
      <c r="W52" t="str">
        <f t="shared" si="8"/>
        <v>1000000</v>
      </c>
      <c r="X52" t="str">
        <f t="shared" si="9"/>
        <v>1000000</v>
      </c>
      <c r="Y52" t="str">
        <f t="shared" si="10"/>
        <v>1000000</v>
      </c>
      <c r="Z52" t="str">
        <f t="shared" si="11"/>
        <v>1000000</v>
      </c>
      <c r="AA52" t="str">
        <f t="shared" si="12"/>
        <v>1000000</v>
      </c>
      <c r="AB52" t="str">
        <f t="shared" si="13"/>
        <v>1000000</v>
      </c>
      <c r="AC52" t="str">
        <f t="shared" si="14"/>
        <v>1000000</v>
      </c>
      <c r="AD52" t="str">
        <f t="shared" si="14"/>
        <v>1000000</v>
      </c>
      <c r="AE52">
        <f t="shared" si="15"/>
        <v>1000000</v>
      </c>
      <c r="AF52">
        <f t="shared" si="16"/>
        <v>37905475</v>
      </c>
      <c r="AG52">
        <f t="shared" si="17"/>
        <v>37905475</v>
      </c>
      <c r="AH52">
        <f t="shared" si="18"/>
        <v>8.5</v>
      </c>
      <c r="AI52">
        <f t="shared" si="19"/>
        <v>1000</v>
      </c>
      <c r="AJ52">
        <f t="shared" si="20"/>
        <v>1954</v>
      </c>
      <c r="AK52">
        <f t="shared" si="21"/>
        <v>37905475</v>
      </c>
    </row>
    <row r="53" spans="1:37" x14ac:dyDescent="0.3">
      <c r="A53" s="6">
        <v>52</v>
      </c>
      <c r="B53" t="s">
        <v>445</v>
      </c>
      <c r="C53" s="5">
        <v>8.5</v>
      </c>
      <c r="D53" t="s">
        <v>446</v>
      </c>
      <c r="E53" s="6">
        <v>899</v>
      </c>
      <c r="F53">
        <v>364000</v>
      </c>
      <c r="G53" t="s">
        <v>100</v>
      </c>
      <c r="H53" t="s">
        <v>449</v>
      </c>
      <c r="I53">
        <v>1968</v>
      </c>
      <c r="J53">
        <v>166</v>
      </c>
      <c r="K53" s="6">
        <v>5000000</v>
      </c>
      <c r="L53" s="6">
        <v>5435312</v>
      </c>
      <c r="M53" t="s">
        <v>453</v>
      </c>
      <c r="O53">
        <f t="shared" si="0"/>
        <v>0</v>
      </c>
      <c r="P53" s="4">
        <f t="shared" si="1"/>
        <v>899</v>
      </c>
      <c r="Q53">
        <f t="shared" si="2"/>
        <v>364000</v>
      </c>
      <c r="R53">
        <f t="shared" si="3"/>
        <v>364000</v>
      </c>
      <c r="S53" t="str">
        <f t="shared" si="4"/>
        <v>5000000</v>
      </c>
      <c r="T53" t="str">
        <f t="shared" si="5"/>
        <v>5000000</v>
      </c>
      <c r="U53" t="str">
        <f t="shared" si="6"/>
        <v>5000000</v>
      </c>
      <c r="V53" t="str">
        <f t="shared" si="7"/>
        <v>5000000</v>
      </c>
      <c r="W53" t="str">
        <f t="shared" si="8"/>
        <v>5000000</v>
      </c>
      <c r="X53" t="str">
        <f t="shared" si="9"/>
        <v>5000000</v>
      </c>
      <c r="Y53" t="str">
        <f t="shared" si="10"/>
        <v>5000000</v>
      </c>
      <c r="Z53" t="str">
        <f t="shared" si="11"/>
        <v>5000000</v>
      </c>
      <c r="AA53" t="str">
        <f t="shared" si="12"/>
        <v>5000000</v>
      </c>
      <c r="AB53" t="str">
        <f t="shared" si="13"/>
        <v>5000000</v>
      </c>
      <c r="AC53" t="str">
        <f t="shared" si="14"/>
        <v>5000000</v>
      </c>
      <c r="AD53" t="str">
        <f t="shared" si="14"/>
        <v>5000000</v>
      </c>
      <c r="AE53">
        <f t="shared" si="15"/>
        <v>5000000</v>
      </c>
      <c r="AF53">
        <f t="shared" si="16"/>
        <v>5435312</v>
      </c>
      <c r="AG53">
        <f t="shared" si="17"/>
        <v>5435312</v>
      </c>
      <c r="AH53">
        <f t="shared" si="18"/>
        <v>8.5</v>
      </c>
      <c r="AI53">
        <f t="shared" si="19"/>
        <v>899</v>
      </c>
      <c r="AJ53">
        <f t="shared" si="20"/>
        <v>1968</v>
      </c>
      <c r="AK53">
        <f t="shared" si="21"/>
        <v>5435312</v>
      </c>
    </row>
    <row r="54" spans="1:37" x14ac:dyDescent="0.3">
      <c r="A54" s="6">
        <v>53</v>
      </c>
      <c r="B54" t="s">
        <v>454</v>
      </c>
      <c r="C54" s="5">
        <v>8.5</v>
      </c>
      <c r="D54" t="s">
        <v>455</v>
      </c>
      <c r="E54" s="6">
        <v>1900</v>
      </c>
      <c r="F54">
        <v>1800000</v>
      </c>
      <c r="G54" t="s">
        <v>457</v>
      </c>
      <c r="H54" t="s">
        <v>457</v>
      </c>
      <c r="I54">
        <v>2012</v>
      </c>
      <c r="J54">
        <v>165</v>
      </c>
      <c r="K54" s="6">
        <v>100000000</v>
      </c>
      <c r="L54" s="6">
        <v>426076293</v>
      </c>
      <c r="M54" t="s">
        <v>21</v>
      </c>
      <c r="O54">
        <f t="shared" si="0"/>
        <v>0</v>
      </c>
      <c r="P54" s="4">
        <f t="shared" si="1"/>
        <v>1900</v>
      </c>
      <c r="Q54">
        <f t="shared" si="2"/>
        <v>1800000</v>
      </c>
      <c r="R54">
        <f t="shared" si="3"/>
        <v>1800000</v>
      </c>
      <c r="S54" t="str">
        <f t="shared" si="4"/>
        <v>100000000</v>
      </c>
      <c r="T54" t="str">
        <f t="shared" si="5"/>
        <v>100000000</v>
      </c>
      <c r="U54" t="str">
        <f t="shared" si="6"/>
        <v>100000000</v>
      </c>
      <c r="V54" t="str">
        <f t="shared" si="7"/>
        <v>100000000</v>
      </c>
      <c r="W54" t="str">
        <f t="shared" si="8"/>
        <v>100000000</v>
      </c>
      <c r="X54" t="str">
        <f t="shared" si="9"/>
        <v>100000000</v>
      </c>
      <c r="Y54" t="str">
        <f t="shared" si="10"/>
        <v>100000000</v>
      </c>
      <c r="Z54" t="str">
        <f t="shared" si="11"/>
        <v>100000000</v>
      </c>
      <c r="AA54" t="str">
        <f t="shared" si="12"/>
        <v>100000000</v>
      </c>
      <c r="AB54" t="str">
        <f t="shared" si="13"/>
        <v>100000000</v>
      </c>
      <c r="AC54" t="str">
        <f t="shared" si="14"/>
        <v>100000000</v>
      </c>
      <c r="AD54" t="str">
        <f t="shared" si="14"/>
        <v>100000000</v>
      </c>
      <c r="AE54">
        <f t="shared" si="15"/>
        <v>100000000</v>
      </c>
      <c r="AF54">
        <f t="shared" si="16"/>
        <v>426076293</v>
      </c>
      <c r="AG54">
        <f t="shared" si="17"/>
        <v>426076293</v>
      </c>
      <c r="AH54">
        <f t="shared" si="18"/>
        <v>8.5</v>
      </c>
      <c r="AI54">
        <f t="shared" si="19"/>
        <v>1900</v>
      </c>
      <c r="AJ54">
        <f t="shared" si="20"/>
        <v>2012</v>
      </c>
      <c r="AK54">
        <f t="shared" si="21"/>
        <v>426076293</v>
      </c>
    </row>
    <row r="55" spans="1:37" x14ac:dyDescent="0.3">
      <c r="A55" s="6">
        <v>54</v>
      </c>
      <c r="B55" t="s">
        <v>462</v>
      </c>
      <c r="C55" s="5">
        <v>8.5</v>
      </c>
      <c r="D55" t="s">
        <v>422</v>
      </c>
      <c r="E55" s="6">
        <v>391</v>
      </c>
      <c r="F55">
        <v>205000</v>
      </c>
      <c r="G55" t="s">
        <v>465</v>
      </c>
      <c r="H55" t="s">
        <v>465</v>
      </c>
      <c r="I55">
        <v>1931</v>
      </c>
      <c r="J55">
        <v>87</v>
      </c>
      <c r="K55" s="6">
        <v>1500000</v>
      </c>
      <c r="L55" s="6">
        <v>55154</v>
      </c>
      <c r="M55" t="s">
        <v>21</v>
      </c>
      <c r="O55">
        <f t="shared" si="0"/>
        <v>0</v>
      </c>
      <c r="P55" s="4">
        <f t="shared" si="1"/>
        <v>391</v>
      </c>
      <c r="Q55">
        <f t="shared" si="2"/>
        <v>205000</v>
      </c>
      <c r="R55">
        <f t="shared" si="3"/>
        <v>205000</v>
      </c>
      <c r="S55" t="str">
        <f t="shared" si="4"/>
        <v>1500000</v>
      </c>
      <c r="T55" t="str">
        <f t="shared" si="5"/>
        <v>1500000</v>
      </c>
      <c r="U55" t="str">
        <f t="shared" si="6"/>
        <v>1500000</v>
      </c>
      <c r="V55" t="str">
        <f t="shared" si="7"/>
        <v>1500000</v>
      </c>
      <c r="W55" t="str">
        <f t="shared" si="8"/>
        <v>1500000</v>
      </c>
      <c r="X55" t="str">
        <f t="shared" si="9"/>
        <v>1500000</v>
      </c>
      <c r="Y55" t="str">
        <f t="shared" si="10"/>
        <v>1500000</v>
      </c>
      <c r="Z55" t="str">
        <f t="shared" si="11"/>
        <v>1500000</v>
      </c>
      <c r="AA55" t="str">
        <f t="shared" si="12"/>
        <v>1500000</v>
      </c>
      <c r="AB55" t="str">
        <f t="shared" si="13"/>
        <v>1500000</v>
      </c>
      <c r="AC55" t="str">
        <f t="shared" si="14"/>
        <v>1500000</v>
      </c>
      <c r="AD55" t="str">
        <f t="shared" si="14"/>
        <v>1500000</v>
      </c>
      <c r="AE55">
        <f t="shared" si="15"/>
        <v>1500000</v>
      </c>
      <c r="AF55">
        <f t="shared" si="16"/>
        <v>55154</v>
      </c>
      <c r="AG55">
        <f t="shared" si="17"/>
        <v>55154</v>
      </c>
      <c r="AH55">
        <f t="shared" si="18"/>
        <v>8.5</v>
      </c>
      <c r="AI55">
        <f t="shared" si="19"/>
        <v>391</v>
      </c>
      <c r="AJ55">
        <f t="shared" si="20"/>
        <v>1931</v>
      </c>
      <c r="AK55">
        <f t="shared" si="21"/>
        <v>55154</v>
      </c>
    </row>
    <row r="56" spans="1:37" x14ac:dyDescent="0.3">
      <c r="A56" s="6">
        <v>55</v>
      </c>
      <c r="B56" t="s">
        <v>468</v>
      </c>
      <c r="C56" s="5">
        <v>8.5</v>
      </c>
      <c r="D56" t="s">
        <v>469</v>
      </c>
      <c r="E56" s="6">
        <v>2600</v>
      </c>
      <c r="F56">
        <v>600000</v>
      </c>
      <c r="G56" t="s">
        <v>471</v>
      </c>
      <c r="H56" t="s">
        <v>471</v>
      </c>
      <c r="I56">
        <v>2024</v>
      </c>
      <c r="J56">
        <v>166</v>
      </c>
      <c r="K56" s="6">
        <v>190000000</v>
      </c>
      <c r="L56" s="6">
        <v>714644358</v>
      </c>
      <c r="M56" t="s">
        <v>475</v>
      </c>
      <c r="O56">
        <f t="shared" si="0"/>
        <v>0</v>
      </c>
      <c r="P56" s="4">
        <f t="shared" si="1"/>
        <v>2600</v>
      </c>
      <c r="Q56">
        <f t="shared" si="2"/>
        <v>600000</v>
      </c>
      <c r="R56">
        <f t="shared" si="3"/>
        <v>600000</v>
      </c>
      <c r="S56" t="str">
        <f t="shared" si="4"/>
        <v>190000000</v>
      </c>
      <c r="T56" t="str">
        <f t="shared" si="5"/>
        <v>190000000</v>
      </c>
      <c r="U56" t="str">
        <f t="shared" si="6"/>
        <v>190000000</v>
      </c>
      <c r="V56" t="str">
        <f t="shared" si="7"/>
        <v>190000000</v>
      </c>
      <c r="W56" t="str">
        <f t="shared" si="8"/>
        <v>190000000</v>
      </c>
      <c r="X56" t="str">
        <f t="shared" si="9"/>
        <v>190000000</v>
      </c>
      <c r="Y56" t="str">
        <f t="shared" si="10"/>
        <v>190000000</v>
      </c>
      <c r="Z56" t="str">
        <f t="shared" si="11"/>
        <v>190000000</v>
      </c>
      <c r="AA56" t="str">
        <f t="shared" si="12"/>
        <v>190000000</v>
      </c>
      <c r="AB56" t="str">
        <f t="shared" si="13"/>
        <v>190000000</v>
      </c>
      <c r="AC56" t="str">
        <f t="shared" si="14"/>
        <v>190000000</v>
      </c>
      <c r="AD56" t="str">
        <f t="shared" si="14"/>
        <v>190000000</v>
      </c>
      <c r="AE56">
        <f t="shared" si="15"/>
        <v>190000000</v>
      </c>
      <c r="AF56">
        <f t="shared" si="16"/>
        <v>714644358</v>
      </c>
      <c r="AG56">
        <f t="shared" si="17"/>
        <v>714644358</v>
      </c>
      <c r="AH56">
        <f t="shared" si="18"/>
        <v>8.5</v>
      </c>
      <c r="AI56">
        <f t="shared" si="19"/>
        <v>2600</v>
      </c>
      <c r="AJ56">
        <f t="shared" si="20"/>
        <v>2024</v>
      </c>
      <c r="AK56">
        <f t="shared" si="21"/>
        <v>714644358</v>
      </c>
    </row>
    <row r="57" spans="1:37" x14ac:dyDescent="0.3">
      <c r="A57" s="6">
        <v>56</v>
      </c>
      <c r="B57" t="s">
        <v>476</v>
      </c>
      <c r="C57" s="5">
        <v>8.4</v>
      </c>
      <c r="D57" t="s">
        <v>478</v>
      </c>
      <c r="E57" s="6">
        <v>1400</v>
      </c>
      <c r="F57">
        <v>735000</v>
      </c>
      <c r="G57" t="s">
        <v>27</v>
      </c>
      <c r="H57" t="s">
        <v>480</v>
      </c>
      <c r="I57">
        <v>1979</v>
      </c>
      <c r="J57">
        <v>147</v>
      </c>
      <c r="K57" s="6">
        <v>31500000</v>
      </c>
      <c r="L57" s="6">
        <v>105086099</v>
      </c>
      <c r="M57" t="s">
        <v>21</v>
      </c>
      <c r="O57">
        <f t="shared" si="0"/>
        <v>0</v>
      </c>
      <c r="P57" s="4">
        <f t="shared" si="1"/>
        <v>1400</v>
      </c>
      <c r="Q57">
        <f t="shared" si="2"/>
        <v>735000</v>
      </c>
      <c r="R57">
        <f t="shared" si="3"/>
        <v>735000</v>
      </c>
      <c r="S57" t="str">
        <f t="shared" si="4"/>
        <v>31500000</v>
      </c>
      <c r="T57" t="str">
        <f t="shared" si="5"/>
        <v>31500000</v>
      </c>
      <c r="U57" t="str">
        <f t="shared" si="6"/>
        <v>31500000</v>
      </c>
      <c r="V57" t="str">
        <f t="shared" si="7"/>
        <v>31500000</v>
      </c>
      <c r="W57" t="str">
        <f t="shared" si="8"/>
        <v>31500000</v>
      </c>
      <c r="X57" t="str">
        <f t="shared" si="9"/>
        <v>31500000</v>
      </c>
      <c r="Y57" t="str">
        <f t="shared" si="10"/>
        <v>31500000</v>
      </c>
      <c r="Z57" t="str">
        <f t="shared" si="11"/>
        <v>31500000</v>
      </c>
      <c r="AA57" t="str">
        <f t="shared" si="12"/>
        <v>31500000</v>
      </c>
      <c r="AB57" t="str">
        <f t="shared" si="13"/>
        <v>31500000</v>
      </c>
      <c r="AC57" t="str">
        <f t="shared" si="14"/>
        <v>31500000</v>
      </c>
      <c r="AD57" t="str">
        <f t="shared" si="14"/>
        <v>31500000</v>
      </c>
      <c r="AE57">
        <f t="shared" si="15"/>
        <v>31500000</v>
      </c>
      <c r="AF57">
        <f t="shared" si="16"/>
        <v>105086099</v>
      </c>
      <c r="AG57">
        <f t="shared" si="17"/>
        <v>105086099</v>
      </c>
      <c r="AH57">
        <f t="shared" si="18"/>
        <v>8.4</v>
      </c>
      <c r="AI57">
        <f t="shared" si="19"/>
        <v>1400</v>
      </c>
      <c r="AJ57">
        <f t="shared" si="20"/>
        <v>1979</v>
      </c>
      <c r="AK57">
        <f t="shared" si="21"/>
        <v>105086099</v>
      </c>
    </row>
    <row r="58" spans="1:37" x14ac:dyDescent="0.3">
      <c r="A58" s="6">
        <v>57</v>
      </c>
      <c r="B58" t="s">
        <v>484</v>
      </c>
      <c r="C58" s="5">
        <v>8.4</v>
      </c>
      <c r="D58" t="s">
        <v>485</v>
      </c>
      <c r="E58" s="6">
        <v>2500</v>
      </c>
      <c r="F58">
        <v>1400000</v>
      </c>
      <c r="G58" t="s">
        <v>487</v>
      </c>
      <c r="H58" t="s">
        <v>487</v>
      </c>
      <c r="I58">
        <v>2000</v>
      </c>
      <c r="J58">
        <v>113</v>
      </c>
      <c r="K58" s="6">
        <v>9000000</v>
      </c>
      <c r="L58" s="6">
        <v>40047236</v>
      </c>
      <c r="M58" t="s">
        <v>21</v>
      </c>
      <c r="O58">
        <f t="shared" si="0"/>
        <v>0</v>
      </c>
      <c r="P58" s="4">
        <f t="shared" si="1"/>
        <v>2500</v>
      </c>
      <c r="Q58">
        <f t="shared" si="2"/>
        <v>1400000</v>
      </c>
      <c r="R58">
        <f t="shared" si="3"/>
        <v>1400000</v>
      </c>
      <c r="S58" t="str">
        <f t="shared" si="4"/>
        <v>9000000</v>
      </c>
      <c r="T58" t="str">
        <f t="shared" si="5"/>
        <v>9000000</v>
      </c>
      <c r="U58" t="str">
        <f t="shared" si="6"/>
        <v>9000000</v>
      </c>
      <c r="V58" t="str">
        <f t="shared" si="7"/>
        <v>9000000</v>
      </c>
      <c r="W58" t="str">
        <f t="shared" si="8"/>
        <v>9000000</v>
      </c>
      <c r="X58" t="str">
        <f t="shared" si="9"/>
        <v>9000000</v>
      </c>
      <c r="Y58" t="str">
        <f t="shared" si="10"/>
        <v>9000000</v>
      </c>
      <c r="Z58" t="str">
        <f t="shared" si="11"/>
        <v>9000000</v>
      </c>
      <c r="AA58" t="str">
        <f t="shared" si="12"/>
        <v>9000000</v>
      </c>
      <c r="AB58" t="str">
        <f t="shared" si="13"/>
        <v>9000000</v>
      </c>
      <c r="AC58" t="str">
        <f t="shared" si="14"/>
        <v>9000000</v>
      </c>
      <c r="AD58" t="str">
        <f t="shared" si="14"/>
        <v>9000000</v>
      </c>
      <c r="AE58">
        <f t="shared" si="15"/>
        <v>9000000</v>
      </c>
      <c r="AF58">
        <f t="shared" si="16"/>
        <v>40047236</v>
      </c>
      <c r="AG58">
        <f t="shared" si="17"/>
        <v>40047236</v>
      </c>
      <c r="AH58">
        <f t="shared" si="18"/>
        <v>8.4</v>
      </c>
      <c r="AI58">
        <f t="shared" si="19"/>
        <v>2500</v>
      </c>
      <c r="AJ58">
        <f t="shared" si="20"/>
        <v>2000</v>
      </c>
      <c r="AK58">
        <f t="shared" si="21"/>
        <v>40047236</v>
      </c>
    </row>
    <row r="59" spans="1:37" x14ac:dyDescent="0.3">
      <c r="A59" s="6">
        <v>58</v>
      </c>
      <c r="B59" t="s">
        <v>491</v>
      </c>
      <c r="C59" s="5">
        <v>8.4</v>
      </c>
      <c r="D59" t="s">
        <v>492</v>
      </c>
      <c r="E59" s="6">
        <v>1500</v>
      </c>
      <c r="F59">
        <v>1200000</v>
      </c>
      <c r="G59" t="s">
        <v>493</v>
      </c>
      <c r="H59" t="s">
        <v>493</v>
      </c>
      <c r="I59">
        <v>2008</v>
      </c>
      <c r="J59">
        <v>98</v>
      </c>
      <c r="K59" s="6">
        <v>180000000</v>
      </c>
      <c r="L59" s="6">
        <v>527403656</v>
      </c>
      <c r="M59" t="s">
        <v>497</v>
      </c>
      <c r="O59">
        <f t="shared" si="0"/>
        <v>0</v>
      </c>
      <c r="P59" s="4">
        <f t="shared" si="1"/>
        <v>1500</v>
      </c>
      <c r="Q59">
        <f t="shared" si="2"/>
        <v>1200000</v>
      </c>
      <c r="R59">
        <f t="shared" si="3"/>
        <v>1200000</v>
      </c>
      <c r="S59" t="str">
        <f t="shared" si="4"/>
        <v>180000000</v>
      </c>
      <c r="T59" t="str">
        <f t="shared" si="5"/>
        <v>180000000</v>
      </c>
      <c r="U59" t="str">
        <f t="shared" si="6"/>
        <v>180000000</v>
      </c>
      <c r="V59" t="str">
        <f t="shared" si="7"/>
        <v>180000000</v>
      </c>
      <c r="W59" t="str">
        <f t="shared" si="8"/>
        <v>180000000</v>
      </c>
      <c r="X59" t="str">
        <f t="shared" si="9"/>
        <v>180000000</v>
      </c>
      <c r="Y59" t="str">
        <f t="shared" si="10"/>
        <v>180000000</v>
      </c>
      <c r="Z59" t="str">
        <f t="shared" si="11"/>
        <v>180000000</v>
      </c>
      <c r="AA59" t="str">
        <f t="shared" si="12"/>
        <v>180000000</v>
      </c>
      <c r="AB59" t="str">
        <f t="shared" si="13"/>
        <v>180000000</v>
      </c>
      <c r="AC59" t="str">
        <f t="shared" si="14"/>
        <v>180000000</v>
      </c>
      <c r="AD59" t="str">
        <f t="shared" si="14"/>
        <v>180000000</v>
      </c>
      <c r="AE59">
        <f t="shared" si="15"/>
        <v>180000000</v>
      </c>
      <c r="AF59">
        <f t="shared" si="16"/>
        <v>527403656</v>
      </c>
      <c r="AG59">
        <f t="shared" si="17"/>
        <v>527403656</v>
      </c>
      <c r="AH59">
        <f t="shared" si="18"/>
        <v>8.4</v>
      </c>
      <c r="AI59">
        <f t="shared" si="19"/>
        <v>1500</v>
      </c>
      <c r="AJ59">
        <f t="shared" si="20"/>
        <v>2008</v>
      </c>
      <c r="AK59">
        <f t="shared" si="21"/>
        <v>527403656</v>
      </c>
    </row>
    <row r="60" spans="1:37" x14ac:dyDescent="0.3">
      <c r="A60" s="6">
        <v>59</v>
      </c>
      <c r="B60" t="s">
        <v>498</v>
      </c>
      <c r="C60" s="5">
        <v>8.4</v>
      </c>
      <c r="D60" t="s">
        <v>499</v>
      </c>
      <c r="E60" s="6">
        <v>1200</v>
      </c>
      <c r="F60">
        <v>1100000</v>
      </c>
      <c r="G60" t="s">
        <v>500</v>
      </c>
      <c r="H60" t="s">
        <v>501</v>
      </c>
      <c r="I60">
        <v>1981</v>
      </c>
      <c r="J60">
        <v>115</v>
      </c>
      <c r="K60" s="6">
        <v>18000000</v>
      </c>
      <c r="L60" s="6">
        <v>389925971</v>
      </c>
      <c r="M60" t="s">
        <v>21</v>
      </c>
      <c r="O60">
        <f t="shared" si="0"/>
        <v>0</v>
      </c>
      <c r="P60" s="4">
        <f t="shared" si="1"/>
        <v>1200</v>
      </c>
      <c r="Q60">
        <f t="shared" si="2"/>
        <v>1100000</v>
      </c>
      <c r="R60">
        <f t="shared" si="3"/>
        <v>1100000</v>
      </c>
      <c r="S60" t="str">
        <f t="shared" si="4"/>
        <v>18000000</v>
      </c>
      <c r="T60" t="str">
        <f t="shared" si="5"/>
        <v>18000000</v>
      </c>
      <c r="U60" t="str">
        <f t="shared" si="6"/>
        <v>18000000</v>
      </c>
      <c r="V60" t="str">
        <f t="shared" si="7"/>
        <v>18000000</v>
      </c>
      <c r="W60" t="str">
        <f t="shared" si="8"/>
        <v>18000000</v>
      </c>
      <c r="X60" t="str">
        <f t="shared" si="9"/>
        <v>18000000</v>
      </c>
      <c r="Y60" t="str">
        <f t="shared" si="10"/>
        <v>18000000</v>
      </c>
      <c r="Z60" t="str">
        <f t="shared" si="11"/>
        <v>18000000</v>
      </c>
      <c r="AA60" t="str">
        <f t="shared" si="12"/>
        <v>18000000</v>
      </c>
      <c r="AB60" t="str">
        <f t="shared" si="13"/>
        <v>18000000</v>
      </c>
      <c r="AC60" t="str">
        <f t="shared" si="14"/>
        <v>18000000</v>
      </c>
      <c r="AD60" t="str">
        <f t="shared" si="14"/>
        <v>18000000</v>
      </c>
      <c r="AE60">
        <f t="shared" si="15"/>
        <v>18000000</v>
      </c>
      <c r="AF60">
        <f t="shared" si="16"/>
        <v>389925971</v>
      </c>
      <c r="AG60">
        <f t="shared" si="17"/>
        <v>389925971</v>
      </c>
      <c r="AH60">
        <f t="shared" si="18"/>
        <v>8.4</v>
      </c>
      <c r="AI60">
        <f t="shared" si="19"/>
        <v>1200</v>
      </c>
      <c r="AJ60">
        <f t="shared" si="20"/>
        <v>1981</v>
      </c>
      <c r="AK60">
        <f t="shared" si="21"/>
        <v>389925971</v>
      </c>
    </row>
    <row r="61" spans="1:37" x14ac:dyDescent="0.3">
      <c r="A61" s="6">
        <v>60</v>
      </c>
      <c r="B61" t="s">
        <v>505</v>
      </c>
      <c r="C61" s="5">
        <v>8.4</v>
      </c>
      <c r="D61" t="s">
        <v>439</v>
      </c>
      <c r="E61" s="6">
        <v>599</v>
      </c>
      <c r="F61">
        <v>424000</v>
      </c>
      <c r="G61" t="s">
        <v>508</v>
      </c>
      <c r="H61" t="s">
        <v>508</v>
      </c>
      <c r="I61">
        <v>2006</v>
      </c>
      <c r="J61">
        <v>137</v>
      </c>
      <c r="K61" s="6">
        <v>2000000</v>
      </c>
      <c r="L61" s="6">
        <v>77672685</v>
      </c>
      <c r="M61" t="s">
        <v>511</v>
      </c>
      <c r="O61">
        <f t="shared" si="0"/>
        <v>0</v>
      </c>
      <c r="P61" s="4">
        <f t="shared" si="1"/>
        <v>599</v>
      </c>
      <c r="Q61">
        <f t="shared" si="2"/>
        <v>424000</v>
      </c>
      <c r="R61">
        <f t="shared" si="3"/>
        <v>424000</v>
      </c>
      <c r="S61" t="str">
        <f t="shared" si="4"/>
        <v>2000000</v>
      </c>
      <c r="T61" t="str">
        <f t="shared" si="5"/>
        <v>2000000</v>
      </c>
      <c r="U61" t="str">
        <f t="shared" si="6"/>
        <v>2000000</v>
      </c>
      <c r="V61" t="str">
        <f t="shared" si="7"/>
        <v>2000000</v>
      </c>
      <c r="W61" t="str">
        <f t="shared" si="8"/>
        <v>2000000</v>
      </c>
      <c r="X61" t="str">
        <f t="shared" si="9"/>
        <v>2000000</v>
      </c>
      <c r="Y61" t="str">
        <f t="shared" si="10"/>
        <v>2000000</v>
      </c>
      <c r="Z61" t="str">
        <f t="shared" si="11"/>
        <v>2000000</v>
      </c>
      <c r="AA61" t="str">
        <f t="shared" si="12"/>
        <v>2000000</v>
      </c>
      <c r="AB61" t="str">
        <f t="shared" si="13"/>
        <v>2000000</v>
      </c>
      <c r="AC61" t="str">
        <f t="shared" si="14"/>
        <v>2000000</v>
      </c>
      <c r="AD61" t="str">
        <f t="shared" si="14"/>
        <v>2000000</v>
      </c>
      <c r="AE61">
        <f t="shared" si="15"/>
        <v>2000000</v>
      </c>
      <c r="AF61">
        <f t="shared" si="16"/>
        <v>77672685</v>
      </c>
      <c r="AG61">
        <f t="shared" si="17"/>
        <v>77672685</v>
      </c>
      <c r="AH61">
        <f t="shared" si="18"/>
        <v>8.4</v>
      </c>
      <c r="AI61">
        <f t="shared" si="19"/>
        <v>599</v>
      </c>
      <c r="AJ61">
        <f t="shared" si="20"/>
        <v>2006</v>
      </c>
      <c r="AK61">
        <f t="shared" si="21"/>
        <v>77672685</v>
      </c>
    </row>
    <row r="62" spans="1:37" x14ac:dyDescent="0.3">
      <c r="A62" s="6">
        <v>61</v>
      </c>
      <c r="B62" t="s">
        <v>512</v>
      </c>
      <c r="C62" s="5">
        <v>8.4</v>
      </c>
      <c r="D62" t="s">
        <v>253</v>
      </c>
      <c r="E62" s="6">
        <v>4600</v>
      </c>
      <c r="F62">
        <v>1300000</v>
      </c>
      <c r="G62" t="s">
        <v>513</v>
      </c>
      <c r="H62" t="s">
        <v>514</v>
      </c>
      <c r="I62">
        <v>2018</v>
      </c>
      <c r="J62">
        <v>149</v>
      </c>
      <c r="K62" s="6">
        <v>321000000</v>
      </c>
      <c r="L62" s="6">
        <v>2052415039</v>
      </c>
      <c r="M62" t="s">
        <v>519</v>
      </c>
      <c r="O62">
        <f t="shared" si="0"/>
        <v>0</v>
      </c>
      <c r="P62" s="4">
        <f t="shared" si="1"/>
        <v>4600</v>
      </c>
      <c r="Q62">
        <f t="shared" si="2"/>
        <v>1300000</v>
      </c>
      <c r="R62">
        <f t="shared" si="3"/>
        <v>1300000</v>
      </c>
      <c r="S62" t="str">
        <f t="shared" si="4"/>
        <v>321000000</v>
      </c>
      <c r="T62" t="str">
        <f t="shared" si="5"/>
        <v>321000000</v>
      </c>
      <c r="U62" t="str">
        <f t="shared" si="6"/>
        <v>321000000</v>
      </c>
      <c r="V62" t="str">
        <f t="shared" si="7"/>
        <v>321000000</v>
      </c>
      <c r="W62" t="str">
        <f t="shared" si="8"/>
        <v>321000000</v>
      </c>
      <c r="X62" t="str">
        <f t="shared" si="9"/>
        <v>321000000</v>
      </c>
      <c r="Y62" t="str">
        <f t="shared" si="10"/>
        <v>321000000</v>
      </c>
      <c r="Z62" t="str">
        <f t="shared" si="11"/>
        <v>321000000</v>
      </c>
      <c r="AA62" t="str">
        <f t="shared" si="12"/>
        <v>321000000</v>
      </c>
      <c r="AB62" t="str">
        <f t="shared" si="13"/>
        <v>321000000</v>
      </c>
      <c r="AC62" t="str">
        <f t="shared" si="14"/>
        <v>321000000</v>
      </c>
      <c r="AD62" t="str">
        <f t="shared" si="14"/>
        <v>321000000</v>
      </c>
      <c r="AE62">
        <f t="shared" si="15"/>
        <v>321000000</v>
      </c>
      <c r="AF62">
        <f t="shared" si="16"/>
        <v>2052415039</v>
      </c>
      <c r="AG62">
        <f t="shared" si="17"/>
        <v>2052415039</v>
      </c>
      <c r="AH62">
        <f t="shared" si="18"/>
        <v>8.4</v>
      </c>
      <c r="AI62">
        <f t="shared" si="19"/>
        <v>4600</v>
      </c>
      <c r="AJ62">
        <f t="shared" si="20"/>
        <v>2018</v>
      </c>
      <c r="AK62">
        <f t="shared" si="21"/>
        <v>2052415039</v>
      </c>
    </row>
    <row r="63" spans="1:37" x14ac:dyDescent="0.3">
      <c r="A63" s="6">
        <v>62</v>
      </c>
      <c r="B63" t="s">
        <v>520</v>
      </c>
      <c r="C63" s="5">
        <v>8.4</v>
      </c>
      <c r="D63" t="s">
        <v>521</v>
      </c>
      <c r="E63" s="6">
        <v>782</v>
      </c>
      <c r="F63">
        <v>247000</v>
      </c>
      <c r="G63" t="s">
        <v>524</v>
      </c>
      <c r="H63" t="s">
        <v>525</v>
      </c>
      <c r="I63">
        <v>1950</v>
      </c>
      <c r="J63">
        <v>110</v>
      </c>
      <c r="K63" s="6">
        <v>1752000</v>
      </c>
      <c r="L63" s="6">
        <v>309467</v>
      </c>
      <c r="M63" t="s">
        <v>21</v>
      </c>
      <c r="O63">
        <f t="shared" si="0"/>
        <v>0</v>
      </c>
      <c r="P63" s="4">
        <f t="shared" si="1"/>
        <v>782</v>
      </c>
      <c r="Q63">
        <f t="shared" si="2"/>
        <v>247000</v>
      </c>
      <c r="R63">
        <f t="shared" si="3"/>
        <v>247000</v>
      </c>
      <c r="S63" t="str">
        <f t="shared" si="4"/>
        <v>1752000</v>
      </c>
      <c r="T63" t="str">
        <f t="shared" si="5"/>
        <v>1752000</v>
      </c>
      <c r="U63" t="str">
        <f t="shared" si="6"/>
        <v>1752000</v>
      </c>
      <c r="V63" t="str">
        <f t="shared" si="7"/>
        <v>1752000</v>
      </c>
      <c r="W63" t="str">
        <f t="shared" si="8"/>
        <v>1752000</v>
      </c>
      <c r="X63" t="str">
        <f t="shared" si="9"/>
        <v>1752000</v>
      </c>
      <c r="Y63" t="str">
        <f t="shared" si="10"/>
        <v>1752000</v>
      </c>
      <c r="Z63" t="str">
        <f t="shared" si="11"/>
        <v>1752000</v>
      </c>
      <c r="AA63" t="str">
        <f t="shared" si="12"/>
        <v>1752000</v>
      </c>
      <c r="AB63" t="str">
        <f t="shared" si="13"/>
        <v>1752000</v>
      </c>
      <c r="AC63" t="str">
        <f t="shared" si="14"/>
        <v>1752000</v>
      </c>
      <c r="AD63" t="str">
        <f t="shared" si="14"/>
        <v>1752000</v>
      </c>
      <c r="AE63">
        <f t="shared" si="15"/>
        <v>1752000</v>
      </c>
      <c r="AF63">
        <f t="shared" si="16"/>
        <v>309467</v>
      </c>
      <c r="AG63">
        <f t="shared" si="17"/>
        <v>309467</v>
      </c>
      <c r="AH63">
        <f t="shared" si="18"/>
        <v>8.4</v>
      </c>
      <c r="AI63">
        <f t="shared" si="19"/>
        <v>782</v>
      </c>
      <c r="AJ63">
        <f t="shared" si="20"/>
        <v>1950</v>
      </c>
      <c r="AK63">
        <f t="shared" si="21"/>
        <v>309467</v>
      </c>
    </row>
    <row r="64" spans="1:37" x14ac:dyDescent="0.3">
      <c r="A64" s="6">
        <v>63</v>
      </c>
      <c r="B64" t="s">
        <v>529</v>
      </c>
      <c r="C64" s="5">
        <v>8.4</v>
      </c>
      <c r="D64" t="s">
        <v>530</v>
      </c>
      <c r="E64" s="6">
        <v>2200</v>
      </c>
      <c r="F64">
        <v>717000</v>
      </c>
      <c r="G64" t="s">
        <v>532</v>
      </c>
      <c r="H64" t="s">
        <v>533</v>
      </c>
      <c r="I64">
        <v>2018</v>
      </c>
      <c r="J64">
        <v>117</v>
      </c>
      <c r="K64" s="6">
        <v>90000000</v>
      </c>
      <c r="L64" s="6">
        <v>393602435</v>
      </c>
      <c r="M64" t="s">
        <v>535</v>
      </c>
      <c r="O64">
        <f t="shared" si="0"/>
        <v>0</v>
      </c>
      <c r="P64" s="4">
        <f t="shared" si="1"/>
        <v>2200</v>
      </c>
      <c r="Q64">
        <f t="shared" si="2"/>
        <v>717000</v>
      </c>
      <c r="R64">
        <f t="shared" si="3"/>
        <v>717000</v>
      </c>
      <c r="S64" t="str">
        <f t="shared" si="4"/>
        <v>90000000</v>
      </c>
      <c r="T64" t="str">
        <f t="shared" si="5"/>
        <v>90000000</v>
      </c>
      <c r="U64" t="str">
        <f t="shared" si="6"/>
        <v>90000000</v>
      </c>
      <c r="V64" t="str">
        <f t="shared" si="7"/>
        <v>90000000</v>
      </c>
      <c r="W64" t="str">
        <f t="shared" si="8"/>
        <v>90000000</v>
      </c>
      <c r="X64" t="str">
        <f t="shared" si="9"/>
        <v>90000000</v>
      </c>
      <c r="Y64" t="str">
        <f t="shared" si="10"/>
        <v>90000000</v>
      </c>
      <c r="Z64" t="str">
        <f t="shared" si="11"/>
        <v>90000000</v>
      </c>
      <c r="AA64" t="str">
        <f t="shared" si="12"/>
        <v>90000000</v>
      </c>
      <c r="AB64" t="str">
        <f t="shared" si="13"/>
        <v>90000000</v>
      </c>
      <c r="AC64" t="str">
        <f t="shared" si="14"/>
        <v>90000000</v>
      </c>
      <c r="AD64" t="str">
        <f t="shared" si="14"/>
        <v>90000000</v>
      </c>
      <c r="AE64">
        <f t="shared" si="15"/>
        <v>90000000</v>
      </c>
      <c r="AF64">
        <f t="shared" si="16"/>
        <v>393602435</v>
      </c>
      <c r="AG64">
        <f t="shared" si="17"/>
        <v>393602435</v>
      </c>
      <c r="AH64">
        <f t="shared" si="18"/>
        <v>8.4</v>
      </c>
      <c r="AI64">
        <f t="shared" si="19"/>
        <v>2200</v>
      </c>
      <c r="AJ64">
        <f t="shared" si="20"/>
        <v>2018</v>
      </c>
      <c r="AK64">
        <f t="shared" si="21"/>
        <v>393602435</v>
      </c>
    </row>
    <row r="65" spans="1:37" x14ac:dyDescent="0.3">
      <c r="A65" s="6">
        <v>64</v>
      </c>
      <c r="B65" t="s">
        <v>536</v>
      </c>
      <c r="C65" s="5">
        <v>8.4</v>
      </c>
      <c r="D65" t="s">
        <v>223</v>
      </c>
      <c r="E65" s="6">
        <v>564</v>
      </c>
      <c r="F65">
        <v>224000</v>
      </c>
      <c r="G65" t="s">
        <v>539</v>
      </c>
      <c r="H65" t="s">
        <v>539</v>
      </c>
      <c r="I65">
        <v>1957</v>
      </c>
      <c r="J65">
        <v>88</v>
      </c>
      <c r="K65" s="6">
        <v>935000</v>
      </c>
      <c r="L65" s="6">
        <v>8290</v>
      </c>
      <c r="M65" t="s">
        <v>21</v>
      </c>
      <c r="O65">
        <f t="shared" si="0"/>
        <v>0</v>
      </c>
      <c r="P65" s="4">
        <f t="shared" si="1"/>
        <v>564</v>
      </c>
      <c r="Q65">
        <f t="shared" si="2"/>
        <v>224000</v>
      </c>
      <c r="R65">
        <f t="shared" si="3"/>
        <v>224000</v>
      </c>
      <c r="S65" t="str">
        <f t="shared" si="4"/>
        <v>935000</v>
      </c>
      <c r="T65" t="str">
        <f t="shared" si="5"/>
        <v>935000</v>
      </c>
      <c r="U65" t="str">
        <f t="shared" si="6"/>
        <v>935000</v>
      </c>
      <c r="V65" t="str">
        <f t="shared" si="7"/>
        <v>935000</v>
      </c>
      <c r="W65" t="str">
        <f t="shared" si="8"/>
        <v>935000</v>
      </c>
      <c r="X65" t="str">
        <f t="shared" si="9"/>
        <v>935000</v>
      </c>
      <c r="Y65" t="str">
        <f t="shared" si="10"/>
        <v>935000</v>
      </c>
      <c r="Z65" t="str">
        <f t="shared" si="11"/>
        <v>935000</v>
      </c>
      <c r="AA65" t="str">
        <f t="shared" si="12"/>
        <v>935000</v>
      </c>
      <c r="AB65" t="str">
        <f t="shared" si="13"/>
        <v>935000</v>
      </c>
      <c r="AC65" t="str">
        <f t="shared" si="14"/>
        <v>935000</v>
      </c>
      <c r="AD65" t="str">
        <f t="shared" si="14"/>
        <v>935000</v>
      </c>
      <c r="AE65">
        <f t="shared" si="15"/>
        <v>935000</v>
      </c>
      <c r="AF65">
        <f t="shared" si="16"/>
        <v>8290</v>
      </c>
      <c r="AG65">
        <f t="shared" si="17"/>
        <v>8290</v>
      </c>
      <c r="AH65">
        <f t="shared" si="18"/>
        <v>8.4</v>
      </c>
      <c r="AI65">
        <f t="shared" si="19"/>
        <v>564</v>
      </c>
      <c r="AJ65">
        <f t="shared" si="20"/>
        <v>1957</v>
      </c>
      <c r="AK65">
        <f t="shared" si="21"/>
        <v>8290</v>
      </c>
    </row>
    <row r="66" spans="1:37" x14ac:dyDescent="0.3">
      <c r="A66" s="6">
        <v>65</v>
      </c>
      <c r="B66" t="s">
        <v>542</v>
      </c>
      <c r="C66" s="5">
        <v>8.4</v>
      </c>
      <c r="D66" t="s">
        <v>185</v>
      </c>
      <c r="E66" s="6">
        <v>394</v>
      </c>
      <c r="F66">
        <v>148000</v>
      </c>
      <c r="G66" t="s">
        <v>524</v>
      </c>
      <c r="H66" t="s">
        <v>545</v>
      </c>
      <c r="I66">
        <v>1957</v>
      </c>
      <c r="J66">
        <v>116</v>
      </c>
      <c r="K66" s="6">
        <v>3000000</v>
      </c>
      <c r="L66" s="6">
        <v>7903</v>
      </c>
      <c r="M66" t="s">
        <v>21</v>
      </c>
      <c r="O66">
        <f t="shared" si="0"/>
        <v>0</v>
      </c>
      <c r="P66" s="4">
        <f t="shared" si="1"/>
        <v>394</v>
      </c>
      <c r="Q66">
        <f t="shared" si="2"/>
        <v>148000</v>
      </c>
      <c r="R66">
        <f t="shared" si="3"/>
        <v>148000</v>
      </c>
      <c r="S66" t="str">
        <f t="shared" si="4"/>
        <v>3000000</v>
      </c>
      <c r="T66" t="str">
        <f t="shared" si="5"/>
        <v>3000000</v>
      </c>
      <c r="U66" t="str">
        <f t="shared" si="6"/>
        <v>3000000</v>
      </c>
      <c r="V66" t="str">
        <f t="shared" si="7"/>
        <v>3000000</v>
      </c>
      <c r="W66" t="str">
        <f t="shared" si="8"/>
        <v>3000000</v>
      </c>
      <c r="X66" t="str">
        <f t="shared" si="9"/>
        <v>3000000</v>
      </c>
      <c r="Y66" t="str">
        <f t="shared" si="10"/>
        <v>3000000</v>
      </c>
      <c r="Z66" t="str">
        <f t="shared" si="11"/>
        <v>3000000</v>
      </c>
      <c r="AA66" t="str">
        <f t="shared" si="12"/>
        <v>3000000</v>
      </c>
      <c r="AB66" t="str">
        <f t="shared" si="13"/>
        <v>3000000</v>
      </c>
      <c r="AC66" t="str">
        <f t="shared" si="14"/>
        <v>3000000</v>
      </c>
      <c r="AD66" t="str">
        <f t="shared" si="14"/>
        <v>3000000</v>
      </c>
      <c r="AE66">
        <f t="shared" si="15"/>
        <v>3000000</v>
      </c>
      <c r="AF66">
        <f t="shared" si="16"/>
        <v>7903</v>
      </c>
      <c r="AG66">
        <f t="shared" si="17"/>
        <v>7903</v>
      </c>
      <c r="AH66">
        <f t="shared" si="18"/>
        <v>8.4</v>
      </c>
      <c r="AI66">
        <f t="shared" si="19"/>
        <v>394</v>
      </c>
      <c r="AJ66">
        <f t="shared" si="20"/>
        <v>1957</v>
      </c>
      <c r="AK66">
        <f t="shared" si="21"/>
        <v>7903</v>
      </c>
    </row>
    <row r="67" spans="1:37" x14ac:dyDescent="0.3">
      <c r="A67" s="6">
        <v>66</v>
      </c>
      <c r="B67" t="s">
        <v>547</v>
      </c>
      <c r="C67" s="5">
        <v>8.4</v>
      </c>
      <c r="D67" t="s">
        <v>548</v>
      </c>
      <c r="E67" s="6">
        <v>2300</v>
      </c>
      <c r="F67">
        <v>1200000</v>
      </c>
      <c r="G67" t="s">
        <v>549</v>
      </c>
      <c r="H67" t="s">
        <v>550</v>
      </c>
      <c r="I67">
        <v>1980</v>
      </c>
      <c r="J67">
        <v>146</v>
      </c>
      <c r="K67" s="6">
        <v>19000000</v>
      </c>
      <c r="L67" s="6">
        <v>47962534</v>
      </c>
      <c r="M67" t="s">
        <v>373</v>
      </c>
      <c r="O67">
        <f t="shared" ref="O67:O130" si="22">IFERROR(VALUE(LEFT(J67, FIND("h", J67)-1))*60, 0) + IFERROR(VALUE(MID(J67, IFERROR(FIND("h", J67), 0)+2, FIND("m", J67)-IFERROR(FIND("h", J67), 0)-2)), 0)</f>
        <v>0</v>
      </c>
      <c r="P67" s="4">
        <f t="shared" ref="P67:P130" si="23">IF(ISNUMBER(SEARCH("K", E67)), VALUE(SUBSTITUTE(E67, "K", "")) * 1000, E67)</f>
        <v>2300</v>
      </c>
      <c r="Q67">
        <f t="shared" ref="Q67:Q130" si="24">IF(ISNUMBER(SEARCH("M", F67)), VALUE(SUBSTITUTE(F67, "M", "")) * 1000000, F67)</f>
        <v>1200000</v>
      </c>
      <c r="R67">
        <f t="shared" ref="R67:R130" si="25">IF(ISNUMBER(SEARCH("K", Q67)), VALUE(SUBSTITUTE(Q67, "K", "")) * 1000, Q67)</f>
        <v>1200000</v>
      </c>
      <c r="S67" t="str">
        <f t="shared" ref="S67:S130" si="26">SUBSTITUTE(K67, " (estimated)", "")</f>
        <v>19000000</v>
      </c>
      <c r="T67" t="str">
        <f t="shared" ref="T67:T130" si="27">IF(ISERROR(FIND("¥", S67)), S67, VALUE(SUBSTITUTE(S67, "¥", "")) / 150.49)</f>
        <v>19000000</v>
      </c>
      <c r="U67" t="str">
        <f t="shared" ref="U67:U130" si="28">IF(ISERROR(FIND("ITL", T67)), T67, VALUE(SUBSTITUTE(T67, "ITL", "")) / 1843.5)</f>
        <v>19000000</v>
      </c>
      <c r="V67" t="str">
        <f t="shared" ref="V67:V130" si="29">IF(ISERROR(FIND("DEM", U67)), U67, VALUE(SUBSTITUTE(U67, "DEM", "")) / 1.87)</f>
        <v>19000000</v>
      </c>
      <c r="W67" t="str">
        <f t="shared" ref="W67:W130" si="30">IF(ISERROR(FIND("DKK", V67)), V67, VALUE(SUBSTITUTE(V67, "DKK", "")) / 0.14)</f>
        <v>19000000</v>
      </c>
      <c r="X67" t="str">
        <f t="shared" ref="X67:X130" si="31">IF(ISERROR(FIND("€", W67)), W67, VALUE(SUBSTITUTE(W67, "€", "")) / 0.96)</f>
        <v>19000000</v>
      </c>
      <c r="Y67" t="str">
        <f t="shared" ref="Y67:Y130" si="32">IF(ISERROR(FIND("£", X67)), X67, VALUE(SUBSTITUTE(X67, "£", "")) / 0.79)</f>
        <v>19000000</v>
      </c>
      <c r="Z67" t="str">
        <f t="shared" ref="Z67:Z130" si="33">IF(ISERROR(FIND("₹", Y67)), Y67, VALUE(SUBSTITUTE(Y67, "₹", "")) / 86.62)</f>
        <v>19000000</v>
      </c>
      <c r="AA67" t="str">
        <f t="shared" ref="AA67:AA130" si="34">IF(ISERROR(FIND("₩", Z67)), Z67, VALUE(SUBSTITUTE(Z67, "₩", "")) / 1434)</f>
        <v>19000000</v>
      </c>
      <c r="AB67" t="str">
        <f t="shared" ref="AB67:AB130" si="35">IF(LEFT(AA67, 1) = "$", MID(AA67, 2, LEN(AA67) - 1), AA67)</f>
        <v>19000000</v>
      </c>
      <c r="AC67" t="str">
        <f t="shared" ref="AC67:AD130" si="36">IF(ISNUMBER(FIND(",", AB67)), SUBSTITUTE(AB67, ",", ""), AB67)</f>
        <v>19000000</v>
      </c>
      <c r="AD67" t="str">
        <f t="shared" si="36"/>
        <v>19000000</v>
      </c>
      <c r="AE67">
        <f t="shared" ref="AE67:AE130" si="37">IFERROR(ROUND(AD67,0),AD67)</f>
        <v>19000000</v>
      </c>
      <c r="AF67">
        <f t="shared" ref="AF67:AF130" si="38">IF(LEFT(L67, 1) = "$", MID(L67, 2, LEN(L67) - 1), L67)</f>
        <v>47962534</v>
      </c>
      <c r="AG67">
        <f t="shared" ref="AG67:AG130" si="39">IF(ISNUMBER(FIND(",", AF67)), SUBSTITUTE(AF67, ",", ""), AF67)</f>
        <v>47962534</v>
      </c>
      <c r="AH67">
        <f t="shared" ref="AH67:AH130" si="40">VALUE(C67)</f>
        <v>8.4</v>
      </c>
      <c r="AI67">
        <f t="shared" ref="AI67:AI130" si="41">VALUE(E67)</f>
        <v>2300</v>
      </c>
      <c r="AJ67">
        <f t="shared" ref="AJ67:AJ130" si="42">VALUE(I67)</f>
        <v>1980</v>
      </c>
      <c r="AK67">
        <f t="shared" ref="AK67:AK130" si="43">IF(LEFT(L67,1)="B", L67, VALUE(L67))</f>
        <v>47962534</v>
      </c>
    </row>
    <row r="68" spans="1:37" x14ac:dyDescent="0.3">
      <c r="A68" s="6">
        <v>67</v>
      </c>
      <c r="B68" t="s">
        <v>553</v>
      </c>
      <c r="C68" s="5">
        <v>8.4</v>
      </c>
      <c r="D68" t="s">
        <v>554</v>
      </c>
      <c r="E68" s="6">
        <v>352</v>
      </c>
      <c r="F68">
        <v>247000</v>
      </c>
      <c r="G68" t="s">
        <v>425</v>
      </c>
      <c r="H68" t="s">
        <v>425</v>
      </c>
      <c r="I68">
        <v>1940</v>
      </c>
      <c r="J68">
        <v>125</v>
      </c>
      <c r="K68" s="6">
        <v>2000000</v>
      </c>
      <c r="L68" s="6">
        <v>972212</v>
      </c>
      <c r="M68" t="s">
        <v>21</v>
      </c>
      <c r="O68">
        <f t="shared" si="22"/>
        <v>0</v>
      </c>
      <c r="P68" s="4">
        <f t="shared" si="23"/>
        <v>352</v>
      </c>
      <c r="Q68">
        <f t="shared" si="24"/>
        <v>247000</v>
      </c>
      <c r="R68">
        <f t="shared" si="25"/>
        <v>247000</v>
      </c>
      <c r="S68" t="str">
        <f t="shared" si="26"/>
        <v>2000000</v>
      </c>
      <c r="T68" t="str">
        <f t="shared" si="27"/>
        <v>2000000</v>
      </c>
      <c r="U68" t="str">
        <f t="shared" si="28"/>
        <v>2000000</v>
      </c>
      <c r="V68" t="str">
        <f t="shared" si="29"/>
        <v>2000000</v>
      </c>
      <c r="W68" t="str">
        <f t="shared" si="30"/>
        <v>2000000</v>
      </c>
      <c r="X68" t="str">
        <f t="shared" si="31"/>
        <v>2000000</v>
      </c>
      <c r="Y68" t="str">
        <f t="shared" si="32"/>
        <v>2000000</v>
      </c>
      <c r="Z68" t="str">
        <f t="shared" si="33"/>
        <v>2000000</v>
      </c>
      <c r="AA68" t="str">
        <f t="shared" si="34"/>
        <v>2000000</v>
      </c>
      <c r="AB68" t="str">
        <f t="shared" si="35"/>
        <v>2000000</v>
      </c>
      <c r="AC68" t="str">
        <f t="shared" si="36"/>
        <v>2000000</v>
      </c>
      <c r="AD68" t="str">
        <f t="shared" si="36"/>
        <v>2000000</v>
      </c>
      <c r="AE68">
        <f t="shared" si="37"/>
        <v>2000000</v>
      </c>
      <c r="AF68">
        <f t="shared" si="38"/>
        <v>972212</v>
      </c>
      <c r="AG68">
        <f t="shared" si="39"/>
        <v>972212</v>
      </c>
      <c r="AH68">
        <f t="shared" si="40"/>
        <v>8.4</v>
      </c>
      <c r="AI68">
        <f t="shared" si="41"/>
        <v>352</v>
      </c>
      <c r="AJ68">
        <f t="shared" si="42"/>
        <v>1940</v>
      </c>
      <c r="AK68">
        <f t="shared" si="43"/>
        <v>972212</v>
      </c>
    </row>
    <row r="69" spans="1:37" x14ac:dyDescent="0.3">
      <c r="A69" s="6">
        <v>68</v>
      </c>
      <c r="B69" t="s">
        <v>559</v>
      </c>
      <c r="C69" s="5">
        <v>8.8000000000000007</v>
      </c>
      <c r="D69" t="s">
        <v>1180</v>
      </c>
      <c r="E69" s="6">
        <v>986</v>
      </c>
      <c r="F69">
        <v>143000</v>
      </c>
      <c r="G69" t="s">
        <v>562</v>
      </c>
      <c r="H69" t="s">
        <v>562</v>
      </c>
      <c r="I69">
        <v>2023</v>
      </c>
      <c r="J69">
        <v>147</v>
      </c>
      <c r="K69" s="6" t="s">
        <v>360</v>
      </c>
      <c r="L69" s="6">
        <v>138288</v>
      </c>
      <c r="M69" t="s">
        <v>564</v>
      </c>
      <c r="O69">
        <f t="shared" si="22"/>
        <v>0</v>
      </c>
      <c r="P69" s="4">
        <f t="shared" si="23"/>
        <v>986</v>
      </c>
      <c r="Q69">
        <f t="shared" si="24"/>
        <v>143000</v>
      </c>
      <c r="R69">
        <f t="shared" si="25"/>
        <v>143000</v>
      </c>
      <c r="S69" t="str">
        <f t="shared" si="26"/>
        <v>Bilgi yok</v>
      </c>
      <c r="T69" t="str">
        <f t="shared" si="27"/>
        <v>Bilgi yok</v>
      </c>
      <c r="U69" t="str">
        <f t="shared" si="28"/>
        <v>Bilgi yok</v>
      </c>
      <c r="V69" t="str">
        <f t="shared" si="29"/>
        <v>Bilgi yok</v>
      </c>
      <c r="W69" t="str">
        <f t="shared" si="30"/>
        <v>Bilgi yok</v>
      </c>
      <c r="X69" t="str">
        <f t="shared" si="31"/>
        <v>Bilgi yok</v>
      </c>
      <c r="Y69" t="str">
        <f t="shared" si="32"/>
        <v>Bilgi yok</v>
      </c>
      <c r="Z69" t="str">
        <f t="shared" si="33"/>
        <v>Bilgi yok</v>
      </c>
      <c r="AA69" t="str">
        <f t="shared" si="34"/>
        <v>Bilgi yok</v>
      </c>
      <c r="AB69" t="str">
        <f t="shared" si="35"/>
        <v>Bilgi yok</v>
      </c>
      <c r="AC69" t="str">
        <f t="shared" si="36"/>
        <v>Bilgi yok</v>
      </c>
      <c r="AD69" t="str">
        <f t="shared" si="36"/>
        <v>Bilgi yok</v>
      </c>
      <c r="AE69" t="str">
        <f t="shared" si="37"/>
        <v>Bilgi yok</v>
      </c>
      <c r="AF69">
        <f t="shared" si="38"/>
        <v>138288</v>
      </c>
      <c r="AG69">
        <f t="shared" si="39"/>
        <v>138288</v>
      </c>
      <c r="AH69">
        <f t="shared" si="40"/>
        <v>8.8000000000000007</v>
      </c>
      <c r="AI69">
        <f t="shared" si="41"/>
        <v>986</v>
      </c>
      <c r="AJ69">
        <f t="shared" si="42"/>
        <v>2023</v>
      </c>
      <c r="AK69">
        <f t="shared" si="43"/>
        <v>138288</v>
      </c>
    </row>
    <row r="70" spans="1:37" x14ac:dyDescent="0.3">
      <c r="A70" s="6">
        <v>69</v>
      </c>
      <c r="B70" t="s">
        <v>565</v>
      </c>
      <c r="C70" s="5">
        <v>8.4</v>
      </c>
      <c r="D70" t="s">
        <v>566</v>
      </c>
      <c r="E70" s="6">
        <v>1600</v>
      </c>
      <c r="F70">
        <v>802000</v>
      </c>
      <c r="G70" t="s">
        <v>568</v>
      </c>
      <c r="H70" t="s">
        <v>568</v>
      </c>
      <c r="I70">
        <v>1986</v>
      </c>
      <c r="J70">
        <v>137</v>
      </c>
      <c r="K70" s="6">
        <v>18500000</v>
      </c>
      <c r="L70" s="6">
        <v>131060248</v>
      </c>
      <c r="M70" t="s">
        <v>373</v>
      </c>
      <c r="O70">
        <f t="shared" si="22"/>
        <v>0</v>
      </c>
      <c r="P70" s="4">
        <f t="shared" si="23"/>
        <v>1600</v>
      </c>
      <c r="Q70">
        <f t="shared" si="24"/>
        <v>802000</v>
      </c>
      <c r="R70">
        <f t="shared" si="25"/>
        <v>802000</v>
      </c>
      <c r="S70" t="str">
        <f t="shared" si="26"/>
        <v>18500000</v>
      </c>
      <c r="T70" t="str">
        <f t="shared" si="27"/>
        <v>18500000</v>
      </c>
      <c r="U70" t="str">
        <f t="shared" si="28"/>
        <v>18500000</v>
      </c>
      <c r="V70" t="str">
        <f t="shared" si="29"/>
        <v>18500000</v>
      </c>
      <c r="W70" t="str">
        <f t="shared" si="30"/>
        <v>18500000</v>
      </c>
      <c r="X70" t="str">
        <f t="shared" si="31"/>
        <v>18500000</v>
      </c>
      <c r="Y70" t="str">
        <f t="shared" si="32"/>
        <v>18500000</v>
      </c>
      <c r="Z70" t="str">
        <f t="shared" si="33"/>
        <v>18500000</v>
      </c>
      <c r="AA70" t="str">
        <f t="shared" si="34"/>
        <v>18500000</v>
      </c>
      <c r="AB70" t="str">
        <f t="shared" si="35"/>
        <v>18500000</v>
      </c>
      <c r="AC70" t="str">
        <f t="shared" si="36"/>
        <v>18500000</v>
      </c>
      <c r="AD70" t="str">
        <f t="shared" si="36"/>
        <v>18500000</v>
      </c>
      <c r="AE70">
        <f t="shared" si="37"/>
        <v>18500000</v>
      </c>
      <c r="AF70">
        <f t="shared" si="38"/>
        <v>131060248</v>
      </c>
      <c r="AG70">
        <f t="shared" si="39"/>
        <v>131060248</v>
      </c>
      <c r="AH70">
        <f t="shared" si="40"/>
        <v>8.4</v>
      </c>
      <c r="AI70">
        <f t="shared" si="41"/>
        <v>1600</v>
      </c>
      <c r="AJ70">
        <f t="shared" si="42"/>
        <v>1986</v>
      </c>
      <c r="AK70">
        <f t="shared" si="43"/>
        <v>131060248</v>
      </c>
    </row>
    <row r="71" spans="1:37" x14ac:dyDescent="0.3">
      <c r="A71" s="6">
        <v>70</v>
      </c>
      <c r="B71" t="s">
        <v>572</v>
      </c>
      <c r="C71" s="5">
        <v>8.4</v>
      </c>
      <c r="D71" t="s">
        <v>573</v>
      </c>
      <c r="E71" s="6">
        <v>2200</v>
      </c>
      <c r="F71">
        <v>1700000</v>
      </c>
      <c r="G71" t="s">
        <v>457</v>
      </c>
      <c r="H71" t="s">
        <v>457</v>
      </c>
      <c r="I71">
        <v>2009</v>
      </c>
      <c r="J71">
        <v>153</v>
      </c>
      <c r="K71" s="6">
        <v>70000000</v>
      </c>
      <c r="L71" s="6">
        <v>321460744</v>
      </c>
      <c r="M71" t="s">
        <v>402</v>
      </c>
      <c r="O71">
        <f t="shared" si="22"/>
        <v>0</v>
      </c>
      <c r="P71" s="4">
        <f t="shared" si="23"/>
        <v>2200</v>
      </c>
      <c r="Q71">
        <f t="shared" si="24"/>
        <v>1700000</v>
      </c>
      <c r="R71">
        <f t="shared" si="25"/>
        <v>1700000</v>
      </c>
      <c r="S71" t="str">
        <f t="shared" si="26"/>
        <v>70000000</v>
      </c>
      <c r="T71" t="str">
        <f t="shared" si="27"/>
        <v>70000000</v>
      </c>
      <c r="U71" t="str">
        <f t="shared" si="28"/>
        <v>70000000</v>
      </c>
      <c r="V71" t="str">
        <f t="shared" si="29"/>
        <v>70000000</v>
      </c>
      <c r="W71" t="str">
        <f t="shared" si="30"/>
        <v>70000000</v>
      </c>
      <c r="X71" t="str">
        <f t="shared" si="31"/>
        <v>70000000</v>
      </c>
      <c r="Y71" t="str">
        <f t="shared" si="32"/>
        <v>70000000</v>
      </c>
      <c r="Z71" t="str">
        <f t="shared" si="33"/>
        <v>70000000</v>
      </c>
      <c r="AA71" t="str">
        <f t="shared" si="34"/>
        <v>70000000</v>
      </c>
      <c r="AB71" t="str">
        <f t="shared" si="35"/>
        <v>70000000</v>
      </c>
      <c r="AC71" t="str">
        <f t="shared" si="36"/>
        <v>70000000</v>
      </c>
      <c r="AD71" t="str">
        <f t="shared" si="36"/>
        <v>70000000</v>
      </c>
      <c r="AE71">
        <f t="shared" si="37"/>
        <v>70000000</v>
      </c>
      <c r="AF71">
        <f t="shared" si="38"/>
        <v>321460744</v>
      </c>
      <c r="AG71">
        <f t="shared" si="39"/>
        <v>321460744</v>
      </c>
      <c r="AH71">
        <f t="shared" si="40"/>
        <v>8.4</v>
      </c>
      <c r="AI71">
        <f t="shared" si="41"/>
        <v>2200</v>
      </c>
      <c r="AJ71">
        <f t="shared" si="42"/>
        <v>2009</v>
      </c>
      <c r="AK71">
        <f t="shared" si="43"/>
        <v>321460744</v>
      </c>
    </row>
    <row r="72" spans="1:37" x14ac:dyDescent="0.3">
      <c r="A72" s="6">
        <v>71</v>
      </c>
      <c r="B72" t="s">
        <v>577</v>
      </c>
      <c r="C72" s="5">
        <v>8.4</v>
      </c>
      <c r="D72" t="s">
        <v>578</v>
      </c>
      <c r="E72" s="6">
        <v>4000</v>
      </c>
      <c r="F72">
        <v>1900000</v>
      </c>
      <c r="G72" t="s">
        <v>37</v>
      </c>
      <c r="H72" t="s">
        <v>38</v>
      </c>
      <c r="I72">
        <v>2012</v>
      </c>
      <c r="J72">
        <v>164</v>
      </c>
      <c r="K72" s="6">
        <v>250000000</v>
      </c>
      <c r="L72" s="6">
        <v>1114976407</v>
      </c>
      <c r="M72" t="s">
        <v>43</v>
      </c>
      <c r="O72">
        <f t="shared" si="22"/>
        <v>0</v>
      </c>
      <c r="P72" s="4">
        <f t="shared" si="23"/>
        <v>4000</v>
      </c>
      <c r="Q72">
        <f t="shared" si="24"/>
        <v>1900000</v>
      </c>
      <c r="R72">
        <f t="shared" si="25"/>
        <v>1900000</v>
      </c>
      <c r="S72" t="str">
        <f t="shared" si="26"/>
        <v>250000000</v>
      </c>
      <c r="T72" t="str">
        <f t="shared" si="27"/>
        <v>250000000</v>
      </c>
      <c r="U72" t="str">
        <f t="shared" si="28"/>
        <v>250000000</v>
      </c>
      <c r="V72" t="str">
        <f t="shared" si="29"/>
        <v>250000000</v>
      </c>
      <c r="W72" t="str">
        <f t="shared" si="30"/>
        <v>250000000</v>
      </c>
      <c r="X72" t="str">
        <f t="shared" si="31"/>
        <v>250000000</v>
      </c>
      <c r="Y72" t="str">
        <f t="shared" si="32"/>
        <v>250000000</v>
      </c>
      <c r="Z72" t="str">
        <f t="shared" si="33"/>
        <v>250000000</v>
      </c>
      <c r="AA72" t="str">
        <f t="shared" si="34"/>
        <v>250000000</v>
      </c>
      <c r="AB72" t="str">
        <f t="shared" si="35"/>
        <v>250000000</v>
      </c>
      <c r="AC72" t="str">
        <f t="shared" si="36"/>
        <v>250000000</v>
      </c>
      <c r="AD72" t="str">
        <f t="shared" si="36"/>
        <v>250000000</v>
      </c>
      <c r="AE72">
        <f t="shared" si="37"/>
        <v>250000000</v>
      </c>
      <c r="AF72">
        <f t="shared" si="38"/>
        <v>1114976407</v>
      </c>
      <c r="AG72">
        <f t="shared" si="39"/>
        <v>1114976407</v>
      </c>
      <c r="AH72">
        <f t="shared" si="40"/>
        <v>8.4</v>
      </c>
      <c r="AI72">
        <f t="shared" si="41"/>
        <v>4000</v>
      </c>
      <c r="AJ72">
        <f t="shared" si="42"/>
        <v>2012</v>
      </c>
      <c r="AK72">
        <f t="shared" si="43"/>
        <v>1114976407</v>
      </c>
    </row>
    <row r="73" spans="1:37" x14ac:dyDescent="0.3">
      <c r="A73" s="6">
        <v>72</v>
      </c>
      <c r="B73" t="s">
        <v>583</v>
      </c>
      <c r="C73" s="5">
        <v>8.4</v>
      </c>
      <c r="D73" t="s">
        <v>584</v>
      </c>
      <c r="E73" s="6">
        <v>1400</v>
      </c>
      <c r="F73">
        <v>638000</v>
      </c>
      <c r="G73" t="s">
        <v>586</v>
      </c>
      <c r="H73" t="s">
        <v>587</v>
      </c>
      <c r="I73">
        <v>2017</v>
      </c>
      <c r="J73">
        <v>105</v>
      </c>
      <c r="K73" s="6">
        <v>175000000</v>
      </c>
      <c r="L73" s="6">
        <v>814641172</v>
      </c>
      <c r="M73" t="s">
        <v>592</v>
      </c>
      <c r="O73">
        <f t="shared" si="22"/>
        <v>0</v>
      </c>
      <c r="P73" s="4">
        <f t="shared" si="23"/>
        <v>1400</v>
      </c>
      <c r="Q73">
        <f t="shared" si="24"/>
        <v>638000</v>
      </c>
      <c r="R73">
        <f t="shared" si="25"/>
        <v>638000</v>
      </c>
      <c r="S73" t="str">
        <f t="shared" si="26"/>
        <v>175000000</v>
      </c>
      <c r="T73" t="str">
        <f t="shared" si="27"/>
        <v>175000000</v>
      </c>
      <c r="U73" t="str">
        <f t="shared" si="28"/>
        <v>175000000</v>
      </c>
      <c r="V73" t="str">
        <f t="shared" si="29"/>
        <v>175000000</v>
      </c>
      <c r="W73" t="str">
        <f t="shared" si="30"/>
        <v>175000000</v>
      </c>
      <c r="X73" t="str">
        <f t="shared" si="31"/>
        <v>175000000</v>
      </c>
      <c r="Y73" t="str">
        <f t="shared" si="32"/>
        <v>175000000</v>
      </c>
      <c r="Z73" t="str">
        <f t="shared" si="33"/>
        <v>175000000</v>
      </c>
      <c r="AA73" t="str">
        <f t="shared" si="34"/>
        <v>175000000</v>
      </c>
      <c r="AB73" t="str">
        <f t="shared" si="35"/>
        <v>175000000</v>
      </c>
      <c r="AC73" t="str">
        <f t="shared" si="36"/>
        <v>175000000</v>
      </c>
      <c r="AD73" t="str">
        <f t="shared" si="36"/>
        <v>175000000</v>
      </c>
      <c r="AE73">
        <f t="shared" si="37"/>
        <v>175000000</v>
      </c>
      <c r="AF73">
        <f t="shared" si="38"/>
        <v>814641172</v>
      </c>
      <c r="AG73">
        <f t="shared" si="39"/>
        <v>814641172</v>
      </c>
      <c r="AH73">
        <f t="shared" si="40"/>
        <v>8.4</v>
      </c>
      <c r="AI73">
        <f t="shared" si="41"/>
        <v>1400</v>
      </c>
      <c r="AJ73">
        <f t="shared" si="42"/>
        <v>2017</v>
      </c>
      <c r="AK73">
        <f t="shared" si="43"/>
        <v>814641172</v>
      </c>
    </row>
    <row r="74" spans="1:37" x14ac:dyDescent="0.3">
      <c r="A74" s="6">
        <v>73</v>
      </c>
      <c r="B74" t="s">
        <v>593</v>
      </c>
      <c r="C74" s="5">
        <v>8.4</v>
      </c>
      <c r="D74" t="s">
        <v>594</v>
      </c>
      <c r="E74" s="6">
        <v>786</v>
      </c>
      <c r="F74">
        <v>444000</v>
      </c>
      <c r="G74" t="s">
        <v>597</v>
      </c>
      <c r="H74" t="s">
        <v>598</v>
      </c>
      <c r="I74">
        <v>1984</v>
      </c>
      <c r="J74">
        <v>160</v>
      </c>
      <c r="K74" s="6">
        <v>18000000</v>
      </c>
      <c r="L74" s="6">
        <v>52108314</v>
      </c>
      <c r="M74" t="s">
        <v>260</v>
      </c>
      <c r="O74">
        <f t="shared" si="22"/>
        <v>0</v>
      </c>
      <c r="P74" s="4">
        <f t="shared" si="23"/>
        <v>786</v>
      </c>
      <c r="Q74">
        <f t="shared" si="24"/>
        <v>444000</v>
      </c>
      <c r="R74">
        <f t="shared" si="25"/>
        <v>444000</v>
      </c>
      <c r="S74" t="str">
        <f t="shared" si="26"/>
        <v>18000000</v>
      </c>
      <c r="T74" t="str">
        <f t="shared" si="27"/>
        <v>18000000</v>
      </c>
      <c r="U74" t="str">
        <f t="shared" si="28"/>
        <v>18000000</v>
      </c>
      <c r="V74" t="str">
        <f t="shared" si="29"/>
        <v>18000000</v>
      </c>
      <c r="W74" t="str">
        <f t="shared" si="30"/>
        <v>18000000</v>
      </c>
      <c r="X74" t="str">
        <f t="shared" si="31"/>
        <v>18000000</v>
      </c>
      <c r="Y74" t="str">
        <f t="shared" si="32"/>
        <v>18000000</v>
      </c>
      <c r="Z74" t="str">
        <f t="shared" si="33"/>
        <v>18000000</v>
      </c>
      <c r="AA74" t="str">
        <f t="shared" si="34"/>
        <v>18000000</v>
      </c>
      <c r="AB74" t="str">
        <f t="shared" si="35"/>
        <v>18000000</v>
      </c>
      <c r="AC74" t="str">
        <f t="shared" si="36"/>
        <v>18000000</v>
      </c>
      <c r="AD74" t="str">
        <f t="shared" si="36"/>
        <v>18000000</v>
      </c>
      <c r="AE74">
        <f t="shared" si="37"/>
        <v>18000000</v>
      </c>
      <c r="AF74">
        <f t="shared" si="38"/>
        <v>52108314</v>
      </c>
      <c r="AG74">
        <f t="shared" si="39"/>
        <v>52108314</v>
      </c>
      <c r="AH74">
        <f t="shared" si="40"/>
        <v>8.4</v>
      </c>
      <c r="AI74">
        <f t="shared" si="41"/>
        <v>786</v>
      </c>
      <c r="AJ74">
        <f t="shared" si="42"/>
        <v>1984</v>
      </c>
      <c r="AK74">
        <f t="shared" si="43"/>
        <v>52108314</v>
      </c>
    </row>
    <row r="75" spans="1:37" x14ac:dyDescent="0.3">
      <c r="A75" s="6">
        <v>74</v>
      </c>
      <c r="B75" t="s">
        <v>602</v>
      </c>
      <c r="C75" s="5">
        <v>8.3000000000000007</v>
      </c>
      <c r="D75" t="s">
        <v>604</v>
      </c>
      <c r="E75" s="6">
        <v>818</v>
      </c>
      <c r="F75">
        <v>1100000</v>
      </c>
      <c r="G75" t="s">
        <v>606</v>
      </c>
      <c r="H75" t="s">
        <v>606</v>
      </c>
      <c r="I75">
        <v>1995</v>
      </c>
      <c r="J75">
        <v>81</v>
      </c>
      <c r="K75" s="6">
        <v>30000000</v>
      </c>
      <c r="L75" s="6">
        <v>394436586</v>
      </c>
      <c r="M75" t="s">
        <v>21</v>
      </c>
      <c r="O75">
        <f t="shared" si="22"/>
        <v>0</v>
      </c>
      <c r="P75" s="4">
        <f t="shared" si="23"/>
        <v>818</v>
      </c>
      <c r="Q75">
        <f t="shared" si="24"/>
        <v>1100000</v>
      </c>
      <c r="R75">
        <f t="shared" si="25"/>
        <v>1100000</v>
      </c>
      <c r="S75" t="str">
        <f t="shared" si="26"/>
        <v>30000000</v>
      </c>
      <c r="T75" t="str">
        <f t="shared" si="27"/>
        <v>30000000</v>
      </c>
      <c r="U75" t="str">
        <f t="shared" si="28"/>
        <v>30000000</v>
      </c>
      <c r="V75" t="str">
        <f t="shared" si="29"/>
        <v>30000000</v>
      </c>
      <c r="W75" t="str">
        <f t="shared" si="30"/>
        <v>30000000</v>
      </c>
      <c r="X75" t="str">
        <f t="shared" si="31"/>
        <v>30000000</v>
      </c>
      <c r="Y75" t="str">
        <f t="shared" si="32"/>
        <v>30000000</v>
      </c>
      <c r="Z75" t="str">
        <f t="shared" si="33"/>
        <v>30000000</v>
      </c>
      <c r="AA75" t="str">
        <f t="shared" si="34"/>
        <v>30000000</v>
      </c>
      <c r="AB75" t="str">
        <f t="shared" si="35"/>
        <v>30000000</v>
      </c>
      <c r="AC75" t="str">
        <f t="shared" si="36"/>
        <v>30000000</v>
      </c>
      <c r="AD75" t="str">
        <f t="shared" si="36"/>
        <v>30000000</v>
      </c>
      <c r="AE75">
        <f t="shared" si="37"/>
        <v>30000000</v>
      </c>
      <c r="AF75">
        <f t="shared" si="38"/>
        <v>394436586</v>
      </c>
      <c r="AG75">
        <f t="shared" si="39"/>
        <v>394436586</v>
      </c>
      <c r="AH75">
        <f t="shared" si="40"/>
        <v>8.3000000000000007</v>
      </c>
      <c r="AI75">
        <f t="shared" si="41"/>
        <v>818</v>
      </c>
      <c r="AJ75">
        <f t="shared" si="42"/>
        <v>1995</v>
      </c>
      <c r="AK75">
        <f t="shared" si="43"/>
        <v>394436586</v>
      </c>
    </row>
    <row r="76" spans="1:37" x14ac:dyDescent="0.3">
      <c r="A76" s="6">
        <v>75</v>
      </c>
      <c r="B76" t="s">
        <v>610</v>
      </c>
      <c r="C76" s="5">
        <v>8.4</v>
      </c>
      <c r="D76" t="s">
        <v>253</v>
      </c>
      <c r="E76" s="6">
        <v>9600</v>
      </c>
      <c r="F76">
        <v>1300000</v>
      </c>
      <c r="G76" t="s">
        <v>513</v>
      </c>
      <c r="H76" t="s">
        <v>514</v>
      </c>
      <c r="I76">
        <v>2019</v>
      </c>
      <c r="J76">
        <v>181</v>
      </c>
      <c r="K76" s="6">
        <v>356000000</v>
      </c>
      <c r="L76" s="6">
        <v>2799439100</v>
      </c>
      <c r="M76" t="s">
        <v>21</v>
      </c>
      <c r="O76">
        <f t="shared" si="22"/>
        <v>0</v>
      </c>
      <c r="P76" s="4">
        <f t="shared" si="23"/>
        <v>9600</v>
      </c>
      <c r="Q76">
        <f t="shared" si="24"/>
        <v>1300000</v>
      </c>
      <c r="R76">
        <f t="shared" si="25"/>
        <v>1300000</v>
      </c>
      <c r="S76" t="str">
        <f t="shared" si="26"/>
        <v>356000000</v>
      </c>
      <c r="T76" t="str">
        <f t="shared" si="27"/>
        <v>356000000</v>
      </c>
      <c r="U76" t="str">
        <f t="shared" si="28"/>
        <v>356000000</v>
      </c>
      <c r="V76" t="str">
        <f t="shared" si="29"/>
        <v>356000000</v>
      </c>
      <c r="W76" t="str">
        <f t="shared" si="30"/>
        <v>356000000</v>
      </c>
      <c r="X76" t="str">
        <f t="shared" si="31"/>
        <v>356000000</v>
      </c>
      <c r="Y76" t="str">
        <f t="shared" si="32"/>
        <v>356000000</v>
      </c>
      <c r="Z76" t="str">
        <f t="shared" si="33"/>
        <v>356000000</v>
      </c>
      <c r="AA76" t="str">
        <f t="shared" si="34"/>
        <v>356000000</v>
      </c>
      <c r="AB76" t="str">
        <f t="shared" si="35"/>
        <v>356000000</v>
      </c>
      <c r="AC76" t="str">
        <f t="shared" si="36"/>
        <v>356000000</v>
      </c>
      <c r="AD76" t="str">
        <f t="shared" si="36"/>
        <v>356000000</v>
      </c>
      <c r="AE76">
        <f t="shared" si="37"/>
        <v>356000000</v>
      </c>
      <c r="AF76">
        <f t="shared" si="38"/>
        <v>2799439100</v>
      </c>
      <c r="AG76">
        <f t="shared" si="39"/>
        <v>2799439100</v>
      </c>
      <c r="AH76">
        <f t="shared" si="40"/>
        <v>8.4</v>
      </c>
      <c r="AI76">
        <f t="shared" si="41"/>
        <v>9600</v>
      </c>
      <c r="AJ76">
        <f t="shared" si="42"/>
        <v>2019</v>
      </c>
      <c r="AK76">
        <f t="shared" si="43"/>
        <v>2799439100</v>
      </c>
    </row>
    <row r="77" spans="1:37" x14ac:dyDescent="0.3">
      <c r="A77" s="6">
        <v>76</v>
      </c>
      <c r="B77" t="s">
        <v>615</v>
      </c>
      <c r="C77" s="5">
        <v>8.3000000000000007</v>
      </c>
      <c r="D77" t="s">
        <v>616</v>
      </c>
      <c r="E77" s="6">
        <v>1300</v>
      </c>
      <c r="F77">
        <v>669000</v>
      </c>
      <c r="G77" t="s">
        <v>618</v>
      </c>
      <c r="H77" t="s">
        <v>619</v>
      </c>
      <c r="I77">
        <v>2003</v>
      </c>
      <c r="J77">
        <v>120</v>
      </c>
      <c r="K77" s="6">
        <v>3000000</v>
      </c>
      <c r="L77" s="6">
        <v>17592355</v>
      </c>
      <c r="M77" t="s">
        <v>310</v>
      </c>
      <c r="O77">
        <f t="shared" si="22"/>
        <v>0</v>
      </c>
      <c r="P77" s="4">
        <f t="shared" si="23"/>
        <v>1300</v>
      </c>
      <c r="Q77">
        <f t="shared" si="24"/>
        <v>669000</v>
      </c>
      <c r="R77">
        <f t="shared" si="25"/>
        <v>669000</v>
      </c>
      <c r="S77" t="str">
        <f t="shared" si="26"/>
        <v>3000000</v>
      </c>
      <c r="T77" t="str">
        <f t="shared" si="27"/>
        <v>3000000</v>
      </c>
      <c r="U77" t="str">
        <f t="shared" si="28"/>
        <v>3000000</v>
      </c>
      <c r="V77" t="str">
        <f t="shared" si="29"/>
        <v>3000000</v>
      </c>
      <c r="W77" t="str">
        <f t="shared" si="30"/>
        <v>3000000</v>
      </c>
      <c r="X77" t="str">
        <f t="shared" si="31"/>
        <v>3000000</v>
      </c>
      <c r="Y77" t="str">
        <f t="shared" si="32"/>
        <v>3000000</v>
      </c>
      <c r="Z77" t="str">
        <f t="shared" si="33"/>
        <v>3000000</v>
      </c>
      <c r="AA77" t="str">
        <f t="shared" si="34"/>
        <v>3000000</v>
      </c>
      <c r="AB77" t="str">
        <f t="shared" si="35"/>
        <v>3000000</v>
      </c>
      <c r="AC77" t="str">
        <f t="shared" si="36"/>
        <v>3000000</v>
      </c>
      <c r="AD77" t="str">
        <f t="shared" si="36"/>
        <v>3000000</v>
      </c>
      <c r="AE77">
        <f t="shared" si="37"/>
        <v>3000000</v>
      </c>
      <c r="AF77">
        <f t="shared" si="38"/>
        <v>17592355</v>
      </c>
      <c r="AG77">
        <f t="shared" si="39"/>
        <v>17592355</v>
      </c>
      <c r="AH77">
        <f t="shared" si="40"/>
        <v>8.3000000000000007</v>
      </c>
      <c r="AI77">
        <f t="shared" si="41"/>
        <v>1300</v>
      </c>
      <c r="AJ77">
        <f t="shared" si="42"/>
        <v>2003</v>
      </c>
      <c r="AK77">
        <f t="shared" si="43"/>
        <v>17592355</v>
      </c>
    </row>
    <row r="78" spans="1:37" x14ac:dyDescent="0.3">
      <c r="A78" s="6">
        <v>77</v>
      </c>
      <c r="B78" t="s">
        <v>622</v>
      </c>
      <c r="C78" s="5">
        <v>8.3000000000000007</v>
      </c>
      <c r="D78" t="s">
        <v>623</v>
      </c>
      <c r="E78" s="6">
        <v>1100</v>
      </c>
      <c r="F78">
        <v>534000</v>
      </c>
      <c r="G78" t="s">
        <v>625</v>
      </c>
      <c r="H78" t="s">
        <v>625</v>
      </c>
      <c r="I78">
        <v>1964</v>
      </c>
      <c r="J78">
        <v>95</v>
      </c>
      <c r="K78" s="6">
        <v>1800000</v>
      </c>
      <c r="L78" s="6">
        <v>9631984</v>
      </c>
      <c r="M78" t="s">
        <v>373</v>
      </c>
      <c r="O78">
        <f t="shared" si="22"/>
        <v>0</v>
      </c>
      <c r="P78" s="4">
        <f t="shared" si="23"/>
        <v>1100</v>
      </c>
      <c r="Q78">
        <f t="shared" si="24"/>
        <v>534000</v>
      </c>
      <c r="R78">
        <f t="shared" si="25"/>
        <v>534000</v>
      </c>
      <c r="S78" t="str">
        <f t="shared" si="26"/>
        <v>1800000</v>
      </c>
      <c r="T78" t="str">
        <f t="shared" si="27"/>
        <v>1800000</v>
      </c>
      <c r="U78" t="str">
        <f t="shared" si="28"/>
        <v>1800000</v>
      </c>
      <c r="V78" t="str">
        <f t="shared" si="29"/>
        <v>1800000</v>
      </c>
      <c r="W78" t="str">
        <f t="shared" si="30"/>
        <v>1800000</v>
      </c>
      <c r="X78" t="str">
        <f t="shared" si="31"/>
        <v>1800000</v>
      </c>
      <c r="Y78" t="str">
        <f t="shared" si="32"/>
        <v>1800000</v>
      </c>
      <c r="Z78" t="str">
        <f t="shared" si="33"/>
        <v>1800000</v>
      </c>
      <c r="AA78" t="str">
        <f t="shared" si="34"/>
        <v>1800000</v>
      </c>
      <c r="AB78" t="str">
        <f t="shared" si="35"/>
        <v>1800000</v>
      </c>
      <c r="AC78" t="str">
        <f t="shared" si="36"/>
        <v>1800000</v>
      </c>
      <c r="AD78" t="str">
        <f t="shared" si="36"/>
        <v>1800000</v>
      </c>
      <c r="AE78">
        <f t="shared" si="37"/>
        <v>1800000</v>
      </c>
      <c r="AF78">
        <f t="shared" si="38"/>
        <v>9631984</v>
      </c>
      <c r="AG78">
        <f t="shared" si="39"/>
        <v>9631984</v>
      </c>
      <c r="AH78">
        <f t="shared" si="40"/>
        <v>8.3000000000000007</v>
      </c>
      <c r="AI78">
        <f t="shared" si="41"/>
        <v>1100</v>
      </c>
      <c r="AJ78">
        <f t="shared" si="42"/>
        <v>1964</v>
      </c>
      <c r="AK78">
        <f t="shared" si="43"/>
        <v>9631984</v>
      </c>
    </row>
    <row r="79" spans="1:37" x14ac:dyDescent="0.3">
      <c r="A79" s="6">
        <v>78</v>
      </c>
      <c r="B79" t="s">
        <v>403</v>
      </c>
      <c r="C79" s="5">
        <v>8.3000000000000007</v>
      </c>
      <c r="D79" t="s">
        <v>108</v>
      </c>
      <c r="E79" s="6">
        <v>1100</v>
      </c>
      <c r="F79">
        <v>1100000</v>
      </c>
      <c r="G79" t="s">
        <v>630</v>
      </c>
      <c r="H79" t="s">
        <v>631</v>
      </c>
      <c r="I79">
        <v>1997</v>
      </c>
      <c r="J79">
        <v>126</v>
      </c>
      <c r="K79" s="6">
        <v>10000000</v>
      </c>
      <c r="L79" s="6">
        <v>225933435</v>
      </c>
      <c r="M79" t="s">
        <v>21</v>
      </c>
      <c r="O79">
        <f t="shared" si="22"/>
        <v>0</v>
      </c>
      <c r="P79" s="4">
        <f t="shared" si="23"/>
        <v>1100</v>
      </c>
      <c r="Q79">
        <f t="shared" si="24"/>
        <v>1100000</v>
      </c>
      <c r="R79">
        <f t="shared" si="25"/>
        <v>1100000</v>
      </c>
      <c r="S79" t="str">
        <f t="shared" si="26"/>
        <v>10000000</v>
      </c>
      <c r="T79" t="str">
        <f t="shared" si="27"/>
        <v>10000000</v>
      </c>
      <c r="U79" t="str">
        <f t="shared" si="28"/>
        <v>10000000</v>
      </c>
      <c r="V79" t="str">
        <f t="shared" si="29"/>
        <v>10000000</v>
      </c>
      <c r="W79" t="str">
        <f t="shared" si="30"/>
        <v>10000000</v>
      </c>
      <c r="X79" t="str">
        <f t="shared" si="31"/>
        <v>10000000</v>
      </c>
      <c r="Y79" t="str">
        <f t="shared" si="32"/>
        <v>10000000</v>
      </c>
      <c r="Z79" t="str">
        <f t="shared" si="33"/>
        <v>10000000</v>
      </c>
      <c r="AA79" t="str">
        <f t="shared" si="34"/>
        <v>10000000</v>
      </c>
      <c r="AB79" t="str">
        <f t="shared" si="35"/>
        <v>10000000</v>
      </c>
      <c r="AC79" t="str">
        <f t="shared" si="36"/>
        <v>10000000</v>
      </c>
      <c r="AD79" t="str">
        <f t="shared" si="36"/>
        <v>10000000</v>
      </c>
      <c r="AE79">
        <f t="shared" si="37"/>
        <v>10000000</v>
      </c>
      <c r="AF79">
        <f t="shared" si="38"/>
        <v>225933435</v>
      </c>
      <c r="AG79">
        <f t="shared" si="39"/>
        <v>225933435</v>
      </c>
      <c r="AH79">
        <f t="shared" si="40"/>
        <v>8.3000000000000007</v>
      </c>
      <c r="AI79">
        <f t="shared" si="41"/>
        <v>1100</v>
      </c>
      <c r="AJ79">
        <f t="shared" si="42"/>
        <v>1997</v>
      </c>
      <c r="AK79">
        <f t="shared" si="43"/>
        <v>225933435</v>
      </c>
    </row>
    <row r="80" spans="1:37" x14ac:dyDescent="0.3">
      <c r="A80" s="6">
        <v>79</v>
      </c>
      <c r="B80" t="s">
        <v>635</v>
      </c>
      <c r="C80" s="5">
        <v>8.3000000000000007</v>
      </c>
      <c r="D80" t="s">
        <v>12</v>
      </c>
      <c r="E80" s="6">
        <v>3100</v>
      </c>
      <c r="F80">
        <v>1200000</v>
      </c>
      <c r="G80" t="s">
        <v>636</v>
      </c>
      <c r="H80" t="s">
        <v>637</v>
      </c>
      <c r="I80">
        <v>1999</v>
      </c>
      <c r="J80">
        <v>122</v>
      </c>
      <c r="K80" s="6">
        <v>15000000</v>
      </c>
      <c r="L80" s="6">
        <v>356296601</v>
      </c>
      <c r="M80" t="s">
        <v>21</v>
      </c>
      <c r="O80">
        <f t="shared" si="22"/>
        <v>0</v>
      </c>
      <c r="P80" s="4">
        <f t="shared" si="23"/>
        <v>3100</v>
      </c>
      <c r="Q80">
        <f t="shared" si="24"/>
        <v>1200000</v>
      </c>
      <c r="R80">
        <f t="shared" si="25"/>
        <v>1200000</v>
      </c>
      <c r="S80" t="str">
        <f t="shared" si="26"/>
        <v>15000000</v>
      </c>
      <c r="T80" t="str">
        <f t="shared" si="27"/>
        <v>15000000</v>
      </c>
      <c r="U80" t="str">
        <f t="shared" si="28"/>
        <v>15000000</v>
      </c>
      <c r="V80" t="str">
        <f t="shared" si="29"/>
        <v>15000000</v>
      </c>
      <c r="W80" t="str">
        <f t="shared" si="30"/>
        <v>15000000</v>
      </c>
      <c r="X80" t="str">
        <f t="shared" si="31"/>
        <v>15000000</v>
      </c>
      <c r="Y80" t="str">
        <f t="shared" si="32"/>
        <v>15000000</v>
      </c>
      <c r="Z80" t="str">
        <f t="shared" si="33"/>
        <v>15000000</v>
      </c>
      <c r="AA80" t="str">
        <f t="shared" si="34"/>
        <v>15000000</v>
      </c>
      <c r="AB80" t="str">
        <f t="shared" si="35"/>
        <v>15000000</v>
      </c>
      <c r="AC80" t="str">
        <f t="shared" si="36"/>
        <v>15000000</v>
      </c>
      <c r="AD80" t="str">
        <f t="shared" si="36"/>
        <v>15000000</v>
      </c>
      <c r="AE80">
        <f t="shared" si="37"/>
        <v>15000000</v>
      </c>
      <c r="AF80">
        <f t="shared" si="38"/>
        <v>356296601</v>
      </c>
      <c r="AG80">
        <f t="shared" si="39"/>
        <v>356296601</v>
      </c>
      <c r="AH80">
        <f t="shared" si="40"/>
        <v>8.3000000000000007</v>
      </c>
      <c r="AI80">
        <f t="shared" si="41"/>
        <v>3100</v>
      </c>
      <c r="AJ80">
        <f t="shared" si="42"/>
        <v>1999</v>
      </c>
      <c r="AK80">
        <f t="shared" si="43"/>
        <v>356296601</v>
      </c>
    </row>
    <row r="81" spans="1:37" x14ac:dyDescent="0.3">
      <c r="A81" s="6">
        <v>80</v>
      </c>
      <c r="B81" t="s">
        <v>641</v>
      </c>
      <c r="C81" s="5">
        <v>8.4</v>
      </c>
      <c r="D81" t="s">
        <v>223</v>
      </c>
      <c r="E81" s="6">
        <v>611</v>
      </c>
      <c r="F81">
        <v>277000</v>
      </c>
      <c r="G81" t="s">
        <v>644</v>
      </c>
      <c r="H81" t="s">
        <v>644</v>
      </c>
      <c r="I81">
        <v>1981</v>
      </c>
      <c r="J81">
        <v>149</v>
      </c>
      <c r="K81" s="6">
        <v>17112299</v>
      </c>
      <c r="L81" s="6">
        <v>11488778</v>
      </c>
      <c r="M81" t="s">
        <v>647</v>
      </c>
      <c r="O81">
        <f t="shared" si="22"/>
        <v>0</v>
      </c>
      <c r="P81" s="4">
        <f t="shared" si="23"/>
        <v>611</v>
      </c>
      <c r="Q81">
        <f t="shared" si="24"/>
        <v>277000</v>
      </c>
      <c r="R81">
        <f t="shared" si="25"/>
        <v>277000</v>
      </c>
      <c r="S81" t="str">
        <f t="shared" si="26"/>
        <v>17112299</v>
      </c>
      <c r="T81" t="str">
        <f t="shared" si="27"/>
        <v>17112299</v>
      </c>
      <c r="U81" t="str">
        <f t="shared" si="28"/>
        <v>17112299</v>
      </c>
      <c r="V81" t="str">
        <f t="shared" si="29"/>
        <v>17112299</v>
      </c>
      <c r="W81" t="str">
        <f t="shared" si="30"/>
        <v>17112299</v>
      </c>
      <c r="X81" t="str">
        <f t="shared" si="31"/>
        <v>17112299</v>
      </c>
      <c r="Y81" t="str">
        <f t="shared" si="32"/>
        <v>17112299</v>
      </c>
      <c r="Z81" t="str">
        <f t="shared" si="33"/>
        <v>17112299</v>
      </c>
      <c r="AA81" t="str">
        <f t="shared" si="34"/>
        <v>17112299</v>
      </c>
      <c r="AB81" t="str">
        <f t="shared" si="35"/>
        <v>17112299</v>
      </c>
      <c r="AC81" t="str">
        <f t="shared" si="36"/>
        <v>17112299</v>
      </c>
      <c r="AD81" s="6" t="str">
        <f t="shared" si="36"/>
        <v>17112299</v>
      </c>
      <c r="AE81">
        <f t="shared" si="37"/>
        <v>17112299</v>
      </c>
      <c r="AF81">
        <f t="shared" si="38"/>
        <v>11488778</v>
      </c>
      <c r="AG81">
        <f t="shared" si="39"/>
        <v>11488778</v>
      </c>
      <c r="AH81">
        <f t="shared" si="40"/>
        <v>8.4</v>
      </c>
      <c r="AI81">
        <f t="shared" si="41"/>
        <v>611</v>
      </c>
      <c r="AJ81">
        <f t="shared" si="42"/>
        <v>1981</v>
      </c>
      <c r="AK81">
        <f t="shared" si="43"/>
        <v>11488778</v>
      </c>
    </row>
    <row r="82" spans="1:37" x14ac:dyDescent="0.3">
      <c r="A82" s="6">
        <v>81</v>
      </c>
      <c r="B82" t="s">
        <v>648</v>
      </c>
      <c r="C82" s="5">
        <v>8.3000000000000007</v>
      </c>
      <c r="D82" t="s">
        <v>649</v>
      </c>
      <c r="E82" s="6">
        <v>1500</v>
      </c>
      <c r="F82">
        <v>1100000</v>
      </c>
      <c r="G82" t="s">
        <v>650</v>
      </c>
      <c r="H82" t="s">
        <v>651</v>
      </c>
      <c r="I82">
        <v>1995</v>
      </c>
      <c r="J82">
        <v>178</v>
      </c>
      <c r="K82" s="6">
        <v>72000000</v>
      </c>
      <c r="L82" s="6">
        <v>213216216</v>
      </c>
      <c r="M82" t="s">
        <v>21</v>
      </c>
      <c r="O82">
        <f t="shared" si="22"/>
        <v>0</v>
      </c>
      <c r="P82" s="4">
        <f t="shared" si="23"/>
        <v>1500</v>
      </c>
      <c r="Q82">
        <f t="shared" si="24"/>
        <v>1100000</v>
      </c>
      <c r="R82">
        <f t="shared" si="25"/>
        <v>1100000</v>
      </c>
      <c r="S82" t="str">
        <f t="shared" si="26"/>
        <v>72000000</v>
      </c>
      <c r="T82" t="str">
        <f t="shared" si="27"/>
        <v>72000000</v>
      </c>
      <c r="U82" t="str">
        <f t="shared" si="28"/>
        <v>72000000</v>
      </c>
      <c r="V82" t="str">
        <f t="shared" si="29"/>
        <v>72000000</v>
      </c>
      <c r="W82" t="str">
        <f t="shared" si="30"/>
        <v>72000000</v>
      </c>
      <c r="X82" t="str">
        <f t="shared" si="31"/>
        <v>72000000</v>
      </c>
      <c r="Y82" t="str">
        <f t="shared" si="32"/>
        <v>72000000</v>
      </c>
      <c r="Z82" t="str">
        <f t="shared" si="33"/>
        <v>72000000</v>
      </c>
      <c r="AA82" t="str">
        <f t="shared" si="34"/>
        <v>72000000</v>
      </c>
      <c r="AB82" t="str">
        <f t="shared" si="35"/>
        <v>72000000</v>
      </c>
      <c r="AC82" t="str">
        <f t="shared" si="36"/>
        <v>72000000</v>
      </c>
      <c r="AD82" t="str">
        <f t="shared" si="36"/>
        <v>72000000</v>
      </c>
      <c r="AE82">
        <f t="shared" si="37"/>
        <v>72000000</v>
      </c>
      <c r="AF82">
        <f t="shared" si="38"/>
        <v>213216216</v>
      </c>
      <c r="AG82">
        <f t="shared" si="39"/>
        <v>213216216</v>
      </c>
      <c r="AH82">
        <f t="shared" si="40"/>
        <v>8.3000000000000007</v>
      </c>
      <c r="AI82">
        <f t="shared" si="41"/>
        <v>1500</v>
      </c>
      <c r="AJ82">
        <f t="shared" si="42"/>
        <v>1995</v>
      </c>
      <c r="AK82">
        <f t="shared" si="43"/>
        <v>213216216</v>
      </c>
    </row>
    <row r="83" spans="1:37" x14ac:dyDescent="0.3">
      <c r="A83" s="6">
        <v>82</v>
      </c>
      <c r="B83" t="s">
        <v>654</v>
      </c>
      <c r="C83" s="5">
        <v>8.3000000000000007</v>
      </c>
      <c r="D83" t="s">
        <v>655</v>
      </c>
      <c r="E83" s="6">
        <v>860</v>
      </c>
      <c r="F83">
        <v>454000</v>
      </c>
      <c r="G83" t="s">
        <v>277</v>
      </c>
      <c r="H83" t="s">
        <v>277</v>
      </c>
      <c r="I83">
        <v>1997</v>
      </c>
      <c r="J83">
        <v>133</v>
      </c>
      <c r="K83" s="6">
        <v>15947904</v>
      </c>
      <c r="L83" s="6">
        <v>170503609</v>
      </c>
      <c r="M83" t="s">
        <v>212</v>
      </c>
      <c r="O83">
        <f t="shared" si="22"/>
        <v>0</v>
      </c>
      <c r="P83" s="4">
        <f t="shared" si="23"/>
        <v>860</v>
      </c>
      <c r="Q83">
        <f t="shared" si="24"/>
        <v>454000</v>
      </c>
      <c r="R83">
        <f t="shared" si="25"/>
        <v>454000</v>
      </c>
      <c r="S83" t="str">
        <f>SUBSTITUTE(K83, " (estimated)", "")</f>
        <v>15947904</v>
      </c>
      <c r="T83" t="str">
        <f t="shared" si="27"/>
        <v>15947904</v>
      </c>
      <c r="U83" t="str">
        <f t="shared" si="28"/>
        <v>15947904</v>
      </c>
      <c r="V83" t="str">
        <f t="shared" si="29"/>
        <v>15947904</v>
      </c>
      <c r="W83" t="str">
        <f t="shared" si="30"/>
        <v>15947904</v>
      </c>
      <c r="X83" t="str">
        <f t="shared" si="31"/>
        <v>15947904</v>
      </c>
      <c r="Y83" t="str">
        <f t="shared" si="32"/>
        <v>15947904</v>
      </c>
      <c r="Z83" t="str">
        <f t="shared" si="33"/>
        <v>15947904</v>
      </c>
      <c r="AA83" t="str">
        <f t="shared" si="34"/>
        <v>15947904</v>
      </c>
      <c r="AB83" t="str">
        <f t="shared" si="35"/>
        <v>15947904</v>
      </c>
      <c r="AC83" t="str">
        <f t="shared" si="36"/>
        <v>15947904</v>
      </c>
      <c r="AD83" s="6" t="str">
        <f t="shared" si="36"/>
        <v>15947904</v>
      </c>
      <c r="AE83">
        <f t="shared" si="37"/>
        <v>15947904</v>
      </c>
      <c r="AF83">
        <f t="shared" si="38"/>
        <v>170503609</v>
      </c>
      <c r="AG83">
        <f t="shared" si="39"/>
        <v>170503609</v>
      </c>
      <c r="AH83">
        <f t="shared" si="40"/>
        <v>8.3000000000000007</v>
      </c>
      <c r="AI83">
        <f t="shared" si="41"/>
        <v>860</v>
      </c>
      <c r="AJ83">
        <f t="shared" si="42"/>
        <v>1997</v>
      </c>
      <c r="AK83">
        <f t="shared" si="43"/>
        <v>170503609</v>
      </c>
    </row>
    <row r="84" spans="1:37" x14ac:dyDescent="0.3">
      <c r="A84" s="6">
        <v>83</v>
      </c>
      <c r="B84" t="s">
        <v>660</v>
      </c>
      <c r="C84" s="5">
        <v>8.4</v>
      </c>
      <c r="D84" t="s">
        <v>661</v>
      </c>
      <c r="E84" s="6">
        <v>1000</v>
      </c>
      <c r="F84">
        <v>348000</v>
      </c>
      <c r="G84" t="s">
        <v>663</v>
      </c>
      <c r="H84" t="s">
        <v>663</v>
      </c>
      <c r="I84">
        <v>2016</v>
      </c>
      <c r="J84">
        <v>106</v>
      </c>
      <c r="K84" s="6">
        <v>2458635</v>
      </c>
      <c r="L84" s="6">
        <v>405340703</v>
      </c>
      <c r="M84" t="s">
        <v>212</v>
      </c>
      <c r="O84">
        <f t="shared" si="22"/>
        <v>0</v>
      </c>
      <c r="P84" s="4">
        <f t="shared" si="23"/>
        <v>1000</v>
      </c>
      <c r="Q84">
        <f t="shared" si="24"/>
        <v>348000</v>
      </c>
      <c r="R84">
        <f t="shared" si="25"/>
        <v>348000</v>
      </c>
      <c r="S84" t="str">
        <f t="shared" si="26"/>
        <v>2458635</v>
      </c>
      <c r="T84" t="str">
        <f t="shared" si="27"/>
        <v>2458635</v>
      </c>
      <c r="U84" t="str">
        <f t="shared" si="28"/>
        <v>2458635</v>
      </c>
      <c r="V84" t="str">
        <f t="shared" si="29"/>
        <v>2458635</v>
      </c>
      <c r="W84" t="str">
        <f t="shared" si="30"/>
        <v>2458635</v>
      </c>
      <c r="X84" t="str">
        <f t="shared" si="31"/>
        <v>2458635</v>
      </c>
      <c r="Y84" t="str">
        <f t="shared" si="32"/>
        <v>2458635</v>
      </c>
      <c r="Z84" t="str">
        <f t="shared" si="33"/>
        <v>2458635</v>
      </c>
      <c r="AA84" t="str">
        <f t="shared" si="34"/>
        <v>2458635</v>
      </c>
      <c r="AB84" t="str">
        <f t="shared" si="35"/>
        <v>2458635</v>
      </c>
      <c r="AC84" t="str">
        <f t="shared" si="36"/>
        <v>2458635</v>
      </c>
      <c r="AD84" s="6" t="str">
        <f t="shared" si="36"/>
        <v>2458635</v>
      </c>
      <c r="AE84">
        <f t="shared" si="37"/>
        <v>2458635</v>
      </c>
      <c r="AF84">
        <f t="shared" si="38"/>
        <v>405340703</v>
      </c>
      <c r="AG84">
        <f t="shared" si="39"/>
        <v>405340703</v>
      </c>
      <c r="AH84">
        <f t="shared" si="40"/>
        <v>8.4</v>
      </c>
      <c r="AI84">
        <f t="shared" si="41"/>
        <v>1000</v>
      </c>
      <c r="AJ84">
        <f t="shared" si="42"/>
        <v>2016</v>
      </c>
      <c r="AK84">
        <f t="shared" si="43"/>
        <v>405340703</v>
      </c>
    </row>
    <row r="85" spans="1:37" x14ac:dyDescent="0.3">
      <c r="A85" s="6">
        <v>84</v>
      </c>
      <c r="B85" t="s">
        <v>667</v>
      </c>
      <c r="C85" s="5">
        <v>8.4</v>
      </c>
      <c r="D85" t="s">
        <v>185</v>
      </c>
      <c r="E85" s="6">
        <v>180</v>
      </c>
      <c r="F85">
        <v>58000</v>
      </c>
      <c r="G85" t="s">
        <v>670</v>
      </c>
      <c r="H85" t="s">
        <v>671</v>
      </c>
      <c r="I85">
        <v>1963</v>
      </c>
      <c r="J85">
        <v>143</v>
      </c>
      <c r="K85" s="6">
        <v>1528341</v>
      </c>
      <c r="L85" s="6">
        <v>64215</v>
      </c>
      <c r="M85" t="s">
        <v>212</v>
      </c>
      <c r="O85">
        <f t="shared" si="22"/>
        <v>0</v>
      </c>
      <c r="P85" s="4">
        <f t="shared" si="23"/>
        <v>180</v>
      </c>
      <c r="Q85">
        <f t="shared" si="24"/>
        <v>58000</v>
      </c>
      <c r="R85">
        <f t="shared" si="25"/>
        <v>58000</v>
      </c>
      <c r="S85" t="str">
        <f t="shared" si="26"/>
        <v>1528341</v>
      </c>
      <c r="T85" t="str">
        <f t="shared" si="27"/>
        <v>1528341</v>
      </c>
      <c r="U85" t="str">
        <f t="shared" si="28"/>
        <v>1528341</v>
      </c>
      <c r="V85" t="str">
        <f t="shared" si="29"/>
        <v>1528341</v>
      </c>
      <c r="W85" t="str">
        <f t="shared" si="30"/>
        <v>1528341</v>
      </c>
      <c r="X85" t="str">
        <f t="shared" si="31"/>
        <v>1528341</v>
      </c>
      <c r="Y85" t="str">
        <f t="shared" si="32"/>
        <v>1528341</v>
      </c>
      <c r="Z85" t="str">
        <f t="shared" si="33"/>
        <v>1528341</v>
      </c>
      <c r="AA85" t="str">
        <f t="shared" si="34"/>
        <v>1528341</v>
      </c>
      <c r="AB85" t="str">
        <f t="shared" si="35"/>
        <v>1528341</v>
      </c>
      <c r="AC85" t="str">
        <f t="shared" si="36"/>
        <v>1528341</v>
      </c>
      <c r="AD85" s="6" t="str">
        <f t="shared" si="36"/>
        <v>1528341</v>
      </c>
      <c r="AE85">
        <f t="shared" si="37"/>
        <v>1528341</v>
      </c>
      <c r="AF85">
        <f t="shared" si="38"/>
        <v>64215</v>
      </c>
      <c r="AG85">
        <f t="shared" si="39"/>
        <v>64215</v>
      </c>
      <c r="AH85">
        <f t="shared" si="40"/>
        <v>8.4</v>
      </c>
      <c r="AI85">
        <f t="shared" si="41"/>
        <v>180</v>
      </c>
      <c r="AJ85">
        <f t="shared" si="42"/>
        <v>1963</v>
      </c>
      <c r="AK85">
        <f t="shared" si="43"/>
        <v>64215</v>
      </c>
    </row>
    <row r="86" spans="1:37" x14ac:dyDescent="0.3">
      <c r="A86" s="6">
        <v>85</v>
      </c>
      <c r="B86" t="s">
        <v>676</v>
      </c>
      <c r="C86" s="5">
        <v>8.4</v>
      </c>
      <c r="D86" t="s">
        <v>404</v>
      </c>
      <c r="E86" s="6">
        <v>1000</v>
      </c>
      <c r="F86">
        <v>453000</v>
      </c>
      <c r="G86" t="s">
        <v>678</v>
      </c>
      <c r="H86" t="s">
        <v>679</v>
      </c>
      <c r="I86">
        <v>2009</v>
      </c>
      <c r="J86">
        <v>170</v>
      </c>
      <c r="K86" s="6">
        <v>6349573</v>
      </c>
      <c r="L86" s="6">
        <v>60262836</v>
      </c>
      <c r="M86" t="s">
        <v>564</v>
      </c>
      <c r="O86">
        <f t="shared" si="22"/>
        <v>0</v>
      </c>
      <c r="P86" s="4">
        <f t="shared" si="23"/>
        <v>1000</v>
      </c>
      <c r="Q86">
        <f t="shared" si="24"/>
        <v>453000</v>
      </c>
      <c r="R86">
        <f t="shared" si="25"/>
        <v>453000</v>
      </c>
      <c r="S86" t="str">
        <f t="shared" si="26"/>
        <v>6349573</v>
      </c>
      <c r="T86" t="str">
        <f t="shared" si="27"/>
        <v>6349573</v>
      </c>
      <c r="U86" t="str">
        <f t="shared" si="28"/>
        <v>6349573</v>
      </c>
      <c r="V86" t="str">
        <f t="shared" si="29"/>
        <v>6349573</v>
      </c>
      <c r="W86" t="str">
        <f t="shared" si="30"/>
        <v>6349573</v>
      </c>
      <c r="X86" t="str">
        <f t="shared" si="31"/>
        <v>6349573</v>
      </c>
      <c r="Y86" t="str">
        <f t="shared" si="32"/>
        <v>6349573</v>
      </c>
      <c r="Z86" t="str">
        <f t="shared" si="33"/>
        <v>6349573</v>
      </c>
      <c r="AA86" t="str">
        <f t="shared" si="34"/>
        <v>6349573</v>
      </c>
      <c r="AB86" t="str">
        <f t="shared" si="35"/>
        <v>6349573</v>
      </c>
      <c r="AC86" t="str">
        <f t="shared" si="36"/>
        <v>6349573</v>
      </c>
      <c r="AD86" s="6" t="str">
        <f t="shared" si="36"/>
        <v>6349573</v>
      </c>
      <c r="AE86">
        <f t="shared" si="37"/>
        <v>6349573</v>
      </c>
      <c r="AF86">
        <f t="shared" si="38"/>
        <v>60262836</v>
      </c>
      <c r="AG86">
        <f t="shared" si="39"/>
        <v>60262836</v>
      </c>
      <c r="AH86">
        <f t="shared" si="40"/>
        <v>8.4</v>
      </c>
      <c r="AI86">
        <f t="shared" si="41"/>
        <v>1000</v>
      </c>
      <c r="AJ86">
        <f t="shared" si="42"/>
        <v>2009</v>
      </c>
      <c r="AK86">
        <f t="shared" si="43"/>
        <v>60262836</v>
      </c>
    </row>
    <row r="87" spans="1:37" x14ac:dyDescent="0.3">
      <c r="A87" s="6">
        <v>86</v>
      </c>
      <c r="B87" t="s">
        <v>683</v>
      </c>
      <c r="C87" s="5">
        <v>8.3000000000000007</v>
      </c>
      <c r="D87" t="s">
        <v>337</v>
      </c>
      <c r="E87" s="6">
        <v>11600</v>
      </c>
      <c r="F87">
        <v>1600000</v>
      </c>
      <c r="G87" t="s">
        <v>685</v>
      </c>
      <c r="H87" t="s">
        <v>685</v>
      </c>
      <c r="I87">
        <v>2019</v>
      </c>
      <c r="J87">
        <v>122</v>
      </c>
      <c r="K87" s="6">
        <v>55000000</v>
      </c>
      <c r="L87" s="6">
        <v>1078958629</v>
      </c>
      <c r="M87" t="s">
        <v>687</v>
      </c>
      <c r="O87">
        <f t="shared" si="22"/>
        <v>0</v>
      </c>
      <c r="P87" s="4">
        <f t="shared" si="23"/>
        <v>11600</v>
      </c>
      <c r="Q87">
        <f t="shared" si="24"/>
        <v>1600000</v>
      </c>
      <c r="R87">
        <f t="shared" si="25"/>
        <v>1600000</v>
      </c>
      <c r="S87" t="str">
        <f t="shared" si="26"/>
        <v>55000000</v>
      </c>
      <c r="T87" t="str">
        <f t="shared" si="27"/>
        <v>55000000</v>
      </c>
      <c r="U87" t="str">
        <f t="shared" si="28"/>
        <v>55000000</v>
      </c>
      <c r="V87" t="str">
        <f t="shared" si="29"/>
        <v>55000000</v>
      </c>
      <c r="W87" t="str">
        <f t="shared" si="30"/>
        <v>55000000</v>
      </c>
      <c r="X87" t="str">
        <f t="shared" si="31"/>
        <v>55000000</v>
      </c>
      <c r="Y87" t="str">
        <f t="shared" si="32"/>
        <v>55000000</v>
      </c>
      <c r="Z87" t="str">
        <f t="shared" si="33"/>
        <v>55000000</v>
      </c>
      <c r="AA87" t="str">
        <f t="shared" si="34"/>
        <v>55000000</v>
      </c>
      <c r="AB87" t="str">
        <f t="shared" si="35"/>
        <v>55000000</v>
      </c>
      <c r="AC87" t="str">
        <f t="shared" si="36"/>
        <v>55000000</v>
      </c>
      <c r="AD87" t="str">
        <f t="shared" si="36"/>
        <v>55000000</v>
      </c>
      <c r="AE87">
        <f t="shared" si="37"/>
        <v>55000000</v>
      </c>
      <c r="AF87">
        <f t="shared" si="38"/>
        <v>1078958629</v>
      </c>
      <c r="AG87">
        <f t="shared" si="39"/>
        <v>1078958629</v>
      </c>
      <c r="AH87">
        <f t="shared" si="40"/>
        <v>8.3000000000000007</v>
      </c>
      <c r="AI87">
        <f t="shared" si="41"/>
        <v>11600</v>
      </c>
      <c r="AJ87">
        <f t="shared" si="42"/>
        <v>2019</v>
      </c>
      <c r="AK87">
        <f t="shared" si="43"/>
        <v>1078958629</v>
      </c>
    </row>
    <row r="88" spans="1:37" x14ac:dyDescent="0.3">
      <c r="A88" s="6">
        <v>87</v>
      </c>
      <c r="B88" t="s">
        <v>688</v>
      </c>
      <c r="C88" s="5">
        <v>8.3000000000000007</v>
      </c>
      <c r="D88" t="s">
        <v>24</v>
      </c>
      <c r="E88" s="6">
        <v>891</v>
      </c>
      <c r="F88">
        <v>391000</v>
      </c>
      <c r="G88" t="s">
        <v>691</v>
      </c>
      <c r="H88" t="s">
        <v>692</v>
      </c>
      <c r="I88">
        <v>1984</v>
      </c>
      <c r="J88">
        <v>229</v>
      </c>
      <c r="K88" s="6">
        <v>30000000</v>
      </c>
      <c r="L88" s="6">
        <v>5476126</v>
      </c>
      <c r="M88" t="s">
        <v>453</v>
      </c>
      <c r="O88">
        <f t="shared" si="22"/>
        <v>0</v>
      </c>
      <c r="P88" s="4">
        <f t="shared" si="23"/>
        <v>891</v>
      </c>
      <c r="Q88">
        <f t="shared" si="24"/>
        <v>391000</v>
      </c>
      <c r="R88">
        <f t="shared" si="25"/>
        <v>391000</v>
      </c>
      <c r="S88" t="str">
        <f t="shared" si="26"/>
        <v>30000000</v>
      </c>
      <c r="T88" t="str">
        <f t="shared" si="27"/>
        <v>30000000</v>
      </c>
      <c r="U88" t="str">
        <f t="shared" si="28"/>
        <v>30000000</v>
      </c>
      <c r="V88" t="str">
        <f t="shared" si="29"/>
        <v>30000000</v>
      </c>
      <c r="W88" t="str">
        <f t="shared" si="30"/>
        <v>30000000</v>
      </c>
      <c r="X88" t="str">
        <f t="shared" si="31"/>
        <v>30000000</v>
      </c>
      <c r="Y88" t="str">
        <f t="shared" si="32"/>
        <v>30000000</v>
      </c>
      <c r="Z88" t="str">
        <f t="shared" si="33"/>
        <v>30000000</v>
      </c>
      <c r="AA88" t="str">
        <f t="shared" si="34"/>
        <v>30000000</v>
      </c>
      <c r="AB88" t="str">
        <f t="shared" si="35"/>
        <v>30000000</v>
      </c>
      <c r="AC88" t="str">
        <f t="shared" si="36"/>
        <v>30000000</v>
      </c>
      <c r="AD88" t="str">
        <f t="shared" si="36"/>
        <v>30000000</v>
      </c>
      <c r="AE88">
        <f t="shared" si="37"/>
        <v>30000000</v>
      </c>
      <c r="AF88">
        <f t="shared" si="38"/>
        <v>5476126</v>
      </c>
      <c r="AG88">
        <f t="shared" si="39"/>
        <v>5476126</v>
      </c>
      <c r="AH88">
        <f t="shared" si="40"/>
        <v>8.3000000000000007</v>
      </c>
      <c r="AI88">
        <f t="shared" si="41"/>
        <v>891</v>
      </c>
      <c r="AJ88">
        <f t="shared" si="42"/>
        <v>1984</v>
      </c>
      <c r="AK88">
        <f t="shared" si="43"/>
        <v>5476126</v>
      </c>
    </row>
    <row r="89" spans="1:37" x14ac:dyDescent="0.3">
      <c r="A89" s="6">
        <v>88</v>
      </c>
      <c r="B89" t="s">
        <v>695</v>
      </c>
      <c r="C89" s="5">
        <v>8.4</v>
      </c>
      <c r="D89" t="s">
        <v>12</v>
      </c>
      <c r="E89" s="6">
        <v>518</v>
      </c>
      <c r="F89">
        <v>114000</v>
      </c>
      <c r="G89" t="s">
        <v>698</v>
      </c>
      <c r="H89" t="s">
        <v>698</v>
      </c>
      <c r="I89">
        <v>2018</v>
      </c>
      <c r="J89">
        <v>126</v>
      </c>
      <c r="K89" s="6">
        <v>4000000</v>
      </c>
      <c r="L89" s="6">
        <v>64417003</v>
      </c>
      <c r="M89" t="s">
        <v>701</v>
      </c>
      <c r="O89">
        <f t="shared" si="22"/>
        <v>0</v>
      </c>
      <c r="P89" s="4">
        <f t="shared" si="23"/>
        <v>518</v>
      </c>
      <c r="Q89">
        <f t="shared" si="24"/>
        <v>114000</v>
      </c>
      <c r="R89">
        <f t="shared" si="25"/>
        <v>114000</v>
      </c>
      <c r="S89" t="str">
        <f t="shared" si="26"/>
        <v>4000000</v>
      </c>
      <c r="T89" t="str">
        <f t="shared" si="27"/>
        <v>4000000</v>
      </c>
      <c r="U89" t="str">
        <f t="shared" si="28"/>
        <v>4000000</v>
      </c>
      <c r="V89" t="str">
        <f t="shared" si="29"/>
        <v>4000000</v>
      </c>
      <c r="W89" t="str">
        <f t="shared" si="30"/>
        <v>4000000</v>
      </c>
      <c r="X89" t="str">
        <f t="shared" si="31"/>
        <v>4000000</v>
      </c>
      <c r="Y89" t="str">
        <f t="shared" si="32"/>
        <v>4000000</v>
      </c>
      <c r="Z89" t="str">
        <f t="shared" si="33"/>
        <v>4000000</v>
      </c>
      <c r="AA89" t="str">
        <f t="shared" si="34"/>
        <v>4000000</v>
      </c>
      <c r="AB89" t="str">
        <f t="shared" si="35"/>
        <v>4000000</v>
      </c>
      <c r="AC89" t="str">
        <f t="shared" si="36"/>
        <v>4000000</v>
      </c>
      <c r="AD89" t="str">
        <f t="shared" si="36"/>
        <v>4000000</v>
      </c>
      <c r="AE89">
        <f t="shared" si="37"/>
        <v>4000000</v>
      </c>
      <c r="AF89">
        <f t="shared" si="38"/>
        <v>64417003</v>
      </c>
      <c r="AG89">
        <f t="shared" si="39"/>
        <v>64417003</v>
      </c>
      <c r="AH89">
        <f t="shared" si="40"/>
        <v>8.4</v>
      </c>
      <c r="AI89">
        <f t="shared" si="41"/>
        <v>518</v>
      </c>
      <c r="AJ89">
        <f t="shared" si="42"/>
        <v>2018</v>
      </c>
      <c r="AK89">
        <f t="shared" si="43"/>
        <v>64417003</v>
      </c>
    </row>
    <row r="90" spans="1:37" x14ac:dyDescent="0.3">
      <c r="A90" s="6">
        <v>89</v>
      </c>
      <c r="B90" t="s">
        <v>702</v>
      </c>
      <c r="C90" s="5">
        <v>8.3000000000000007</v>
      </c>
      <c r="D90" t="s">
        <v>703</v>
      </c>
      <c r="E90" s="6">
        <v>842</v>
      </c>
      <c r="F90">
        <v>270000</v>
      </c>
      <c r="G90" t="s">
        <v>705</v>
      </c>
      <c r="H90" t="s">
        <v>706</v>
      </c>
      <c r="I90">
        <v>1952</v>
      </c>
      <c r="J90">
        <v>103</v>
      </c>
      <c r="K90" s="6">
        <v>2540800</v>
      </c>
      <c r="L90" s="6">
        <v>2093659</v>
      </c>
      <c r="M90" t="s">
        <v>21</v>
      </c>
      <c r="O90">
        <f t="shared" si="22"/>
        <v>0</v>
      </c>
      <c r="P90" s="4">
        <f t="shared" si="23"/>
        <v>842</v>
      </c>
      <c r="Q90">
        <f t="shared" si="24"/>
        <v>270000</v>
      </c>
      <c r="R90">
        <f t="shared" si="25"/>
        <v>270000</v>
      </c>
      <c r="S90" t="str">
        <f t="shared" si="26"/>
        <v>2540800</v>
      </c>
      <c r="T90" t="str">
        <f t="shared" si="27"/>
        <v>2540800</v>
      </c>
      <c r="U90" t="str">
        <f t="shared" si="28"/>
        <v>2540800</v>
      </c>
      <c r="V90" t="str">
        <f t="shared" si="29"/>
        <v>2540800</v>
      </c>
      <c r="W90" t="str">
        <f t="shared" si="30"/>
        <v>2540800</v>
      </c>
      <c r="X90" t="str">
        <f t="shared" si="31"/>
        <v>2540800</v>
      </c>
      <c r="Y90" t="str">
        <f t="shared" si="32"/>
        <v>2540800</v>
      </c>
      <c r="Z90" t="str">
        <f t="shared" si="33"/>
        <v>2540800</v>
      </c>
      <c r="AA90" t="str">
        <f t="shared" si="34"/>
        <v>2540800</v>
      </c>
      <c r="AB90" t="str">
        <f t="shared" si="35"/>
        <v>2540800</v>
      </c>
      <c r="AC90" t="str">
        <f t="shared" si="36"/>
        <v>2540800</v>
      </c>
      <c r="AD90" t="str">
        <f t="shared" si="36"/>
        <v>2540800</v>
      </c>
      <c r="AE90">
        <f t="shared" si="37"/>
        <v>2540800</v>
      </c>
      <c r="AF90">
        <f t="shared" si="38"/>
        <v>2093659</v>
      </c>
      <c r="AG90">
        <f t="shared" si="39"/>
        <v>2093659</v>
      </c>
      <c r="AH90">
        <f t="shared" si="40"/>
        <v>8.3000000000000007</v>
      </c>
      <c r="AI90">
        <f t="shared" si="41"/>
        <v>842</v>
      </c>
      <c r="AJ90">
        <f t="shared" si="42"/>
        <v>1952</v>
      </c>
      <c r="AK90">
        <f t="shared" si="43"/>
        <v>2093659</v>
      </c>
    </row>
    <row r="91" spans="1:37" x14ac:dyDescent="0.3">
      <c r="A91" s="6">
        <v>90</v>
      </c>
      <c r="B91" t="s">
        <v>711</v>
      </c>
      <c r="C91" s="5">
        <v>8.3000000000000007</v>
      </c>
      <c r="D91" t="s">
        <v>712</v>
      </c>
      <c r="E91" s="6">
        <v>705</v>
      </c>
      <c r="F91">
        <v>109000</v>
      </c>
      <c r="G91" t="s">
        <v>715</v>
      </c>
      <c r="H91" t="s">
        <v>716</v>
      </c>
      <c r="I91">
        <v>1985</v>
      </c>
      <c r="J91">
        <v>142</v>
      </c>
      <c r="K91" s="6" t="s">
        <v>360</v>
      </c>
      <c r="L91" s="6">
        <v>20929648</v>
      </c>
      <c r="M91" t="s">
        <v>718</v>
      </c>
      <c r="O91">
        <f t="shared" si="22"/>
        <v>0</v>
      </c>
      <c r="P91" s="4">
        <f t="shared" si="23"/>
        <v>705</v>
      </c>
      <c r="Q91">
        <f t="shared" si="24"/>
        <v>109000</v>
      </c>
      <c r="R91">
        <f t="shared" si="25"/>
        <v>109000</v>
      </c>
      <c r="S91" t="str">
        <f t="shared" si="26"/>
        <v>Bilgi yok</v>
      </c>
      <c r="T91" t="str">
        <f t="shared" si="27"/>
        <v>Bilgi yok</v>
      </c>
      <c r="U91" t="str">
        <f t="shared" si="28"/>
        <v>Bilgi yok</v>
      </c>
      <c r="V91" t="str">
        <f t="shared" si="29"/>
        <v>Bilgi yok</v>
      </c>
      <c r="W91" t="str">
        <f t="shared" si="30"/>
        <v>Bilgi yok</v>
      </c>
      <c r="X91" t="str">
        <f t="shared" si="31"/>
        <v>Bilgi yok</v>
      </c>
      <c r="Y91" t="str">
        <f t="shared" si="32"/>
        <v>Bilgi yok</v>
      </c>
      <c r="Z91" t="str">
        <f t="shared" si="33"/>
        <v>Bilgi yok</v>
      </c>
      <c r="AA91" t="str">
        <f t="shared" si="34"/>
        <v>Bilgi yok</v>
      </c>
      <c r="AB91" t="str">
        <f t="shared" si="35"/>
        <v>Bilgi yok</v>
      </c>
      <c r="AC91" t="str">
        <f t="shared" si="36"/>
        <v>Bilgi yok</v>
      </c>
      <c r="AD91" t="str">
        <f t="shared" si="36"/>
        <v>Bilgi yok</v>
      </c>
      <c r="AE91" t="str">
        <f t="shared" si="37"/>
        <v>Bilgi yok</v>
      </c>
      <c r="AF91">
        <f t="shared" si="38"/>
        <v>20929648</v>
      </c>
      <c r="AG91">
        <f t="shared" si="39"/>
        <v>20929648</v>
      </c>
      <c r="AH91">
        <f t="shared" si="40"/>
        <v>8.3000000000000007</v>
      </c>
      <c r="AI91">
        <f t="shared" si="41"/>
        <v>705</v>
      </c>
      <c r="AJ91">
        <f t="shared" si="42"/>
        <v>1985</v>
      </c>
      <c r="AK91">
        <f t="shared" si="43"/>
        <v>20929648</v>
      </c>
    </row>
    <row r="92" spans="1:37" x14ac:dyDescent="0.3">
      <c r="A92" s="6">
        <v>91</v>
      </c>
      <c r="B92" t="s">
        <v>719</v>
      </c>
      <c r="C92" s="5">
        <v>8.3000000000000007</v>
      </c>
      <c r="D92" t="s">
        <v>12</v>
      </c>
      <c r="E92" s="6">
        <v>2500</v>
      </c>
      <c r="F92">
        <v>930000</v>
      </c>
      <c r="G92" t="s">
        <v>721</v>
      </c>
      <c r="H92" t="s">
        <v>722</v>
      </c>
      <c r="I92">
        <v>2000</v>
      </c>
      <c r="J92">
        <v>102</v>
      </c>
      <c r="K92" s="6">
        <v>4500000</v>
      </c>
      <c r="L92" s="6">
        <v>7391471</v>
      </c>
      <c r="M92" t="s">
        <v>21</v>
      </c>
      <c r="O92">
        <f t="shared" si="22"/>
        <v>0</v>
      </c>
      <c r="P92" s="4">
        <f t="shared" si="23"/>
        <v>2500</v>
      </c>
      <c r="Q92">
        <f t="shared" si="24"/>
        <v>930000</v>
      </c>
      <c r="R92">
        <f t="shared" si="25"/>
        <v>930000</v>
      </c>
      <c r="S92" t="str">
        <f t="shared" si="26"/>
        <v>4500000</v>
      </c>
      <c r="T92" t="str">
        <f t="shared" si="27"/>
        <v>4500000</v>
      </c>
      <c r="U92" t="str">
        <f t="shared" si="28"/>
        <v>4500000</v>
      </c>
      <c r="V92" t="str">
        <f t="shared" si="29"/>
        <v>4500000</v>
      </c>
      <c r="W92" t="str">
        <f t="shared" si="30"/>
        <v>4500000</v>
      </c>
      <c r="X92" t="str">
        <f t="shared" si="31"/>
        <v>4500000</v>
      </c>
      <c r="Y92" t="str">
        <f t="shared" si="32"/>
        <v>4500000</v>
      </c>
      <c r="Z92" t="str">
        <f t="shared" si="33"/>
        <v>4500000</v>
      </c>
      <c r="AA92" t="str">
        <f t="shared" si="34"/>
        <v>4500000</v>
      </c>
      <c r="AB92" t="str">
        <f t="shared" si="35"/>
        <v>4500000</v>
      </c>
      <c r="AC92" t="str">
        <f t="shared" si="36"/>
        <v>4500000</v>
      </c>
      <c r="AD92" t="str">
        <f t="shared" si="36"/>
        <v>4500000</v>
      </c>
      <c r="AE92">
        <f t="shared" si="37"/>
        <v>4500000</v>
      </c>
      <c r="AF92">
        <f t="shared" si="38"/>
        <v>7391471</v>
      </c>
      <c r="AG92">
        <f t="shared" si="39"/>
        <v>7391471</v>
      </c>
      <c r="AH92">
        <f t="shared" si="40"/>
        <v>8.3000000000000007</v>
      </c>
      <c r="AI92">
        <f t="shared" si="41"/>
        <v>2500</v>
      </c>
      <c r="AJ92">
        <f t="shared" si="42"/>
        <v>2000</v>
      </c>
      <c r="AK92">
        <f t="shared" si="43"/>
        <v>7391471</v>
      </c>
    </row>
    <row r="93" spans="1:37" x14ac:dyDescent="0.3">
      <c r="A93" s="6">
        <v>92</v>
      </c>
      <c r="B93" t="s">
        <v>725</v>
      </c>
      <c r="C93" s="5">
        <v>8.3000000000000007</v>
      </c>
      <c r="D93" t="s">
        <v>604</v>
      </c>
      <c r="E93" s="6">
        <v>1000</v>
      </c>
      <c r="F93">
        <v>923000</v>
      </c>
      <c r="G93" t="s">
        <v>727</v>
      </c>
      <c r="H93" t="s">
        <v>728</v>
      </c>
      <c r="I93">
        <v>2010</v>
      </c>
      <c r="J93">
        <v>103</v>
      </c>
      <c r="K93" s="6">
        <v>200000000</v>
      </c>
      <c r="L93" s="6">
        <v>1067316101</v>
      </c>
      <c r="M93" t="s">
        <v>21</v>
      </c>
      <c r="O93">
        <f t="shared" si="22"/>
        <v>0</v>
      </c>
      <c r="P93" s="4">
        <f t="shared" si="23"/>
        <v>1000</v>
      </c>
      <c r="Q93">
        <f t="shared" si="24"/>
        <v>923000</v>
      </c>
      <c r="R93">
        <f t="shared" si="25"/>
        <v>923000</v>
      </c>
      <c r="S93" t="str">
        <f t="shared" si="26"/>
        <v>200000000</v>
      </c>
      <c r="T93" t="str">
        <f t="shared" si="27"/>
        <v>200000000</v>
      </c>
      <c r="U93" t="str">
        <f t="shared" si="28"/>
        <v>200000000</v>
      </c>
      <c r="V93" t="str">
        <f t="shared" si="29"/>
        <v>200000000</v>
      </c>
      <c r="W93" t="str">
        <f t="shared" si="30"/>
        <v>200000000</v>
      </c>
      <c r="X93" t="str">
        <f t="shared" si="31"/>
        <v>200000000</v>
      </c>
      <c r="Y93" t="str">
        <f t="shared" si="32"/>
        <v>200000000</v>
      </c>
      <c r="Z93" t="str">
        <f t="shared" si="33"/>
        <v>200000000</v>
      </c>
      <c r="AA93" t="str">
        <f t="shared" si="34"/>
        <v>200000000</v>
      </c>
      <c r="AB93" t="str">
        <f t="shared" si="35"/>
        <v>200000000</v>
      </c>
      <c r="AC93" t="str">
        <f t="shared" si="36"/>
        <v>200000000</v>
      </c>
      <c r="AD93" t="str">
        <f t="shared" si="36"/>
        <v>200000000</v>
      </c>
      <c r="AE93">
        <f t="shared" si="37"/>
        <v>200000000</v>
      </c>
      <c r="AF93">
        <f t="shared" si="38"/>
        <v>1067316101</v>
      </c>
      <c r="AG93">
        <f t="shared" si="39"/>
        <v>1067316101</v>
      </c>
      <c r="AH93">
        <f t="shared" si="40"/>
        <v>8.3000000000000007</v>
      </c>
      <c r="AI93">
        <f t="shared" si="41"/>
        <v>1000</v>
      </c>
      <c r="AJ93">
        <f t="shared" si="42"/>
        <v>2010</v>
      </c>
      <c r="AK93">
        <f t="shared" si="43"/>
        <v>1067316101</v>
      </c>
    </row>
    <row r="94" spans="1:37" x14ac:dyDescent="0.3">
      <c r="A94" s="6">
        <v>93</v>
      </c>
      <c r="B94" t="s">
        <v>731</v>
      </c>
      <c r="C94" s="5">
        <v>8.3000000000000007</v>
      </c>
      <c r="D94" t="s">
        <v>140</v>
      </c>
      <c r="E94" s="6">
        <v>1000</v>
      </c>
      <c r="F94">
        <v>1200000</v>
      </c>
      <c r="G94" t="s">
        <v>732</v>
      </c>
      <c r="H94" t="s">
        <v>733</v>
      </c>
      <c r="I94">
        <v>1983</v>
      </c>
      <c r="J94">
        <v>131</v>
      </c>
      <c r="K94" s="6">
        <v>32500000</v>
      </c>
      <c r="L94" s="6">
        <v>482466382</v>
      </c>
      <c r="M94" t="s">
        <v>21</v>
      </c>
      <c r="O94">
        <f t="shared" si="22"/>
        <v>0</v>
      </c>
      <c r="P94" s="4">
        <f t="shared" si="23"/>
        <v>1000</v>
      </c>
      <c r="Q94">
        <f t="shared" si="24"/>
        <v>1200000</v>
      </c>
      <c r="R94">
        <f t="shared" si="25"/>
        <v>1200000</v>
      </c>
      <c r="S94" t="str">
        <f t="shared" si="26"/>
        <v>32500000</v>
      </c>
      <c r="T94" t="str">
        <f t="shared" si="27"/>
        <v>32500000</v>
      </c>
      <c r="U94" t="str">
        <f t="shared" si="28"/>
        <v>32500000</v>
      </c>
      <c r="V94" t="str">
        <f t="shared" si="29"/>
        <v>32500000</v>
      </c>
      <c r="W94" t="str">
        <f t="shared" si="30"/>
        <v>32500000</v>
      </c>
      <c r="X94" t="str">
        <f t="shared" si="31"/>
        <v>32500000</v>
      </c>
      <c r="Y94" t="str">
        <f t="shared" si="32"/>
        <v>32500000</v>
      </c>
      <c r="Z94" t="str">
        <f t="shared" si="33"/>
        <v>32500000</v>
      </c>
      <c r="AA94" t="str">
        <f t="shared" si="34"/>
        <v>32500000</v>
      </c>
      <c r="AB94" t="str">
        <f t="shared" si="35"/>
        <v>32500000</v>
      </c>
      <c r="AC94" t="str">
        <f t="shared" si="36"/>
        <v>32500000</v>
      </c>
      <c r="AD94" t="str">
        <f t="shared" si="36"/>
        <v>32500000</v>
      </c>
      <c r="AE94">
        <f t="shared" si="37"/>
        <v>32500000</v>
      </c>
      <c r="AF94">
        <f t="shared" si="38"/>
        <v>482466382</v>
      </c>
      <c r="AG94">
        <f t="shared" si="39"/>
        <v>482466382</v>
      </c>
      <c r="AH94">
        <f t="shared" si="40"/>
        <v>8.3000000000000007</v>
      </c>
      <c r="AI94">
        <f t="shared" si="41"/>
        <v>1000</v>
      </c>
      <c r="AJ94">
        <f t="shared" si="42"/>
        <v>1983</v>
      </c>
      <c r="AK94">
        <f t="shared" si="43"/>
        <v>482466382</v>
      </c>
    </row>
    <row r="95" spans="1:37" x14ac:dyDescent="0.3">
      <c r="A95" s="6">
        <v>94</v>
      </c>
      <c r="B95" t="s">
        <v>738</v>
      </c>
      <c r="C95" s="5">
        <v>8.3000000000000007</v>
      </c>
      <c r="D95" t="s">
        <v>12</v>
      </c>
      <c r="E95" s="6">
        <v>614</v>
      </c>
      <c r="F95">
        <v>383000</v>
      </c>
      <c r="G95" t="s">
        <v>741</v>
      </c>
      <c r="H95" t="s">
        <v>741</v>
      </c>
      <c r="I95">
        <v>2012</v>
      </c>
      <c r="J95">
        <v>115</v>
      </c>
      <c r="K95" s="6">
        <v>142857143</v>
      </c>
      <c r="L95" s="6">
        <v>15886373</v>
      </c>
      <c r="M95" t="s">
        <v>744</v>
      </c>
      <c r="O95">
        <f t="shared" si="22"/>
        <v>0</v>
      </c>
      <c r="P95" s="4">
        <f t="shared" si="23"/>
        <v>614</v>
      </c>
      <c r="Q95">
        <f t="shared" si="24"/>
        <v>383000</v>
      </c>
      <c r="R95">
        <f t="shared" si="25"/>
        <v>383000</v>
      </c>
      <c r="S95" t="str">
        <f t="shared" si="26"/>
        <v>142857143</v>
      </c>
      <c r="T95" t="str">
        <f t="shared" si="27"/>
        <v>142857143</v>
      </c>
      <c r="U95" t="str">
        <f t="shared" si="28"/>
        <v>142857143</v>
      </c>
      <c r="V95" t="str">
        <f t="shared" si="29"/>
        <v>142857143</v>
      </c>
      <c r="W95" t="str">
        <f t="shared" si="30"/>
        <v>142857143</v>
      </c>
      <c r="X95" t="str">
        <f t="shared" si="31"/>
        <v>142857143</v>
      </c>
      <c r="Y95" t="str">
        <f t="shared" si="32"/>
        <v>142857143</v>
      </c>
      <c r="Z95" t="str">
        <f t="shared" si="33"/>
        <v>142857143</v>
      </c>
      <c r="AA95" t="str">
        <f t="shared" si="34"/>
        <v>142857143</v>
      </c>
      <c r="AB95" t="str">
        <f t="shared" si="35"/>
        <v>142857143</v>
      </c>
      <c r="AC95" t="str">
        <f t="shared" si="36"/>
        <v>142857143</v>
      </c>
      <c r="AD95" s="6" t="str">
        <f t="shared" si="36"/>
        <v>142857143</v>
      </c>
      <c r="AE95">
        <f t="shared" si="37"/>
        <v>142857143</v>
      </c>
      <c r="AF95">
        <f t="shared" si="38"/>
        <v>15886373</v>
      </c>
      <c r="AG95">
        <f t="shared" si="39"/>
        <v>15886373</v>
      </c>
      <c r="AH95">
        <f t="shared" si="40"/>
        <v>8.3000000000000007</v>
      </c>
      <c r="AI95">
        <f t="shared" si="41"/>
        <v>614</v>
      </c>
      <c r="AJ95">
        <f t="shared" si="42"/>
        <v>2012</v>
      </c>
      <c r="AK95">
        <f t="shared" si="43"/>
        <v>15886373</v>
      </c>
    </row>
    <row r="96" spans="1:37" x14ac:dyDescent="0.3">
      <c r="A96" s="6">
        <v>95</v>
      </c>
      <c r="B96" t="s">
        <v>745</v>
      </c>
      <c r="C96" s="5">
        <v>8.3000000000000007</v>
      </c>
      <c r="D96" t="s">
        <v>746</v>
      </c>
      <c r="E96" s="6">
        <v>2100</v>
      </c>
      <c r="F96">
        <v>1100000</v>
      </c>
      <c r="G96" t="s">
        <v>747</v>
      </c>
      <c r="H96" t="s">
        <v>748</v>
      </c>
      <c r="I96">
        <v>2004</v>
      </c>
      <c r="J96">
        <v>108</v>
      </c>
      <c r="K96" s="6">
        <v>20000000</v>
      </c>
      <c r="L96" s="6">
        <v>73380075</v>
      </c>
      <c r="M96" t="s">
        <v>21</v>
      </c>
      <c r="O96">
        <f t="shared" si="22"/>
        <v>0</v>
      </c>
      <c r="P96" s="4">
        <f t="shared" si="23"/>
        <v>2100</v>
      </c>
      <c r="Q96">
        <f t="shared" si="24"/>
        <v>1100000</v>
      </c>
      <c r="R96">
        <f t="shared" si="25"/>
        <v>1100000</v>
      </c>
      <c r="S96" t="str">
        <f t="shared" si="26"/>
        <v>20000000</v>
      </c>
      <c r="T96" t="str">
        <f t="shared" si="27"/>
        <v>20000000</v>
      </c>
      <c r="U96" t="str">
        <f t="shared" si="28"/>
        <v>20000000</v>
      </c>
      <c r="V96" t="str">
        <f t="shared" si="29"/>
        <v>20000000</v>
      </c>
      <c r="W96" t="str">
        <f t="shared" si="30"/>
        <v>20000000</v>
      </c>
      <c r="X96" t="str">
        <f t="shared" si="31"/>
        <v>20000000</v>
      </c>
      <c r="Y96" t="str">
        <f t="shared" si="32"/>
        <v>20000000</v>
      </c>
      <c r="Z96" t="str">
        <f t="shared" si="33"/>
        <v>20000000</v>
      </c>
      <c r="AA96" t="str">
        <f t="shared" si="34"/>
        <v>20000000</v>
      </c>
      <c r="AB96" t="str">
        <f t="shared" si="35"/>
        <v>20000000</v>
      </c>
      <c r="AC96" t="str">
        <f t="shared" si="36"/>
        <v>20000000</v>
      </c>
      <c r="AD96" t="str">
        <f t="shared" si="36"/>
        <v>20000000</v>
      </c>
      <c r="AE96">
        <f t="shared" si="37"/>
        <v>20000000</v>
      </c>
      <c r="AF96">
        <f t="shared" si="38"/>
        <v>73380075</v>
      </c>
      <c r="AG96">
        <f t="shared" si="39"/>
        <v>73380075</v>
      </c>
      <c r="AH96">
        <f t="shared" si="40"/>
        <v>8.3000000000000007</v>
      </c>
      <c r="AI96">
        <f t="shared" si="41"/>
        <v>2100</v>
      </c>
      <c r="AJ96">
        <f t="shared" si="42"/>
        <v>2004</v>
      </c>
      <c r="AK96">
        <f t="shared" si="43"/>
        <v>73380075</v>
      </c>
    </row>
    <row r="97" spans="1:37" x14ac:dyDescent="0.3">
      <c r="A97" s="6">
        <v>96</v>
      </c>
      <c r="B97" t="s">
        <v>752</v>
      </c>
      <c r="C97" s="5">
        <v>8.3000000000000007</v>
      </c>
      <c r="D97" t="s">
        <v>12</v>
      </c>
      <c r="E97" s="6">
        <v>302</v>
      </c>
      <c r="F97">
        <v>95000</v>
      </c>
      <c r="G97" t="s">
        <v>207</v>
      </c>
      <c r="H97" t="s">
        <v>207</v>
      </c>
      <c r="I97">
        <v>1952</v>
      </c>
      <c r="J97">
        <v>143</v>
      </c>
      <c r="K97" s="6" t="s">
        <v>360</v>
      </c>
      <c r="L97" s="6">
        <v>113821</v>
      </c>
      <c r="M97" t="s">
        <v>212</v>
      </c>
      <c r="O97">
        <f t="shared" si="22"/>
        <v>0</v>
      </c>
      <c r="P97" s="4">
        <f t="shared" si="23"/>
        <v>302</v>
      </c>
      <c r="Q97">
        <f t="shared" si="24"/>
        <v>95000</v>
      </c>
      <c r="R97">
        <f t="shared" si="25"/>
        <v>95000</v>
      </c>
      <c r="S97" t="str">
        <f t="shared" si="26"/>
        <v>Bilgi yok</v>
      </c>
      <c r="T97" t="str">
        <f t="shared" si="27"/>
        <v>Bilgi yok</v>
      </c>
      <c r="U97" t="str">
        <f t="shared" si="28"/>
        <v>Bilgi yok</v>
      </c>
      <c r="V97" t="str">
        <f t="shared" si="29"/>
        <v>Bilgi yok</v>
      </c>
      <c r="W97" t="str">
        <f t="shared" si="30"/>
        <v>Bilgi yok</v>
      </c>
      <c r="X97" t="str">
        <f t="shared" si="31"/>
        <v>Bilgi yok</v>
      </c>
      <c r="Y97" t="str">
        <f t="shared" si="32"/>
        <v>Bilgi yok</v>
      </c>
      <c r="Z97" t="str">
        <f t="shared" si="33"/>
        <v>Bilgi yok</v>
      </c>
      <c r="AA97" t="str">
        <f t="shared" si="34"/>
        <v>Bilgi yok</v>
      </c>
      <c r="AB97" t="str">
        <f t="shared" si="35"/>
        <v>Bilgi yok</v>
      </c>
      <c r="AC97" t="str">
        <f t="shared" si="36"/>
        <v>Bilgi yok</v>
      </c>
      <c r="AD97" t="str">
        <f t="shared" si="36"/>
        <v>Bilgi yok</v>
      </c>
      <c r="AE97" t="str">
        <f t="shared" si="37"/>
        <v>Bilgi yok</v>
      </c>
      <c r="AF97">
        <f t="shared" si="38"/>
        <v>113821</v>
      </c>
      <c r="AG97">
        <f t="shared" si="39"/>
        <v>113821</v>
      </c>
      <c r="AH97">
        <f t="shared" si="40"/>
        <v>8.3000000000000007</v>
      </c>
      <c r="AI97">
        <f t="shared" si="41"/>
        <v>302</v>
      </c>
      <c r="AJ97">
        <f t="shared" si="42"/>
        <v>1952</v>
      </c>
      <c r="AK97">
        <f t="shared" si="43"/>
        <v>113821</v>
      </c>
    </row>
    <row r="98" spans="1:37" x14ac:dyDescent="0.3">
      <c r="A98" s="6">
        <v>97</v>
      </c>
      <c r="B98" t="s">
        <v>756</v>
      </c>
      <c r="C98" s="5">
        <v>8.3000000000000007</v>
      </c>
      <c r="D98" t="s">
        <v>757</v>
      </c>
      <c r="E98" s="6">
        <v>2700</v>
      </c>
      <c r="F98">
        <v>746000</v>
      </c>
      <c r="G98" t="s">
        <v>759</v>
      </c>
      <c r="H98" t="s">
        <v>759</v>
      </c>
      <c r="I98">
        <v>1968</v>
      </c>
      <c r="J98">
        <v>149</v>
      </c>
      <c r="K98" s="6">
        <v>12000000</v>
      </c>
      <c r="L98" s="6">
        <v>66781817</v>
      </c>
      <c r="M98" t="s">
        <v>373</v>
      </c>
      <c r="O98">
        <f t="shared" si="22"/>
        <v>0</v>
      </c>
      <c r="P98" s="4">
        <f t="shared" si="23"/>
        <v>2700</v>
      </c>
      <c r="Q98">
        <f t="shared" si="24"/>
        <v>746000</v>
      </c>
      <c r="R98">
        <f t="shared" si="25"/>
        <v>746000</v>
      </c>
      <c r="S98" t="str">
        <f t="shared" si="26"/>
        <v>12000000</v>
      </c>
      <c r="T98" t="str">
        <f t="shared" si="27"/>
        <v>12000000</v>
      </c>
      <c r="U98" t="str">
        <f t="shared" si="28"/>
        <v>12000000</v>
      </c>
      <c r="V98" t="str">
        <f t="shared" si="29"/>
        <v>12000000</v>
      </c>
      <c r="W98" t="str">
        <f t="shared" si="30"/>
        <v>12000000</v>
      </c>
      <c r="X98" t="str">
        <f t="shared" si="31"/>
        <v>12000000</v>
      </c>
      <c r="Y98" t="str">
        <f t="shared" si="32"/>
        <v>12000000</v>
      </c>
      <c r="Z98" t="str">
        <f t="shared" si="33"/>
        <v>12000000</v>
      </c>
      <c r="AA98" t="str">
        <f t="shared" si="34"/>
        <v>12000000</v>
      </c>
      <c r="AB98" t="str">
        <f t="shared" si="35"/>
        <v>12000000</v>
      </c>
      <c r="AC98" t="str">
        <f t="shared" si="36"/>
        <v>12000000</v>
      </c>
      <c r="AD98" t="str">
        <f t="shared" si="36"/>
        <v>12000000</v>
      </c>
      <c r="AE98">
        <f t="shared" si="37"/>
        <v>12000000</v>
      </c>
      <c r="AF98">
        <f t="shared" si="38"/>
        <v>66781817</v>
      </c>
      <c r="AG98">
        <f t="shared" si="39"/>
        <v>66781817</v>
      </c>
      <c r="AH98">
        <f t="shared" si="40"/>
        <v>8.3000000000000007</v>
      </c>
      <c r="AI98">
        <f t="shared" si="41"/>
        <v>2700</v>
      </c>
      <c r="AJ98">
        <f t="shared" si="42"/>
        <v>1968</v>
      </c>
      <c r="AK98">
        <f t="shared" si="43"/>
        <v>66781817</v>
      </c>
    </row>
    <row r="99" spans="1:37" x14ac:dyDescent="0.3">
      <c r="A99" s="6">
        <v>98</v>
      </c>
      <c r="B99" t="s">
        <v>762</v>
      </c>
      <c r="C99" s="5">
        <v>8.3000000000000007</v>
      </c>
      <c r="D99" t="s">
        <v>763</v>
      </c>
      <c r="E99" s="6">
        <v>1400</v>
      </c>
      <c r="F99">
        <v>1100000</v>
      </c>
      <c r="G99" t="s">
        <v>85</v>
      </c>
      <c r="H99" t="s">
        <v>85</v>
      </c>
      <c r="I99">
        <v>1992</v>
      </c>
      <c r="J99">
        <v>99</v>
      </c>
      <c r="K99" s="6">
        <v>1200000</v>
      </c>
      <c r="L99" s="6">
        <v>2932006</v>
      </c>
      <c r="M99" t="s">
        <v>21</v>
      </c>
      <c r="O99">
        <f t="shared" si="22"/>
        <v>0</v>
      </c>
      <c r="P99" s="4">
        <f t="shared" si="23"/>
        <v>1400</v>
      </c>
      <c r="Q99">
        <f t="shared" si="24"/>
        <v>1100000</v>
      </c>
      <c r="R99">
        <f t="shared" si="25"/>
        <v>1100000</v>
      </c>
      <c r="S99" t="str">
        <f t="shared" si="26"/>
        <v>1200000</v>
      </c>
      <c r="T99" t="str">
        <f t="shared" si="27"/>
        <v>1200000</v>
      </c>
      <c r="U99" t="str">
        <f t="shared" si="28"/>
        <v>1200000</v>
      </c>
      <c r="V99" t="str">
        <f t="shared" si="29"/>
        <v>1200000</v>
      </c>
      <c r="W99" t="str">
        <f t="shared" si="30"/>
        <v>1200000</v>
      </c>
      <c r="X99" t="str">
        <f t="shared" si="31"/>
        <v>1200000</v>
      </c>
      <c r="Y99" t="str">
        <f t="shared" si="32"/>
        <v>1200000</v>
      </c>
      <c r="Z99" t="str">
        <f t="shared" si="33"/>
        <v>1200000</v>
      </c>
      <c r="AA99" t="str">
        <f t="shared" si="34"/>
        <v>1200000</v>
      </c>
      <c r="AB99" t="str">
        <f t="shared" si="35"/>
        <v>1200000</v>
      </c>
      <c r="AC99" t="str">
        <f t="shared" si="36"/>
        <v>1200000</v>
      </c>
      <c r="AD99" t="str">
        <f t="shared" si="36"/>
        <v>1200000</v>
      </c>
      <c r="AE99">
        <f t="shared" si="37"/>
        <v>1200000</v>
      </c>
      <c r="AF99">
        <f t="shared" si="38"/>
        <v>2932006</v>
      </c>
      <c r="AG99">
        <f t="shared" si="39"/>
        <v>2932006</v>
      </c>
      <c r="AH99">
        <f t="shared" si="40"/>
        <v>8.3000000000000007</v>
      </c>
      <c r="AI99">
        <f t="shared" si="41"/>
        <v>1400</v>
      </c>
      <c r="AJ99">
        <f t="shared" si="42"/>
        <v>1992</v>
      </c>
      <c r="AK99">
        <f t="shared" si="43"/>
        <v>2932006</v>
      </c>
    </row>
    <row r="100" spans="1:37" x14ac:dyDescent="0.3">
      <c r="A100" s="6">
        <v>99</v>
      </c>
      <c r="B100" t="s">
        <v>767</v>
      </c>
      <c r="C100" s="5">
        <v>8.3000000000000007</v>
      </c>
      <c r="D100" t="s">
        <v>422</v>
      </c>
      <c r="E100" s="6">
        <v>461</v>
      </c>
      <c r="F100">
        <v>207000</v>
      </c>
      <c r="G100" t="s">
        <v>770</v>
      </c>
      <c r="H100" t="s">
        <v>770</v>
      </c>
      <c r="I100">
        <v>1960</v>
      </c>
      <c r="J100">
        <v>125</v>
      </c>
      <c r="K100" s="6">
        <v>3000000</v>
      </c>
      <c r="L100" s="6">
        <v>18783481</v>
      </c>
      <c r="M100" t="s">
        <v>21</v>
      </c>
      <c r="O100">
        <f t="shared" si="22"/>
        <v>0</v>
      </c>
      <c r="P100" s="4">
        <f t="shared" si="23"/>
        <v>461</v>
      </c>
      <c r="Q100">
        <f t="shared" si="24"/>
        <v>207000</v>
      </c>
      <c r="R100">
        <f t="shared" si="25"/>
        <v>207000</v>
      </c>
      <c r="S100" t="str">
        <f t="shared" si="26"/>
        <v>3000000</v>
      </c>
      <c r="T100" t="str">
        <f t="shared" si="27"/>
        <v>3000000</v>
      </c>
      <c r="U100" t="str">
        <f t="shared" si="28"/>
        <v>3000000</v>
      </c>
      <c r="V100" t="str">
        <f t="shared" si="29"/>
        <v>3000000</v>
      </c>
      <c r="W100" t="str">
        <f t="shared" si="30"/>
        <v>3000000</v>
      </c>
      <c r="X100" t="str">
        <f t="shared" si="31"/>
        <v>3000000</v>
      </c>
      <c r="Y100" t="str">
        <f t="shared" si="32"/>
        <v>3000000</v>
      </c>
      <c r="Z100" t="str">
        <f t="shared" si="33"/>
        <v>3000000</v>
      </c>
      <c r="AA100" t="str">
        <f t="shared" si="34"/>
        <v>3000000</v>
      </c>
      <c r="AB100" t="str">
        <f t="shared" si="35"/>
        <v>3000000</v>
      </c>
      <c r="AC100" t="str">
        <f t="shared" si="36"/>
        <v>3000000</v>
      </c>
      <c r="AD100" t="str">
        <f t="shared" si="36"/>
        <v>3000000</v>
      </c>
      <c r="AE100">
        <f t="shared" si="37"/>
        <v>3000000</v>
      </c>
      <c r="AF100">
        <f t="shared" si="38"/>
        <v>18783481</v>
      </c>
      <c r="AG100">
        <f t="shared" si="39"/>
        <v>18783481</v>
      </c>
      <c r="AH100">
        <f t="shared" si="40"/>
        <v>8.3000000000000007</v>
      </c>
      <c r="AI100">
        <f t="shared" si="41"/>
        <v>461</v>
      </c>
      <c r="AJ100">
        <f t="shared" si="42"/>
        <v>1960</v>
      </c>
      <c r="AK100">
        <f t="shared" si="43"/>
        <v>18783481</v>
      </c>
    </row>
    <row r="101" spans="1:37" x14ac:dyDescent="0.3">
      <c r="A101" s="6">
        <v>100</v>
      </c>
      <c r="B101" t="s">
        <v>772</v>
      </c>
      <c r="C101" s="5">
        <v>8.3000000000000007</v>
      </c>
      <c r="D101" t="s">
        <v>773</v>
      </c>
      <c r="E101" s="6">
        <v>816</v>
      </c>
      <c r="F101">
        <v>326000</v>
      </c>
      <c r="G101" t="s">
        <v>776</v>
      </c>
      <c r="H101" t="s">
        <v>777</v>
      </c>
      <c r="I101">
        <v>1962</v>
      </c>
      <c r="J101">
        <v>227</v>
      </c>
      <c r="K101" s="6">
        <v>15000000</v>
      </c>
      <c r="L101" s="6">
        <v>45764288</v>
      </c>
      <c r="M101" t="s">
        <v>373</v>
      </c>
      <c r="O101">
        <f t="shared" si="22"/>
        <v>0</v>
      </c>
      <c r="P101" s="4">
        <f t="shared" si="23"/>
        <v>816</v>
      </c>
      <c r="Q101">
        <f t="shared" si="24"/>
        <v>326000</v>
      </c>
      <c r="R101">
        <f t="shared" si="25"/>
        <v>326000</v>
      </c>
      <c r="S101" t="str">
        <f t="shared" si="26"/>
        <v>15000000</v>
      </c>
      <c r="T101" t="str">
        <f t="shared" si="27"/>
        <v>15000000</v>
      </c>
      <c r="U101" t="str">
        <f t="shared" si="28"/>
        <v>15000000</v>
      </c>
      <c r="V101" t="str">
        <f t="shared" si="29"/>
        <v>15000000</v>
      </c>
      <c r="W101" t="str">
        <f t="shared" si="30"/>
        <v>15000000</v>
      </c>
      <c r="X101" t="str">
        <f t="shared" si="31"/>
        <v>15000000</v>
      </c>
      <c r="Y101" t="str">
        <f t="shared" si="32"/>
        <v>15000000</v>
      </c>
      <c r="Z101" t="str">
        <f t="shared" si="33"/>
        <v>15000000</v>
      </c>
      <c r="AA101" t="str">
        <f t="shared" si="34"/>
        <v>15000000</v>
      </c>
      <c r="AB101" t="str">
        <f t="shared" si="35"/>
        <v>15000000</v>
      </c>
      <c r="AC101" t="str">
        <f t="shared" si="36"/>
        <v>15000000</v>
      </c>
      <c r="AD101" t="str">
        <f t="shared" si="36"/>
        <v>15000000</v>
      </c>
      <c r="AE101">
        <f t="shared" si="37"/>
        <v>15000000</v>
      </c>
      <c r="AF101">
        <f t="shared" si="38"/>
        <v>45764288</v>
      </c>
      <c r="AG101">
        <f t="shared" si="39"/>
        <v>45764288</v>
      </c>
      <c r="AH101">
        <f t="shared" si="40"/>
        <v>8.3000000000000007</v>
      </c>
      <c r="AI101">
        <f t="shared" si="41"/>
        <v>816</v>
      </c>
      <c r="AJ101">
        <f t="shared" si="42"/>
        <v>1962</v>
      </c>
      <c r="AK101">
        <f t="shared" si="43"/>
        <v>45764288</v>
      </c>
    </row>
    <row r="102" spans="1:37" x14ac:dyDescent="0.3">
      <c r="A102" s="6">
        <v>101</v>
      </c>
      <c r="B102" t="s">
        <v>780</v>
      </c>
      <c r="C102" s="5">
        <v>8.3000000000000007</v>
      </c>
      <c r="D102" t="s">
        <v>478</v>
      </c>
      <c r="E102" s="6">
        <v>406</v>
      </c>
      <c r="F102">
        <v>222000</v>
      </c>
      <c r="G102" t="s">
        <v>783</v>
      </c>
      <c r="H102" t="s">
        <v>784</v>
      </c>
      <c r="I102">
        <v>2010</v>
      </c>
      <c r="J102">
        <v>131</v>
      </c>
      <c r="K102" s="6">
        <v>6800000</v>
      </c>
      <c r="L102" s="6">
        <v>6797861</v>
      </c>
      <c r="M102" t="s">
        <v>787</v>
      </c>
      <c r="O102">
        <f t="shared" si="22"/>
        <v>0</v>
      </c>
      <c r="P102" s="4">
        <f t="shared" si="23"/>
        <v>406</v>
      </c>
      <c r="Q102">
        <f t="shared" si="24"/>
        <v>222000</v>
      </c>
      <c r="R102">
        <f t="shared" si="25"/>
        <v>222000</v>
      </c>
      <c r="S102" t="str">
        <f t="shared" si="26"/>
        <v>6800000</v>
      </c>
      <c r="T102" t="str">
        <f t="shared" si="27"/>
        <v>6800000</v>
      </c>
      <c r="U102" t="str">
        <f t="shared" si="28"/>
        <v>6800000</v>
      </c>
      <c r="V102" t="str">
        <f t="shared" si="29"/>
        <v>6800000</v>
      </c>
      <c r="W102" t="str">
        <f t="shared" si="30"/>
        <v>6800000</v>
      </c>
      <c r="X102" t="str">
        <f t="shared" si="31"/>
        <v>6800000</v>
      </c>
      <c r="Y102" t="str">
        <f t="shared" si="32"/>
        <v>6800000</v>
      </c>
      <c r="Z102" t="str">
        <f t="shared" si="33"/>
        <v>6800000</v>
      </c>
      <c r="AA102" t="str">
        <f t="shared" si="34"/>
        <v>6800000</v>
      </c>
      <c r="AB102" t="str">
        <f t="shared" si="35"/>
        <v>6800000</v>
      </c>
      <c r="AC102" t="str">
        <f t="shared" si="36"/>
        <v>6800000</v>
      </c>
      <c r="AD102" t="str">
        <f t="shared" si="36"/>
        <v>6800000</v>
      </c>
      <c r="AE102">
        <f t="shared" si="37"/>
        <v>6800000</v>
      </c>
      <c r="AF102">
        <f t="shared" si="38"/>
        <v>6797861</v>
      </c>
      <c r="AG102">
        <f t="shared" si="39"/>
        <v>6797861</v>
      </c>
      <c r="AH102">
        <f t="shared" si="40"/>
        <v>8.3000000000000007</v>
      </c>
      <c r="AI102">
        <f t="shared" si="41"/>
        <v>406</v>
      </c>
      <c r="AJ102">
        <f t="shared" si="42"/>
        <v>2010</v>
      </c>
      <c r="AK102">
        <f t="shared" si="43"/>
        <v>6797861</v>
      </c>
    </row>
    <row r="103" spans="1:37" x14ac:dyDescent="0.3">
      <c r="A103" s="6">
        <v>102</v>
      </c>
      <c r="B103" t="s">
        <v>788</v>
      </c>
      <c r="C103" s="5">
        <v>8.3000000000000007</v>
      </c>
      <c r="D103" t="s">
        <v>24</v>
      </c>
      <c r="E103" s="6">
        <v>1300</v>
      </c>
      <c r="F103">
        <v>953000</v>
      </c>
      <c r="G103" t="s">
        <v>790</v>
      </c>
      <c r="H103" t="s">
        <v>791</v>
      </c>
      <c r="I103">
        <v>1983</v>
      </c>
      <c r="J103">
        <v>170</v>
      </c>
      <c r="K103" s="6">
        <v>50000000</v>
      </c>
      <c r="L103" s="6">
        <v>66443303</v>
      </c>
      <c r="M103" t="s">
        <v>21</v>
      </c>
      <c r="O103">
        <f t="shared" si="22"/>
        <v>0</v>
      </c>
      <c r="P103" s="4">
        <f t="shared" si="23"/>
        <v>1300</v>
      </c>
      <c r="Q103">
        <f t="shared" si="24"/>
        <v>953000</v>
      </c>
      <c r="R103">
        <f t="shared" si="25"/>
        <v>953000</v>
      </c>
      <c r="S103" t="str">
        <f t="shared" si="26"/>
        <v>50000000</v>
      </c>
      <c r="T103" t="str">
        <f t="shared" si="27"/>
        <v>50000000</v>
      </c>
      <c r="U103" t="str">
        <f t="shared" si="28"/>
        <v>50000000</v>
      </c>
      <c r="V103" t="str">
        <f t="shared" si="29"/>
        <v>50000000</v>
      </c>
      <c r="W103" t="str">
        <f t="shared" si="30"/>
        <v>50000000</v>
      </c>
      <c r="X103" t="str">
        <f t="shared" si="31"/>
        <v>50000000</v>
      </c>
      <c r="Y103" t="str">
        <f t="shared" si="32"/>
        <v>50000000</v>
      </c>
      <c r="Z103" t="str">
        <f t="shared" si="33"/>
        <v>50000000</v>
      </c>
      <c r="AA103" t="str">
        <f t="shared" si="34"/>
        <v>50000000</v>
      </c>
      <c r="AB103" t="str">
        <f t="shared" si="35"/>
        <v>50000000</v>
      </c>
      <c r="AC103" t="str">
        <f t="shared" si="36"/>
        <v>50000000</v>
      </c>
      <c r="AD103" t="str">
        <f t="shared" si="36"/>
        <v>50000000</v>
      </c>
      <c r="AE103">
        <f t="shared" si="37"/>
        <v>50000000</v>
      </c>
      <c r="AF103">
        <f t="shared" si="38"/>
        <v>66443303</v>
      </c>
      <c r="AG103">
        <f t="shared" si="39"/>
        <v>66443303</v>
      </c>
      <c r="AH103">
        <f t="shared" si="40"/>
        <v>8.3000000000000007</v>
      </c>
      <c r="AI103">
        <f t="shared" si="41"/>
        <v>1300</v>
      </c>
      <c r="AJ103">
        <f t="shared" si="42"/>
        <v>1983</v>
      </c>
      <c r="AK103">
        <f t="shared" si="43"/>
        <v>66443303</v>
      </c>
    </row>
    <row r="104" spans="1:37" x14ac:dyDescent="0.3">
      <c r="A104" s="6">
        <v>103</v>
      </c>
      <c r="B104" t="s">
        <v>794</v>
      </c>
      <c r="C104" s="5">
        <v>8.3000000000000007</v>
      </c>
      <c r="D104" t="s">
        <v>795</v>
      </c>
      <c r="E104" s="6">
        <v>502</v>
      </c>
      <c r="F104">
        <v>173000</v>
      </c>
      <c r="G104" t="s">
        <v>798</v>
      </c>
      <c r="H104" t="s">
        <v>798</v>
      </c>
      <c r="I104">
        <v>1944</v>
      </c>
      <c r="J104">
        <v>107</v>
      </c>
      <c r="K104" s="6">
        <v>927262</v>
      </c>
      <c r="L104" s="6">
        <v>21026</v>
      </c>
      <c r="M104" t="s">
        <v>21</v>
      </c>
      <c r="O104">
        <f t="shared" si="22"/>
        <v>0</v>
      </c>
      <c r="P104" s="4">
        <f t="shared" si="23"/>
        <v>502</v>
      </c>
      <c r="Q104">
        <f t="shared" si="24"/>
        <v>173000</v>
      </c>
      <c r="R104">
        <f t="shared" si="25"/>
        <v>173000</v>
      </c>
      <c r="S104" t="str">
        <f t="shared" si="26"/>
        <v>927262</v>
      </c>
      <c r="T104" t="str">
        <f t="shared" si="27"/>
        <v>927262</v>
      </c>
      <c r="U104" t="str">
        <f t="shared" si="28"/>
        <v>927262</v>
      </c>
      <c r="V104" t="str">
        <f t="shared" si="29"/>
        <v>927262</v>
      </c>
      <c r="W104" t="str">
        <f t="shared" si="30"/>
        <v>927262</v>
      </c>
      <c r="X104" t="str">
        <f t="shared" si="31"/>
        <v>927262</v>
      </c>
      <c r="Y104" t="str">
        <f t="shared" si="32"/>
        <v>927262</v>
      </c>
      <c r="Z104" t="str">
        <f t="shared" si="33"/>
        <v>927262</v>
      </c>
      <c r="AA104" t="str">
        <f t="shared" si="34"/>
        <v>927262</v>
      </c>
      <c r="AB104" t="str">
        <f t="shared" si="35"/>
        <v>927262</v>
      </c>
      <c r="AC104" t="str">
        <f t="shared" si="36"/>
        <v>927262</v>
      </c>
      <c r="AD104" t="str">
        <f t="shared" si="36"/>
        <v>927262</v>
      </c>
      <c r="AE104">
        <f t="shared" si="37"/>
        <v>927262</v>
      </c>
      <c r="AF104">
        <f t="shared" si="38"/>
        <v>21026</v>
      </c>
      <c r="AG104">
        <f t="shared" si="39"/>
        <v>21026</v>
      </c>
      <c r="AH104">
        <f t="shared" si="40"/>
        <v>8.3000000000000007</v>
      </c>
      <c r="AI104">
        <f t="shared" si="41"/>
        <v>502</v>
      </c>
      <c r="AJ104">
        <f t="shared" si="42"/>
        <v>1944</v>
      </c>
      <c r="AK104">
        <f t="shared" si="43"/>
        <v>21026</v>
      </c>
    </row>
    <row r="105" spans="1:37" x14ac:dyDescent="0.3">
      <c r="A105" s="6">
        <v>104</v>
      </c>
      <c r="B105" t="s">
        <v>803</v>
      </c>
      <c r="C105" s="5">
        <v>8.3000000000000007</v>
      </c>
      <c r="D105" t="s">
        <v>804</v>
      </c>
      <c r="E105" s="6">
        <v>781</v>
      </c>
      <c r="F105">
        <v>358000</v>
      </c>
      <c r="G105" t="s">
        <v>807</v>
      </c>
      <c r="H105" t="s">
        <v>808</v>
      </c>
      <c r="I105">
        <v>1959</v>
      </c>
      <c r="J105">
        <v>136</v>
      </c>
      <c r="K105" s="6">
        <v>3101000</v>
      </c>
      <c r="L105" s="6">
        <v>192323</v>
      </c>
      <c r="M105" t="s">
        <v>21</v>
      </c>
      <c r="O105">
        <f t="shared" si="22"/>
        <v>0</v>
      </c>
      <c r="P105" s="4">
        <f t="shared" si="23"/>
        <v>781</v>
      </c>
      <c r="Q105">
        <f t="shared" si="24"/>
        <v>358000</v>
      </c>
      <c r="R105">
        <f t="shared" si="25"/>
        <v>358000</v>
      </c>
      <c r="S105" t="str">
        <f t="shared" si="26"/>
        <v>3101000</v>
      </c>
      <c r="T105" t="str">
        <f t="shared" si="27"/>
        <v>3101000</v>
      </c>
      <c r="U105" t="str">
        <f t="shared" si="28"/>
        <v>3101000</v>
      </c>
      <c r="V105" t="str">
        <f t="shared" si="29"/>
        <v>3101000</v>
      </c>
      <c r="W105" t="str">
        <f t="shared" si="30"/>
        <v>3101000</v>
      </c>
      <c r="X105" t="str">
        <f t="shared" si="31"/>
        <v>3101000</v>
      </c>
      <c r="Y105" t="str">
        <f t="shared" si="32"/>
        <v>3101000</v>
      </c>
      <c r="Z105" t="str">
        <f t="shared" si="33"/>
        <v>3101000</v>
      </c>
      <c r="AA105" t="str">
        <f t="shared" si="34"/>
        <v>3101000</v>
      </c>
      <c r="AB105" t="str">
        <f t="shared" si="35"/>
        <v>3101000</v>
      </c>
      <c r="AC105" t="str">
        <f t="shared" si="36"/>
        <v>3101000</v>
      </c>
      <c r="AD105" t="str">
        <f t="shared" si="36"/>
        <v>3101000</v>
      </c>
      <c r="AE105">
        <f t="shared" si="37"/>
        <v>3101000</v>
      </c>
      <c r="AF105">
        <f t="shared" si="38"/>
        <v>192323</v>
      </c>
      <c r="AG105">
        <f t="shared" si="39"/>
        <v>192323</v>
      </c>
      <c r="AH105">
        <f t="shared" si="40"/>
        <v>8.3000000000000007</v>
      </c>
      <c r="AI105">
        <f t="shared" si="41"/>
        <v>781</v>
      </c>
      <c r="AJ105">
        <f t="shared" si="42"/>
        <v>1959</v>
      </c>
      <c r="AK105">
        <f t="shared" si="43"/>
        <v>192323</v>
      </c>
    </row>
    <row r="106" spans="1:37" x14ac:dyDescent="0.3">
      <c r="A106" s="6">
        <v>105</v>
      </c>
      <c r="B106" t="s">
        <v>812</v>
      </c>
      <c r="C106" s="5">
        <v>8.3000000000000007</v>
      </c>
      <c r="D106" t="s">
        <v>813</v>
      </c>
      <c r="E106" s="6">
        <v>1400</v>
      </c>
      <c r="F106">
        <v>747000</v>
      </c>
      <c r="G106" t="s">
        <v>815</v>
      </c>
      <c r="H106" t="s">
        <v>815</v>
      </c>
      <c r="I106">
        <v>1995</v>
      </c>
      <c r="J106">
        <v>170</v>
      </c>
      <c r="K106" s="6">
        <v>60000000</v>
      </c>
      <c r="L106" s="6">
        <v>187436818</v>
      </c>
      <c r="M106" t="s">
        <v>21</v>
      </c>
      <c r="O106">
        <f t="shared" si="22"/>
        <v>0</v>
      </c>
      <c r="P106" s="4">
        <f t="shared" si="23"/>
        <v>1400</v>
      </c>
      <c r="Q106">
        <f t="shared" si="24"/>
        <v>747000</v>
      </c>
      <c r="R106">
        <f t="shared" si="25"/>
        <v>747000</v>
      </c>
      <c r="S106" t="str">
        <f t="shared" si="26"/>
        <v>60000000</v>
      </c>
      <c r="T106" t="str">
        <f t="shared" si="27"/>
        <v>60000000</v>
      </c>
      <c r="U106" t="str">
        <f t="shared" si="28"/>
        <v>60000000</v>
      </c>
      <c r="V106" t="str">
        <f t="shared" si="29"/>
        <v>60000000</v>
      </c>
      <c r="W106" t="str">
        <f t="shared" si="30"/>
        <v>60000000</v>
      </c>
      <c r="X106" t="str">
        <f t="shared" si="31"/>
        <v>60000000</v>
      </c>
      <c r="Y106" t="str">
        <f t="shared" si="32"/>
        <v>60000000</v>
      </c>
      <c r="Z106" t="str">
        <f t="shared" si="33"/>
        <v>60000000</v>
      </c>
      <c r="AA106" t="str">
        <f t="shared" si="34"/>
        <v>60000000</v>
      </c>
      <c r="AB106" t="str">
        <f t="shared" si="35"/>
        <v>60000000</v>
      </c>
      <c r="AC106" t="str">
        <f t="shared" si="36"/>
        <v>60000000</v>
      </c>
      <c r="AD106" t="str">
        <f t="shared" si="36"/>
        <v>60000000</v>
      </c>
      <c r="AE106">
        <f t="shared" si="37"/>
        <v>60000000</v>
      </c>
      <c r="AF106">
        <f t="shared" si="38"/>
        <v>187436818</v>
      </c>
      <c r="AG106">
        <f t="shared" si="39"/>
        <v>187436818</v>
      </c>
      <c r="AH106">
        <f t="shared" si="40"/>
        <v>8.3000000000000007</v>
      </c>
      <c r="AI106">
        <f t="shared" si="41"/>
        <v>1400</v>
      </c>
      <c r="AJ106">
        <f t="shared" si="42"/>
        <v>1995</v>
      </c>
      <c r="AK106">
        <f t="shared" si="43"/>
        <v>187436818</v>
      </c>
    </row>
    <row r="107" spans="1:37" x14ac:dyDescent="0.3">
      <c r="A107" s="6">
        <v>106</v>
      </c>
      <c r="B107" t="s">
        <v>817</v>
      </c>
      <c r="C107" s="5">
        <v>8.3000000000000007</v>
      </c>
      <c r="D107" t="s">
        <v>354</v>
      </c>
      <c r="E107" s="6">
        <v>1700</v>
      </c>
      <c r="F107">
        <v>478000</v>
      </c>
      <c r="G107" t="s">
        <v>819</v>
      </c>
      <c r="H107" t="s">
        <v>820</v>
      </c>
      <c r="I107">
        <v>1941</v>
      </c>
      <c r="J107">
        <v>119</v>
      </c>
      <c r="K107" s="6">
        <v>839727</v>
      </c>
      <c r="L107" s="6">
        <v>1707754</v>
      </c>
      <c r="M107" t="s">
        <v>21</v>
      </c>
      <c r="O107">
        <f t="shared" si="22"/>
        <v>0</v>
      </c>
      <c r="P107" s="4">
        <f t="shared" si="23"/>
        <v>1700</v>
      </c>
      <c r="Q107">
        <f t="shared" si="24"/>
        <v>478000</v>
      </c>
      <c r="R107">
        <f t="shared" si="25"/>
        <v>478000</v>
      </c>
      <c r="S107" t="str">
        <f t="shared" si="26"/>
        <v>839727</v>
      </c>
      <c r="T107" t="str">
        <f t="shared" si="27"/>
        <v>839727</v>
      </c>
      <c r="U107" t="str">
        <f t="shared" si="28"/>
        <v>839727</v>
      </c>
      <c r="V107" t="str">
        <f t="shared" si="29"/>
        <v>839727</v>
      </c>
      <c r="W107" t="str">
        <f t="shared" si="30"/>
        <v>839727</v>
      </c>
      <c r="X107" t="str">
        <f t="shared" si="31"/>
        <v>839727</v>
      </c>
      <c r="Y107" t="str">
        <f t="shared" si="32"/>
        <v>839727</v>
      </c>
      <c r="Z107" t="str">
        <f t="shared" si="33"/>
        <v>839727</v>
      </c>
      <c r="AA107" t="str">
        <f t="shared" si="34"/>
        <v>839727</v>
      </c>
      <c r="AB107" t="str">
        <f t="shared" si="35"/>
        <v>839727</v>
      </c>
      <c r="AC107" t="str">
        <f t="shared" si="36"/>
        <v>839727</v>
      </c>
      <c r="AD107" t="str">
        <f t="shared" si="36"/>
        <v>839727</v>
      </c>
      <c r="AE107">
        <f t="shared" si="37"/>
        <v>839727</v>
      </c>
      <c r="AF107">
        <f t="shared" si="38"/>
        <v>1707754</v>
      </c>
      <c r="AG107">
        <f t="shared" si="39"/>
        <v>1707754</v>
      </c>
      <c r="AH107">
        <f t="shared" si="40"/>
        <v>8.3000000000000007</v>
      </c>
      <c r="AI107">
        <f t="shared" si="41"/>
        <v>1700</v>
      </c>
      <c r="AJ107">
        <f t="shared" si="42"/>
        <v>1941</v>
      </c>
      <c r="AK107">
        <f t="shared" si="43"/>
        <v>1707754</v>
      </c>
    </row>
    <row r="108" spans="1:37" x14ac:dyDescent="0.3">
      <c r="A108" s="6">
        <v>107</v>
      </c>
      <c r="B108" t="s">
        <v>824</v>
      </c>
      <c r="C108" s="5">
        <v>8.3000000000000007</v>
      </c>
      <c r="D108" t="s">
        <v>825</v>
      </c>
      <c r="E108" s="6">
        <v>456</v>
      </c>
      <c r="F108">
        <v>175000</v>
      </c>
      <c r="G108" t="s">
        <v>828</v>
      </c>
      <c r="H108" t="s">
        <v>829</v>
      </c>
      <c r="I108">
        <v>1931</v>
      </c>
      <c r="J108">
        <v>117</v>
      </c>
      <c r="K108" s="6" t="s">
        <v>360</v>
      </c>
      <c r="L108" s="6">
        <v>35566</v>
      </c>
      <c r="M108" t="s">
        <v>831</v>
      </c>
      <c r="O108">
        <f t="shared" si="22"/>
        <v>0</v>
      </c>
      <c r="P108" s="4">
        <f t="shared" si="23"/>
        <v>456</v>
      </c>
      <c r="Q108">
        <f t="shared" si="24"/>
        <v>175000</v>
      </c>
      <c r="R108">
        <f t="shared" si="25"/>
        <v>175000</v>
      </c>
      <c r="S108" t="str">
        <f t="shared" si="26"/>
        <v>Bilgi yok</v>
      </c>
      <c r="T108" t="str">
        <f t="shared" si="27"/>
        <v>Bilgi yok</v>
      </c>
      <c r="U108" t="str">
        <f t="shared" si="28"/>
        <v>Bilgi yok</v>
      </c>
      <c r="V108" t="str">
        <f t="shared" si="29"/>
        <v>Bilgi yok</v>
      </c>
      <c r="W108" t="str">
        <f t="shared" si="30"/>
        <v>Bilgi yok</v>
      </c>
      <c r="X108" t="str">
        <f t="shared" si="31"/>
        <v>Bilgi yok</v>
      </c>
      <c r="Y108" t="str">
        <f t="shared" si="32"/>
        <v>Bilgi yok</v>
      </c>
      <c r="Z108" t="str">
        <f t="shared" si="33"/>
        <v>Bilgi yok</v>
      </c>
      <c r="AA108" t="str">
        <f t="shared" si="34"/>
        <v>Bilgi yok</v>
      </c>
      <c r="AB108" t="str">
        <f t="shared" si="35"/>
        <v>Bilgi yok</v>
      </c>
      <c r="AC108" t="str">
        <f t="shared" si="36"/>
        <v>Bilgi yok</v>
      </c>
      <c r="AD108" t="str">
        <f t="shared" si="36"/>
        <v>Bilgi yok</v>
      </c>
      <c r="AE108" t="str">
        <f t="shared" si="37"/>
        <v>Bilgi yok</v>
      </c>
      <c r="AF108">
        <f t="shared" si="38"/>
        <v>35566</v>
      </c>
      <c r="AG108">
        <f t="shared" si="39"/>
        <v>35566</v>
      </c>
      <c r="AH108">
        <f t="shared" si="40"/>
        <v>8.3000000000000007</v>
      </c>
      <c r="AI108">
        <f t="shared" si="41"/>
        <v>456</v>
      </c>
      <c r="AJ108">
        <f t="shared" si="42"/>
        <v>1931</v>
      </c>
      <c r="AK108">
        <f t="shared" si="43"/>
        <v>35566</v>
      </c>
    </row>
    <row r="109" spans="1:37" x14ac:dyDescent="0.3">
      <c r="A109" s="6">
        <v>108</v>
      </c>
      <c r="B109" t="s">
        <v>832</v>
      </c>
      <c r="C109" s="5">
        <v>8.3000000000000007</v>
      </c>
      <c r="D109" t="s">
        <v>833</v>
      </c>
      <c r="E109" s="6">
        <v>1100</v>
      </c>
      <c r="F109">
        <v>1200000</v>
      </c>
      <c r="G109" t="s">
        <v>834</v>
      </c>
      <c r="H109" t="s">
        <v>834</v>
      </c>
      <c r="I109">
        <v>2009</v>
      </c>
      <c r="J109">
        <v>96</v>
      </c>
      <c r="K109" s="6">
        <v>175000000</v>
      </c>
      <c r="L109" s="6">
        <v>735102136</v>
      </c>
      <c r="M109" t="s">
        <v>21</v>
      </c>
      <c r="O109">
        <f t="shared" si="22"/>
        <v>0</v>
      </c>
      <c r="P109" s="4">
        <f t="shared" si="23"/>
        <v>1100</v>
      </c>
      <c r="Q109">
        <f t="shared" si="24"/>
        <v>1200000</v>
      </c>
      <c r="R109">
        <f t="shared" si="25"/>
        <v>1200000</v>
      </c>
      <c r="S109" t="str">
        <f t="shared" si="26"/>
        <v>175000000</v>
      </c>
      <c r="T109" t="str">
        <f t="shared" si="27"/>
        <v>175000000</v>
      </c>
      <c r="U109" t="str">
        <f t="shared" si="28"/>
        <v>175000000</v>
      </c>
      <c r="V109" t="str">
        <f t="shared" si="29"/>
        <v>175000000</v>
      </c>
      <c r="W109" t="str">
        <f t="shared" si="30"/>
        <v>175000000</v>
      </c>
      <c r="X109" t="str">
        <f t="shared" si="31"/>
        <v>175000000</v>
      </c>
      <c r="Y109" t="str">
        <f t="shared" si="32"/>
        <v>175000000</v>
      </c>
      <c r="Z109" t="str">
        <f t="shared" si="33"/>
        <v>175000000</v>
      </c>
      <c r="AA109" t="str">
        <f t="shared" si="34"/>
        <v>175000000</v>
      </c>
      <c r="AB109" t="str">
        <f t="shared" si="35"/>
        <v>175000000</v>
      </c>
      <c r="AC109" t="str">
        <f t="shared" si="36"/>
        <v>175000000</v>
      </c>
      <c r="AD109" t="str">
        <f t="shared" si="36"/>
        <v>175000000</v>
      </c>
      <c r="AE109">
        <f t="shared" si="37"/>
        <v>175000000</v>
      </c>
      <c r="AF109">
        <f t="shared" si="38"/>
        <v>735102136</v>
      </c>
      <c r="AG109">
        <f t="shared" si="39"/>
        <v>735102136</v>
      </c>
      <c r="AH109">
        <f t="shared" si="40"/>
        <v>8.3000000000000007</v>
      </c>
      <c r="AI109">
        <f t="shared" si="41"/>
        <v>1100</v>
      </c>
      <c r="AJ109">
        <f t="shared" si="42"/>
        <v>2009</v>
      </c>
      <c r="AK109">
        <f t="shared" si="43"/>
        <v>735102136</v>
      </c>
    </row>
    <row r="110" spans="1:37" x14ac:dyDescent="0.3">
      <c r="A110" s="6">
        <v>109</v>
      </c>
      <c r="B110" t="s">
        <v>836</v>
      </c>
      <c r="C110" s="5">
        <v>8.1999999999999993</v>
      </c>
      <c r="D110" t="s">
        <v>223</v>
      </c>
      <c r="E110" s="6">
        <v>1000</v>
      </c>
      <c r="F110">
        <v>815000</v>
      </c>
      <c r="G110" t="s">
        <v>839</v>
      </c>
      <c r="H110" t="s">
        <v>839</v>
      </c>
      <c r="I110">
        <v>1987</v>
      </c>
      <c r="J110">
        <v>116</v>
      </c>
      <c r="K110" s="6">
        <v>30000000</v>
      </c>
      <c r="L110" s="6">
        <v>50193748</v>
      </c>
      <c r="M110" t="s">
        <v>373</v>
      </c>
      <c r="O110">
        <f t="shared" si="22"/>
        <v>0</v>
      </c>
      <c r="P110" s="4">
        <f t="shared" si="23"/>
        <v>1000</v>
      </c>
      <c r="Q110">
        <f t="shared" si="24"/>
        <v>815000</v>
      </c>
      <c r="R110">
        <f t="shared" si="25"/>
        <v>815000</v>
      </c>
      <c r="S110" t="str">
        <f t="shared" si="26"/>
        <v>30000000</v>
      </c>
      <c r="T110" t="str">
        <f t="shared" si="27"/>
        <v>30000000</v>
      </c>
      <c r="U110" t="str">
        <f t="shared" si="28"/>
        <v>30000000</v>
      </c>
      <c r="V110" t="str">
        <f t="shared" si="29"/>
        <v>30000000</v>
      </c>
      <c r="W110" t="str">
        <f t="shared" si="30"/>
        <v>30000000</v>
      </c>
      <c r="X110" t="str">
        <f t="shared" si="31"/>
        <v>30000000</v>
      </c>
      <c r="Y110" t="str">
        <f t="shared" si="32"/>
        <v>30000000</v>
      </c>
      <c r="Z110" t="str">
        <f t="shared" si="33"/>
        <v>30000000</v>
      </c>
      <c r="AA110" t="str">
        <f t="shared" si="34"/>
        <v>30000000</v>
      </c>
      <c r="AB110" t="str">
        <f t="shared" si="35"/>
        <v>30000000</v>
      </c>
      <c r="AC110" t="str">
        <f t="shared" si="36"/>
        <v>30000000</v>
      </c>
      <c r="AD110" t="str">
        <f t="shared" si="36"/>
        <v>30000000</v>
      </c>
      <c r="AE110">
        <f t="shared" si="37"/>
        <v>30000000</v>
      </c>
      <c r="AF110">
        <f t="shared" si="38"/>
        <v>50193748</v>
      </c>
      <c r="AG110">
        <f t="shared" si="39"/>
        <v>50193748</v>
      </c>
      <c r="AH110">
        <f t="shared" si="40"/>
        <v>8.1999999999999993</v>
      </c>
      <c r="AI110">
        <f t="shared" si="41"/>
        <v>1000</v>
      </c>
      <c r="AJ110">
        <f t="shared" si="42"/>
        <v>1987</v>
      </c>
      <c r="AK110">
        <f t="shared" si="43"/>
        <v>50193748</v>
      </c>
    </row>
    <row r="111" spans="1:37" x14ac:dyDescent="0.3">
      <c r="A111" s="6">
        <v>110</v>
      </c>
      <c r="B111" t="s">
        <v>842</v>
      </c>
      <c r="C111" s="5">
        <v>8.3000000000000007</v>
      </c>
      <c r="D111" t="s">
        <v>843</v>
      </c>
      <c r="E111" s="6">
        <v>1100</v>
      </c>
      <c r="F111">
        <v>441000</v>
      </c>
      <c r="G111" t="s">
        <v>845</v>
      </c>
      <c r="H111" t="s">
        <v>846</v>
      </c>
      <c r="I111">
        <v>1958</v>
      </c>
      <c r="J111">
        <v>128</v>
      </c>
      <c r="K111" s="6">
        <v>2479000</v>
      </c>
      <c r="L111" s="6">
        <v>7967183</v>
      </c>
      <c r="M111" t="s">
        <v>21</v>
      </c>
      <c r="O111">
        <f t="shared" si="22"/>
        <v>0</v>
      </c>
      <c r="P111" s="4">
        <f t="shared" si="23"/>
        <v>1100</v>
      </c>
      <c r="Q111">
        <f t="shared" si="24"/>
        <v>441000</v>
      </c>
      <c r="R111">
        <f t="shared" si="25"/>
        <v>441000</v>
      </c>
      <c r="S111" t="str">
        <f t="shared" si="26"/>
        <v>2479000</v>
      </c>
      <c r="T111" t="str">
        <f t="shared" si="27"/>
        <v>2479000</v>
      </c>
      <c r="U111" t="str">
        <f t="shared" si="28"/>
        <v>2479000</v>
      </c>
      <c r="V111" t="str">
        <f t="shared" si="29"/>
        <v>2479000</v>
      </c>
      <c r="W111" t="str">
        <f t="shared" si="30"/>
        <v>2479000</v>
      </c>
      <c r="X111" t="str">
        <f t="shared" si="31"/>
        <v>2479000</v>
      </c>
      <c r="Y111" t="str">
        <f t="shared" si="32"/>
        <v>2479000</v>
      </c>
      <c r="Z111" t="str">
        <f t="shared" si="33"/>
        <v>2479000</v>
      </c>
      <c r="AA111" t="str">
        <f t="shared" si="34"/>
        <v>2479000</v>
      </c>
      <c r="AB111" t="str">
        <f t="shared" si="35"/>
        <v>2479000</v>
      </c>
      <c r="AC111" t="str">
        <f t="shared" si="36"/>
        <v>2479000</v>
      </c>
      <c r="AD111" t="str">
        <f t="shared" si="36"/>
        <v>2479000</v>
      </c>
      <c r="AE111">
        <f t="shared" si="37"/>
        <v>2479000</v>
      </c>
      <c r="AF111">
        <f t="shared" si="38"/>
        <v>7967183</v>
      </c>
      <c r="AG111">
        <f t="shared" si="39"/>
        <v>7967183</v>
      </c>
      <c r="AH111">
        <f t="shared" si="40"/>
        <v>8.3000000000000007</v>
      </c>
      <c r="AI111">
        <f t="shared" si="41"/>
        <v>1100</v>
      </c>
      <c r="AJ111">
        <f t="shared" si="42"/>
        <v>1958</v>
      </c>
      <c r="AK111">
        <f t="shared" si="43"/>
        <v>7967183</v>
      </c>
    </row>
    <row r="112" spans="1:37" x14ac:dyDescent="0.3">
      <c r="A112" s="6">
        <v>111</v>
      </c>
      <c r="B112" t="s">
        <v>851</v>
      </c>
      <c r="C112" s="5">
        <v>8.3000000000000007</v>
      </c>
      <c r="D112" t="s">
        <v>852</v>
      </c>
      <c r="E112" s="6">
        <v>1600</v>
      </c>
      <c r="F112">
        <v>813000</v>
      </c>
      <c r="G112" t="s">
        <v>854</v>
      </c>
      <c r="H112" t="s">
        <v>855</v>
      </c>
      <c r="I112">
        <v>2001</v>
      </c>
      <c r="J112">
        <v>122</v>
      </c>
      <c r="K112" s="6">
        <v>10000000</v>
      </c>
      <c r="L112" s="6">
        <v>175183052</v>
      </c>
      <c r="M112" t="s">
        <v>857</v>
      </c>
      <c r="O112">
        <f t="shared" si="22"/>
        <v>0</v>
      </c>
      <c r="P112" s="4">
        <f t="shared" si="23"/>
        <v>1600</v>
      </c>
      <c r="Q112">
        <f t="shared" si="24"/>
        <v>813000</v>
      </c>
      <c r="R112">
        <f t="shared" si="25"/>
        <v>813000</v>
      </c>
      <c r="S112" t="str">
        <f t="shared" si="26"/>
        <v>10000000</v>
      </c>
      <c r="T112" t="str">
        <f t="shared" si="27"/>
        <v>10000000</v>
      </c>
      <c r="U112" t="str">
        <f t="shared" si="28"/>
        <v>10000000</v>
      </c>
      <c r="V112" t="str">
        <f t="shared" si="29"/>
        <v>10000000</v>
      </c>
      <c r="W112" t="str">
        <f t="shared" si="30"/>
        <v>10000000</v>
      </c>
      <c r="X112" t="str">
        <f t="shared" si="31"/>
        <v>10000000</v>
      </c>
      <c r="Y112" t="str">
        <f t="shared" si="32"/>
        <v>10000000</v>
      </c>
      <c r="Z112" t="str">
        <f t="shared" si="33"/>
        <v>10000000</v>
      </c>
      <c r="AA112" t="str">
        <f t="shared" si="34"/>
        <v>10000000</v>
      </c>
      <c r="AB112" t="str">
        <f t="shared" si="35"/>
        <v>10000000</v>
      </c>
      <c r="AC112" t="str">
        <f t="shared" si="36"/>
        <v>10000000</v>
      </c>
      <c r="AD112" t="str">
        <f t="shared" si="36"/>
        <v>10000000</v>
      </c>
      <c r="AE112">
        <f t="shared" si="37"/>
        <v>10000000</v>
      </c>
      <c r="AF112">
        <f t="shared" si="38"/>
        <v>175183052</v>
      </c>
      <c r="AG112">
        <f t="shared" si="39"/>
        <v>175183052</v>
      </c>
      <c r="AH112">
        <f t="shared" si="40"/>
        <v>8.3000000000000007</v>
      </c>
      <c r="AI112">
        <f t="shared" si="41"/>
        <v>1600</v>
      </c>
      <c r="AJ112">
        <f t="shared" si="42"/>
        <v>2001</v>
      </c>
      <c r="AK112">
        <f t="shared" si="43"/>
        <v>175183052</v>
      </c>
    </row>
    <row r="113" spans="1:37" x14ac:dyDescent="0.3">
      <c r="A113" s="6">
        <v>112</v>
      </c>
      <c r="B113" t="s">
        <v>858</v>
      </c>
      <c r="C113" s="5">
        <v>8.1999999999999993</v>
      </c>
      <c r="D113" t="s">
        <v>859</v>
      </c>
      <c r="E113" s="6">
        <v>1700</v>
      </c>
      <c r="F113">
        <v>905000</v>
      </c>
      <c r="G113" t="s">
        <v>861</v>
      </c>
      <c r="H113" t="s">
        <v>861</v>
      </c>
      <c r="I113">
        <v>1971</v>
      </c>
      <c r="J113">
        <v>136</v>
      </c>
      <c r="K113" s="6">
        <v>2200000</v>
      </c>
      <c r="L113" s="6">
        <v>27034174</v>
      </c>
      <c r="M113" t="s">
        <v>373</v>
      </c>
      <c r="O113">
        <f t="shared" si="22"/>
        <v>0</v>
      </c>
      <c r="P113" s="4">
        <f t="shared" si="23"/>
        <v>1700</v>
      </c>
      <c r="Q113">
        <f t="shared" si="24"/>
        <v>905000</v>
      </c>
      <c r="R113">
        <f t="shared" si="25"/>
        <v>905000</v>
      </c>
      <c r="S113" t="str">
        <f t="shared" si="26"/>
        <v>2200000</v>
      </c>
      <c r="T113" t="str">
        <f t="shared" si="27"/>
        <v>2200000</v>
      </c>
      <c r="U113" t="str">
        <f t="shared" si="28"/>
        <v>2200000</v>
      </c>
      <c r="V113" t="str">
        <f t="shared" si="29"/>
        <v>2200000</v>
      </c>
      <c r="W113" t="str">
        <f t="shared" si="30"/>
        <v>2200000</v>
      </c>
      <c r="X113" t="str">
        <f t="shared" si="31"/>
        <v>2200000</v>
      </c>
      <c r="Y113" t="str">
        <f t="shared" si="32"/>
        <v>2200000</v>
      </c>
      <c r="Z113" t="str">
        <f t="shared" si="33"/>
        <v>2200000</v>
      </c>
      <c r="AA113" t="str">
        <f t="shared" si="34"/>
        <v>2200000</v>
      </c>
      <c r="AB113" t="str">
        <f t="shared" si="35"/>
        <v>2200000</v>
      </c>
      <c r="AC113" t="str">
        <f t="shared" si="36"/>
        <v>2200000</v>
      </c>
      <c r="AD113" t="str">
        <f t="shared" si="36"/>
        <v>2200000</v>
      </c>
      <c r="AE113">
        <f t="shared" si="37"/>
        <v>2200000</v>
      </c>
      <c r="AF113">
        <f t="shared" si="38"/>
        <v>27034174</v>
      </c>
      <c r="AG113">
        <f t="shared" si="39"/>
        <v>27034174</v>
      </c>
      <c r="AH113">
        <f t="shared" si="40"/>
        <v>8.1999999999999993</v>
      </c>
      <c r="AI113">
        <f t="shared" si="41"/>
        <v>1700</v>
      </c>
      <c r="AJ113">
        <f t="shared" si="42"/>
        <v>1971</v>
      </c>
      <c r="AK113">
        <f t="shared" si="43"/>
        <v>27034174</v>
      </c>
    </row>
    <row r="114" spans="1:37" x14ac:dyDescent="0.3">
      <c r="A114" s="6">
        <v>113</v>
      </c>
      <c r="B114" t="s">
        <v>865</v>
      </c>
      <c r="C114" s="5">
        <v>8.3000000000000007</v>
      </c>
      <c r="D114" t="s">
        <v>72</v>
      </c>
      <c r="E114" s="6">
        <v>4300</v>
      </c>
      <c r="F114">
        <v>855000</v>
      </c>
      <c r="G114" t="s">
        <v>867</v>
      </c>
      <c r="H114" t="s">
        <v>867</v>
      </c>
      <c r="I114">
        <v>2023</v>
      </c>
      <c r="J114">
        <v>180</v>
      </c>
      <c r="K114" s="6">
        <v>100000000</v>
      </c>
      <c r="L114" s="6">
        <v>975594978</v>
      </c>
      <c r="M114" t="s">
        <v>43</v>
      </c>
      <c r="O114">
        <f t="shared" si="22"/>
        <v>0</v>
      </c>
      <c r="P114" s="4">
        <f t="shared" si="23"/>
        <v>4300</v>
      </c>
      <c r="Q114">
        <f t="shared" si="24"/>
        <v>855000</v>
      </c>
      <c r="R114">
        <f t="shared" si="25"/>
        <v>855000</v>
      </c>
      <c r="S114" t="str">
        <f t="shared" si="26"/>
        <v>100000000</v>
      </c>
      <c r="T114" t="str">
        <f t="shared" si="27"/>
        <v>100000000</v>
      </c>
      <c r="U114" t="str">
        <f t="shared" si="28"/>
        <v>100000000</v>
      </c>
      <c r="V114" t="str">
        <f t="shared" si="29"/>
        <v>100000000</v>
      </c>
      <c r="W114" t="str">
        <f t="shared" si="30"/>
        <v>100000000</v>
      </c>
      <c r="X114" t="str">
        <f t="shared" si="31"/>
        <v>100000000</v>
      </c>
      <c r="Y114" t="str">
        <f t="shared" si="32"/>
        <v>100000000</v>
      </c>
      <c r="Z114" t="str">
        <f t="shared" si="33"/>
        <v>100000000</v>
      </c>
      <c r="AA114" t="str">
        <f t="shared" si="34"/>
        <v>100000000</v>
      </c>
      <c r="AB114" t="str">
        <f t="shared" si="35"/>
        <v>100000000</v>
      </c>
      <c r="AC114" t="str">
        <f t="shared" si="36"/>
        <v>100000000</v>
      </c>
      <c r="AD114" t="str">
        <f t="shared" si="36"/>
        <v>100000000</v>
      </c>
      <c r="AE114">
        <f t="shared" si="37"/>
        <v>100000000</v>
      </c>
      <c r="AF114">
        <f t="shared" si="38"/>
        <v>975594978</v>
      </c>
      <c r="AG114">
        <f t="shared" si="39"/>
        <v>975594978</v>
      </c>
      <c r="AH114">
        <f t="shared" si="40"/>
        <v>8.3000000000000007</v>
      </c>
      <c r="AI114">
        <f t="shared" si="41"/>
        <v>4300</v>
      </c>
      <c r="AJ114">
        <f t="shared" si="42"/>
        <v>2023</v>
      </c>
      <c r="AK114">
        <f t="shared" si="43"/>
        <v>975594978</v>
      </c>
    </row>
    <row r="115" spans="1:37" x14ac:dyDescent="0.3">
      <c r="A115" s="6">
        <v>114</v>
      </c>
      <c r="B115" t="s">
        <v>870</v>
      </c>
      <c r="C115" s="5">
        <v>8.3000000000000007</v>
      </c>
      <c r="D115" t="s">
        <v>24</v>
      </c>
      <c r="E115" s="6">
        <v>664</v>
      </c>
      <c r="F115">
        <v>341000</v>
      </c>
      <c r="G115" t="s">
        <v>873</v>
      </c>
      <c r="H115" t="s">
        <v>874</v>
      </c>
      <c r="I115">
        <v>1962</v>
      </c>
      <c r="J115">
        <v>129</v>
      </c>
      <c r="K115" s="6">
        <v>2000000</v>
      </c>
      <c r="L115" s="6">
        <v>599934</v>
      </c>
      <c r="M115" t="s">
        <v>21</v>
      </c>
      <c r="O115">
        <f t="shared" si="22"/>
        <v>0</v>
      </c>
      <c r="P115" s="4">
        <f t="shared" si="23"/>
        <v>664</v>
      </c>
      <c r="Q115">
        <f t="shared" si="24"/>
        <v>341000</v>
      </c>
      <c r="R115">
        <f t="shared" si="25"/>
        <v>341000</v>
      </c>
      <c r="S115" t="str">
        <f t="shared" si="26"/>
        <v>2000000</v>
      </c>
      <c r="T115" t="str">
        <f t="shared" si="27"/>
        <v>2000000</v>
      </c>
      <c r="U115" t="str">
        <f t="shared" si="28"/>
        <v>2000000</v>
      </c>
      <c r="V115" t="str">
        <f t="shared" si="29"/>
        <v>2000000</v>
      </c>
      <c r="W115" t="str">
        <f t="shared" si="30"/>
        <v>2000000</v>
      </c>
      <c r="X115" t="str">
        <f t="shared" si="31"/>
        <v>2000000</v>
      </c>
      <c r="Y115" t="str">
        <f t="shared" si="32"/>
        <v>2000000</v>
      </c>
      <c r="Z115" t="str">
        <f t="shared" si="33"/>
        <v>2000000</v>
      </c>
      <c r="AA115" t="str">
        <f t="shared" si="34"/>
        <v>2000000</v>
      </c>
      <c r="AB115" t="str">
        <f t="shared" si="35"/>
        <v>2000000</v>
      </c>
      <c r="AC115" t="str">
        <f t="shared" si="36"/>
        <v>2000000</v>
      </c>
      <c r="AD115" t="str">
        <f t="shared" si="36"/>
        <v>2000000</v>
      </c>
      <c r="AE115">
        <f t="shared" si="37"/>
        <v>2000000</v>
      </c>
      <c r="AF115">
        <f t="shared" si="38"/>
        <v>599934</v>
      </c>
      <c r="AG115">
        <f t="shared" si="39"/>
        <v>599934</v>
      </c>
      <c r="AH115">
        <f t="shared" si="40"/>
        <v>8.3000000000000007</v>
      </c>
      <c r="AI115">
        <f t="shared" si="41"/>
        <v>664</v>
      </c>
      <c r="AJ115">
        <f t="shared" si="42"/>
        <v>1962</v>
      </c>
      <c r="AK115">
        <f t="shared" si="43"/>
        <v>599934</v>
      </c>
    </row>
    <row r="116" spans="1:37" x14ac:dyDescent="0.3">
      <c r="A116" s="6">
        <v>115</v>
      </c>
      <c r="B116" t="s">
        <v>877</v>
      </c>
      <c r="C116" s="5">
        <v>8.3000000000000007</v>
      </c>
      <c r="D116" t="s">
        <v>12</v>
      </c>
      <c r="E116" s="6">
        <v>455</v>
      </c>
      <c r="F116">
        <v>267000</v>
      </c>
      <c r="G116" t="s">
        <v>880</v>
      </c>
      <c r="H116" t="s">
        <v>880</v>
      </c>
      <c r="I116">
        <v>2011</v>
      </c>
      <c r="J116">
        <v>123</v>
      </c>
      <c r="K116" s="6">
        <v>500000</v>
      </c>
      <c r="L116" s="6">
        <v>22926076</v>
      </c>
      <c r="M116" t="s">
        <v>884</v>
      </c>
      <c r="O116">
        <f t="shared" si="22"/>
        <v>0</v>
      </c>
      <c r="P116" s="4">
        <f t="shared" si="23"/>
        <v>455</v>
      </c>
      <c r="Q116">
        <f t="shared" si="24"/>
        <v>267000</v>
      </c>
      <c r="R116">
        <f t="shared" si="25"/>
        <v>267000</v>
      </c>
      <c r="S116" t="str">
        <f t="shared" si="26"/>
        <v>500000</v>
      </c>
      <c r="T116" t="str">
        <f t="shared" si="27"/>
        <v>500000</v>
      </c>
      <c r="U116" t="str">
        <f t="shared" si="28"/>
        <v>500000</v>
      </c>
      <c r="V116" t="str">
        <f t="shared" si="29"/>
        <v>500000</v>
      </c>
      <c r="W116" t="str">
        <f t="shared" si="30"/>
        <v>500000</v>
      </c>
      <c r="X116" t="str">
        <f t="shared" si="31"/>
        <v>500000</v>
      </c>
      <c r="Y116" t="str">
        <f t="shared" si="32"/>
        <v>500000</v>
      </c>
      <c r="Z116" t="str">
        <f t="shared" si="33"/>
        <v>500000</v>
      </c>
      <c r="AA116" t="str">
        <f t="shared" si="34"/>
        <v>500000</v>
      </c>
      <c r="AB116" t="str">
        <f t="shared" si="35"/>
        <v>500000</v>
      </c>
      <c r="AC116" t="str">
        <f t="shared" si="36"/>
        <v>500000</v>
      </c>
      <c r="AD116" t="str">
        <f t="shared" si="36"/>
        <v>500000</v>
      </c>
      <c r="AE116">
        <f t="shared" si="37"/>
        <v>500000</v>
      </c>
      <c r="AF116">
        <f t="shared" si="38"/>
        <v>22926076</v>
      </c>
      <c r="AG116">
        <f t="shared" si="39"/>
        <v>22926076</v>
      </c>
      <c r="AH116">
        <f t="shared" si="40"/>
        <v>8.3000000000000007</v>
      </c>
      <c r="AI116">
        <f t="shared" si="41"/>
        <v>455</v>
      </c>
      <c r="AJ116">
        <f t="shared" si="42"/>
        <v>2011</v>
      </c>
      <c r="AK116">
        <f t="shared" si="43"/>
        <v>22926076</v>
      </c>
    </row>
    <row r="117" spans="1:37" x14ac:dyDescent="0.3">
      <c r="A117" s="6">
        <v>116</v>
      </c>
      <c r="B117" t="s">
        <v>885</v>
      </c>
      <c r="C117" s="5">
        <v>8.1999999999999993</v>
      </c>
      <c r="D117" t="s">
        <v>886</v>
      </c>
      <c r="E117" s="6">
        <v>1200</v>
      </c>
      <c r="F117">
        <v>983000</v>
      </c>
      <c r="G117" t="s">
        <v>888</v>
      </c>
      <c r="H117" t="s">
        <v>889</v>
      </c>
      <c r="I117">
        <v>1988</v>
      </c>
      <c r="J117">
        <v>132</v>
      </c>
      <c r="K117" s="6">
        <v>28000000</v>
      </c>
      <c r="L117" s="6">
        <v>143651650</v>
      </c>
      <c r="M117" t="s">
        <v>21</v>
      </c>
      <c r="O117">
        <f t="shared" si="22"/>
        <v>0</v>
      </c>
      <c r="P117" s="4">
        <f t="shared" si="23"/>
        <v>1200</v>
      </c>
      <c r="Q117">
        <f t="shared" si="24"/>
        <v>983000</v>
      </c>
      <c r="R117">
        <f t="shared" si="25"/>
        <v>983000</v>
      </c>
      <c r="S117" t="str">
        <f t="shared" si="26"/>
        <v>28000000</v>
      </c>
      <c r="T117" t="str">
        <f t="shared" si="27"/>
        <v>28000000</v>
      </c>
      <c r="U117" t="str">
        <f t="shared" si="28"/>
        <v>28000000</v>
      </c>
      <c r="V117" t="str">
        <f t="shared" si="29"/>
        <v>28000000</v>
      </c>
      <c r="W117" t="str">
        <f t="shared" si="30"/>
        <v>28000000</v>
      </c>
      <c r="X117" t="str">
        <f t="shared" si="31"/>
        <v>28000000</v>
      </c>
      <c r="Y117" t="str">
        <f t="shared" si="32"/>
        <v>28000000</v>
      </c>
      <c r="Z117" t="str">
        <f t="shared" si="33"/>
        <v>28000000</v>
      </c>
      <c r="AA117" t="str">
        <f t="shared" si="34"/>
        <v>28000000</v>
      </c>
      <c r="AB117" t="str">
        <f t="shared" si="35"/>
        <v>28000000</v>
      </c>
      <c r="AC117" t="str">
        <f t="shared" si="36"/>
        <v>28000000</v>
      </c>
      <c r="AD117" t="str">
        <f t="shared" si="36"/>
        <v>28000000</v>
      </c>
      <c r="AE117">
        <f t="shared" si="37"/>
        <v>28000000</v>
      </c>
      <c r="AF117">
        <f t="shared" si="38"/>
        <v>143651650</v>
      </c>
      <c r="AG117">
        <f t="shared" si="39"/>
        <v>143651650</v>
      </c>
      <c r="AH117">
        <f t="shared" si="40"/>
        <v>8.1999999999999993</v>
      </c>
      <c r="AI117">
        <f t="shared" si="41"/>
        <v>1200</v>
      </c>
      <c r="AJ117">
        <f t="shared" si="42"/>
        <v>1988</v>
      </c>
      <c r="AK117">
        <f t="shared" si="43"/>
        <v>143651650</v>
      </c>
    </row>
    <row r="118" spans="1:37" x14ac:dyDescent="0.3">
      <c r="A118" s="6">
        <v>117</v>
      </c>
      <c r="B118" t="s">
        <v>892</v>
      </c>
      <c r="C118" s="5">
        <v>8.3000000000000007</v>
      </c>
      <c r="D118" t="s">
        <v>893</v>
      </c>
      <c r="E118" s="6">
        <v>403</v>
      </c>
      <c r="F118">
        <v>288000</v>
      </c>
      <c r="G118" t="s">
        <v>895</v>
      </c>
      <c r="H118" t="s">
        <v>896</v>
      </c>
      <c r="I118">
        <v>1973</v>
      </c>
      <c r="J118">
        <v>129</v>
      </c>
      <c r="K118" s="6">
        <v>5500000</v>
      </c>
      <c r="L118" s="6">
        <v>156000000</v>
      </c>
      <c r="M118" t="s">
        <v>21</v>
      </c>
      <c r="O118">
        <f t="shared" si="22"/>
        <v>0</v>
      </c>
      <c r="P118" s="4">
        <f t="shared" si="23"/>
        <v>403</v>
      </c>
      <c r="Q118">
        <f t="shared" si="24"/>
        <v>288000</v>
      </c>
      <c r="R118">
        <f t="shared" si="25"/>
        <v>288000</v>
      </c>
      <c r="S118" t="str">
        <f t="shared" si="26"/>
        <v>5500000</v>
      </c>
      <c r="T118" t="str">
        <f t="shared" si="27"/>
        <v>5500000</v>
      </c>
      <c r="U118" t="str">
        <f t="shared" si="28"/>
        <v>5500000</v>
      </c>
      <c r="V118" t="str">
        <f t="shared" si="29"/>
        <v>5500000</v>
      </c>
      <c r="W118" t="str">
        <f t="shared" si="30"/>
        <v>5500000</v>
      </c>
      <c r="X118" t="str">
        <f t="shared" si="31"/>
        <v>5500000</v>
      </c>
      <c r="Y118" t="str">
        <f t="shared" si="32"/>
        <v>5500000</v>
      </c>
      <c r="Z118" t="str">
        <f t="shared" si="33"/>
        <v>5500000</v>
      </c>
      <c r="AA118" t="str">
        <f t="shared" si="34"/>
        <v>5500000</v>
      </c>
      <c r="AB118" t="str">
        <f t="shared" si="35"/>
        <v>5500000</v>
      </c>
      <c r="AC118" t="str">
        <f t="shared" si="36"/>
        <v>5500000</v>
      </c>
      <c r="AD118" t="str">
        <f t="shared" si="36"/>
        <v>5500000</v>
      </c>
      <c r="AE118">
        <f t="shared" si="37"/>
        <v>5500000</v>
      </c>
      <c r="AF118">
        <f t="shared" si="38"/>
        <v>156000000</v>
      </c>
      <c r="AG118">
        <f t="shared" si="39"/>
        <v>156000000</v>
      </c>
      <c r="AH118">
        <f t="shared" si="40"/>
        <v>8.3000000000000007</v>
      </c>
      <c r="AI118">
        <f t="shared" si="41"/>
        <v>403</v>
      </c>
      <c r="AJ118">
        <f t="shared" si="42"/>
        <v>1973</v>
      </c>
      <c r="AK118">
        <f t="shared" si="43"/>
        <v>156000000</v>
      </c>
    </row>
    <row r="119" spans="1:37" x14ac:dyDescent="0.3">
      <c r="A119" s="6">
        <v>118</v>
      </c>
      <c r="B119" t="s">
        <v>900</v>
      </c>
      <c r="C119" s="5">
        <v>8.3000000000000007</v>
      </c>
      <c r="D119" t="s">
        <v>901</v>
      </c>
      <c r="E119" s="6">
        <v>469</v>
      </c>
      <c r="F119">
        <v>215000</v>
      </c>
      <c r="G119" t="s">
        <v>904</v>
      </c>
      <c r="H119" t="s">
        <v>905</v>
      </c>
      <c r="I119">
        <v>2007</v>
      </c>
      <c r="J119">
        <v>162</v>
      </c>
      <c r="K119" s="6" t="s">
        <v>360</v>
      </c>
      <c r="L119" s="6">
        <v>21897373</v>
      </c>
      <c r="M119" t="s">
        <v>564</v>
      </c>
      <c r="O119">
        <f t="shared" si="22"/>
        <v>0</v>
      </c>
      <c r="P119" s="4">
        <f t="shared" si="23"/>
        <v>469</v>
      </c>
      <c r="Q119">
        <f t="shared" si="24"/>
        <v>215000</v>
      </c>
      <c r="R119">
        <f t="shared" si="25"/>
        <v>215000</v>
      </c>
      <c r="S119" t="str">
        <f t="shared" si="26"/>
        <v>Bilgi yok</v>
      </c>
      <c r="T119" t="str">
        <f t="shared" si="27"/>
        <v>Bilgi yok</v>
      </c>
      <c r="U119" t="str">
        <f t="shared" si="28"/>
        <v>Bilgi yok</v>
      </c>
      <c r="V119" t="str">
        <f t="shared" si="29"/>
        <v>Bilgi yok</v>
      </c>
      <c r="W119" t="str">
        <f t="shared" si="30"/>
        <v>Bilgi yok</v>
      </c>
      <c r="X119" t="str">
        <f t="shared" si="31"/>
        <v>Bilgi yok</v>
      </c>
      <c r="Y119" t="str">
        <f t="shared" si="32"/>
        <v>Bilgi yok</v>
      </c>
      <c r="Z119" t="str">
        <f t="shared" si="33"/>
        <v>Bilgi yok</v>
      </c>
      <c r="AA119" t="str">
        <f t="shared" si="34"/>
        <v>Bilgi yok</v>
      </c>
      <c r="AB119" t="str">
        <f t="shared" si="35"/>
        <v>Bilgi yok</v>
      </c>
      <c r="AC119" t="str">
        <f t="shared" si="36"/>
        <v>Bilgi yok</v>
      </c>
      <c r="AD119" t="str">
        <f t="shared" si="36"/>
        <v>Bilgi yok</v>
      </c>
      <c r="AE119" t="str">
        <f t="shared" si="37"/>
        <v>Bilgi yok</v>
      </c>
      <c r="AF119">
        <f t="shared" si="38"/>
        <v>21897373</v>
      </c>
      <c r="AG119">
        <f t="shared" si="39"/>
        <v>21897373</v>
      </c>
      <c r="AH119">
        <f t="shared" si="40"/>
        <v>8.3000000000000007</v>
      </c>
      <c r="AI119">
        <f t="shared" si="41"/>
        <v>469</v>
      </c>
      <c r="AJ119">
        <f t="shared" si="42"/>
        <v>2007</v>
      </c>
      <c r="AK119">
        <f t="shared" si="43"/>
        <v>21897373</v>
      </c>
    </row>
    <row r="120" spans="1:37" x14ac:dyDescent="0.3">
      <c r="A120" s="6">
        <v>119</v>
      </c>
      <c r="B120" t="s">
        <v>909</v>
      </c>
      <c r="C120" s="5">
        <v>8.1999999999999993</v>
      </c>
      <c r="D120" t="s">
        <v>499</v>
      </c>
      <c r="E120" s="6">
        <v>758</v>
      </c>
      <c r="F120">
        <v>833000</v>
      </c>
      <c r="G120" t="s">
        <v>912</v>
      </c>
      <c r="H120" t="s">
        <v>913</v>
      </c>
      <c r="I120">
        <v>1989</v>
      </c>
      <c r="J120">
        <v>127</v>
      </c>
      <c r="K120" s="6">
        <v>48000000</v>
      </c>
      <c r="L120" s="6">
        <v>474171806</v>
      </c>
      <c r="M120" t="s">
        <v>21</v>
      </c>
      <c r="O120">
        <f t="shared" si="22"/>
        <v>0</v>
      </c>
      <c r="P120" s="4">
        <f t="shared" si="23"/>
        <v>758</v>
      </c>
      <c r="Q120">
        <f t="shared" si="24"/>
        <v>833000</v>
      </c>
      <c r="R120">
        <f t="shared" si="25"/>
        <v>833000</v>
      </c>
      <c r="S120" t="str">
        <f t="shared" si="26"/>
        <v>48000000</v>
      </c>
      <c r="T120" t="str">
        <f t="shared" si="27"/>
        <v>48000000</v>
      </c>
      <c r="U120" t="str">
        <f t="shared" si="28"/>
        <v>48000000</v>
      </c>
      <c r="V120" t="str">
        <f t="shared" si="29"/>
        <v>48000000</v>
      </c>
      <c r="W120" t="str">
        <f t="shared" si="30"/>
        <v>48000000</v>
      </c>
      <c r="X120" t="str">
        <f t="shared" si="31"/>
        <v>48000000</v>
      </c>
      <c r="Y120" t="str">
        <f t="shared" si="32"/>
        <v>48000000</v>
      </c>
      <c r="Z120" t="str">
        <f t="shared" si="33"/>
        <v>48000000</v>
      </c>
      <c r="AA120" t="str">
        <f t="shared" si="34"/>
        <v>48000000</v>
      </c>
      <c r="AB120" t="str">
        <f t="shared" si="35"/>
        <v>48000000</v>
      </c>
      <c r="AC120" t="str">
        <f t="shared" si="36"/>
        <v>48000000</v>
      </c>
      <c r="AD120" t="str">
        <f t="shared" si="36"/>
        <v>48000000</v>
      </c>
      <c r="AE120">
        <f t="shared" si="37"/>
        <v>48000000</v>
      </c>
      <c r="AF120">
        <f t="shared" si="38"/>
        <v>474171806</v>
      </c>
      <c r="AG120">
        <f t="shared" si="39"/>
        <v>474171806</v>
      </c>
      <c r="AH120">
        <f t="shared" si="40"/>
        <v>8.1999999999999993</v>
      </c>
      <c r="AI120">
        <f t="shared" si="41"/>
        <v>758</v>
      </c>
      <c r="AJ120">
        <f t="shared" si="42"/>
        <v>1989</v>
      </c>
      <c r="AK120">
        <f t="shared" si="43"/>
        <v>474171806</v>
      </c>
    </row>
    <row r="121" spans="1:37" x14ac:dyDescent="0.3">
      <c r="A121" s="6">
        <v>120</v>
      </c>
      <c r="B121" t="s">
        <v>917</v>
      </c>
      <c r="C121" s="5">
        <v>8.3000000000000007</v>
      </c>
      <c r="D121" t="s">
        <v>918</v>
      </c>
      <c r="E121" s="6">
        <v>590</v>
      </c>
      <c r="F121">
        <v>193000</v>
      </c>
      <c r="G121" t="s">
        <v>828</v>
      </c>
      <c r="H121" t="s">
        <v>921</v>
      </c>
      <c r="I121">
        <v>1927</v>
      </c>
      <c r="J121">
        <v>153</v>
      </c>
      <c r="K121" s="6">
        <v>3208556</v>
      </c>
      <c r="L121" s="6">
        <v>1350322</v>
      </c>
      <c r="M121" t="s">
        <v>831</v>
      </c>
      <c r="O121">
        <f t="shared" si="22"/>
        <v>0</v>
      </c>
      <c r="P121" s="4">
        <f t="shared" si="23"/>
        <v>590</v>
      </c>
      <c r="Q121">
        <f t="shared" si="24"/>
        <v>193000</v>
      </c>
      <c r="R121">
        <f t="shared" si="25"/>
        <v>193000</v>
      </c>
      <c r="S121" t="str">
        <f t="shared" si="26"/>
        <v>3208556</v>
      </c>
      <c r="T121" t="str">
        <f t="shared" si="27"/>
        <v>3208556</v>
      </c>
      <c r="U121" t="str">
        <f t="shared" si="28"/>
        <v>3208556</v>
      </c>
      <c r="V121" t="str">
        <f t="shared" si="29"/>
        <v>3208556</v>
      </c>
      <c r="W121" t="str">
        <f t="shared" si="30"/>
        <v>3208556</v>
      </c>
      <c r="X121" t="str">
        <f t="shared" si="31"/>
        <v>3208556</v>
      </c>
      <c r="Y121" t="str">
        <f t="shared" si="32"/>
        <v>3208556</v>
      </c>
      <c r="Z121" t="str">
        <f t="shared" si="33"/>
        <v>3208556</v>
      </c>
      <c r="AA121" t="str">
        <f t="shared" si="34"/>
        <v>3208556</v>
      </c>
      <c r="AB121" t="str">
        <f t="shared" si="35"/>
        <v>3208556</v>
      </c>
      <c r="AC121" t="str">
        <f t="shared" si="36"/>
        <v>3208556</v>
      </c>
      <c r="AD121" s="6" t="str">
        <f t="shared" si="36"/>
        <v>3208556</v>
      </c>
      <c r="AE121">
        <f t="shared" si="37"/>
        <v>3208556</v>
      </c>
      <c r="AF121">
        <f t="shared" si="38"/>
        <v>1350322</v>
      </c>
      <c r="AG121">
        <f t="shared" si="39"/>
        <v>1350322</v>
      </c>
      <c r="AH121">
        <f t="shared" si="40"/>
        <v>8.3000000000000007</v>
      </c>
      <c r="AI121">
        <f t="shared" si="41"/>
        <v>590</v>
      </c>
      <c r="AJ121">
        <f t="shared" si="42"/>
        <v>1927</v>
      </c>
      <c r="AK121">
        <f t="shared" si="43"/>
        <v>1350322</v>
      </c>
    </row>
    <row r="122" spans="1:37" x14ac:dyDescent="0.3">
      <c r="A122" s="6">
        <v>121</v>
      </c>
      <c r="B122" t="s">
        <v>925</v>
      </c>
      <c r="C122" s="5">
        <v>8.1999999999999993</v>
      </c>
      <c r="D122" t="s">
        <v>926</v>
      </c>
      <c r="E122" s="6">
        <v>979</v>
      </c>
      <c r="F122">
        <v>938000</v>
      </c>
      <c r="G122" t="s">
        <v>929</v>
      </c>
      <c r="H122" t="s">
        <v>929</v>
      </c>
      <c r="I122">
        <v>2000</v>
      </c>
      <c r="J122">
        <v>104</v>
      </c>
      <c r="K122" s="6">
        <v>7594937</v>
      </c>
      <c r="L122" s="6">
        <v>83557872</v>
      </c>
      <c r="M122" t="s">
        <v>373</v>
      </c>
      <c r="O122">
        <f t="shared" si="22"/>
        <v>0</v>
      </c>
      <c r="P122" s="4">
        <f t="shared" si="23"/>
        <v>979</v>
      </c>
      <c r="Q122">
        <f t="shared" si="24"/>
        <v>938000</v>
      </c>
      <c r="R122">
        <f t="shared" si="25"/>
        <v>938000</v>
      </c>
      <c r="S122" t="str">
        <f t="shared" si="26"/>
        <v>7594937</v>
      </c>
      <c r="T122" t="str">
        <f t="shared" si="27"/>
        <v>7594937</v>
      </c>
      <c r="U122" t="str">
        <f t="shared" si="28"/>
        <v>7594937</v>
      </c>
      <c r="V122" t="str">
        <f t="shared" si="29"/>
        <v>7594937</v>
      </c>
      <c r="W122" t="str">
        <f t="shared" si="30"/>
        <v>7594937</v>
      </c>
      <c r="X122" t="str">
        <f t="shared" si="31"/>
        <v>7594937</v>
      </c>
      <c r="Y122" t="str">
        <f t="shared" si="32"/>
        <v>7594937</v>
      </c>
      <c r="Z122" t="str">
        <f t="shared" si="33"/>
        <v>7594937</v>
      </c>
      <c r="AA122" t="str">
        <f t="shared" si="34"/>
        <v>7594937</v>
      </c>
      <c r="AB122" t="str">
        <f t="shared" si="35"/>
        <v>7594937</v>
      </c>
      <c r="AC122" t="str">
        <f t="shared" si="36"/>
        <v>7594937</v>
      </c>
      <c r="AD122" s="6" t="str">
        <f t="shared" si="36"/>
        <v>7594937</v>
      </c>
      <c r="AE122">
        <f t="shared" si="37"/>
        <v>7594937</v>
      </c>
      <c r="AF122">
        <f t="shared" si="38"/>
        <v>83557872</v>
      </c>
      <c r="AG122">
        <f t="shared" si="39"/>
        <v>83557872</v>
      </c>
      <c r="AH122">
        <f t="shared" si="40"/>
        <v>8.1999999999999993</v>
      </c>
      <c r="AI122">
        <f t="shared" si="41"/>
        <v>979</v>
      </c>
      <c r="AJ122">
        <f t="shared" si="42"/>
        <v>2000</v>
      </c>
      <c r="AK122">
        <f t="shared" si="43"/>
        <v>83557872</v>
      </c>
    </row>
    <row r="123" spans="1:37" x14ac:dyDescent="0.3">
      <c r="A123" s="6">
        <v>122</v>
      </c>
      <c r="B123" t="s">
        <v>933</v>
      </c>
      <c r="C123" s="5">
        <v>8.8000000000000007</v>
      </c>
      <c r="D123" t="s">
        <v>72</v>
      </c>
      <c r="E123" s="6">
        <v>475</v>
      </c>
      <c r="F123">
        <v>76000</v>
      </c>
      <c r="G123" t="s">
        <v>937</v>
      </c>
      <c r="H123" t="s">
        <v>938</v>
      </c>
      <c r="I123">
        <v>2024</v>
      </c>
      <c r="J123">
        <v>137</v>
      </c>
      <c r="K123" s="6" t="s">
        <v>360</v>
      </c>
      <c r="L123" s="6">
        <v>26000974</v>
      </c>
      <c r="M123" t="s">
        <v>236</v>
      </c>
      <c r="O123">
        <f t="shared" si="22"/>
        <v>0</v>
      </c>
      <c r="P123" s="4">
        <f t="shared" si="23"/>
        <v>475</v>
      </c>
      <c r="Q123">
        <f t="shared" si="24"/>
        <v>76000</v>
      </c>
      <c r="R123">
        <f t="shared" si="25"/>
        <v>76000</v>
      </c>
      <c r="S123" t="str">
        <f t="shared" si="26"/>
        <v>Bilgi yok</v>
      </c>
      <c r="T123" t="str">
        <f t="shared" si="27"/>
        <v>Bilgi yok</v>
      </c>
      <c r="U123" t="str">
        <f t="shared" si="28"/>
        <v>Bilgi yok</v>
      </c>
      <c r="V123" t="str">
        <f t="shared" si="29"/>
        <v>Bilgi yok</v>
      </c>
      <c r="W123" t="str">
        <f t="shared" si="30"/>
        <v>Bilgi yok</v>
      </c>
      <c r="X123" t="str">
        <f t="shared" si="31"/>
        <v>Bilgi yok</v>
      </c>
      <c r="Y123" t="str">
        <f t="shared" si="32"/>
        <v>Bilgi yok</v>
      </c>
      <c r="Z123" t="str">
        <f t="shared" si="33"/>
        <v>Bilgi yok</v>
      </c>
      <c r="AA123" t="str">
        <f t="shared" si="34"/>
        <v>Bilgi yok</v>
      </c>
      <c r="AB123" t="str">
        <f t="shared" si="35"/>
        <v>Bilgi yok</v>
      </c>
      <c r="AC123" t="str">
        <f t="shared" si="36"/>
        <v>Bilgi yok</v>
      </c>
      <c r="AD123" t="str">
        <f t="shared" si="36"/>
        <v>Bilgi yok</v>
      </c>
      <c r="AE123" t="str">
        <f t="shared" si="37"/>
        <v>Bilgi yok</v>
      </c>
      <c r="AF123">
        <f t="shared" si="38"/>
        <v>26000974</v>
      </c>
      <c r="AG123">
        <f t="shared" si="39"/>
        <v>26000974</v>
      </c>
      <c r="AH123">
        <f t="shared" si="40"/>
        <v>8.8000000000000007</v>
      </c>
      <c r="AI123">
        <f t="shared" si="41"/>
        <v>475</v>
      </c>
      <c r="AJ123">
        <f t="shared" si="42"/>
        <v>2024</v>
      </c>
      <c r="AK123">
        <f t="shared" si="43"/>
        <v>26000974</v>
      </c>
    </row>
    <row r="124" spans="1:37" x14ac:dyDescent="0.3">
      <c r="A124" s="6">
        <v>123</v>
      </c>
      <c r="B124" t="s">
        <v>940</v>
      </c>
      <c r="C124" s="5">
        <v>8.1999999999999993</v>
      </c>
      <c r="D124" t="s">
        <v>941</v>
      </c>
      <c r="E124" s="6">
        <v>3500</v>
      </c>
      <c r="F124">
        <v>717000</v>
      </c>
      <c r="G124" t="s">
        <v>943</v>
      </c>
      <c r="H124" t="s">
        <v>943</v>
      </c>
      <c r="I124">
        <v>2019</v>
      </c>
      <c r="J124">
        <v>119</v>
      </c>
      <c r="K124" s="6">
        <v>95000000</v>
      </c>
      <c r="L124" s="6">
        <v>446064352</v>
      </c>
      <c r="M124" t="s">
        <v>946</v>
      </c>
      <c r="O124">
        <f t="shared" si="22"/>
        <v>0</v>
      </c>
      <c r="P124" s="4">
        <f t="shared" si="23"/>
        <v>3500</v>
      </c>
      <c r="Q124">
        <f t="shared" si="24"/>
        <v>717000</v>
      </c>
      <c r="R124">
        <f t="shared" si="25"/>
        <v>717000</v>
      </c>
      <c r="S124" t="str">
        <f t="shared" si="26"/>
        <v>95000000</v>
      </c>
      <c r="T124" t="str">
        <f t="shared" si="27"/>
        <v>95000000</v>
      </c>
      <c r="U124" t="str">
        <f t="shared" si="28"/>
        <v>95000000</v>
      </c>
      <c r="V124" t="str">
        <f t="shared" si="29"/>
        <v>95000000</v>
      </c>
      <c r="W124" t="str">
        <f t="shared" si="30"/>
        <v>95000000</v>
      </c>
      <c r="X124" t="str">
        <f t="shared" si="31"/>
        <v>95000000</v>
      </c>
      <c r="Y124" t="str">
        <f t="shared" si="32"/>
        <v>95000000</v>
      </c>
      <c r="Z124" t="str">
        <f t="shared" si="33"/>
        <v>95000000</v>
      </c>
      <c r="AA124" t="str">
        <f t="shared" si="34"/>
        <v>95000000</v>
      </c>
      <c r="AB124" t="str">
        <f t="shared" si="35"/>
        <v>95000000</v>
      </c>
      <c r="AC124" t="str">
        <f t="shared" si="36"/>
        <v>95000000</v>
      </c>
      <c r="AD124" t="str">
        <f t="shared" si="36"/>
        <v>95000000</v>
      </c>
      <c r="AE124">
        <f t="shared" si="37"/>
        <v>95000000</v>
      </c>
      <c r="AF124">
        <f t="shared" si="38"/>
        <v>446064352</v>
      </c>
      <c r="AG124">
        <f t="shared" si="39"/>
        <v>446064352</v>
      </c>
      <c r="AH124">
        <f t="shared" si="40"/>
        <v>8.1999999999999993</v>
      </c>
      <c r="AI124">
        <f t="shared" si="41"/>
        <v>3500</v>
      </c>
      <c r="AJ124">
        <f t="shared" si="42"/>
        <v>2019</v>
      </c>
      <c r="AK124">
        <f t="shared" si="43"/>
        <v>446064352</v>
      </c>
    </row>
    <row r="125" spans="1:37" x14ac:dyDescent="0.3">
      <c r="A125" s="6">
        <v>124</v>
      </c>
      <c r="B125" t="s">
        <v>947</v>
      </c>
      <c r="C125" s="5">
        <v>8.1999999999999993</v>
      </c>
      <c r="D125" t="s">
        <v>185</v>
      </c>
      <c r="E125" s="6">
        <v>892</v>
      </c>
      <c r="F125">
        <v>637000</v>
      </c>
      <c r="G125" t="s">
        <v>950</v>
      </c>
      <c r="H125" t="s">
        <v>951</v>
      </c>
      <c r="I125">
        <v>1997</v>
      </c>
      <c r="J125">
        <v>138</v>
      </c>
      <c r="K125" s="6">
        <v>35000000</v>
      </c>
      <c r="L125" s="6">
        <v>126216940</v>
      </c>
      <c r="M125" t="s">
        <v>21</v>
      </c>
      <c r="O125">
        <f t="shared" si="22"/>
        <v>0</v>
      </c>
      <c r="P125" s="4">
        <f t="shared" si="23"/>
        <v>892</v>
      </c>
      <c r="Q125">
        <f t="shared" si="24"/>
        <v>637000</v>
      </c>
      <c r="R125">
        <f t="shared" si="25"/>
        <v>637000</v>
      </c>
      <c r="S125" t="str">
        <f t="shared" si="26"/>
        <v>35000000</v>
      </c>
      <c r="T125" t="str">
        <f t="shared" si="27"/>
        <v>35000000</v>
      </c>
      <c r="U125" t="str">
        <f t="shared" si="28"/>
        <v>35000000</v>
      </c>
      <c r="V125" t="str">
        <f t="shared" si="29"/>
        <v>35000000</v>
      </c>
      <c r="W125" t="str">
        <f t="shared" si="30"/>
        <v>35000000</v>
      </c>
      <c r="X125" t="str">
        <f t="shared" si="31"/>
        <v>35000000</v>
      </c>
      <c r="Y125" t="str">
        <f t="shared" si="32"/>
        <v>35000000</v>
      </c>
      <c r="Z125" t="str">
        <f t="shared" si="33"/>
        <v>35000000</v>
      </c>
      <c r="AA125" t="str">
        <f t="shared" si="34"/>
        <v>35000000</v>
      </c>
      <c r="AB125" t="str">
        <f t="shared" si="35"/>
        <v>35000000</v>
      </c>
      <c r="AC125" t="str">
        <f t="shared" si="36"/>
        <v>35000000</v>
      </c>
      <c r="AD125" t="str">
        <f t="shared" si="36"/>
        <v>35000000</v>
      </c>
      <c r="AE125">
        <f t="shared" si="37"/>
        <v>35000000</v>
      </c>
      <c r="AF125">
        <f t="shared" si="38"/>
        <v>126216940</v>
      </c>
      <c r="AG125">
        <f t="shared" si="39"/>
        <v>126216940</v>
      </c>
      <c r="AH125">
        <f t="shared" si="40"/>
        <v>8.1999999999999993</v>
      </c>
      <c r="AI125">
        <f t="shared" si="41"/>
        <v>892</v>
      </c>
      <c r="AJ125">
        <f t="shared" si="42"/>
        <v>1997</v>
      </c>
      <c r="AK125">
        <f t="shared" si="43"/>
        <v>126216940</v>
      </c>
    </row>
    <row r="126" spans="1:37" x14ac:dyDescent="0.3">
      <c r="A126" s="6">
        <v>125</v>
      </c>
      <c r="B126" t="s">
        <v>954</v>
      </c>
      <c r="C126" s="5">
        <v>8.3000000000000007</v>
      </c>
      <c r="D126" t="s">
        <v>12</v>
      </c>
      <c r="E126" s="6">
        <v>395</v>
      </c>
      <c r="F126">
        <v>183000</v>
      </c>
      <c r="G126" t="s">
        <v>957</v>
      </c>
      <c r="H126" t="s">
        <v>958</v>
      </c>
      <c r="I126">
        <v>1948</v>
      </c>
      <c r="J126">
        <v>89</v>
      </c>
      <c r="K126" s="6">
        <v>133000</v>
      </c>
      <c r="L126" s="6">
        <v>451336</v>
      </c>
      <c r="M126" t="s">
        <v>251</v>
      </c>
      <c r="O126">
        <f t="shared" si="22"/>
        <v>0</v>
      </c>
      <c r="P126" s="4">
        <f t="shared" si="23"/>
        <v>395</v>
      </c>
      <c r="Q126">
        <f t="shared" si="24"/>
        <v>183000</v>
      </c>
      <c r="R126">
        <f t="shared" si="25"/>
        <v>183000</v>
      </c>
      <c r="S126" t="str">
        <f t="shared" si="26"/>
        <v>133000</v>
      </c>
      <c r="T126" t="str">
        <f t="shared" si="27"/>
        <v>133000</v>
      </c>
      <c r="U126" t="str">
        <f t="shared" si="28"/>
        <v>133000</v>
      </c>
      <c r="V126" t="str">
        <f t="shared" si="29"/>
        <v>133000</v>
      </c>
      <c r="W126" t="str">
        <f t="shared" si="30"/>
        <v>133000</v>
      </c>
      <c r="X126" t="str">
        <f t="shared" si="31"/>
        <v>133000</v>
      </c>
      <c r="Y126" t="str">
        <f t="shared" si="32"/>
        <v>133000</v>
      </c>
      <c r="Z126" t="str">
        <f t="shared" si="33"/>
        <v>133000</v>
      </c>
      <c r="AA126" t="str">
        <f t="shared" si="34"/>
        <v>133000</v>
      </c>
      <c r="AB126" t="str">
        <f t="shared" si="35"/>
        <v>133000</v>
      </c>
      <c r="AC126" t="str">
        <f t="shared" si="36"/>
        <v>133000</v>
      </c>
      <c r="AD126" t="str">
        <f t="shared" si="36"/>
        <v>133000</v>
      </c>
      <c r="AE126">
        <f t="shared" si="37"/>
        <v>133000</v>
      </c>
      <c r="AF126">
        <f t="shared" si="38"/>
        <v>451336</v>
      </c>
      <c r="AG126">
        <f t="shared" si="39"/>
        <v>451336</v>
      </c>
      <c r="AH126">
        <f t="shared" si="40"/>
        <v>8.3000000000000007</v>
      </c>
      <c r="AI126">
        <f t="shared" si="41"/>
        <v>395</v>
      </c>
      <c r="AJ126">
        <f t="shared" si="42"/>
        <v>1948</v>
      </c>
      <c r="AK126">
        <f t="shared" si="43"/>
        <v>451336</v>
      </c>
    </row>
    <row r="127" spans="1:37" x14ac:dyDescent="0.3">
      <c r="A127" s="6">
        <v>126</v>
      </c>
      <c r="B127" t="s">
        <v>963</v>
      </c>
      <c r="C127" s="5">
        <v>8.1999999999999993</v>
      </c>
      <c r="D127" t="s">
        <v>964</v>
      </c>
      <c r="E127" s="6">
        <v>726</v>
      </c>
      <c r="F127">
        <v>385000</v>
      </c>
      <c r="G127" t="s">
        <v>967</v>
      </c>
      <c r="H127" t="s">
        <v>968</v>
      </c>
      <c r="I127">
        <v>2004</v>
      </c>
      <c r="J127">
        <v>156</v>
      </c>
      <c r="K127" s="6">
        <v>14062500</v>
      </c>
      <c r="L127" s="6">
        <v>92181574</v>
      </c>
      <c r="M127" t="s">
        <v>972</v>
      </c>
      <c r="O127">
        <f t="shared" si="22"/>
        <v>0</v>
      </c>
      <c r="P127" s="4">
        <f t="shared" si="23"/>
        <v>726</v>
      </c>
      <c r="Q127">
        <f t="shared" si="24"/>
        <v>385000</v>
      </c>
      <c r="R127">
        <f t="shared" si="25"/>
        <v>385000</v>
      </c>
      <c r="S127" t="str">
        <f t="shared" si="26"/>
        <v>14062500</v>
      </c>
      <c r="T127" t="str">
        <f t="shared" si="27"/>
        <v>14062500</v>
      </c>
      <c r="U127" t="str">
        <f t="shared" si="28"/>
        <v>14062500</v>
      </c>
      <c r="V127" t="str">
        <f t="shared" si="29"/>
        <v>14062500</v>
      </c>
      <c r="W127" t="str">
        <f t="shared" si="30"/>
        <v>14062500</v>
      </c>
      <c r="X127" t="str">
        <f t="shared" si="31"/>
        <v>14062500</v>
      </c>
      <c r="Y127" t="str">
        <f t="shared" si="32"/>
        <v>14062500</v>
      </c>
      <c r="Z127" t="str">
        <f t="shared" si="33"/>
        <v>14062500</v>
      </c>
      <c r="AA127" t="str">
        <f t="shared" si="34"/>
        <v>14062500</v>
      </c>
      <c r="AB127" t="str">
        <f t="shared" si="35"/>
        <v>14062500</v>
      </c>
      <c r="AC127" t="str">
        <f t="shared" si="36"/>
        <v>14062500</v>
      </c>
      <c r="AD127" t="str">
        <f t="shared" si="36"/>
        <v>14062500</v>
      </c>
      <c r="AE127">
        <f t="shared" si="37"/>
        <v>14062500</v>
      </c>
      <c r="AF127">
        <f t="shared" si="38"/>
        <v>92181574</v>
      </c>
      <c r="AG127">
        <f t="shared" si="39"/>
        <v>92181574</v>
      </c>
      <c r="AH127">
        <f t="shared" si="40"/>
        <v>8.1999999999999993</v>
      </c>
      <c r="AI127">
        <f t="shared" si="41"/>
        <v>726</v>
      </c>
      <c r="AJ127">
        <f t="shared" si="42"/>
        <v>2004</v>
      </c>
      <c r="AK127">
        <f t="shared" si="43"/>
        <v>92181574</v>
      </c>
    </row>
    <row r="128" spans="1:37" x14ac:dyDescent="0.3">
      <c r="A128" s="6">
        <v>127</v>
      </c>
      <c r="B128" t="s">
        <v>973</v>
      </c>
      <c r="C128" s="5">
        <v>8.3000000000000007</v>
      </c>
      <c r="D128" t="s">
        <v>974</v>
      </c>
      <c r="E128" s="6">
        <v>504</v>
      </c>
      <c r="F128">
        <v>222000</v>
      </c>
      <c r="G128" t="s">
        <v>976</v>
      </c>
      <c r="H128" t="s">
        <v>977</v>
      </c>
      <c r="I128">
        <v>2016</v>
      </c>
      <c r="J128">
        <v>161</v>
      </c>
      <c r="K128" s="6">
        <v>8081275</v>
      </c>
      <c r="L128" s="6">
        <v>303726694</v>
      </c>
      <c r="M128" t="s">
        <v>980</v>
      </c>
      <c r="O128">
        <f t="shared" si="22"/>
        <v>0</v>
      </c>
      <c r="P128" s="4">
        <f t="shared" si="23"/>
        <v>504</v>
      </c>
      <c r="Q128">
        <f t="shared" si="24"/>
        <v>222000</v>
      </c>
      <c r="R128">
        <f t="shared" si="25"/>
        <v>222000</v>
      </c>
      <c r="S128" t="str">
        <f t="shared" si="26"/>
        <v>8081275</v>
      </c>
      <c r="T128" t="str">
        <f t="shared" si="27"/>
        <v>8081275</v>
      </c>
      <c r="U128" t="str">
        <f t="shared" si="28"/>
        <v>8081275</v>
      </c>
      <c r="V128" t="str">
        <f t="shared" si="29"/>
        <v>8081275</v>
      </c>
      <c r="W128" t="str">
        <f t="shared" si="30"/>
        <v>8081275</v>
      </c>
      <c r="X128" t="str">
        <f t="shared" si="31"/>
        <v>8081275</v>
      </c>
      <c r="Y128" t="str">
        <f t="shared" si="32"/>
        <v>8081275</v>
      </c>
      <c r="Z128" t="str">
        <f t="shared" si="33"/>
        <v>8081275</v>
      </c>
      <c r="AA128" t="str">
        <f t="shared" si="34"/>
        <v>8081275</v>
      </c>
      <c r="AB128" t="str">
        <f t="shared" si="35"/>
        <v>8081275</v>
      </c>
      <c r="AC128" t="str">
        <f t="shared" si="36"/>
        <v>8081275</v>
      </c>
      <c r="AD128" s="6" t="str">
        <f t="shared" si="36"/>
        <v>8081275</v>
      </c>
      <c r="AE128">
        <f t="shared" si="37"/>
        <v>8081275</v>
      </c>
      <c r="AF128">
        <f t="shared" si="38"/>
        <v>303726694</v>
      </c>
      <c r="AG128">
        <f t="shared" si="39"/>
        <v>303726694</v>
      </c>
      <c r="AH128">
        <f t="shared" si="40"/>
        <v>8.3000000000000007</v>
      </c>
      <c r="AI128">
        <f t="shared" si="41"/>
        <v>504</v>
      </c>
      <c r="AJ128">
        <f t="shared" si="42"/>
        <v>2016</v>
      </c>
      <c r="AK128">
        <f t="shared" si="43"/>
        <v>303726694</v>
      </c>
    </row>
    <row r="129" spans="1:37" x14ac:dyDescent="0.3">
      <c r="A129" s="6">
        <v>128</v>
      </c>
      <c r="B129" t="s">
        <v>981</v>
      </c>
      <c r="C129" s="5">
        <v>8.1999999999999993</v>
      </c>
      <c r="D129" t="s">
        <v>24</v>
      </c>
      <c r="E129" s="6">
        <v>1500</v>
      </c>
      <c r="F129">
        <v>967000</v>
      </c>
      <c r="G129" t="s">
        <v>160</v>
      </c>
      <c r="H129" t="s">
        <v>982</v>
      </c>
      <c r="I129">
        <v>1976</v>
      </c>
      <c r="J129">
        <v>114</v>
      </c>
      <c r="K129" s="6">
        <v>1300000</v>
      </c>
      <c r="L129" s="6">
        <v>28580862</v>
      </c>
      <c r="M129" t="s">
        <v>21</v>
      </c>
      <c r="O129">
        <f t="shared" si="22"/>
        <v>0</v>
      </c>
      <c r="P129" s="4">
        <f t="shared" si="23"/>
        <v>1500</v>
      </c>
      <c r="Q129">
        <f t="shared" si="24"/>
        <v>967000</v>
      </c>
      <c r="R129">
        <f t="shared" si="25"/>
        <v>967000</v>
      </c>
      <c r="S129" t="str">
        <f t="shared" si="26"/>
        <v>1300000</v>
      </c>
      <c r="T129" t="str">
        <f t="shared" si="27"/>
        <v>1300000</v>
      </c>
      <c r="U129" t="str">
        <f t="shared" si="28"/>
        <v>1300000</v>
      </c>
      <c r="V129" t="str">
        <f t="shared" si="29"/>
        <v>1300000</v>
      </c>
      <c r="W129" t="str">
        <f t="shared" si="30"/>
        <v>1300000</v>
      </c>
      <c r="X129" t="str">
        <f t="shared" si="31"/>
        <v>1300000</v>
      </c>
      <c r="Y129" t="str">
        <f t="shared" si="32"/>
        <v>1300000</v>
      </c>
      <c r="Z129" t="str">
        <f t="shared" si="33"/>
        <v>1300000</v>
      </c>
      <c r="AA129" t="str">
        <f t="shared" si="34"/>
        <v>1300000</v>
      </c>
      <c r="AB129" t="str">
        <f t="shared" si="35"/>
        <v>1300000</v>
      </c>
      <c r="AC129" t="str">
        <f t="shared" si="36"/>
        <v>1300000</v>
      </c>
      <c r="AD129" t="str">
        <f t="shared" si="36"/>
        <v>1300000</v>
      </c>
      <c r="AE129">
        <f t="shared" si="37"/>
        <v>1300000</v>
      </c>
      <c r="AF129">
        <f t="shared" si="38"/>
        <v>28580862</v>
      </c>
      <c r="AG129">
        <f t="shared" si="39"/>
        <v>28580862</v>
      </c>
      <c r="AH129">
        <f t="shared" si="40"/>
        <v>8.1999999999999993</v>
      </c>
      <c r="AI129">
        <f t="shared" si="41"/>
        <v>1500</v>
      </c>
      <c r="AJ129">
        <f t="shared" si="42"/>
        <v>1976</v>
      </c>
      <c r="AK129">
        <f t="shared" si="43"/>
        <v>28580862</v>
      </c>
    </row>
    <row r="130" spans="1:37" x14ac:dyDescent="0.3">
      <c r="A130" s="6">
        <v>129</v>
      </c>
      <c r="B130" t="s">
        <v>987</v>
      </c>
      <c r="C130" s="5">
        <v>8.3000000000000007</v>
      </c>
      <c r="D130" t="s">
        <v>988</v>
      </c>
      <c r="E130" s="6">
        <v>763</v>
      </c>
      <c r="F130">
        <v>125000</v>
      </c>
      <c r="G130" t="s">
        <v>991</v>
      </c>
      <c r="H130" t="s">
        <v>992</v>
      </c>
      <c r="I130">
        <v>2020</v>
      </c>
      <c r="J130">
        <v>160</v>
      </c>
      <c r="K130" s="6" t="s">
        <v>360</v>
      </c>
      <c r="L130" s="6" t="s">
        <v>360</v>
      </c>
      <c r="M130" t="s">
        <v>21</v>
      </c>
      <c r="O130">
        <f t="shared" si="22"/>
        <v>0</v>
      </c>
      <c r="P130" s="4">
        <f t="shared" si="23"/>
        <v>763</v>
      </c>
      <c r="Q130">
        <f t="shared" si="24"/>
        <v>125000</v>
      </c>
      <c r="R130">
        <f t="shared" si="25"/>
        <v>125000</v>
      </c>
      <c r="S130" t="str">
        <f t="shared" si="26"/>
        <v>Bilgi yok</v>
      </c>
      <c r="T130" t="str">
        <f t="shared" si="27"/>
        <v>Bilgi yok</v>
      </c>
      <c r="U130" t="str">
        <f t="shared" si="28"/>
        <v>Bilgi yok</v>
      </c>
      <c r="V130" t="str">
        <f t="shared" si="29"/>
        <v>Bilgi yok</v>
      </c>
      <c r="W130" t="str">
        <f t="shared" si="30"/>
        <v>Bilgi yok</v>
      </c>
      <c r="X130" t="str">
        <f t="shared" si="31"/>
        <v>Bilgi yok</v>
      </c>
      <c r="Y130" t="str">
        <f t="shared" si="32"/>
        <v>Bilgi yok</v>
      </c>
      <c r="Z130" t="str">
        <f t="shared" si="33"/>
        <v>Bilgi yok</v>
      </c>
      <c r="AA130" t="str">
        <f t="shared" si="34"/>
        <v>Bilgi yok</v>
      </c>
      <c r="AB130" t="str">
        <f t="shared" si="35"/>
        <v>Bilgi yok</v>
      </c>
      <c r="AC130" t="str">
        <f t="shared" si="36"/>
        <v>Bilgi yok</v>
      </c>
      <c r="AD130" t="str">
        <f t="shared" si="36"/>
        <v>Bilgi yok</v>
      </c>
      <c r="AE130" t="str">
        <f t="shared" si="37"/>
        <v>Bilgi yok</v>
      </c>
      <c r="AF130" t="str">
        <f t="shared" si="38"/>
        <v>Bilgi yok</v>
      </c>
      <c r="AG130" t="str">
        <f t="shared" si="39"/>
        <v>Bilgi yok</v>
      </c>
      <c r="AH130">
        <f t="shared" si="40"/>
        <v>8.3000000000000007</v>
      </c>
      <c r="AI130">
        <f t="shared" si="41"/>
        <v>763</v>
      </c>
      <c r="AJ130">
        <f t="shared" si="42"/>
        <v>2020</v>
      </c>
      <c r="AK130" t="str">
        <f t="shared" si="43"/>
        <v>Bilgi yok</v>
      </c>
    </row>
    <row r="131" spans="1:37" x14ac:dyDescent="0.3">
      <c r="A131" s="6">
        <v>130</v>
      </c>
      <c r="B131" t="s">
        <v>994</v>
      </c>
      <c r="C131" s="5">
        <v>8.1999999999999993</v>
      </c>
      <c r="D131" t="s">
        <v>995</v>
      </c>
      <c r="E131" s="6">
        <v>1900</v>
      </c>
      <c r="F131">
        <v>1700000</v>
      </c>
      <c r="G131" t="s">
        <v>996</v>
      </c>
      <c r="H131" t="s">
        <v>997</v>
      </c>
      <c r="I131">
        <v>2013</v>
      </c>
      <c r="J131">
        <v>180</v>
      </c>
      <c r="K131" s="6">
        <v>100000000</v>
      </c>
      <c r="L131" s="6">
        <v>407039432</v>
      </c>
      <c r="M131" t="s">
        <v>21</v>
      </c>
      <c r="O131">
        <f t="shared" ref="O131:O194" si="44">IFERROR(VALUE(LEFT(J131, FIND("h", J131)-1))*60, 0) + IFERROR(VALUE(MID(J131, IFERROR(FIND("h", J131), 0)+2, FIND("m", J131)-IFERROR(FIND("h", J131), 0)-2)), 0)</f>
        <v>0</v>
      </c>
      <c r="P131" s="4">
        <f t="shared" ref="P131:P194" si="45">IF(ISNUMBER(SEARCH("K", E131)), VALUE(SUBSTITUTE(E131, "K", "")) * 1000, E131)</f>
        <v>1900</v>
      </c>
      <c r="Q131">
        <f t="shared" ref="Q131:Q194" si="46">IF(ISNUMBER(SEARCH("M", F131)), VALUE(SUBSTITUTE(F131, "M", "")) * 1000000, F131)</f>
        <v>1700000</v>
      </c>
      <c r="R131">
        <f t="shared" ref="R131:R194" si="47">IF(ISNUMBER(SEARCH("K", Q131)), VALUE(SUBSTITUTE(Q131, "K", "")) * 1000, Q131)</f>
        <v>1700000</v>
      </c>
      <c r="S131" t="str">
        <f t="shared" ref="S131:S194" si="48">SUBSTITUTE(K131, " (estimated)", "")</f>
        <v>100000000</v>
      </c>
      <c r="T131" t="str">
        <f t="shared" ref="T131:T194" si="49">IF(ISERROR(FIND("¥", S131)), S131, VALUE(SUBSTITUTE(S131, "¥", "")) / 150.49)</f>
        <v>100000000</v>
      </c>
      <c r="U131" t="str">
        <f t="shared" ref="U131:U194" si="50">IF(ISERROR(FIND("ITL", T131)), T131, VALUE(SUBSTITUTE(T131, "ITL", "")) / 1843.5)</f>
        <v>100000000</v>
      </c>
      <c r="V131" t="str">
        <f t="shared" ref="V131:V194" si="51">IF(ISERROR(FIND("DEM", U131)), U131, VALUE(SUBSTITUTE(U131, "DEM", "")) / 1.87)</f>
        <v>100000000</v>
      </c>
      <c r="W131" t="str">
        <f t="shared" ref="W131:W194" si="52">IF(ISERROR(FIND("DKK", V131)), V131, VALUE(SUBSTITUTE(V131, "DKK", "")) / 0.14)</f>
        <v>100000000</v>
      </c>
      <c r="X131" t="str">
        <f t="shared" ref="X131:X194" si="53">IF(ISERROR(FIND("€", W131)), W131, VALUE(SUBSTITUTE(W131, "€", "")) / 0.96)</f>
        <v>100000000</v>
      </c>
      <c r="Y131" t="str">
        <f t="shared" ref="Y131:Y194" si="54">IF(ISERROR(FIND("£", X131)), X131, VALUE(SUBSTITUTE(X131, "£", "")) / 0.79)</f>
        <v>100000000</v>
      </c>
      <c r="Z131" t="str">
        <f t="shared" ref="Z131:Z194" si="55">IF(ISERROR(FIND("₹", Y131)), Y131, VALUE(SUBSTITUTE(Y131, "₹", "")) / 86.62)</f>
        <v>100000000</v>
      </c>
      <c r="AA131" t="str">
        <f t="shared" ref="AA131:AA194" si="56">IF(ISERROR(FIND("₩", Z131)), Z131, VALUE(SUBSTITUTE(Z131, "₩", "")) / 1434)</f>
        <v>100000000</v>
      </c>
      <c r="AB131" t="str">
        <f t="shared" ref="AB131:AB194" si="57">IF(LEFT(AA131, 1) = "$", MID(AA131, 2, LEN(AA131) - 1), AA131)</f>
        <v>100000000</v>
      </c>
      <c r="AC131" t="str">
        <f t="shared" ref="AC131:AD194" si="58">IF(ISNUMBER(FIND(",", AB131)), SUBSTITUTE(AB131, ",", ""), AB131)</f>
        <v>100000000</v>
      </c>
      <c r="AD131" t="str">
        <f t="shared" si="58"/>
        <v>100000000</v>
      </c>
      <c r="AE131">
        <f t="shared" ref="AE131:AE194" si="59">IFERROR(ROUND(AD131,0),AD131)</f>
        <v>100000000</v>
      </c>
      <c r="AF131">
        <f t="shared" ref="AF131:AF194" si="60">IF(LEFT(L131, 1) = "$", MID(L131, 2, LEN(L131) - 1), L131)</f>
        <v>407039432</v>
      </c>
      <c r="AG131">
        <f t="shared" ref="AG131:AG194" si="61">IF(ISNUMBER(FIND(",", AF131)), SUBSTITUTE(AF131, ",", ""), AF131)</f>
        <v>407039432</v>
      </c>
      <c r="AH131">
        <f t="shared" ref="AH131:AH194" si="62">VALUE(C131)</f>
        <v>8.1999999999999993</v>
      </c>
      <c r="AI131">
        <f t="shared" ref="AI131:AI194" si="63">VALUE(E131)</f>
        <v>1900</v>
      </c>
      <c r="AJ131">
        <f t="shared" ref="AJ131:AJ194" si="64">VALUE(I131)</f>
        <v>2013</v>
      </c>
      <c r="AK131">
        <f t="shared" ref="AK131:AK194" si="65">IF(LEFT(L131,1)="B", L131, VALUE(L131))</f>
        <v>407039432</v>
      </c>
    </row>
    <row r="132" spans="1:37" x14ac:dyDescent="0.3">
      <c r="A132" s="6">
        <v>131</v>
      </c>
      <c r="B132" t="s">
        <v>1000</v>
      </c>
      <c r="C132" s="5">
        <v>8.1999999999999993</v>
      </c>
      <c r="D132" t="s">
        <v>204</v>
      </c>
      <c r="E132" s="6">
        <v>3200</v>
      </c>
      <c r="F132">
        <v>1600000</v>
      </c>
      <c r="G132" t="s">
        <v>1002</v>
      </c>
      <c r="H132" t="s">
        <v>1003</v>
      </c>
      <c r="I132">
        <v>2005</v>
      </c>
      <c r="J132">
        <v>140</v>
      </c>
      <c r="K132" s="6">
        <v>150000000</v>
      </c>
      <c r="L132" s="6">
        <v>375406308</v>
      </c>
      <c r="M132" t="s">
        <v>43</v>
      </c>
      <c r="O132">
        <f t="shared" si="44"/>
        <v>0</v>
      </c>
      <c r="P132" s="4">
        <f t="shared" si="45"/>
        <v>3200</v>
      </c>
      <c r="Q132">
        <f t="shared" si="46"/>
        <v>1600000</v>
      </c>
      <c r="R132">
        <f t="shared" si="47"/>
        <v>1600000</v>
      </c>
      <c r="S132" t="str">
        <f t="shared" si="48"/>
        <v>150000000</v>
      </c>
      <c r="T132" t="str">
        <f t="shared" si="49"/>
        <v>150000000</v>
      </c>
      <c r="U132" t="str">
        <f t="shared" si="50"/>
        <v>150000000</v>
      </c>
      <c r="V132" t="str">
        <f t="shared" si="51"/>
        <v>150000000</v>
      </c>
      <c r="W132" t="str">
        <f t="shared" si="52"/>
        <v>150000000</v>
      </c>
      <c r="X132" t="str">
        <f t="shared" si="53"/>
        <v>150000000</v>
      </c>
      <c r="Y132" t="str">
        <f t="shared" si="54"/>
        <v>150000000</v>
      </c>
      <c r="Z132" t="str">
        <f t="shared" si="55"/>
        <v>150000000</v>
      </c>
      <c r="AA132" t="str">
        <f t="shared" si="56"/>
        <v>150000000</v>
      </c>
      <c r="AB132" t="str">
        <f t="shared" si="57"/>
        <v>150000000</v>
      </c>
      <c r="AC132" t="str">
        <f t="shared" si="58"/>
        <v>150000000</v>
      </c>
      <c r="AD132" t="str">
        <f t="shared" si="58"/>
        <v>150000000</v>
      </c>
      <c r="AE132">
        <f t="shared" si="59"/>
        <v>150000000</v>
      </c>
      <c r="AF132">
        <f t="shared" si="60"/>
        <v>375406308</v>
      </c>
      <c r="AG132">
        <f t="shared" si="61"/>
        <v>375406308</v>
      </c>
      <c r="AH132">
        <f t="shared" si="62"/>
        <v>8.1999999999999993</v>
      </c>
      <c r="AI132">
        <f t="shared" si="63"/>
        <v>3200</v>
      </c>
      <c r="AJ132">
        <f t="shared" si="64"/>
        <v>2005</v>
      </c>
      <c r="AK132">
        <f t="shared" si="65"/>
        <v>375406308</v>
      </c>
    </row>
    <row r="133" spans="1:37" x14ac:dyDescent="0.3">
      <c r="A133" s="6">
        <v>132</v>
      </c>
      <c r="B133" t="s">
        <v>1006</v>
      </c>
      <c r="C133" s="5">
        <v>8.1999999999999993</v>
      </c>
      <c r="D133" t="s">
        <v>1007</v>
      </c>
      <c r="E133" s="6">
        <v>1800</v>
      </c>
      <c r="F133">
        <v>622000</v>
      </c>
      <c r="G133" t="s">
        <v>1009</v>
      </c>
      <c r="H133" t="s">
        <v>1010</v>
      </c>
      <c r="I133">
        <v>2018</v>
      </c>
      <c r="J133">
        <v>130</v>
      </c>
      <c r="K133" s="6">
        <v>23000000</v>
      </c>
      <c r="L133" s="6">
        <v>321752656</v>
      </c>
      <c r="M133" t="s">
        <v>1013</v>
      </c>
      <c r="O133">
        <f t="shared" si="44"/>
        <v>0</v>
      </c>
      <c r="P133" s="4">
        <f t="shared" si="45"/>
        <v>1800</v>
      </c>
      <c r="Q133">
        <f t="shared" si="46"/>
        <v>622000</v>
      </c>
      <c r="R133">
        <f t="shared" si="47"/>
        <v>622000</v>
      </c>
      <c r="S133" t="str">
        <f t="shared" si="48"/>
        <v>23000000</v>
      </c>
      <c r="T133" t="str">
        <f t="shared" si="49"/>
        <v>23000000</v>
      </c>
      <c r="U133" t="str">
        <f t="shared" si="50"/>
        <v>23000000</v>
      </c>
      <c r="V133" t="str">
        <f t="shared" si="51"/>
        <v>23000000</v>
      </c>
      <c r="W133" t="str">
        <f t="shared" si="52"/>
        <v>23000000</v>
      </c>
      <c r="X133" t="str">
        <f t="shared" si="53"/>
        <v>23000000</v>
      </c>
      <c r="Y133" t="str">
        <f t="shared" si="54"/>
        <v>23000000</v>
      </c>
      <c r="Z133" t="str">
        <f t="shared" si="55"/>
        <v>23000000</v>
      </c>
      <c r="AA133" t="str">
        <f t="shared" si="56"/>
        <v>23000000</v>
      </c>
      <c r="AB133" t="str">
        <f t="shared" si="57"/>
        <v>23000000</v>
      </c>
      <c r="AC133" t="str">
        <f t="shared" si="58"/>
        <v>23000000</v>
      </c>
      <c r="AD133" t="str">
        <f t="shared" si="58"/>
        <v>23000000</v>
      </c>
      <c r="AE133">
        <f t="shared" si="59"/>
        <v>23000000</v>
      </c>
      <c r="AF133">
        <f t="shared" si="60"/>
        <v>321752656</v>
      </c>
      <c r="AG133">
        <f t="shared" si="61"/>
        <v>321752656</v>
      </c>
      <c r="AH133">
        <f t="shared" si="62"/>
        <v>8.1999999999999993</v>
      </c>
      <c r="AI133">
        <f t="shared" si="63"/>
        <v>1800</v>
      </c>
      <c r="AJ133">
        <f t="shared" si="64"/>
        <v>2018</v>
      </c>
      <c r="AK133">
        <f t="shared" si="65"/>
        <v>321752656</v>
      </c>
    </row>
    <row r="134" spans="1:37" x14ac:dyDescent="0.3">
      <c r="A134" s="6">
        <v>133</v>
      </c>
      <c r="B134" t="s">
        <v>1014</v>
      </c>
      <c r="C134" s="5">
        <v>8.1999999999999993</v>
      </c>
      <c r="D134" t="s">
        <v>446</v>
      </c>
      <c r="E134" s="6">
        <v>382</v>
      </c>
      <c r="F134">
        <v>285000</v>
      </c>
      <c r="G134" t="s">
        <v>1017</v>
      </c>
      <c r="H134" t="s">
        <v>1017</v>
      </c>
      <c r="I134">
        <v>1965</v>
      </c>
      <c r="J134">
        <v>132</v>
      </c>
      <c r="K134" s="6">
        <v>600000</v>
      </c>
      <c r="L134" s="6">
        <v>15000000</v>
      </c>
      <c r="M134" t="s">
        <v>1021</v>
      </c>
      <c r="O134">
        <f t="shared" si="44"/>
        <v>0</v>
      </c>
      <c r="P134" s="4">
        <f t="shared" si="45"/>
        <v>382</v>
      </c>
      <c r="Q134">
        <f t="shared" si="46"/>
        <v>285000</v>
      </c>
      <c r="R134">
        <f t="shared" si="47"/>
        <v>285000</v>
      </c>
      <c r="S134" t="str">
        <f t="shared" si="48"/>
        <v>600000</v>
      </c>
      <c r="T134" t="str">
        <f t="shared" si="49"/>
        <v>600000</v>
      </c>
      <c r="U134" t="str">
        <f t="shared" si="50"/>
        <v>600000</v>
      </c>
      <c r="V134" t="str">
        <f t="shared" si="51"/>
        <v>600000</v>
      </c>
      <c r="W134" t="str">
        <f t="shared" si="52"/>
        <v>600000</v>
      </c>
      <c r="X134" t="str">
        <f t="shared" si="53"/>
        <v>600000</v>
      </c>
      <c r="Y134" t="str">
        <f t="shared" si="54"/>
        <v>600000</v>
      </c>
      <c r="Z134" t="str">
        <f t="shared" si="55"/>
        <v>600000</v>
      </c>
      <c r="AA134" t="str">
        <f t="shared" si="56"/>
        <v>600000</v>
      </c>
      <c r="AB134" t="str">
        <f t="shared" si="57"/>
        <v>600000</v>
      </c>
      <c r="AC134" t="str">
        <f t="shared" si="58"/>
        <v>600000</v>
      </c>
      <c r="AD134" t="str">
        <f t="shared" si="58"/>
        <v>600000</v>
      </c>
      <c r="AE134">
        <f t="shared" si="59"/>
        <v>600000</v>
      </c>
      <c r="AF134">
        <f t="shared" si="60"/>
        <v>15000000</v>
      </c>
      <c r="AG134">
        <f t="shared" si="61"/>
        <v>15000000</v>
      </c>
      <c r="AH134">
        <f t="shared" si="62"/>
        <v>8.1999999999999993</v>
      </c>
      <c r="AI134">
        <f t="shared" si="63"/>
        <v>382</v>
      </c>
      <c r="AJ134">
        <f t="shared" si="64"/>
        <v>1965</v>
      </c>
      <c r="AK134">
        <f t="shared" si="65"/>
        <v>15000000</v>
      </c>
    </row>
    <row r="135" spans="1:37" x14ac:dyDescent="0.3">
      <c r="A135" s="6">
        <v>134</v>
      </c>
      <c r="B135" t="s">
        <v>1022</v>
      </c>
      <c r="C135" s="5">
        <v>8.1999999999999993</v>
      </c>
      <c r="D135" t="s">
        <v>1023</v>
      </c>
      <c r="E135" s="6">
        <v>526</v>
      </c>
      <c r="F135">
        <v>292000</v>
      </c>
      <c r="G135" t="s">
        <v>1026</v>
      </c>
      <c r="H135" t="s">
        <v>1026</v>
      </c>
      <c r="I135">
        <v>1959</v>
      </c>
      <c r="J135">
        <v>121</v>
      </c>
      <c r="K135" s="6">
        <v>2883848</v>
      </c>
      <c r="L135" s="6">
        <v>208786</v>
      </c>
      <c r="M135" t="s">
        <v>21</v>
      </c>
      <c r="O135">
        <f t="shared" si="44"/>
        <v>0</v>
      </c>
      <c r="P135" s="4">
        <f t="shared" si="45"/>
        <v>526</v>
      </c>
      <c r="Q135">
        <f t="shared" si="46"/>
        <v>292000</v>
      </c>
      <c r="R135">
        <f t="shared" si="47"/>
        <v>292000</v>
      </c>
      <c r="S135" t="str">
        <f t="shared" si="48"/>
        <v>2883848</v>
      </c>
      <c r="T135" t="str">
        <f t="shared" si="49"/>
        <v>2883848</v>
      </c>
      <c r="U135" t="str">
        <f t="shared" si="50"/>
        <v>2883848</v>
      </c>
      <c r="V135" t="str">
        <f t="shared" si="51"/>
        <v>2883848</v>
      </c>
      <c r="W135" t="str">
        <f t="shared" si="52"/>
        <v>2883848</v>
      </c>
      <c r="X135" t="str">
        <f t="shared" si="53"/>
        <v>2883848</v>
      </c>
      <c r="Y135" t="str">
        <f t="shared" si="54"/>
        <v>2883848</v>
      </c>
      <c r="Z135" t="str">
        <f t="shared" si="55"/>
        <v>2883848</v>
      </c>
      <c r="AA135" t="str">
        <f t="shared" si="56"/>
        <v>2883848</v>
      </c>
      <c r="AB135" t="str">
        <f t="shared" si="57"/>
        <v>2883848</v>
      </c>
      <c r="AC135" t="str">
        <f t="shared" si="58"/>
        <v>2883848</v>
      </c>
      <c r="AD135" t="str">
        <f t="shared" si="58"/>
        <v>2883848</v>
      </c>
      <c r="AE135">
        <f t="shared" si="59"/>
        <v>2883848</v>
      </c>
      <c r="AF135">
        <f t="shared" si="60"/>
        <v>208786</v>
      </c>
      <c r="AG135">
        <f t="shared" si="61"/>
        <v>208786</v>
      </c>
      <c r="AH135">
        <f t="shared" si="62"/>
        <v>8.1999999999999993</v>
      </c>
      <c r="AI135">
        <f t="shared" si="63"/>
        <v>526</v>
      </c>
      <c r="AJ135">
        <f t="shared" si="64"/>
        <v>1959</v>
      </c>
      <c r="AK135">
        <f t="shared" si="65"/>
        <v>208786</v>
      </c>
    </row>
    <row r="136" spans="1:37" x14ac:dyDescent="0.3">
      <c r="A136" s="6">
        <v>135</v>
      </c>
      <c r="B136" t="s">
        <v>1029</v>
      </c>
      <c r="C136" s="5">
        <v>8.1999999999999993</v>
      </c>
      <c r="D136" t="s">
        <v>404</v>
      </c>
      <c r="E136" s="6">
        <v>1500</v>
      </c>
      <c r="F136">
        <v>1300000</v>
      </c>
      <c r="G136" t="s">
        <v>1030</v>
      </c>
      <c r="H136" t="s">
        <v>1031</v>
      </c>
      <c r="I136">
        <v>1998</v>
      </c>
      <c r="J136">
        <v>103</v>
      </c>
      <c r="K136" s="6">
        <v>60000000</v>
      </c>
      <c r="L136" s="6">
        <v>264118712</v>
      </c>
      <c r="M136" t="s">
        <v>21</v>
      </c>
      <c r="O136">
        <f t="shared" si="44"/>
        <v>0</v>
      </c>
      <c r="P136" s="4">
        <f t="shared" si="45"/>
        <v>1500</v>
      </c>
      <c r="Q136">
        <f t="shared" si="46"/>
        <v>1300000</v>
      </c>
      <c r="R136">
        <f t="shared" si="47"/>
        <v>1300000</v>
      </c>
      <c r="S136" t="str">
        <f t="shared" si="48"/>
        <v>60000000</v>
      </c>
      <c r="T136" t="str">
        <f t="shared" si="49"/>
        <v>60000000</v>
      </c>
      <c r="U136" t="str">
        <f t="shared" si="50"/>
        <v>60000000</v>
      </c>
      <c r="V136" t="str">
        <f t="shared" si="51"/>
        <v>60000000</v>
      </c>
      <c r="W136" t="str">
        <f t="shared" si="52"/>
        <v>60000000</v>
      </c>
      <c r="X136" t="str">
        <f t="shared" si="53"/>
        <v>60000000</v>
      </c>
      <c r="Y136" t="str">
        <f t="shared" si="54"/>
        <v>60000000</v>
      </c>
      <c r="Z136" t="str">
        <f t="shared" si="55"/>
        <v>60000000</v>
      </c>
      <c r="AA136" t="str">
        <f t="shared" si="56"/>
        <v>60000000</v>
      </c>
      <c r="AB136" t="str">
        <f t="shared" si="57"/>
        <v>60000000</v>
      </c>
      <c r="AC136" t="str">
        <f t="shared" si="58"/>
        <v>60000000</v>
      </c>
      <c r="AD136" t="str">
        <f t="shared" si="58"/>
        <v>60000000</v>
      </c>
      <c r="AE136">
        <f t="shared" si="59"/>
        <v>60000000</v>
      </c>
      <c r="AF136">
        <f t="shared" si="60"/>
        <v>264118712</v>
      </c>
      <c r="AG136">
        <f t="shared" si="61"/>
        <v>264118712</v>
      </c>
      <c r="AH136">
        <f t="shared" si="62"/>
        <v>8.1999999999999993</v>
      </c>
      <c r="AI136">
        <f t="shared" si="63"/>
        <v>1500</v>
      </c>
      <c r="AJ136">
        <f t="shared" si="64"/>
        <v>1998</v>
      </c>
      <c r="AK136">
        <f t="shared" si="65"/>
        <v>264118712</v>
      </c>
    </row>
    <row r="137" spans="1:37" x14ac:dyDescent="0.3">
      <c r="A137" s="6">
        <v>136</v>
      </c>
      <c r="B137" t="s">
        <v>1033</v>
      </c>
      <c r="C137" s="5">
        <v>8.3000000000000007</v>
      </c>
      <c r="D137" t="s">
        <v>223</v>
      </c>
      <c r="E137" s="6">
        <v>281</v>
      </c>
      <c r="F137">
        <v>90000</v>
      </c>
      <c r="G137" t="s">
        <v>1036</v>
      </c>
      <c r="H137" t="s">
        <v>1037</v>
      </c>
      <c r="I137">
        <v>1961</v>
      </c>
      <c r="J137">
        <v>179</v>
      </c>
      <c r="K137" s="6">
        <v>3000000</v>
      </c>
      <c r="L137" s="6">
        <v>12180</v>
      </c>
      <c r="M137" t="s">
        <v>21</v>
      </c>
      <c r="O137">
        <f t="shared" si="44"/>
        <v>0</v>
      </c>
      <c r="P137" s="4">
        <f t="shared" si="45"/>
        <v>281</v>
      </c>
      <c r="Q137">
        <f t="shared" si="46"/>
        <v>90000</v>
      </c>
      <c r="R137">
        <f t="shared" si="47"/>
        <v>90000</v>
      </c>
      <c r="S137" t="str">
        <f t="shared" si="48"/>
        <v>3000000</v>
      </c>
      <c r="T137" t="str">
        <f t="shared" si="49"/>
        <v>3000000</v>
      </c>
      <c r="U137" t="str">
        <f t="shared" si="50"/>
        <v>3000000</v>
      </c>
      <c r="V137" t="str">
        <f t="shared" si="51"/>
        <v>3000000</v>
      </c>
      <c r="W137" t="str">
        <f t="shared" si="52"/>
        <v>3000000</v>
      </c>
      <c r="X137" t="str">
        <f t="shared" si="53"/>
        <v>3000000</v>
      </c>
      <c r="Y137" t="str">
        <f t="shared" si="54"/>
        <v>3000000</v>
      </c>
      <c r="Z137" t="str">
        <f t="shared" si="55"/>
        <v>3000000</v>
      </c>
      <c r="AA137" t="str">
        <f t="shared" si="56"/>
        <v>3000000</v>
      </c>
      <c r="AB137" t="str">
        <f t="shared" si="57"/>
        <v>3000000</v>
      </c>
      <c r="AC137" t="str">
        <f t="shared" si="58"/>
        <v>3000000</v>
      </c>
      <c r="AD137" t="str">
        <f t="shared" si="58"/>
        <v>3000000</v>
      </c>
      <c r="AE137">
        <f t="shared" si="59"/>
        <v>3000000</v>
      </c>
      <c r="AF137">
        <f t="shared" si="60"/>
        <v>12180</v>
      </c>
      <c r="AG137">
        <f t="shared" si="61"/>
        <v>12180</v>
      </c>
      <c r="AH137">
        <f t="shared" si="62"/>
        <v>8.3000000000000007</v>
      </c>
      <c r="AI137">
        <f t="shared" si="63"/>
        <v>281</v>
      </c>
      <c r="AJ137">
        <f t="shared" si="64"/>
        <v>1961</v>
      </c>
      <c r="AK137">
        <f t="shared" si="65"/>
        <v>12180</v>
      </c>
    </row>
    <row r="138" spans="1:37" x14ac:dyDescent="0.3">
      <c r="A138" s="6">
        <v>137</v>
      </c>
      <c r="B138" t="s">
        <v>1040</v>
      </c>
      <c r="C138" s="5">
        <v>8.1999999999999993</v>
      </c>
      <c r="D138" t="s">
        <v>1041</v>
      </c>
      <c r="E138" s="6">
        <v>306</v>
      </c>
      <c r="F138">
        <v>140000</v>
      </c>
      <c r="G138" t="s">
        <v>425</v>
      </c>
      <c r="H138" t="s">
        <v>425</v>
      </c>
      <c r="I138">
        <v>1921</v>
      </c>
      <c r="J138">
        <v>68</v>
      </c>
      <c r="K138" s="6">
        <v>250000</v>
      </c>
      <c r="L138" s="6">
        <v>41979</v>
      </c>
      <c r="M138" t="s">
        <v>21</v>
      </c>
      <c r="O138">
        <f t="shared" si="44"/>
        <v>0</v>
      </c>
      <c r="P138" s="4">
        <f t="shared" si="45"/>
        <v>306</v>
      </c>
      <c r="Q138">
        <f t="shared" si="46"/>
        <v>140000</v>
      </c>
      <c r="R138">
        <f t="shared" si="47"/>
        <v>140000</v>
      </c>
      <c r="S138" t="str">
        <f t="shared" si="48"/>
        <v>250000</v>
      </c>
      <c r="T138" t="str">
        <f t="shared" si="49"/>
        <v>250000</v>
      </c>
      <c r="U138" t="str">
        <f t="shared" si="50"/>
        <v>250000</v>
      </c>
      <c r="V138" t="str">
        <f t="shared" si="51"/>
        <v>250000</v>
      </c>
      <c r="W138" t="str">
        <f t="shared" si="52"/>
        <v>250000</v>
      </c>
      <c r="X138" t="str">
        <f t="shared" si="53"/>
        <v>250000</v>
      </c>
      <c r="Y138" t="str">
        <f t="shared" si="54"/>
        <v>250000</v>
      </c>
      <c r="Z138" t="str">
        <f t="shared" si="55"/>
        <v>250000</v>
      </c>
      <c r="AA138" t="str">
        <f t="shared" si="56"/>
        <v>250000</v>
      </c>
      <c r="AB138" t="str">
        <f t="shared" si="57"/>
        <v>250000</v>
      </c>
      <c r="AC138" t="str">
        <f t="shared" si="58"/>
        <v>250000</v>
      </c>
      <c r="AD138" t="str">
        <f t="shared" si="58"/>
        <v>250000</v>
      </c>
      <c r="AE138">
        <f t="shared" si="59"/>
        <v>250000</v>
      </c>
      <c r="AF138">
        <f t="shared" si="60"/>
        <v>41979</v>
      </c>
      <c r="AG138">
        <f t="shared" si="61"/>
        <v>41979</v>
      </c>
      <c r="AH138">
        <f t="shared" si="62"/>
        <v>8.1999999999999993</v>
      </c>
      <c r="AI138">
        <f t="shared" si="63"/>
        <v>306</v>
      </c>
      <c r="AJ138">
        <f t="shared" si="64"/>
        <v>1921</v>
      </c>
      <c r="AK138">
        <f t="shared" si="65"/>
        <v>41979</v>
      </c>
    </row>
    <row r="139" spans="1:37" x14ac:dyDescent="0.3">
      <c r="A139" s="6">
        <v>138</v>
      </c>
      <c r="B139" t="s">
        <v>22</v>
      </c>
      <c r="C139" s="5">
        <v>8.1999999999999993</v>
      </c>
      <c r="D139" t="s">
        <v>354</v>
      </c>
      <c r="E139" s="6">
        <v>1100</v>
      </c>
      <c r="F139">
        <v>209000</v>
      </c>
      <c r="G139" t="s">
        <v>1049</v>
      </c>
      <c r="H139" t="s">
        <v>1050</v>
      </c>
      <c r="I139">
        <v>2020</v>
      </c>
      <c r="J139">
        <v>97</v>
      </c>
      <c r="K139" s="6">
        <v>6000000</v>
      </c>
      <c r="L139" s="6">
        <v>24048935</v>
      </c>
      <c r="M139" t="s">
        <v>1053</v>
      </c>
      <c r="O139">
        <f t="shared" si="44"/>
        <v>0</v>
      </c>
      <c r="P139" s="4">
        <f t="shared" si="45"/>
        <v>1100</v>
      </c>
      <c r="Q139">
        <f t="shared" si="46"/>
        <v>209000</v>
      </c>
      <c r="R139">
        <f t="shared" si="47"/>
        <v>209000</v>
      </c>
      <c r="S139" t="str">
        <f t="shared" si="48"/>
        <v>6000000</v>
      </c>
      <c r="T139" t="str">
        <f t="shared" si="49"/>
        <v>6000000</v>
      </c>
      <c r="U139" t="str">
        <f t="shared" si="50"/>
        <v>6000000</v>
      </c>
      <c r="V139" t="str">
        <f t="shared" si="51"/>
        <v>6000000</v>
      </c>
      <c r="W139" t="str">
        <f t="shared" si="52"/>
        <v>6000000</v>
      </c>
      <c r="X139" t="str">
        <f t="shared" si="53"/>
        <v>6000000</v>
      </c>
      <c r="Y139" t="str">
        <f t="shared" si="54"/>
        <v>6000000</v>
      </c>
      <c r="Z139" t="str">
        <f t="shared" si="55"/>
        <v>6000000</v>
      </c>
      <c r="AA139" t="str">
        <f t="shared" si="56"/>
        <v>6000000</v>
      </c>
      <c r="AB139" t="str">
        <f t="shared" si="57"/>
        <v>6000000</v>
      </c>
      <c r="AC139" t="str">
        <f t="shared" si="58"/>
        <v>6000000</v>
      </c>
      <c r="AD139" t="str">
        <f t="shared" si="58"/>
        <v>6000000</v>
      </c>
      <c r="AE139">
        <f t="shared" si="59"/>
        <v>6000000</v>
      </c>
      <c r="AF139">
        <f t="shared" si="60"/>
        <v>24048935</v>
      </c>
      <c r="AG139">
        <f t="shared" si="61"/>
        <v>24048935</v>
      </c>
      <c r="AH139">
        <f t="shared" si="62"/>
        <v>8.1999999999999993</v>
      </c>
      <c r="AI139">
        <f t="shared" si="63"/>
        <v>1100</v>
      </c>
      <c r="AJ139">
        <f t="shared" si="64"/>
        <v>2020</v>
      </c>
      <c r="AK139">
        <f t="shared" si="65"/>
        <v>24048935</v>
      </c>
    </row>
    <row r="140" spans="1:37" x14ac:dyDescent="0.3">
      <c r="A140" s="6">
        <v>139</v>
      </c>
      <c r="B140" t="s">
        <v>1054</v>
      </c>
      <c r="C140" s="5">
        <v>8.1999999999999993</v>
      </c>
      <c r="D140" t="s">
        <v>439</v>
      </c>
      <c r="E140" s="6">
        <v>1700</v>
      </c>
      <c r="F140">
        <v>1500000</v>
      </c>
      <c r="G140" t="s">
        <v>1055</v>
      </c>
      <c r="H140" t="s">
        <v>1056</v>
      </c>
      <c r="I140">
        <v>2010</v>
      </c>
      <c r="J140">
        <v>138</v>
      </c>
      <c r="K140" s="6">
        <v>80000000</v>
      </c>
      <c r="L140" s="6">
        <v>294962035</v>
      </c>
      <c r="M140" t="s">
        <v>21</v>
      </c>
      <c r="O140">
        <f t="shared" si="44"/>
        <v>0</v>
      </c>
      <c r="P140" s="4">
        <f t="shared" si="45"/>
        <v>1700</v>
      </c>
      <c r="Q140">
        <f t="shared" si="46"/>
        <v>1500000</v>
      </c>
      <c r="R140">
        <f t="shared" si="47"/>
        <v>1500000</v>
      </c>
      <c r="S140" t="str">
        <f t="shared" si="48"/>
        <v>80000000</v>
      </c>
      <c r="T140" t="str">
        <f t="shared" si="49"/>
        <v>80000000</v>
      </c>
      <c r="U140" t="str">
        <f t="shared" si="50"/>
        <v>80000000</v>
      </c>
      <c r="V140" t="str">
        <f t="shared" si="51"/>
        <v>80000000</v>
      </c>
      <c r="W140" t="str">
        <f t="shared" si="52"/>
        <v>80000000</v>
      </c>
      <c r="X140" t="str">
        <f t="shared" si="53"/>
        <v>80000000</v>
      </c>
      <c r="Y140" t="str">
        <f t="shared" si="54"/>
        <v>80000000</v>
      </c>
      <c r="Z140" t="str">
        <f t="shared" si="55"/>
        <v>80000000</v>
      </c>
      <c r="AA140" t="str">
        <f t="shared" si="56"/>
        <v>80000000</v>
      </c>
      <c r="AB140" t="str">
        <f t="shared" si="57"/>
        <v>80000000</v>
      </c>
      <c r="AC140" t="str">
        <f t="shared" si="58"/>
        <v>80000000</v>
      </c>
      <c r="AD140" t="str">
        <f t="shared" si="58"/>
        <v>80000000</v>
      </c>
      <c r="AE140">
        <f t="shared" si="59"/>
        <v>80000000</v>
      </c>
      <c r="AF140">
        <f t="shared" si="60"/>
        <v>294962035</v>
      </c>
      <c r="AG140">
        <f t="shared" si="61"/>
        <v>294962035</v>
      </c>
      <c r="AH140">
        <f t="shared" si="62"/>
        <v>8.1999999999999993</v>
      </c>
      <c r="AI140">
        <f t="shared" si="63"/>
        <v>1700</v>
      </c>
      <c r="AJ140">
        <f t="shared" si="64"/>
        <v>2010</v>
      </c>
      <c r="AK140">
        <f t="shared" si="65"/>
        <v>294962035</v>
      </c>
    </row>
    <row r="141" spans="1:37" x14ac:dyDescent="0.3">
      <c r="A141" s="6">
        <v>140</v>
      </c>
      <c r="B141" t="s">
        <v>1059</v>
      </c>
      <c r="C141" s="5">
        <v>8.1999999999999993</v>
      </c>
      <c r="D141" t="s">
        <v>12</v>
      </c>
      <c r="E141" s="6">
        <v>457</v>
      </c>
      <c r="F141">
        <v>143000</v>
      </c>
      <c r="G141" t="s">
        <v>1061</v>
      </c>
      <c r="H141" t="s">
        <v>1061</v>
      </c>
      <c r="I141">
        <v>1950</v>
      </c>
      <c r="J141">
        <v>138</v>
      </c>
      <c r="K141" s="6">
        <v>1400000</v>
      </c>
      <c r="L141" s="6">
        <v>154736</v>
      </c>
      <c r="M141" t="s">
        <v>21</v>
      </c>
      <c r="O141">
        <f t="shared" si="44"/>
        <v>0</v>
      </c>
      <c r="P141" s="4">
        <f t="shared" si="45"/>
        <v>457</v>
      </c>
      <c r="Q141">
        <f t="shared" si="46"/>
        <v>143000</v>
      </c>
      <c r="R141">
        <f t="shared" si="47"/>
        <v>143000</v>
      </c>
      <c r="S141" t="str">
        <f t="shared" si="48"/>
        <v>1400000</v>
      </c>
      <c r="T141" t="str">
        <f t="shared" si="49"/>
        <v>1400000</v>
      </c>
      <c r="U141" t="str">
        <f t="shared" si="50"/>
        <v>1400000</v>
      </c>
      <c r="V141" t="str">
        <f t="shared" si="51"/>
        <v>1400000</v>
      </c>
      <c r="W141" t="str">
        <f t="shared" si="52"/>
        <v>1400000</v>
      </c>
      <c r="X141" t="str">
        <f t="shared" si="53"/>
        <v>1400000</v>
      </c>
      <c r="Y141" t="str">
        <f t="shared" si="54"/>
        <v>1400000</v>
      </c>
      <c r="Z141" t="str">
        <f t="shared" si="55"/>
        <v>1400000</v>
      </c>
      <c r="AA141" t="str">
        <f t="shared" si="56"/>
        <v>1400000</v>
      </c>
      <c r="AB141" t="str">
        <f t="shared" si="57"/>
        <v>1400000</v>
      </c>
      <c r="AC141" t="str">
        <f t="shared" si="58"/>
        <v>1400000</v>
      </c>
      <c r="AD141" t="str">
        <f t="shared" si="58"/>
        <v>1400000</v>
      </c>
      <c r="AE141">
        <f t="shared" si="59"/>
        <v>1400000</v>
      </c>
      <c r="AF141">
        <f t="shared" si="60"/>
        <v>154736</v>
      </c>
      <c r="AG141">
        <f t="shared" si="61"/>
        <v>154736</v>
      </c>
      <c r="AH141">
        <f t="shared" si="62"/>
        <v>8.1999999999999993</v>
      </c>
      <c r="AI141">
        <f t="shared" si="63"/>
        <v>457</v>
      </c>
      <c r="AJ141">
        <f t="shared" si="64"/>
        <v>1950</v>
      </c>
      <c r="AK141">
        <f t="shared" si="65"/>
        <v>154736</v>
      </c>
    </row>
    <row r="142" spans="1:37" x14ac:dyDescent="0.3">
      <c r="A142" s="6">
        <v>141</v>
      </c>
      <c r="B142" t="s">
        <v>1064</v>
      </c>
      <c r="C142" s="5">
        <v>8.1999999999999993</v>
      </c>
      <c r="D142" t="s">
        <v>12</v>
      </c>
      <c r="E142" s="6">
        <v>1600</v>
      </c>
      <c r="F142">
        <v>664000</v>
      </c>
      <c r="G142" t="s">
        <v>1066</v>
      </c>
      <c r="H142" t="s">
        <v>1066</v>
      </c>
      <c r="I142">
        <v>2007</v>
      </c>
      <c r="J142">
        <v>158</v>
      </c>
      <c r="K142" s="6">
        <v>25000000</v>
      </c>
      <c r="L142" s="6">
        <v>76430381</v>
      </c>
      <c r="M142" t="s">
        <v>21</v>
      </c>
      <c r="O142">
        <f t="shared" si="44"/>
        <v>0</v>
      </c>
      <c r="P142" s="4">
        <f t="shared" si="45"/>
        <v>1600</v>
      </c>
      <c r="Q142">
        <f t="shared" si="46"/>
        <v>664000</v>
      </c>
      <c r="R142">
        <f t="shared" si="47"/>
        <v>664000</v>
      </c>
      <c r="S142" t="str">
        <f t="shared" si="48"/>
        <v>25000000</v>
      </c>
      <c r="T142" t="str">
        <f t="shared" si="49"/>
        <v>25000000</v>
      </c>
      <c r="U142" t="str">
        <f t="shared" si="50"/>
        <v>25000000</v>
      </c>
      <c r="V142" t="str">
        <f t="shared" si="51"/>
        <v>25000000</v>
      </c>
      <c r="W142" t="str">
        <f t="shared" si="52"/>
        <v>25000000</v>
      </c>
      <c r="X142" t="str">
        <f t="shared" si="53"/>
        <v>25000000</v>
      </c>
      <c r="Y142" t="str">
        <f t="shared" si="54"/>
        <v>25000000</v>
      </c>
      <c r="Z142" t="str">
        <f t="shared" si="55"/>
        <v>25000000</v>
      </c>
      <c r="AA142" t="str">
        <f t="shared" si="56"/>
        <v>25000000</v>
      </c>
      <c r="AB142" t="str">
        <f t="shared" si="57"/>
        <v>25000000</v>
      </c>
      <c r="AC142" t="str">
        <f t="shared" si="58"/>
        <v>25000000</v>
      </c>
      <c r="AD142" t="str">
        <f t="shared" si="58"/>
        <v>25000000</v>
      </c>
      <c r="AE142">
        <f t="shared" si="59"/>
        <v>25000000</v>
      </c>
      <c r="AF142">
        <f t="shared" si="60"/>
        <v>76430381</v>
      </c>
      <c r="AG142">
        <f t="shared" si="61"/>
        <v>76430381</v>
      </c>
      <c r="AH142">
        <f t="shared" si="62"/>
        <v>8.1999999999999993</v>
      </c>
      <c r="AI142">
        <f t="shared" si="63"/>
        <v>1600</v>
      </c>
      <c r="AJ142">
        <f t="shared" si="64"/>
        <v>2007</v>
      </c>
      <c r="AK142">
        <f t="shared" si="65"/>
        <v>76430381</v>
      </c>
    </row>
    <row r="143" spans="1:37" x14ac:dyDescent="0.3">
      <c r="A143" s="6">
        <v>142</v>
      </c>
      <c r="B143" t="s">
        <v>1069</v>
      </c>
      <c r="C143" s="5">
        <v>8.1999999999999993</v>
      </c>
      <c r="D143" t="s">
        <v>131</v>
      </c>
      <c r="E143" s="6">
        <v>1400</v>
      </c>
      <c r="F143">
        <v>1100000</v>
      </c>
      <c r="G143" t="s">
        <v>1070</v>
      </c>
      <c r="H143" t="s">
        <v>1071</v>
      </c>
      <c r="I143">
        <v>1993</v>
      </c>
      <c r="J143">
        <v>127</v>
      </c>
      <c r="K143" s="6">
        <v>63000000</v>
      </c>
      <c r="L143" s="6">
        <v>1104379926</v>
      </c>
      <c r="M143" t="s">
        <v>21</v>
      </c>
      <c r="O143">
        <f t="shared" si="44"/>
        <v>0</v>
      </c>
      <c r="P143" s="4">
        <f t="shared" si="45"/>
        <v>1400</v>
      </c>
      <c r="Q143">
        <f t="shared" si="46"/>
        <v>1100000</v>
      </c>
      <c r="R143">
        <f t="shared" si="47"/>
        <v>1100000</v>
      </c>
      <c r="S143" t="str">
        <f t="shared" si="48"/>
        <v>63000000</v>
      </c>
      <c r="T143" t="str">
        <f t="shared" si="49"/>
        <v>63000000</v>
      </c>
      <c r="U143" t="str">
        <f t="shared" si="50"/>
        <v>63000000</v>
      </c>
      <c r="V143" t="str">
        <f t="shared" si="51"/>
        <v>63000000</v>
      </c>
      <c r="W143" t="str">
        <f t="shared" si="52"/>
        <v>63000000</v>
      </c>
      <c r="X143" t="str">
        <f t="shared" si="53"/>
        <v>63000000</v>
      </c>
      <c r="Y143" t="str">
        <f t="shared" si="54"/>
        <v>63000000</v>
      </c>
      <c r="Z143" t="str">
        <f t="shared" si="55"/>
        <v>63000000</v>
      </c>
      <c r="AA143" t="str">
        <f t="shared" si="56"/>
        <v>63000000</v>
      </c>
      <c r="AB143" t="str">
        <f t="shared" si="57"/>
        <v>63000000</v>
      </c>
      <c r="AC143" t="str">
        <f t="shared" si="58"/>
        <v>63000000</v>
      </c>
      <c r="AD143" t="str">
        <f t="shared" si="58"/>
        <v>63000000</v>
      </c>
      <c r="AE143">
        <f t="shared" si="59"/>
        <v>63000000</v>
      </c>
      <c r="AF143">
        <f t="shared" si="60"/>
        <v>1104379926</v>
      </c>
      <c r="AG143">
        <f t="shared" si="61"/>
        <v>1104379926</v>
      </c>
      <c r="AH143">
        <f t="shared" si="62"/>
        <v>8.1999999999999993</v>
      </c>
      <c r="AI143">
        <f t="shared" si="63"/>
        <v>1400</v>
      </c>
      <c r="AJ143">
        <f t="shared" si="64"/>
        <v>1993</v>
      </c>
      <c r="AK143">
        <f t="shared" si="65"/>
        <v>1104379926</v>
      </c>
    </row>
    <row r="144" spans="1:37" x14ac:dyDescent="0.3">
      <c r="A144" s="6">
        <v>143</v>
      </c>
      <c r="B144" t="s">
        <v>1073</v>
      </c>
      <c r="C144" s="5">
        <v>8.1999999999999993</v>
      </c>
      <c r="D144" t="s">
        <v>24</v>
      </c>
      <c r="E144" s="6">
        <v>802</v>
      </c>
      <c r="F144">
        <v>586000</v>
      </c>
      <c r="G144" t="s">
        <v>160</v>
      </c>
      <c r="H144" t="s">
        <v>161</v>
      </c>
      <c r="I144">
        <v>1995</v>
      </c>
      <c r="J144">
        <v>178</v>
      </c>
      <c r="K144" s="6">
        <v>52000000</v>
      </c>
      <c r="L144" s="6">
        <v>116112375</v>
      </c>
      <c r="M144" t="s">
        <v>260</v>
      </c>
      <c r="O144">
        <f t="shared" si="44"/>
        <v>0</v>
      </c>
      <c r="P144" s="4">
        <f t="shared" si="45"/>
        <v>802</v>
      </c>
      <c r="Q144">
        <f t="shared" si="46"/>
        <v>586000</v>
      </c>
      <c r="R144">
        <f t="shared" si="47"/>
        <v>586000</v>
      </c>
      <c r="S144" t="str">
        <f t="shared" si="48"/>
        <v>52000000</v>
      </c>
      <c r="T144" t="str">
        <f t="shared" si="49"/>
        <v>52000000</v>
      </c>
      <c r="U144" t="str">
        <f t="shared" si="50"/>
        <v>52000000</v>
      </c>
      <c r="V144" t="str">
        <f t="shared" si="51"/>
        <v>52000000</v>
      </c>
      <c r="W144" t="str">
        <f t="shared" si="52"/>
        <v>52000000</v>
      </c>
      <c r="X144" t="str">
        <f t="shared" si="53"/>
        <v>52000000</v>
      </c>
      <c r="Y144" t="str">
        <f t="shared" si="54"/>
        <v>52000000</v>
      </c>
      <c r="Z144" t="str">
        <f t="shared" si="55"/>
        <v>52000000</v>
      </c>
      <c r="AA144" t="str">
        <f t="shared" si="56"/>
        <v>52000000</v>
      </c>
      <c r="AB144" t="str">
        <f t="shared" si="57"/>
        <v>52000000</v>
      </c>
      <c r="AC144" t="str">
        <f t="shared" si="58"/>
        <v>52000000</v>
      </c>
      <c r="AD144" t="str">
        <f t="shared" si="58"/>
        <v>52000000</v>
      </c>
      <c r="AE144">
        <f t="shared" si="59"/>
        <v>52000000</v>
      </c>
      <c r="AF144">
        <f t="shared" si="60"/>
        <v>116112375</v>
      </c>
      <c r="AG144">
        <f t="shared" si="61"/>
        <v>116112375</v>
      </c>
      <c r="AH144">
        <f t="shared" si="62"/>
        <v>8.1999999999999993</v>
      </c>
      <c r="AI144">
        <f t="shared" si="63"/>
        <v>802</v>
      </c>
      <c r="AJ144">
        <f t="shared" si="64"/>
        <v>1995</v>
      </c>
      <c r="AK144">
        <f t="shared" si="65"/>
        <v>116112375</v>
      </c>
    </row>
    <row r="145" spans="1:37" x14ac:dyDescent="0.3">
      <c r="A145" s="6">
        <v>144</v>
      </c>
      <c r="B145" t="s">
        <v>1078</v>
      </c>
      <c r="C145" s="5">
        <v>8.1999999999999993</v>
      </c>
      <c r="D145" t="s">
        <v>439</v>
      </c>
      <c r="E145" s="6">
        <v>2400</v>
      </c>
      <c r="F145">
        <v>1100000</v>
      </c>
      <c r="G145" t="s">
        <v>1080</v>
      </c>
      <c r="H145" t="s">
        <v>1080</v>
      </c>
      <c r="I145">
        <v>1999</v>
      </c>
      <c r="J145">
        <v>107</v>
      </c>
      <c r="K145" s="6">
        <v>40000000</v>
      </c>
      <c r="L145" s="6">
        <v>672806432</v>
      </c>
      <c r="M145" t="s">
        <v>21</v>
      </c>
      <c r="O145">
        <f t="shared" si="44"/>
        <v>0</v>
      </c>
      <c r="P145" s="4">
        <f t="shared" si="45"/>
        <v>2400</v>
      </c>
      <c r="Q145">
        <f t="shared" si="46"/>
        <v>1100000</v>
      </c>
      <c r="R145">
        <f t="shared" si="47"/>
        <v>1100000</v>
      </c>
      <c r="S145" t="str">
        <f t="shared" si="48"/>
        <v>40000000</v>
      </c>
      <c r="T145" t="str">
        <f t="shared" si="49"/>
        <v>40000000</v>
      </c>
      <c r="U145" t="str">
        <f t="shared" si="50"/>
        <v>40000000</v>
      </c>
      <c r="V145" t="str">
        <f t="shared" si="51"/>
        <v>40000000</v>
      </c>
      <c r="W145" t="str">
        <f t="shared" si="52"/>
        <v>40000000</v>
      </c>
      <c r="X145" t="str">
        <f t="shared" si="53"/>
        <v>40000000</v>
      </c>
      <c r="Y145" t="str">
        <f t="shared" si="54"/>
        <v>40000000</v>
      </c>
      <c r="Z145" t="str">
        <f t="shared" si="55"/>
        <v>40000000</v>
      </c>
      <c r="AA145" t="str">
        <f t="shared" si="56"/>
        <v>40000000</v>
      </c>
      <c r="AB145" t="str">
        <f t="shared" si="57"/>
        <v>40000000</v>
      </c>
      <c r="AC145" t="str">
        <f t="shared" si="58"/>
        <v>40000000</v>
      </c>
      <c r="AD145" t="str">
        <f t="shared" si="58"/>
        <v>40000000</v>
      </c>
      <c r="AE145">
        <f t="shared" si="59"/>
        <v>40000000</v>
      </c>
      <c r="AF145">
        <f t="shared" si="60"/>
        <v>672806432</v>
      </c>
      <c r="AG145">
        <f t="shared" si="61"/>
        <v>672806432</v>
      </c>
      <c r="AH145">
        <f t="shared" si="62"/>
        <v>8.1999999999999993</v>
      </c>
      <c r="AI145">
        <f t="shared" si="63"/>
        <v>2400</v>
      </c>
      <c r="AJ145">
        <f t="shared" si="64"/>
        <v>1999</v>
      </c>
      <c r="AK145">
        <f t="shared" si="65"/>
        <v>672806432</v>
      </c>
    </row>
    <row r="146" spans="1:37" x14ac:dyDescent="0.3">
      <c r="A146" s="6">
        <v>145</v>
      </c>
      <c r="B146" t="s">
        <v>1082</v>
      </c>
      <c r="C146" s="5">
        <v>8.1999999999999993</v>
      </c>
      <c r="D146" t="s">
        <v>941</v>
      </c>
      <c r="E146" s="6">
        <v>362</v>
      </c>
      <c r="F146">
        <v>142000</v>
      </c>
      <c r="G146" t="s">
        <v>1085</v>
      </c>
      <c r="H146" t="s">
        <v>1085</v>
      </c>
      <c r="I146">
        <v>1985</v>
      </c>
      <c r="J146">
        <v>160</v>
      </c>
      <c r="K146" s="6">
        <v>11500000</v>
      </c>
      <c r="L146" s="6">
        <v>4172871</v>
      </c>
      <c r="M146" t="s">
        <v>1088</v>
      </c>
      <c r="O146">
        <f t="shared" si="44"/>
        <v>0</v>
      </c>
      <c r="P146" s="4">
        <f t="shared" si="45"/>
        <v>362</v>
      </c>
      <c r="Q146">
        <f t="shared" si="46"/>
        <v>142000</v>
      </c>
      <c r="R146">
        <f t="shared" si="47"/>
        <v>142000</v>
      </c>
      <c r="S146" t="str">
        <f t="shared" si="48"/>
        <v>11500000</v>
      </c>
      <c r="T146" t="str">
        <f t="shared" si="49"/>
        <v>11500000</v>
      </c>
      <c r="U146" t="str">
        <f t="shared" si="50"/>
        <v>11500000</v>
      </c>
      <c r="V146" t="str">
        <f t="shared" si="51"/>
        <v>11500000</v>
      </c>
      <c r="W146" t="str">
        <f t="shared" si="52"/>
        <v>11500000</v>
      </c>
      <c r="X146" t="str">
        <f t="shared" si="53"/>
        <v>11500000</v>
      </c>
      <c r="Y146" t="str">
        <f t="shared" si="54"/>
        <v>11500000</v>
      </c>
      <c r="Z146" t="str">
        <f t="shared" si="55"/>
        <v>11500000</v>
      </c>
      <c r="AA146" t="str">
        <f t="shared" si="56"/>
        <v>11500000</v>
      </c>
      <c r="AB146" t="str">
        <f t="shared" si="57"/>
        <v>11500000</v>
      </c>
      <c r="AC146" t="str">
        <f t="shared" si="58"/>
        <v>11500000</v>
      </c>
      <c r="AD146" t="str">
        <f t="shared" si="58"/>
        <v>11500000</v>
      </c>
      <c r="AE146">
        <f t="shared" si="59"/>
        <v>11500000</v>
      </c>
      <c r="AF146">
        <f t="shared" si="60"/>
        <v>4172871</v>
      </c>
      <c r="AG146">
        <f t="shared" si="61"/>
        <v>4172871</v>
      </c>
      <c r="AH146">
        <f t="shared" si="62"/>
        <v>8.1999999999999993</v>
      </c>
      <c r="AI146">
        <f t="shared" si="63"/>
        <v>362</v>
      </c>
      <c r="AJ146">
        <f t="shared" si="64"/>
        <v>1985</v>
      </c>
      <c r="AK146">
        <f t="shared" si="65"/>
        <v>4172871</v>
      </c>
    </row>
    <row r="147" spans="1:37" x14ac:dyDescent="0.3">
      <c r="A147" s="6">
        <v>146</v>
      </c>
      <c r="B147" t="s">
        <v>1089</v>
      </c>
      <c r="C147" s="5">
        <v>8.1999999999999993</v>
      </c>
      <c r="D147" t="s">
        <v>204</v>
      </c>
      <c r="E147" s="6">
        <v>4400</v>
      </c>
      <c r="F147">
        <v>758000</v>
      </c>
      <c r="G147" t="s">
        <v>1092</v>
      </c>
      <c r="H147" t="s">
        <v>1093</v>
      </c>
      <c r="I147">
        <v>2022</v>
      </c>
      <c r="J147">
        <v>130</v>
      </c>
      <c r="K147" s="6">
        <v>170000000</v>
      </c>
      <c r="L147" s="6">
        <v>1495696292</v>
      </c>
      <c r="M147" t="s">
        <v>21</v>
      </c>
      <c r="O147">
        <f t="shared" si="44"/>
        <v>0</v>
      </c>
      <c r="P147" s="4">
        <f t="shared" si="45"/>
        <v>4400</v>
      </c>
      <c r="Q147">
        <f t="shared" si="46"/>
        <v>758000</v>
      </c>
      <c r="R147">
        <f t="shared" si="47"/>
        <v>758000</v>
      </c>
      <c r="S147" t="str">
        <f t="shared" si="48"/>
        <v>170000000</v>
      </c>
      <c r="T147" t="str">
        <f t="shared" si="49"/>
        <v>170000000</v>
      </c>
      <c r="U147" t="str">
        <f t="shared" si="50"/>
        <v>170000000</v>
      </c>
      <c r="V147" t="str">
        <f t="shared" si="51"/>
        <v>170000000</v>
      </c>
      <c r="W147" t="str">
        <f t="shared" si="52"/>
        <v>170000000</v>
      </c>
      <c r="X147" t="str">
        <f t="shared" si="53"/>
        <v>170000000</v>
      </c>
      <c r="Y147" t="str">
        <f t="shared" si="54"/>
        <v>170000000</v>
      </c>
      <c r="Z147" t="str">
        <f t="shared" si="55"/>
        <v>170000000</v>
      </c>
      <c r="AA147" t="str">
        <f t="shared" si="56"/>
        <v>170000000</v>
      </c>
      <c r="AB147" t="str">
        <f t="shared" si="57"/>
        <v>170000000</v>
      </c>
      <c r="AC147" t="str">
        <f t="shared" si="58"/>
        <v>170000000</v>
      </c>
      <c r="AD147" t="str">
        <f t="shared" si="58"/>
        <v>170000000</v>
      </c>
      <c r="AE147">
        <f t="shared" si="59"/>
        <v>170000000</v>
      </c>
      <c r="AF147">
        <f t="shared" si="60"/>
        <v>1495696292</v>
      </c>
      <c r="AG147">
        <f t="shared" si="61"/>
        <v>1495696292</v>
      </c>
      <c r="AH147">
        <f t="shared" si="62"/>
        <v>8.1999999999999993</v>
      </c>
      <c r="AI147">
        <f t="shared" si="63"/>
        <v>4400</v>
      </c>
      <c r="AJ147">
        <f t="shared" si="64"/>
        <v>2022</v>
      </c>
      <c r="AK147">
        <f t="shared" si="65"/>
        <v>1495696292</v>
      </c>
    </row>
    <row r="148" spans="1:37" x14ac:dyDescent="0.3">
      <c r="A148" s="6">
        <v>147</v>
      </c>
      <c r="B148" t="s">
        <v>1097</v>
      </c>
      <c r="C148" s="5">
        <v>8.1999999999999993</v>
      </c>
      <c r="D148" t="s">
        <v>337</v>
      </c>
      <c r="E148" s="6">
        <v>2200</v>
      </c>
      <c r="F148">
        <v>1100000</v>
      </c>
      <c r="G148" t="s">
        <v>1098</v>
      </c>
      <c r="H148" t="s">
        <v>1099</v>
      </c>
      <c r="I148">
        <v>2007</v>
      </c>
      <c r="J148">
        <v>122</v>
      </c>
      <c r="K148" s="6">
        <v>25000000</v>
      </c>
      <c r="L148" s="6">
        <v>171632777</v>
      </c>
      <c r="M148" t="s">
        <v>21</v>
      </c>
      <c r="O148">
        <f t="shared" si="44"/>
        <v>0</v>
      </c>
      <c r="P148" s="4">
        <f t="shared" si="45"/>
        <v>2200</v>
      </c>
      <c r="Q148">
        <f t="shared" si="46"/>
        <v>1100000</v>
      </c>
      <c r="R148">
        <f t="shared" si="47"/>
        <v>1100000</v>
      </c>
      <c r="S148" t="str">
        <f t="shared" si="48"/>
        <v>25000000</v>
      </c>
      <c r="T148" t="str">
        <f t="shared" si="49"/>
        <v>25000000</v>
      </c>
      <c r="U148" t="str">
        <f t="shared" si="50"/>
        <v>25000000</v>
      </c>
      <c r="V148" t="str">
        <f t="shared" si="51"/>
        <v>25000000</v>
      </c>
      <c r="W148" t="str">
        <f t="shared" si="52"/>
        <v>25000000</v>
      </c>
      <c r="X148" t="str">
        <f t="shared" si="53"/>
        <v>25000000</v>
      </c>
      <c r="Y148" t="str">
        <f t="shared" si="54"/>
        <v>25000000</v>
      </c>
      <c r="Z148" t="str">
        <f t="shared" si="55"/>
        <v>25000000</v>
      </c>
      <c r="AA148" t="str">
        <f t="shared" si="56"/>
        <v>25000000</v>
      </c>
      <c r="AB148" t="str">
        <f t="shared" si="57"/>
        <v>25000000</v>
      </c>
      <c r="AC148" t="str">
        <f t="shared" si="58"/>
        <v>25000000</v>
      </c>
      <c r="AD148" t="str">
        <f t="shared" si="58"/>
        <v>25000000</v>
      </c>
      <c r="AE148">
        <f t="shared" si="59"/>
        <v>25000000</v>
      </c>
      <c r="AF148">
        <f t="shared" si="60"/>
        <v>171632777</v>
      </c>
      <c r="AG148">
        <f t="shared" si="61"/>
        <v>171632777</v>
      </c>
      <c r="AH148">
        <f t="shared" si="62"/>
        <v>8.1999999999999993</v>
      </c>
      <c r="AI148">
        <f t="shared" si="63"/>
        <v>2200</v>
      </c>
      <c r="AJ148">
        <f t="shared" si="64"/>
        <v>2007</v>
      </c>
      <c r="AK148">
        <f t="shared" si="65"/>
        <v>171632777</v>
      </c>
    </row>
    <row r="149" spans="1:37" x14ac:dyDescent="0.3">
      <c r="A149" s="6">
        <v>148</v>
      </c>
      <c r="B149" t="s">
        <v>1101</v>
      </c>
      <c r="C149" s="5">
        <v>8.1999999999999993</v>
      </c>
      <c r="D149" t="s">
        <v>1102</v>
      </c>
      <c r="E149" s="6">
        <v>1400</v>
      </c>
      <c r="F149">
        <v>492000</v>
      </c>
      <c r="G149" t="s">
        <v>1104</v>
      </c>
      <c r="H149" t="s">
        <v>1105</v>
      </c>
      <c r="I149">
        <v>1982</v>
      </c>
      <c r="J149">
        <v>109</v>
      </c>
      <c r="K149" s="6">
        <v>15000000</v>
      </c>
      <c r="L149" s="6">
        <v>20836881</v>
      </c>
      <c r="M149" t="s">
        <v>1108</v>
      </c>
      <c r="O149">
        <f t="shared" si="44"/>
        <v>0</v>
      </c>
      <c r="P149" s="4">
        <f t="shared" si="45"/>
        <v>1400</v>
      </c>
      <c r="Q149">
        <f t="shared" si="46"/>
        <v>492000</v>
      </c>
      <c r="R149">
        <f t="shared" si="47"/>
        <v>492000</v>
      </c>
      <c r="S149" t="str">
        <f t="shared" si="48"/>
        <v>15000000</v>
      </c>
      <c r="T149" t="str">
        <f t="shared" si="49"/>
        <v>15000000</v>
      </c>
      <c r="U149" t="str">
        <f t="shared" si="50"/>
        <v>15000000</v>
      </c>
      <c r="V149" t="str">
        <f t="shared" si="51"/>
        <v>15000000</v>
      </c>
      <c r="W149" t="str">
        <f t="shared" si="52"/>
        <v>15000000</v>
      </c>
      <c r="X149" t="str">
        <f t="shared" si="53"/>
        <v>15000000</v>
      </c>
      <c r="Y149" t="str">
        <f t="shared" si="54"/>
        <v>15000000</v>
      </c>
      <c r="Z149" t="str">
        <f t="shared" si="55"/>
        <v>15000000</v>
      </c>
      <c r="AA149" t="str">
        <f t="shared" si="56"/>
        <v>15000000</v>
      </c>
      <c r="AB149" t="str">
        <f t="shared" si="57"/>
        <v>15000000</v>
      </c>
      <c r="AC149" t="str">
        <f t="shared" si="58"/>
        <v>15000000</v>
      </c>
      <c r="AD149" t="str">
        <f t="shared" si="58"/>
        <v>15000000</v>
      </c>
      <c r="AE149">
        <f t="shared" si="59"/>
        <v>15000000</v>
      </c>
      <c r="AF149">
        <f t="shared" si="60"/>
        <v>20836881</v>
      </c>
      <c r="AG149">
        <f t="shared" si="61"/>
        <v>20836881</v>
      </c>
      <c r="AH149">
        <f t="shared" si="62"/>
        <v>8.1999999999999993</v>
      </c>
      <c r="AI149">
        <f t="shared" si="63"/>
        <v>1400</v>
      </c>
      <c r="AJ149">
        <f t="shared" si="64"/>
        <v>1982</v>
      </c>
      <c r="AK149">
        <f t="shared" si="65"/>
        <v>20836881</v>
      </c>
    </row>
    <row r="150" spans="1:37" x14ac:dyDescent="0.3">
      <c r="A150" s="6">
        <v>149</v>
      </c>
      <c r="B150" t="s">
        <v>1109</v>
      </c>
      <c r="C150" s="5">
        <v>8.1999999999999993</v>
      </c>
      <c r="D150" t="s">
        <v>1110</v>
      </c>
      <c r="E150" s="6">
        <v>1400</v>
      </c>
      <c r="F150">
        <v>720000</v>
      </c>
      <c r="G150" t="s">
        <v>1112</v>
      </c>
      <c r="H150" t="s">
        <v>1112</v>
      </c>
      <c r="I150">
        <v>2006</v>
      </c>
      <c r="J150">
        <v>118</v>
      </c>
      <c r="K150" s="6">
        <v>19000000</v>
      </c>
      <c r="L150" s="6">
        <v>83863565</v>
      </c>
      <c r="M150" t="s">
        <v>1114</v>
      </c>
      <c r="O150">
        <f t="shared" si="44"/>
        <v>0</v>
      </c>
      <c r="P150" s="4">
        <f t="shared" si="45"/>
        <v>1400</v>
      </c>
      <c r="Q150">
        <f t="shared" si="46"/>
        <v>720000</v>
      </c>
      <c r="R150">
        <f t="shared" si="47"/>
        <v>720000</v>
      </c>
      <c r="S150" t="str">
        <f t="shared" si="48"/>
        <v>19000000</v>
      </c>
      <c r="T150" t="str">
        <f t="shared" si="49"/>
        <v>19000000</v>
      </c>
      <c r="U150" t="str">
        <f t="shared" si="50"/>
        <v>19000000</v>
      </c>
      <c r="V150" t="str">
        <f t="shared" si="51"/>
        <v>19000000</v>
      </c>
      <c r="W150" t="str">
        <f t="shared" si="52"/>
        <v>19000000</v>
      </c>
      <c r="X150" t="str">
        <f t="shared" si="53"/>
        <v>19000000</v>
      </c>
      <c r="Y150" t="str">
        <f t="shared" si="54"/>
        <v>19000000</v>
      </c>
      <c r="Z150" t="str">
        <f t="shared" si="55"/>
        <v>19000000</v>
      </c>
      <c r="AA150" t="str">
        <f t="shared" si="56"/>
        <v>19000000</v>
      </c>
      <c r="AB150" t="str">
        <f t="shared" si="57"/>
        <v>19000000</v>
      </c>
      <c r="AC150" t="str">
        <f t="shared" si="58"/>
        <v>19000000</v>
      </c>
      <c r="AD150" t="str">
        <f t="shared" si="58"/>
        <v>19000000</v>
      </c>
      <c r="AE150">
        <f t="shared" si="59"/>
        <v>19000000</v>
      </c>
      <c r="AF150">
        <f t="shared" si="60"/>
        <v>83863565</v>
      </c>
      <c r="AG150">
        <f t="shared" si="61"/>
        <v>83863565</v>
      </c>
      <c r="AH150">
        <f t="shared" si="62"/>
        <v>8.1999999999999993</v>
      </c>
      <c r="AI150">
        <f t="shared" si="63"/>
        <v>1400</v>
      </c>
      <c r="AJ150">
        <f t="shared" si="64"/>
        <v>2006</v>
      </c>
      <c r="AK150">
        <f t="shared" si="65"/>
        <v>83863565</v>
      </c>
    </row>
    <row r="151" spans="1:37" x14ac:dyDescent="0.3">
      <c r="A151" s="6">
        <v>150</v>
      </c>
      <c r="B151" t="s">
        <v>1115</v>
      </c>
      <c r="C151" s="5">
        <v>8.1999999999999993</v>
      </c>
      <c r="D151" t="s">
        <v>446</v>
      </c>
      <c r="E151" s="6">
        <v>759</v>
      </c>
      <c r="F151">
        <v>449000</v>
      </c>
      <c r="G151" t="s">
        <v>1118</v>
      </c>
      <c r="H151" t="s">
        <v>1119</v>
      </c>
      <c r="I151">
        <v>1992</v>
      </c>
      <c r="J151">
        <v>130</v>
      </c>
      <c r="K151" s="6">
        <v>14400000</v>
      </c>
      <c r="L151" s="6">
        <v>159167799</v>
      </c>
      <c r="M151" t="s">
        <v>21</v>
      </c>
      <c r="O151">
        <f t="shared" si="44"/>
        <v>0</v>
      </c>
      <c r="P151" s="4">
        <f t="shared" si="45"/>
        <v>759</v>
      </c>
      <c r="Q151">
        <f t="shared" si="46"/>
        <v>449000</v>
      </c>
      <c r="R151">
        <f t="shared" si="47"/>
        <v>449000</v>
      </c>
      <c r="S151" t="str">
        <f t="shared" si="48"/>
        <v>14400000</v>
      </c>
      <c r="T151" t="str">
        <f t="shared" si="49"/>
        <v>14400000</v>
      </c>
      <c r="U151" t="str">
        <f t="shared" si="50"/>
        <v>14400000</v>
      </c>
      <c r="V151" t="str">
        <f t="shared" si="51"/>
        <v>14400000</v>
      </c>
      <c r="W151" t="str">
        <f t="shared" si="52"/>
        <v>14400000</v>
      </c>
      <c r="X151" t="str">
        <f t="shared" si="53"/>
        <v>14400000</v>
      </c>
      <c r="Y151" t="str">
        <f t="shared" si="54"/>
        <v>14400000</v>
      </c>
      <c r="Z151" t="str">
        <f t="shared" si="55"/>
        <v>14400000</v>
      </c>
      <c r="AA151" t="str">
        <f t="shared" si="56"/>
        <v>14400000</v>
      </c>
      <c r="AB151" t="str">
        <f t="shared" si="57"/>
        <v>14400000</v>
      </c>
      <c r="AC151" t="str">
        <f t="shared" si="58"/>
        <v>14400000</v>
      </c>
      <c r="AD151" t="str">
        <f t="shared" si="58"/>
        <v>14400000</v>
      </c>
      <c r="AE151">
        <f t="shared" si="59"/>
        <v>14400000</v>
      </c>
      <c r="AF151">
        <f t="shared" si="60"/>
        <v>159167799</v>
      </c>
      <c r="AG151">
        <f t="shared" si="61"/>
        <v>159167799</v>
      </c>
      <c r="AH151">
        <f t="shared" si="62"/>
        <v>8.1999999999999993</v>
      </c>
      <c r="AI151">
        <f t="shared" si="63"/>
        <v>759</v>
      </c>
      <c r="AJ151">
        <f t="shared" si="64"/>
        <v>1992</v>
      </c>
      <c r="AK151">
        <f t="shared" si="65"/>
        <v>159167799</v>
      </c>
    </row>
    <row r="152" spans="1:37" x14ac:dyDescent="0.3">
      <c r="A152" s="6">
        <v>151</v>
      </c>
      <c r="B152" t="s">
        <v>1122</v>
      </c>
      <c r="C152" s="5">
        <v>8.1999999999999993</v>
      </c>
      <c r="D152" t="s">
        <v>1123</v>
      </c>
      <c r="E152" s="6">
        <v>1400</v>
      </c>
      <c r="F152">
        <v>1000000</v>
      </c>
      <c r="G152" t="s">
        <v>1124</v>
      </c>
      <c r="H152" t="s">
        <v>1125</v>
      </c>
      <c r="I152">
        <v>2001</v>
      </c>
      <c r="J152">
        <v>135</v>
      </c>
      <c r="K152" s="6">
        <v>58000000</v>
      </c>
      <c r="L152" s="6">
        <v>316791257</v>
      </c>
      <c r="M152" t="s">
        <v>21</v>
      </c>
      <c r="O152">
        <f t="shared" si="44"/>
        <v>0</v>
      </c>
      <c r="P152" s="4">
        <f t="shared" si="45"/>
        <v>1400</v>
      </c>
      <c r="Q152">
        <f t="shared" si="46"/>
        <v>1000000</v>
      </c>
      <c r="R152">
        <f t="shared" si="47"/>
        <v>1000000</v>
      </c>
      <c r="S152" t="str">
        <f t="shared" si="48"/>
        <v>58000000</v>
      </c>
      <c r="T152" t="str">
        <f t="shared" si="49"/>
        <v>58000000</v>
      </c>
      <c r="U152" t="str">
        <f t="shared" si="50"/>
        <v>58000000</v>
      </c>
      <c r="V152" t="str">
        <f t="shared" si="51"/>
        <v>58000000</v>
      </c>
      <c r="W152" t="str">
        <f t="shared" si="52"/>
        <v>58000000</v>
      </c>
      <c r="X152" t="str">
        <f t="shared" si="53"/>
        <v>58000000</v>
      </c>
      <c r="Y152" t="str">
        <f t="shared" si="54"/>
        <v>58000000</v>
      </c>
      <c r="Z152" t="str">
        <f t="shared" si="55"/>
        <v>58000000</v>
      </c>
      <c r="AA152" t="str">
        <f t="shared" si="56"/>
        <v>58000000</v>
      </c>
      <c r="AB152" t="str">
        <f t="shared" si="57"/>
        <v>58000000</v>
      </c>
      <c r="AC152" t="str">
        <f t="shared" si="58"/>
        <v>58000000</v>
      </c>
      <c r="AD152" t="str">
        <f t="shared" si="58"/>
        <v>58000000</v>
      </c>
      <c r="AE152">
        <f t="shared" si="59"/>
        <v>58000000</v>
      </c>
      <c r="AF152">
        <f t="shared" si="60"/>
        <v>316791257</v>
      </c>
      <c r="AG152">
        <f t="shared" si="61"/>
        <v>316791257</v>
      </c>
      <c r="AH152">
        <f t="shared" si="62"/>
        <v>8.1999999999999993</v>
      </c>
      <c r="AI152">
        <f t="shared" si="63"/>
        <v>1400</v>
      </c>
      <c r="AJ152">
        <f t="shared" si="64"/>
        <v>2001</v>
      </c>
      <c r="AK152">
        <f t="shared" si="65"/>
        <v>316791257</v>
      </c>
    </row>
    <row r="153" spans="1:37" x14ac:dyDescent="0.3">
      <c r="A153" s="6">
        <v>152</v>
      </c>
      <c r="B153" t="s">
        <v>1129</v>
      </c>
      <c r="C153" s="5">
        <v>8.1999999999999993</v>
      </c>
      <c r="D153" t="s">
        <v>1130</v>
      </c>
      <c r="E153" s="6">
        <v>2500</v>
      </c>
      <c r="F153">
        <v>1200000</v>
      </c>
      <c r="G153" t="s">
        <v>1131</v>
      </c>
      <c r="H153" t="s">
        <v>1131</v>
      </c>
      <c r="I153">
        <v>2003</v>
      </c>
      <c r="J153">
        <v>111</v>
      </c>
      <c r="K153" s="6">
        <v>30000000</v>
      </c>
      <c r="L153" s="6">
        <v>180908413</v>
      </c>
      <c r="M153" t="s">
        <v>1013</v>
      </c>
      <c r="O153">
        <f t="shared" si="44"/>
        <v>0</v>
      </c>
      <c r="P153" s="4">
        <f t="shared" si="45"/>
        <v>2500</v>
      </c>
      <c r="Q153">
        <f t="shared" si="46"/>
        <v>1200000</v>
      </c>
      <c r="R153">
        <f t="shared" si="47"/>
        <v>1200000</v>
      </c>
      <c r="S153" t="str">
        <f t="shared" si="48"/>
        <v>30000000</v>
      </c>
      <c r="T153" t="str">
        <f t="shared" si="49"/>
        <v>30000000</v>
      </c>
      <c r="U153" t="str">
        <f t="shared" si="50"/>
        <v>30000000</v>
      </c>
      <c r="V153" t="str">
        <f t="shared" si="51"/>
        <v>30000000</v>
      </c>
      <c r="W153" t="str">
        <f t="shared" si="52"/>
        <v>30000000</v>
      </c>
      <c r="X153" t="str">
        <f t="shared" si="53"/>
        <v>30000000</v>
      </c>
      <c r="Y153" t="str">
        <f t="shared" si="54"/>
        <v>30000000</v>
      </c>
      <c r="Z153" t="str">
        <f t="shared" si="55"/>
        <v>30000000</v>
      </c>
      <c r="AA153" t="str">
        <f t="shared" si="56"/>
        <v>30000000</v>
      </c>
      <c r="AB153" t="str">
        <f t="shared" si="57"/>
        <v>30000000</v>
      </c>
      <c r="AC153" t="str">
        <f t="shared" si="58"/>
        <v>30000000</v>
      </c>
      <c r="AD153" t="str">
        <f t="shared" si="58"/>
        <v>30000000</v>
      </c>
      <c r="AE153">
        <f t="shared" si="59"/>
        <v>30000000</v>
      </c>
      <c r="AF153">
        <f t="shared" si="60"/>
        <v>180908413</v>
      </c>
      <c r="AG153">
        <f t="shared" si="61"/>
        <v>180908413</v>
      </c>
      <c r="AH153">
        <f t="shared" si="62"/>
        <v>8.1999999999999993</v>
      </c>
      <c r="AI153">
        <f t="shared" si="63"/>
        <v>2500</v>
      </c>
      <c r="AJ153">
        <f t="shared" si="64"/>
        <v>2003</v>
      </c>
      <c r="AK153">
        <f t="shared" si="65"/>
        <v>180908413</v>
      </c>
    </row>
    <row r="154" spans="1:37" x14ac:dyDescent="0.3">
      <c r="A154" s="6">
        <v>153</v>
      </c>
      <c r="B154" t="s">
        <v>1134</v>
      </c>
      <c r="C154" s="5">
        <v>8.1999999999999993</v>
      </c>
      <c r="D154" t="s">
        <v>98</v>
      </c>
      <c r="E154" s="6">
        <v>343</v>
      </c>
      <c r="F154">
        <v>136000</v>
      </c>
      <c r="G154" t="s">
        <v>1137</v>
      </c>
      <c r="H154" t="s">
        <v>1137</v>
      </c>
      <c r="I154">
        <v>1948</v>
      </c>
      <c r="J154">
        <v>126</v>
      </c>
      <c r="K154" s="6">
        <v>3000000</v>
      </c>
      <c r="L154" s="6">
        <v>5014000</v>
      </c>
      <c r="M154" t="s">
        <v>21</v>
      </c>
      <c r="O154">
        <f t="shared" si="44"/>
        <v>0</v>
      </c>
      <c r="P154" s="4">
        <f t="shared" si="45"/>
        <v>343</v>
      </c>
      <c r="Q154">
        <f t="shared" si="46"/>
        <v>136000</v>
      </c>
      <c r="R154">
        <f t="shared" si="47"/>
        <v>136000</v>
      </c>
      <c r="S154" t="str">
        <f t="shared" si="48"/>
        <v>3000000</v>
      </c>
      <c r="T154" t="str">
        <f t="shared" si="49"/>
        <v>3000000</v>
      </c>
      <c r="U154" t="str">
        <f t="shared" si="50"/>
        <v>3000000</v>
      </c>
      <c r="V154" t="str">
        <f t="shared" si="51"/>
        <v>3000000</v>
      </c>
      <c r="W154" t="str">
        <f t="shared" si="52"/>
        <v>3000000</v>
      </c>
      <c r="X154" t="str">
        <f t="shared" si="53"/>
        <v>3000000</v>
      </c>
      <c r="Y154" t="str">
        <f t="shared" si="54"/>
        <v>3000000</v>
      </c>
      <c r="Z154" t="str">
        <f t="shared" si="55"/>
        <v>3000000</v>
      </c>
      <c r="AA154" t="str">
        <f t="shared" si="56"/>
        <v>3000000</v>
      </c>
      <c r="AB154" t="str">
        <f t="shared" si="57"/>
        <v>3000000</v>
      </c>
      <c r="AC154" t="str">
        <f t="shared" si="58"/>
        <v>3000000</v>
      </c>
      <c r="AD154" t="str">
        <f t="shared" si="58"/>
        <v>3000000</v>
      </c>
      <c r="AE154">
        <f t="shared" si="59"/>
        <v>3000000</v>
      </c>
      <c r="AF154">
        <f t="shared" si="60"/>
        <v>5014000</v>
      </c>
      <c r="AG154">
        <f t="shared" si="61"/>
        <v>5014000</v>
      </c>
      <c r="AH154">
        <f t="shared" si="62"/>
        <v>8.1999999999999993</v>
      </c>
      <c r="AI154">
        <f t="shared" si="63"/>
        <v>343</v>
      </c>
      <c r="AJ154">
        <f t="shared" si="64"/>
        <v>1948</v>
      </c>
      <c r="AK154">
        <f t="shared" si="65"/>
        <v>5014000</v>
      </c>
    </row>
    <row r="155" spans="1:37" x14ac:dyDescent="0.3">
      <c r="A155" s="6">
        <v>154</v>
      </c>
      <c r="B155" t="s">
        <v>1139</v>
      </c>
      <c r="C155" s="5">
        <v>8.1999999999999993</v>
      </c>
      <c r="D155" t="s">
        <v>578</v>
      </c>
      <c r="E155" s="6">
        <v>251</v>
      </c>
      <c r="F155">
        <v>136000</v>
      </c>
      <c r="G155" t="s">
        <v>1141</v>
      </c>
      <c r="H155" t="s">
        <v>1141</v>
      </c>
      <c r="I155">
        <v>1961</v>
      </c>
      <c r="J155">
        <v>110</v>
      </c>
      <c r="K155" s="6" t="s">
        <v>360</v>
      </c>
      <c r="L155" s="6">
        <v>67653</v>
      </c>
      <c r="M155" t="s">
        <v>212</v>
      </c>
      <c r="O155">
        <f t="shared" si="44"/>
        <v>0</v>
      </c>
      <c r="P155" s="4">
        <f t="shared" si="45"/>
        <v>251</v>
      </c>
      <c r="Q155">
        <f t="shared" si="46"/>
        <v>136000</v>
      </c>
      <c r="R155">
        <f t="shared" si="47"/>
        <v>136000</v>
      </c>
      <c r="S155" t="str">
        <f t="shared" si="48"/>
        <v>Bilgi yok</v>
      </c>
      <c r="T155" t="str">
        <f t="shared" si="49"/>
        <v>Bilgi yok</v>
      </c>
      <c r="U155" t="str">
        <f t="shared" si="50"/>
        <v>Bilgi yok</v>
      </c>
      <c r="V155" t="str">
        <f t="shared" si="51"/>
        <v>Bilgi yok</v>
      </c>
      <c r="W155" t="str">
        <f t="shared" si="52"/>
        <v>Bilgi yok</v>
      </c>
      <c r="X155" t="str">
        <f t="shared" si="53"/>
        <v>Bilgi yok</v>
      </c>
      <c r="Y155" t="str">
        <f t="shared" si="54"/>
        <v>Bilgi yok</v>
      </c>
      <c r="Z155" t="str">
        <f t="shared" si="55"/>
        <v>Bilgi yok</v>
      </c>
      <c r="AA155" t="str">
        <f t="shared" si="56"/>
        <v>Bilgi yok</v>
      </c>
      <c r="AB155" t="str">
        <f t="shared" si="57"/>
        <v>Bilgi yok</v>
      </c>
      <c r="AC155" t="str">
        <f t="shared" si="58"/>
        <v>Bilgi yok</v>
      </c>
      <c r="AD155" t="str">
        <f t="shared" si="58"/>
        <v>Bilgi yok</v>
      </c>
      <c r="AE155" t="str">
        <f t="shared" si="59"/>
        <v>Bilgi yok</v>
      </c>
      <c r="AF155">
        <f t="shared" si="60"/>
        <v>67653</v>
      </c>
      <c r="AG155">
        <f t="shared" si="61"/>
        <v>67653</v>
      </c>
      <c r="AH155">
        <f t="shared" si="62"/>
        <v>8.1999999999999993</v>
      </c>
      <c r="AI155">
        <f t="shared" si="63"/>
        <v>251</v>
      </c>
      <c r="AJ155">
        <f t="shared" si="64"/>
        <v>1961</v>
      </c>
      <c r="AK155">
        <f t="shared" si="65"/>
        <v>67653</v>
      </c>
    </row>
    <row r="156" spans="1:37" x14ac:dyDescent="0.3">
      <c r="A156" s="6">
        <v>155</v>
      </c>
      <c r="B156" t="s">
        <v>1143</v>
      </c>
      <c r="C156" s="5">
        <v>8.1999999999999993</v>
      </c>
      <c r="D156" t="s">
        <v>185</v>
      </c>
      <c r="E156" s="6">
        <v>1300</v>
      </c>
      <c r="F156">
        <v>858000</v>
      </c>
      <c r="G156" t="s">
        <v>783</v>
      </c>
      <c r="H156" t="s">
        <v>1145</v>
      </c>
      <c r="I156">
        <v>2013</v>
      </c>
      <c r="J156">
        <v>153</v>
      </c>
      <c r="K156" s="6">
        <v>46000000</v>
      </c>
      <c r="L156" s="6">
        <v>122127446</v>
      </c>
      <c r="M156" t="s">
        <v>21</v>
      </c>
      <c r="O156">
        <f t="shared" si="44"/>
        <v>0</v>
      </c>
      <c r="P156" s="4">
        <f t="shared" si="45"/>
        <v>1300</v>
      </c>
      <c r="Q156">
        <f t="shared" si="46"/>
        <v>858000</v>
      </c>
      <c r="R156">
        <f t="shared" si="47"/>
        <v>858000</v>
      </c>
      <c r="S156" t="str">
        <f t="shared" si="48"/>
        <v>46000000</v>
      </c>
      <c r="T156" t="str">
        <f t="shared" si="49"/>
        <v>46000000</v>
      </c>
      <c r="U156" t="str">
        <f t="shared" si="50"/>
        <v>46000000</v>
      </c>
      <c r="V156" t="str">
        <f t="shared" si="51"/>
        <v>46000000</v>
      </c>
      <c r="W156" t="str">
        <f t="shared" si="52"/>
        <v>46000000</v>
      </c>
      <c r="X156" t="str">
        <f t="shared" si="53"/>
        <v>46000000</v>
      </c>
      <c r="Y156" t="str">
        <f t="shared" si="54"/>
        <v>46000000</v>
      </c>
      <c r="Z156" t="str">
        <f t="shared" si="55"/>
        <v>46000000</v>
      </c>
      <c r="AA156" t="str">
        <f t="shared" si="56"/>
        <v>46000000</v>
      </c>
      <c r="AB156" t="str">
        <f t="shared" si="57"/>
        <v>46000000</v>
      </c>
      <c r="AC156" t="str">
        <f t="shared" si="58"/>
        <v>46000000</v>
      </c>
      <c r="AD156" t="str">
        <f t="shared" si="58"/>
        <v>46000000</v>
      </c>
      <c r="AE156">
        <f t="shared" si="59"/>
        <v>46000000</v>
      </c>
      <c r="AF156">
        <f t="shared" si="60"/>
        <v>122127446</v>
      </c>
      <c r="AG156">
        <f t="shared" si="61"/>
        <v>122127446</v>
      </c>
      <c r="AH156">
        <f t="shared" si="62"/>
        <v>8.1999999999999993</v>
      </c>
      <c r="AI156">
        <f t="shared" si="63"/>
        <v>1300</v>
      </c>
      <c r="AJ156">
        <f t="shared" si="64"/>
        <v>2013</v>
      </c>
      <c r="AK156">
        <f t="shared" si="65"/>
        <v>122127446</v>
      </c>
    </row>
    <row r="157" spans="1:37" x14ac:dyDescent="0.3">
      <c r="A157" s="6">
        <v>156</v>
      </c>
      <c r="B157" t="s">
        <v>1148</v>
      </c>
      <c r="C157" s="5">
        <v>8.1999999999999993</v>
      </c>
      <c r="D157" t="s">
        <v>1149</v>
      </c>
      <c r="E157" s="6">
        <v>1100</v>
      </c>
      <c r="F157">
        <v>1100000</v>
      </c>
      <c r="G157" t="s">
        <v>1150</v>
      </c>
      <c r="H157" t="s">
        <v>1151</v>
      </c>
      <c r="I157">
        <v>2003</v>
      </c>
      <c r="J157">
        <v>100</v>
      </c>
      <c r="K157" s="6">
        <v>94000000</v>
      </c>
      <c r="L157" s="6">
        <v>941637960</v>
      </c>
      <c r="M157" t="s">
        <v>497</v>
      </c>
      <c r="O157">
        <f t="shared" si="44"/>
        <v>0</v>
      </c>
      <c r="P157" s="4">
        <f t="shared" si="45"/>
        <v>1100</v>
      </c>
      <c r="Q157">
        <f t="shared" si="46"/>
        <v>1100000</v>
      </c>
      <c r="R157">
        <f t="shared" si="47"/>
        <v>1100000</v>
      </c>
      <c r="S157" t="str">
        <f t="shared" si="48"/>
        <v>94000000</v>
      </c>
      <c r="T157" t="str">
        <f t="shared" si="49"/>
        <v>94000000</v>
      </c>
      <c r="U157" t="str">
        <f t="shared" si="50"/>
        <v>94000000</v>
      </c>
      <c r="V157" t="str">
        <f t="shared" si="51"/>
        <v>94000000</v>
      </c>
      <c r="W157" t="str">
        <f t="shared" si="52"/>
        <v>94000000</v>
      </c>
      <c r="X157" t="str">
        <f t="shared" si="53"/>
        <v>94000000</v>
      </c>
      <c r="Y157" t="str">
        <f t="shared" si="54"/>
        <v>94000000</v>
      </c>
      <c r="Z157" t="str">
        <f t="shared" si="55"/>
        <v>94000000</v>
      </c>
      <c r="AA157" t="str">
        <f t="shared" si="56"/>
        <v>94000000</v>
      </c>
      <c r="AB157" t="str">
        <f t="shared" si="57"/>
        <v>94000000</v>
      </c>
      <c r="AC157" t="str">
        <f t="shared" si="58"/>
        <v>94000000</v>
      </c>
      <c r="AD157" t="str">
        <f t="shared" si="58"/>
        <v>94000000</v>
      </c>
      <c r="AE157">
        <f t="shared" si="59"/>
        <v>94000000</v>
      </c>
      <c r="AF157">
        <f t="shared" si="60"/>
        <v>941637960</v>
      </c>
      <c r="AG157">
        <f t="shared" si="61"/>
        <v>941637960</v>
      </c>
      <c r="AH157">
        <f t="shared" si="62"/>
        <v>8.1999999999999993</v>
      </c>
      <c r="AI157">
        <f t="shared" si="63"/>
        <v>1100</v>
      </c>
      <c r="AJ157">
        <f t="shared" si="64"/>
        <v>2003</v>
      </c>
      <c r="AK157">
        <f t="shared" si="65"/>
        <v>941637960</v>
      </c>
    </row>
    <row r="158" spans="1:37" x14ac:dyDescent="0.3">
      <c r="A158" s="6">
        <v>157</v>
      </c>
      <c r="B158" t="s">
        <v>1154</v>
      </c>
      <c r="C158" s="5">
        <v>8.1999999999999993</v>
      </c>
      <c r="D158" t="s">
        <v>1155</v>
      </c>
      <c r="E158" s="6">
        <v>463</v>
      </c>
      <c r="F158">
        <v>266000</v>
      </c>
      <c r="G158" t="s">
        <v>1158</v>
      </c>
      <c r="H158" t="s">
        <v>1159</v>
      </c>
      <c r="I158">
        <v>1963</v>
      </c>
      <c r="J158">
        <v>172</v>
      </c>
      <c r="K158" s="6">
        <v>4000000</v>
      </c>
      <c r="L158" s="6">
        <v>230637</v>
      </c>
      <c r="M158" t="s">
        <v>21</v>
      </c>
      <c r="O158">
        <f t="shared" si="44"/>
        <v>0</v>
      </c>
      <c r="P158" s="4">
        <f t="shared" si="45"/>
        <v>463</v>
      </c>
      <c r="Q158">
        <f t="shared" si="46"/>
        <v>266000</v>
      </c>
      <c r="R158">
        <f t="shared" si="47"/>
        <v>266000</v>
      </c>
      <c r="S158" t="str">
        <f t="shared" si="48"/>
        <v>4000000</v>
      </c>
      <c r="T158" t="str">
        <f t="shared" si="49"/>
        <v>4000000</v>
      </c>
      <c r="U158" t="str">
        <f t="shared" si="50"/>
        <v>4000000</v>
      </c>
      <c r="V158" t="str">
        <f t="shared" si="51"/>
        <v>4000000</v>
      </c>
      <c r="W158" t="str">
        <f t="shared" si="52"/>
        <v>4000000</v>
      </c>
      <c r="X158" t="str">
        <f t="shared" si="53"/>
        <v>4000000</v>
      </c>
      <c r="Y158" t="str">
        <f t="shared" si="54"/>
        <v>4000000</v>
      </c>
      <c r="Z158" t="str">
        <f t="shared" si="55"/>
        <v>4000000</v>
      </c>
      <c r="AA158" t="str">
        <f t="shared" si="56"/>
        <v>4000000</v>
      </c>
      <c r="AB158" t="str">
        <f t="shared" si="57"/>
        <v>4000000</v>
      </c>
      <c r="AC158" t="str">
        <f t="shared" si="58"/>
        <v>4000000</v>
      </c>
      <c r="AD158" t="str">
        <f t="shared" si="58"/>
        <v>4000000</v>
      </c>
      <c r="AE158">
        <f t="shared" si="59"/>
        <v>4000000</v>
      </c>
      <c r="AF158">
        <f t="shared" si="60"/>
        <v>230637</v>
      </c>
      <c r="AG158">
        <f t="shared" si="61"/>
        <v>230637</v>
      </c>
      <c r="AH158">
        <f t="shared" si="62"/>
        <v>8.1999999999999993</v>
      </c>
      <c r="AI158">
        <f t="shared" si="63"/>
        <v>463</v>
      </c>
      <c r="AJ158">
        <f t="shared" si="64"/>
        <v>1963</v>
      </c>
      <c r="AK158">
        <f t="shared" si="65"/>
        <v>230637</v>
      </c>
    </row>
    <row r="159" spans="1:37" x14ac:dyDescent="0.3">
      <c r="A159" s="6">
        <v>158</v>
      </c>
      <c r="B159" t="s">
        <v>1162</v>
      </c>
      <c r="C159" s="5">
        <v>8.1999999999999993</v>
      </c>
      <c r="D159" t="s">
        <v>1163</v>
      </c>
      <c r="E159" s="6">
        <v>884</v>
      </c>
      <c r="F159">
        <v>584000</v>
      </c>
      <c r="G159" t="s">
        <v>1166</v>
      </c>
      <c r="H159" t="s">
        <v>1167</v>
      </c>
      <c r="I159">
        <v>1975</v>
      </c>
      <c r="J159">
        <v>91</v>
      </c>
      <c r="K159" s="6">
        <v>290601</v>
      </c>
      <c r="L159" s="6">
        <v>2817496</v>
      </c>
      <c r="M159" t="s">
        <v>1171</v>
      </c>
      <c r="O159">
        <f t="shared" si="44"/>
        <v>0</v>
      </c>
      <c r="P159" s="4">
        <f t="shared" si="45"/>
        <v>884</v>
      </c>
      <c r="Q159">
        <f t="shared" si="46"/>
        <v>584000</v>
      </c>
      <c r="R159">
        <f t="shared" si="47"/>
        <v>584000</v>
      </c>
      <c r="S159" t="str">
        <f t="shared" si="48"/>
        <v>290601</v>
      </c>
      <c r="T159" t="str">
        <f t="shared" si="49"/>
        <v>290601</v>
      </c>
      <c r="U159" t="str">
        <f t="shared" si="50"/>
        <v>290601</v>
      </c>
      <c r="V159" t="str">
        <f t="shared" si="51"/>
        <v>290601</v>
      </c>
      <c r="W159" t="str">
        <f t="shared" si="52"/>
        <v>290601</v>
      </c>
      <c r="X159" t="str">
        <f t="shared" si="53"/>
        <v>290601</v>
      </c>
      <c r="Y159" t="str">
        <f t="shared" si="54"/>
        <v>290601</v>
      </c>
      <c r="Z159" t="str">
        <f t="shared" si="55"/>
        <v>290601</v>
      </c>
      <c r="AA159" t="str">
        <f t="shared" si="56"/>
        <v>290601</v>
      </c>
      <c r="AB159" t="str">
        <f t="shared" si="57"/>
        <v>290601</v>
      </c>
      <c r="AC159" t="str">
        <f t="shared" si="58"/>
        <v>290601</v>
      </c>
      <c r="AD159" s="6" t="str">
        <f t="shared" si="58"/>
        <v>290601</v>
      </c>
      <c r="AE159">
        <f t="shared" si="59"/>
        <v>290601</v>
      </c>
      <c r="AF159">
        <f t="shared" si="60"/>
        <v>2817496</v>
      </c>
      <c r="AG159">
        <f t="shared" si="61"/>
        <v>2817496</v>
      </c>
      <c r="AH159">
        <f t="shared" si="62"/>
        <v>8.1999999999999993</v>
      </c>
      <c r="AI159">
        <f t="shared" si="63"/>
        <v>884</v>
      </c>
      <c r="AJ159">
        <f t="shared" si="64"/>
        <v>1975</v>
      </c>
      <c r="AK159">
        <f t="shared" si="65"/>
        <v>2817496</v>
      </c>
    </row>
    <row r="160" spans="1:37" x14ac:dyDescent="0.3">
      <c r="A160" s="6">
        <v>159</v>
      </c>
      <c r="B160" t="s">
        <v>1172</v>
      </c>
      <c r="C160" s="5">
        <v>8.1999999999999993</v>
      </c>
      <c r="D160" t="s">
        <v>1173</v>
      </c>
      <c r="E160" s="6">
        <v>624</v>
      </c>
      <c r="F160">
        <v>476000</v>
      </c>
      <c r="G160" t="s">
        <v>1176</v>
      </c>
      <c r="H160" t="s">
        <v>1176</v>
      </c>
      <c r="I160">
        <v>2004</v>
      </c>
      <c r="J160">
        <v>119</v>
      </c>
      <c r="K160" s="6">
        <v>24000000</v>
      </c>
      <c r="L160" s="6">
        <v>240871922</v>
      </c>
      <c r="M160" t="s">
        <v>279</v>
      </c>
      <c r="O160">
        <f t="shared" si="44"/>
        <v>0</v>
      </c>
      <c r="P160" s="4">
        <f t="shared" si="45"/>
        <v>624</v>
      </c>
      <c r="Q160">
        <f t="shared" si="46"/>
        <v>476000</v>
      </c>
      <c r="R160">
        <f t="shared" si="47"/>
        <v>476000</v>
      </c>
      <c r="S160" t="str">
        <f t="shared" si="48"/>
        <v>24000000</v>
      </c>
      <c r="T160" t="str">
        <f t="shared" si="49"/>
        <v>24000000</v>
      </c>
      <c r="U160" t="str">
        <f t="shared" si="50"/>
        <v>24000000</v>
      </c>
      <c r="V160" t="str">
        <f t="shared" si="51"/>
        <v>24000000</v>
      </c>
      <c r="W160" t="str">
        <f t="shared" si="52"/>
        <v>24000000</v>
      </c>
      <c r="X160" t="str">
        <f t="shared" si="53"/>
        <v>24000000</v>
      </c>
      <c r="Y160" t="str">
        <f t="shared" si="54"/>
        <v>24000000</v>
      </c>
      <c r="Z160" t="str">
        <f t="shared" si="55"/>
        <v>24000000</v>
      </c>
      <c r="AA160" t="str">
        <f t="shared" si="56"/>
        <v>24000000</v>
      </c>
      <c r="AB160" t="str">
        <f t="shared" si="57"/>
        <v>24000000</v>
      </c>
      <c r="AC160" t="str">
        <f t="shared" si="58"/>
        <v>24000000</v>
      </c>
      <c r="AD160" t="str">
        <f t="shared" si="58"/>
        <v>24000000</v>
      </c>
      <c r="AE160">
        <f t="shared" si="59"/>
        <v>24000000</v>
      </c>
      <c r="AF160">
        <f t="shared" si="60"/>
        <v>240871922</v>
      </c>
      <c r="AG160">
        <f t="shared" si="61"/>
        <v>240871922</v>
      </c>
      <c r="AH160">
        <f t="shared" si="62"/>
        <v>8.1999999999999993</v>
      </c>
      <c r="AI160">
        <f t="shared" si="63"/>
        <v>624</v>
      </c>
      <c r="AJ160">
        <f t="shared" si="64"/>
        <v>2004</v>
      </c>
      <c r="AK160">
        <f t="shared" si="65"/>
        <v>240871922</v>
      </c>
    </row>
    <row r="161" spans="1:37" x14ac:dyDescent="0.3">
      <c r="A161" s="6">
        <v>160</v>
      </c>
      <c r="B161" t="s">
        <v>1179</v>
      </c>
      <c r="C161" s="5">
        <v>8.1999999999999993</v>
      </c>
      <c r="D161" t="s">
        <v>1180</v>
      </c>
      <c r="E161" s="6">
        <v>566</v>
      </c>
      <c r="F161">
        <v>270000</v>
      </c>
      <c r="G161" t="s">
        <v>1182</v>
      </c>
      <c r="H161" t="s">
        <v>1183</v>
      </c>
      <c r="I161">
        <v>1980</v>
      </c>
      <c r="J161">
        <v>124</v>
      </c>
      <c r="K161" s="6">
        <v>5000000</v>
      </c>
      <c r="L161" s="6">
        <v>26031773</v>
      </c>
      <c r="M161" t="s">
        <v>43</v>
      </c>
      <c r="O161">
        <f t="shared" si="44"/>
        <v>0</v>
      </c>
      <c r="P161" s="4">
        <f t="shared" si="45"/>
        <v>566</v>
      </c>
      <c r="Q161">
        <f t="shared" si="46"/>
        <v>270000</v>
      </c>
      <c r="R161">
        <f t="shared" si="47"/>
        <v>270000</v>
      </c>
      <c r="S161" t="str">
        <f t="shared" si="48"/>
        <v>5000000</v>
      </c>
      <c r="T161" t="str">
        <f t="shared" si="49"/>
        <v>5000000</v>
      </c>
      <c r="U161" t="str">
        <f t="shared" si="50"/>
        <v>5000000</v>
      </c>
      <c r="V161" t="str">
        <f t="shared" si="51"/>
        <v>5000000</v>
      </c>
      <c r="W161" t="str">
        <f t="shared" si="52"/>
        <v>5000000</v>
      </c>
      <c r="X161" t="str">
        <f t="shared" si="53"/>
        <v>5000000</v>
      </c>
      <c r="Y161" t="str">
        <f t="shared" si="54"/>
        <v>5000000</v>
      </c>
      <c r="Z161" t="str">
        <f t="shared" si="55"/>
        <v>5000000</v>
      </c>
      <c r="AA161" t="str">
        <f t="shared" si="56"/>
        <v>5000000</v>
      </c>
      <c r="AB161" t="str">
        <f t="shared" si="57"/>
        <v>5000000</v>
      </c>
      <c r="AC161" t="str">
        <f t="shared" si="58"/>
        <v>5000000</v>
      </c>
      <c r="AD161" t="str">
        <f t="shared" si="58"/>
        <v>5000000</v>
      </c>
      <c r="AE161">
        <f t="shared" si="59"/>
        <v>5000000</v>
      </c>
      <c r="AF161">
        <f t="shared" si="60"/>
        <v>26031773</v>
      </c>
      <c r="AG161">
        <f t="shared" si="61"/>
        <v>26031773</v>
      </c>
      <c r="AH161">
        <f t="shared" si="62"/>
        <v>8.1999999999999993</v>
      </c>
      <c r="AI161">
        <f t="shared" si="63"/>
        <v>566</v>
      </c>
      <c r="AJ161">
        <f t="shared" si="64"/>
        <v>1980</v>
      </c>
      <c r="AK161">
        <f t="shared" si="65"/>
        <v>26031773</v>
      </c>
    </row>
    <row r="162" spans="1:37" x14ac:dyDescent="0.3">
      <c r="A162" s="6">
        <v>161</v>
      </c>
      <c r="B162" t="s">
        <v>1185</v>
      </c>
      <c r="C162" s="5">
        <v>8.1999999999999993</v>
      </c>
      <c r="D162" t="s">
        <v>185</v>
      </c>
      <c r="E162" s="6">
        <v>453</v>
      </c>
      <c r="F162">
        <v>196000</v>
      </c>
      <c r="G162" t="s">
        <v>1188</v>
      </c>
      <c r="H162" t="s">
        <v>1189</v>
      </c>
      <c r="I162">
        <v>1954</v>
      </c>
      <c r="J162">
        <v>105</v>
      </c>
      <c r="K162" s="6">
        <v>1400000</v>
      </c>
      <c r="L162" s="6">
        <v>45313</v>
      </c>
      <c r="M162" t="s">
        <v>21</v>
      </c>
      <c r="O162">
        <f t="shared" si="44"/>
        <v>0</v>
      </c>
      <c r="P162" s="4">
        <f t="shared" si="45"/>
        <v>453</v>
      </c>
      <c r="Q162">
        <f t="shared" si="46"/>
        <v>196000</v>
      </c>
      <c r="R162">
        <f t="shared" si="47"/>
        <v>196000</v>
      </c>
      <c r="S162" t="str">
        <f t="shared" si="48"/>
        <v>1400000</v>
      </c>
      <c r="T162" t="str">
        <f t="shared" si="49"/>
        <v>1400000</v>
      </c>
      <c r="U162" t="str">
        <f t="shared" si="50"/>
        <v>1400000</v>
      </c>
      <c r="V162" t="str">
        <f t="shared" si="51"/>
        <v>1400000</v>
      </c>
      <c r="W162" t="str">
        <f t="shared" si="52"/>
        <v>1400000</v>
      </c>
      <c r="X162" t="str">
        <f t="shared" si="53"/>
        <v>1400000</v>
      </c>
      <c r="Y162" t="str">
        <f t="shared" si="54"/>
        <v>1400000</v>
      </c>
      <c r="Z162" t="str">
        <f t="shared" si="55"/>
        <v>1400000</v>
      </c>
      <c r="AA162" t="str">
        <f t="shared" si="56"/>
        <v>1400000</v>
      </c>
      <c r="AB162" t="str">
        <f t="shared" si="57"/>
        <v>1400000</v>
      </c>
      <c r="AC162" t="str">
        <f t="shared" si="58"/>
        <v>1400000</v>
      </c>
      <c r="AD162" t="str">
        <f t="shared" si="58"/>
        <v>1400000</v>
      </c>
      <c r="AE162">
        <f t="shared" si="59"/>
        <v>1400000</v>
      </c>
      <c r="AF162">
        <f t="shared" si="60"/>
        <v>45313</v>
      </c>
      <c r="AG162">
        <f t="shared" si="61"/>
        <v>45313</v>
      </c>
      <c r="AH162">
        <f t="shared" si="62"/>
        <v>8.1999999999999993</v>
      </c>
      <c r="AI162">
        <f t="shared" si="63"/>
        <v>453</v>
      </c>
      <c r="AJ162">
        <f t="shared" si="64"/>
        <v>1954</v>
      </c>
      <c r="AK162">
        <f t="shared" si="65"/>
        <v>45313</v>
      </c>
    </row>
    <row r="163" spans="1:37" x14ac:dyDescent="0.3">
      <c r="A163" s="6">
        <v>162</v>
      </c>
      <c r="B163" t="s">
        <v>1191</v>
      </c>
      <c r="C163" s="5">
        <v>8.1999999999999993</v>
      </c>
      <c r="D163" t="s">
        <v>1192</v>
      </c>
      <c r="E163" s="6">
        <v>824</v>
      </c>
      <c r="F163">
        <v>138000</v>
      </c>
      <c r="G163" t="s">
        <v>1195</v>
      </c>
      <c r="H163" t="s">
        <v>1195</v>
      </c>
      <c r="I163">
        <v>2024</v>
      </c>
      <c r="J163">
        <v>102</v>
      </c>
      <c r="K163" s="6">
        <v>78000000</v>
      </c>
      <c r="L163" s="6">
        <v>330617945</v>
      </c>
      <c r="M163" t="s">
        <v>497</v>
      </c>
      <c r="O163">
        <f t="shared" si="44"/>
        <v>0</v>
      </c>
      <c r="P163" s="4">
        <f t="shared" si="45"/>
        <v>824</v>
      </c>
      <c r="Q163">
        <f t="shared" si="46"/>
        <v>138000</v>
      </c>
      <c r="R163">
        <f t="shared" si="47"/>
        <v>138000</v>
      </c>
      <c r="S163" t="str">
        <f t="shared" si="48"/>
        <v>78000000</v>
      </c>
      <c r="T163" t="str">
        <f t="shared" si="49"/>
        <v>78000000</v>
      </c>
      <c r="U163" t="str">
        <f t="shared" si="50"/>
        <v>78000000</v>
      </c>
      <c r="V163" t="str">
        <f t="shared" si="51"/>
        <v>78000000</v>
      </c>
      <c r="W163" t="str">
        <f t="shared" si="52"/>
        <v>78000000</v>
      </c>
      <c r="X163" t="str">
        <f t="shared" si="53"/>
        <v>78000000</v>
      </c>
      <c r="Y163" t="str">
        <f t="shared" si="54"/>
        <v>78000000</v>
      </c>
      <c r="Z163" t="str">
        <f t="shared" si="55"/>
        <v>78000000</v>
      </c>
      <c r="AA163" t="str">
        <f t="shared" si="56"/>
        <v>78000000</v>
      </c>
      <c r="AB163" t="str">
        <f t="shared" si="57"/>
        <v>78000000</v>
      </c>
      <c r="AC163" t="str">
        <f t="shared" si="58"/>
        <v>78000000</v>
      </c>
      <c r="AD163" t="str">
        <f t="shared" si="58"/>
        <v>78000000</v>
      </c>
      <c r="AE163">
        <f t="shared" si="59"/>
        <v>78000000</v>
      </c>
      <c r="AF163">
        <f t="shared" si="60"/>
        <v>330617945</v>
      </c>
      <c r="AG163">
        <f t="shared" si="61"/>
        <v>330617945</v>
      </c>
      <c r="AH163">
        <f t="shared" si="62"/>
        <v>8.1999999999999993</v>
      </c>
      <c r="AI163">
        <f t="shared" si="63"/>
        <v>824</v>
      </c>
      <c r="AJ163">
        <f t="shared" si="64"/>
        <v>2024</v>
      </c>
      <c r="AK163">
        <f t="shared" si="65"/>
        <v>330617945</v>
      </c>
    </row>
    <row r="164" spans="1:37" x14ac:dyDescent="0.3">
      <c r="A164" s="6">
        <v>163</v>
      </c>
      <c r="B164" t="s">
        <v>1198</v>
      </c>
      <c r="C164" s="5">
        <v>8.1999999999999993</v>
      </c>
      <c r="D164" t="s">
        <v>1199</v>
      </c>
      <c r="E164" s="6">
        <v>438</v>
      </c>
      <c r="F164">
        <v>188000</v>
      </c>
      <c r="G164" t="s">
        <v>1202</v>
      </c>
      <c r="H164" t="s">
        <v>1203</v>
      </c>
      <c r="I164">
        <v>1950</v>
      </c>
      <c r="J164">
        <v>88</v>
      </c>
      <c r="K164" s="6">
        <v>250000</v>
      </c>
      <c r="L164" s="6">
        <v>139757</v>
      </c>
      <c r="M164" t="s">
        <v>212</v>
      </c>
      <c r="O164">
        <f t="shared" si="44"/>
        <v>0</v>
      </c>
      <c r="P164" s="4">
        <f t="shared" si="45"/>
        <v>438</v>
      </c>
      <c r="Q164">
        <f t="shared" si="46"/>
        <v>188000</v>
      </c>
      <c r="R164">
        <f t="shared" si="47"/>
        <v>188000</v>
      </c>
      <c r="S164" t="str">
        <f t="shared" si="48"/>
        <v>250000</v>
      </c>
      <c r="T164" t="str">
        <f t="shared" si="49"/>
        <v>250000</v>
      </c>
      <c r="U164" t="str">
        <f t="shared" si="50"/>
        <v>250000</v>
      </c>
      <c r="V164" t="str">
        <f t="shared" si="51"/>
        <v>250000</v>
      </c>
      <c r="W164" t="str">
        <f t="shared" si="52"/>
        <v>250000</v>
      </c>
      <c r="X164" t="str">
        <f t="shared" si="53"/>
        <v>250000</v>
      </c>
      <c r="Y164" t="str">
        <f t="shared" si="54"/>
        <v>250000</v>
      </c>
      <c r="Z164" t="str">
        <f t="shared" si="55"/>
        <v>250000</v>
      </c>
      <c r="AA164" t="str">
        <f t="shared" si="56"/>
        <v>250000</v>
      </c>
      <c r="AB164" t="str">
        <f t="shared" si="57"/>
        <v>250000</v>
      </c>
      <c r="AC164" t="str">
        <f t="shared" si="58"/>
        <v>250000</v>
      </c>
      <c r="AD164" t="str">
        <f t="shared" si="58"/>
        <v>250000</v>
      </c>
      <c r="AE164">
        <f t="shared" si="59"/>
        <v>250000</v>
      </c>
      <c r="AF164">
        <f t="shared" si="60"/>
        <v>139757</v>
      </c>
      <c r="AG164">
        <f t="shared" si="61"/>
        <v>139757</v>
      </c>
      <c r="AH164">
        <f t="shared" si="62"/>
        <v>8.1999999999999993</v>
      </c>
      <c r="AI164">
        <f t="shared" si="63"/>
        <v>438</v>
      </c>
      <c r="AJ164">
        <f t="shared" si="64"/>
        <v>1950</v>
      </c>
      <c r="AK164">
        <f t="shared" si="65"/>
        <v>139757</v>
      </c>
    </row>
    <row r="165" spans="1:37" x14ac:dyDescent="0.3">
      <c r="A165" s="6">
        <v>164</v>
      </c>
      <c r="B165" t="s">
        <v>1205</v>
      </c>
      <c r="C165" s="5">
        <v>8.1999999999999993</v>
      </c>
      <c r="D165" t="s">
        <v>390</v>
      </c>
      <c r="E165" s="6">
        <v>1000</v>
      </c>
      <c r="F165">
        <v>344000</v>
      </c>
      <c r="G165" t="s">
        <v>1207</v>
      </c>
      <c r="H165" t="s">
        <v>1208</v>
      </c>
      <c r="I165">
        <v>1939</v>
      </c>
      <c r="J165">
        <v>238</v>
      </c>
      <c r="K165" s="6">
        <v>3977000</v>
      </c>
      <c r="L165" s="6">
        <v>402382193</v>
      </c>
      <c r="M165" t="s">
        <v>21</v>
      </c>
      <c r="O165">
        <f t="shared" si="44"/>
        <v>0</v>
      </c>
      <c r="P165" s="4">
        <f t="shared" si="45"/>
        <v>1000</v>
      </c>
      <c r="Q165">
        <f t="shared" si="46"/>
        <v>344000</v>
      </c>
      <c r="R165">
        <f t="shared" si="47"/>
        <v>344000</v>
      </c>
      <c r="S165" t="str">
        <f t="shared" si="48"/>
        <v>3977000</v>
      </c>
      <c r="T165" t="str">
        <f t="shared" si="49"/>
        <v>3977000</v>
      </c>
      <c r="U165" t="str">
        <f t="shared" si="50"/>
        <v>3977000</v>
      </c>
      <c r="V165" t="str">
        <f t="shared" si="51"/>
        <v>3977000</v>
      </c>
      <c r="W165" t="str">
        <f t="shared" si="52"/>
        <v>3977000</v>
      </c>
      <c r="X165" t="str">
        <f t="shared" si="53"/>
        <v>3977000</v>
      </c>
      <c r="Y165" t="str">
        <f t="shared" si="54"/>
        <v>3977000</v>
      </c>
      <c r="Z165" t="str">
        <f t="shared" si="55"/>
        <v>3977000</v>
      </c>
      <c r="AA165" t="str">
        <f t="shared" si="56"/>
        <v>3977000</v>
      </c>
      <c r="AB165" t="str">
        <f t="shared" si="57"/>
        <v>3977000</v>
      </c>
      <c r="AC165" t="str">
        <f t="shared" si="58"/>
        <v>3977000</v>
      </c>
      <c r="AD165" t="str">
        <f t="shared" si="58"/>
        <v>3977000</v>
      </c>
      <c r="AE165">
        <f t="shared" si="59"/>
        <v>3977000</v>
      </c>
      <c r="AF165">
        <f t="shared" si="60"/>
        <v>402382193</v>
      </c>
      <c r="AG165">
        <f t="shared" si="61"/>
        <v>402382193</v>
      </c>
      <c r="AH165">
        <f t="shared" si="62"/>
        <v>8.1999999999999993</v>
      </c>
      <c r="AI165">
        <f t="shared" si="63"/>
        <v>1000</v>
      </c>
      <c r="AJ165">
        <f t="shared" si="64"/>
        <v>1939</v>
      </c>
      <c r="AK165">
        <f t="shared" si="65"/>
        <v>402382193</v>
      </c>
    </row>
    <row r="166" spans="1:37" x14ac:dyDescent="0.3">
      <c r="A166" s="6">
        <v>165</v>
      </c>
      <c r="B166" t="s">
        <v>1213</v>
      </c>
      <c r="C166" s="5">
        <v>8.1</v>
      </c>
      <c r="D166" t="s">
        <v>439</v>
      </c>
      <c r="E166" s="6">
        <v>669</v>
      </c>
      <c r="F166">
        <v>362000</v>
      </c>
      <c r="G166" t="s">
        <v>1217</v>
      </c>
      <c r="H166" t="s">
        <v>1218</v>
      </c>
      <c r="I166">
        <v>1974</v>
      </c>
      <c r="J166">
        <v>130</v>
      </c>
      <c r="K166" s="6">
        <v>6000000</v>
      </c>
      <c r="L166" s="6">
        <v>29231954</v>
      </c>
      <c r="M166" t="s">
        <v>21</v>
      </c>
      <c r="O166">
        <f t="shared" si="44"/>
        <v>0</v>
      </c>
      <c r="P166" s="4">
        <f t="shared" si="45"/>
        <v>669</v>
      </c>
      <c r="Q166">
        <f t="shared" si="46"/>
        <v>362000</v>
      </c>
      <c r="R166">
        <f t="shared" si="47"/>
        <v>362000</v>
      </c>
      <c r="S166" t="str">
        <f t="shared" si="48"/>
        <v>6000000</v>
      </c>
      <c r="T166" t="str">
        <f t="shared" si="49"/>
        <v>6000000</v>
      </c>
      <c r="U166" t="str">
        <f t="shared" si="50"/>
        <v>6000000</v>
      </c>
      <c r="V166" t="str">
        <f t="shared" si="51"/>
        <v>6000000</v>
      </c>
      <c r="W166" t="str">
        <f t="shared" si="52"/>
        <v>6000000</v>
      </c>
      <c r="X166" t="str">
        <f t="shared" si="53"/>
        <v>6000000</v>
      </c>
      <c r="Y166" t="str">
        <f t="shared" si="54"/>
        <v>6000000</v>
      </c>
      <c r="Z166" t="str">
        <f t="shared" si="55"/>
        <v>6000000</v>
      </c>
      <c r="AA166" t="str">
        <f t="shared" si="56"/>
        <v>6000000</v>
      </c>
      <c r="AB166" t="str">
        <f t="shared" si="57"/>
        <v>6000000</v>
      </c>
      <c r="AC166" t="str">
        <f t="shared" si="58"/>
        <v>6000000</v>
      </c>
      <c r="AD166" t="str">
        <f t="shared" si="58"/>
        <v>6000000</v>
      </c>
      <c r="AE166">
        <f t="shared" si="59"/>
        <v>6000000</v>
      </c>
      <c r="AF166">
        <f t="shared" si="60"/>
        <v>29231954</v>
      </c>
      <c r="AG166">
        <f t="shared" si="61"/>
        <v>29231954</v>
      </c>
      <c r="AH166">
        <f t="shared" si="62"/>
        <v>8.1</v>
      </c>
      <c r="AI166">
        <f t="shared" si="63"/>
        <v>669</v>
      </c>
      <c r="AJ166">
        <f t="shared" si="64"/>
        <v>1974</v>
      </c>
      <c r="AK166">
        <f t="shared" si="65"/>
        <v>29231954</v>
      </c>
    </row>
    <row r="167" spans="1:37" x14ac:dyDescent="0.3">
      <c r="A167" s="6">
        <v>166</v>
      </c>
      <c r="B167" t="s">
        <v>1220</v>
      </c>
      <c r="C167" s="5">
        <v>8.1999999999999993</v>
      </c>
      <c r="D167" t="s">
        <v>604</v>
      </c>
      <c r="E167" s="6">
        <v>894</v>
      </c>
      <c r="F167">
        <v>211000</v>
      </c>
      <c r="G167" t="s">
        <v>1223</v>
      </c>
      <c r="H167" t="s">
        <v>1224</v>
      </c>
      <c r="I167">
        <v>2019</v>
      </c>
      <c r="J167">
        <v>96</v>
      </c>
      <c r="K167" s="6">
        <v>40000000</v>
      </c>
      <c r="L167" s="6" t="s">
        <v>360</v>
      </c>
      <c r="M167" t="s">
        <v>1225</v>
      </c>
      <c r="O167">
        <f t="shared" si="44"/>
        <v>0</v>
      </c>
      <c r="P167" s="4">
        <f t="shared" si="45"/>
        <v>894</v>
      </c>
      <c r="Q167">
        <f t="shared" si="46"/>
        <v>211000</v>
      </c>
      <c r="R167">
        <f t="shared" si="47"/>
        <v>211000</v>
      </c>
      <c r="S167" t="str">
        <f t="shared" si="48"/>
        <v>40000000</v>
      </c>
      <c r="T167" t="str">
        <f t="shared" si="49"/>
        <v>40000000</v>
      </c>
      <c r="U167" t="str">
        <f t="shared" si="50"/>
        <v>40000000</v>
      </c>
      <c r="V167" t="str">
        <f t="shared" si="51"/>
        <v>40000000</v>
      </c>
      <c r="W167" t="str">
        <f t="shared" si="52"/>
        <v>40000000</v>
      </c>
      <c r="X167" t="str">
        <f t="shared" si="53"/>
        <v>40000000</v>
      </c>
      <c r="Y167" t="str">
        <f t="shared" si="54"/>
        <v>40000000</v>
      </c>
      <c r="Z167" t="str">
        <f t="shared" si="55"/>
        <v>40000000</v>
      </c>
      <c r="AA167" t="str">
        <f t="shared" si="56"/>
        <v>40000000</v>
      </c>
      <c r="AB167" t="str">
        <f t="shared" si="57"/>
        <v>40000000</v>
      </c>
      <c r="AC167" t="str">
        <f t="shared" si="58"/>
        <v>40000000</v>
      </c>
      <c r="AD167" t="str">
        <f t="shared" si="58"/>
        <v>40000000</v>
      </c>
      <c r="AE167">
        <f t="shared" si="59"/>
        <v>40000000</v>
      </c>
      <c r="AF167" t="str">
        <f t="shared" si="60"/>
        <v>Bilgi yok</v>
      </c>
      <c r="AG167" t="str">
        <f t="shared" si="61"/>
        <v>Bilgi yok</v>
      </c>
      <c r="AH167">
        <f t="shared" si="62"/>
        <v>8.1999999999999993</v>
      </c>
      <c r="AI167">
        <f t="shared" si="63"/>
        <v>894</v>
      </c>
      <c r="AJ167">
        <f t="shared" si="64"/>
        <v>2019</v>
      </c>
      <c r="AK167" t="str">
        <f t="shared" si="65"/>
        <v>Bilgi yok</v>
      </c>
    </row>
    <row r="168" spans="1:37" x14ac:dyDescent="0.3">
      <c r="A168" s="6">
        <v>167</v>
      </c>
      <c r="B168" t="s">
        <v>1226</v>
      </c>
      <c r="C168" s="5">
        <v>8.1999999999999993</v>
      </c>
      <c r="D168" t="s">
        <v>1227</v>
      </c>
      <c r="E168" s="6">
        <v>372</v>
      </c>
      <c r="F168">
        <v>230000</v>
      </c>
      <c r="G168" t="s">
        <v>1230</v>
      </c>
      <c r="H168" t="s">
        <v>1231</v>
      </c>
      <c r="I168">
        <v>2009</v>
      </c>
      <c r="J168">
        <v>129</v>
      </c>
      <c r="K168" s="6">
        <v>2000000</v>
      </c>
      <c r="L168" s="6">
        <v>35079650</v>
      </c>
      <c r="M168" t="s">
        <v>1233</v>
      </c>
      <c r="O168">
        <f t="shared" si="44"/>
        <v>0</v>
      </c>
      <c r="P168" s="4">
        <f t="shared" si="45"/>
        <v>372</v>
      </c>
      <c r="Q168">
        <f t="shared" si="46"/>
        <v>230000</v>
      </c>
      <c r="R168">
        <f t="shared" si="47"/>
        <v>230000</v>
      </c>
      <c r="S168" t="str">
        <f t="shared" si="48"/>
        <v>2000000</v>
      </c>
      <c r="T168" t="str">
        <f t="shared" si="49"/>
        <v>2000000</v>
      </c>
      <c r="U168" t="str">
        <f t="shared" si="50"/>
        <v>2000000</v>
      </c>
      <c r="V168" t="str">
        <f t="shared" si="51"/>
        <v>2000000</v>
      </c>
      <c r="W168" t="str">
        <f t="shared" si="52"/>
        <v>2000000</v>
      </c>
      <c r="X168" t="str">
        <f t="shared" si="53"/>
        <v>2000000</v>
      </c>
      <c r="Y168" t="str">
        <f t="shared" si="54"/>
        <v>2000000</v>
      </c>
      <c r="Z168" t="str">
        <f t="shared" si="55"/>
        <v>2000000</v>
      </c>
      <c r="AA168" t="str">
        <f t="shared" si="56"/>
        <v>2000000</v>
      </c>
      <c r="AB168" t="str">
        <f t="shared" si="57"/>
        <v>2000000</v>
      </c>
      <c r="AC168" t="str">
        <f t="shared" si="58"/>
        <v>2000000</v>
      </c>
      <c r="AD168" t="str">
        <f t="shared" si="58"/>
        <v>2000000</v>
      </c>
      <c r="AE168">
        <f t="shared" si="59"/>
        <v>2000000</v>
      </c>
      <c r="AF168">
        <f t="shared" si="60"/>
        <v>35079650</v>
      </c>
      <c r="AG168">
        <f t="shared" si="61"/>
        <v>35079650</v>
      </c>
      <c r="AH168">
        <f t="shared" si="62"/>
        <v>8.1999999999999993</v>
      </c>
      <c r="AI168">
        <f t="shared" si="63"/>
        <v>372</v>
      </c>
      <c r="AJ168">
        <f t="shared" si="64"/>
        <v>2009</v>
      </c>
      <c r="AK168">
        <f t="shared" si="65"/>
        <v>35079650</v>
      </c>
    </row>
    <row r="169" spans="1:37" x14ac:dyDescent="0.3">
      <c r="A169" s="6">
        <v>168</v>
      </c>
      <c r="B169" t="s">
        <v>1234</v>
      </c>
      <c r="C169" s="5">
        <v>8.1</v>
      </c>
      <c r="D169" t="s">
        <v>926</v>
      </c>
      <c r="E169" s="6">
        <v>670</v>
      </c>
      <c r="F169">
        <v>631000</v>
      </c>
      <c r="G169" t="s">
        <v>929</v>
      </c>
      <c r="H169" t="s">
        <v>929</v>
      </c>
      <c r="I169">
        <v>1998</v>
      </c>
      <c r="J169">
        <v>107</v>
      </c>
      <c r="K169" s="6">
        <v>1215190</v>
      </c>
      <c r="L169" s="6">
        <v>3753929</v>
      </c>
      <c r="M169" t="s">
        <v>373</v>
      </c>
      <c r="O169">
        <f t="shared" si="44"/>
        <v>0</v>
      </c>
      <c r="P169" s="4">
        <f t="shared" si="45"/>
        <v>670</v>
      </c>
      <c r="Q169">
        <f t="shared" si="46"/>
        <v>631000</v>
      </c>
      <c r="R169">
        <f t="shared" si="47"/>
        <v>631000</v>
      </c>
      <c r="S169" t="str">
        <f t="shared" si="48"/>
        <v>1215190</v>
      </c>
      <c r="T169" t="str">
        <f t="shared" si="49"/>
        <v>1215190</v>
      </c>
      <c r="U169" t="str">
        <f t="shared" si="50"/>
        <v>1215190</v>
      </c>
      <c r="V169" t="str">
        <f t="shared" si="51"/>
        <v>1215190</v>
      </c>
      <c r="W169" t="str">
        <f t="shared" si="52"/>
        <v>1215190</v>
      </c>
      <c r="X169" t="str">
        <f t="shared" si="53"/>
        <v>1215190</v>
      </c>
      <c r="Y169" t="str">
        <f t="shared" si="54"/>
        <v>1215190</v>
      </c>
      <c r="Z169" t="str">
        <f t="shared" si="55"/>
        <v>1215190</v>
      </c>
      <c r="AA169" t="str">
        <f t="shared" si="56"/>
        <v>1215190</v>
      </c>
      <c r="AB169" t="str">
        <f t="shared" si="57"/>
        <v>1215190</v>
      </c>
      <c r="AC169" t="str">
        <f t="shared" si="58"/>
        <v>1215190</v>
      </c>
      <c r="AD169" s="6" t="str">
        <f t="shared" si="58"/>
        <v>1215190</v>
      </c>
      <c r="AE169">
        <f t="shared" si="59"/>
        <v>1215190</v>
      </c>
      <c r="AF169">
        <f t="shared" si="60"/>
        <v>3753929</v>
      </c>
      <c r="AG169">
        <f t="shared" si="61"/>
        <v>3753929</v>
      </c>
      <c r="AH169">
        <f t="shared" si="62"/>
        <v>8.1</v>
      </c>
      <c r="AI169">
        <f t="shared" si="63"/>
        <v>670</v>
      </c>
      <c r="AJ169">
        <f t="shared" si="64"/>
        <v>1998</v>
      </c>
      <c r="AK169">
        <f t="shared" si="65"/>
        <v>3753929</v>
      </c>
    </row>
    <row r="170" spans="1:37" x14ac:dyDescent="0.3">
      <c r="A170" s="6">
        <v>169</v>
      </c>
      <c r="B170" t="s">
        <v>1239</v>
      </c>
      <c r="C170" s="5">
        <v>8.1</v>
      </c>
      <c r="D170" t="s">
        <v>1240</v>
      </c>
      <c r="E170" s="6">
        <v>2500</v>
      </c>
      <c r="F170">
        <v>1200000</v>
      </c>
      <c r="G170" t="s">
        <v>1241</v>
      </c>
      <c r="H170" t="s">
        <v>1242</v>
      </c>
      <c r="I170">
        <v>2005</v>
      </c>
      <c r="J170">
        <v>132</v>
      </c>
      <c r="K170" s="6">
        <v>54000000</v>
      </c>
      <c r="L170" s="6">
        <v>134686457</v>
      </c>
      <c r="M170" t="s">
        <v>1245</v>
      </c>
      <c r="O170">
        <f t="shared" si="44"/>
        <v>0</v>
      </c>
      <c r="P170" s="4">
        <f t="shared" si="45"/>
        <v>2500</v>
      </c>
      <c r="Q170">
        <f t="shared" si="46"/>
        <v>1200000</v>
      </c>
      <c r="R170">
        <f t="shared" si="47"/>
        <v>1200000</v>
      </c>
      <c r="S170" t="str">
        <f t="shared" si="48"/>
        <v>54000000</v>
      </c>
      <c r="T170" t="str">
        <f t="shared" si="49"/>
        <v>54000000</v>
      </c>
      <c r="U170" t="str">
        <f t="shared" si="50"/>
        <v>54000000</v>
      </c>
      <c r="V170" t="str">
        <f t="shared" si="51"/>
        <v>54000000</v>
      </c>
      <c r="W170" t="str">
        <f t="shared" si="52"/>
        <v>54000000</v>
      </c>
      <c r="X170" t="str">
        <f t="shared" si="53"/>
        <v>54000000</v>
      </c>
      <c r="Y170" t="str">
        <f t="shared" si="54"/>
        <v>54000000</v>
      </c>
      <c r="Z170" t="str">
        <f t="shared" si="55"/>
        <v>54000000</v>
      </c>
      <c r="AA170" t="str">
        <f t="shared" si="56"/>
        <v>54000000</v>
      </c>
      <c r="AB170" t="str">
        <f t="shared" si="57"/>
        <v>54000000</v>
      </c>
      <c r="AC170" t="str">
        <f t="shared" si="58"/>
        <v>54000000</v>
      </c>
      <c r="AD170" t="str">
        <f t="shared" si="58"/>
        <v>54000000</v>
      </c>
      <c r="AE170">
        <f t="shared" si="59"/>
        <v>54000000</v>
      </c>
      <c r="AF170">
        <f t="shared" si="60"/>
        <v>134686457</v>
      </c>
      <c r="AG170">
        <f t="shared" si="61"/>
        <v>134686457</v>
      </c>
      <c r="AH170">
        <f t="shared" si="62"/>
        <v>8.1</v>
      </c>
      <c r="AI170">
        <f t="shared" si="63"/>
        <v>2500</v>
      </c>
      <c r="AJ170">
        <f t="shared" si="64"/>
        <v>2005</v>
      </c>
      <c r="AK170">
        <f t="shared" si="65"/>
        <v>134686457</v>
      </c>
    </row>
    <row r="171" spans="1:37" x14ac:dyDescent="0.3">
      <c r="A171" s="6">
        <v>170</v>
      </c>
      <c r="B171" t="s">
        <v>1246</v>
      </c>
      <c r="C171" s="5">
        <v>8.1</v>
      </c>
      <c r="D171" t="s">
        <v>1247</v>
      </c>
      <c r="E171" s="6">
        <v>1300</v>
      </c>
      <c r="F171">
        <v>856000</v>
      </c>
      <c r="G171" t="s">
        <v>1249</v>
      </c>
      <c r="H171" t="s">
        <v>1249</v>
      </c>
      <c r="I171">
        <v>2015</v>
      </c>
      <c r="J171">
        <v>95</v>
      </c>
      <c r="K171" s="6">
        <v>175000000</v>
      </c>
      <c r="L171" s="6">
        <v>859076254</v>
      </c>
      <c r="M171" t="s">
        <v>21</v>
      </c>
      <c r="O171">
        <f t="shared" si="44"/>
        <v>0</v>
      </c>
      <c r="P171" s="4">
        <f t="shared" si="45"/>
        <v>1300</v>
      </c>
      <c r="Q171">
        <f t="shared" si="46"/>
        <v>856000</v>
      </c>
      <c r="R171">
        <f t="shared" si="47"/>
        <v>856000</v>
      </c>
      <c r="S171" t="str">
        <f t="shared" si="48"/>
        <v>175000000</v>
      </c>
      <c r="T171" t="str">
        <f t="shared" si="49"/>
        <v>175000000</v>
      </c>
      <c r="U171" t="str">
        <f t="shared" si="50"/>
        <v>175000000</v>
      </c>
      <c r="V171" t="str">
        <f t="shared" si="51"/>
        <v>175000000</v>
      </c>
      <c r="W171" t="str">
        <f t="shared" si="52"/>
        <v>175000000</v>
      </c>
      <c r="X171" t="str">
        <f t="shared" si="53"/>
        <v>175000000</v>
      </c>
      <c r="Y171" t="str">
        <f t="shared" si="54"/>
        <v>175000000</v>
      </c>
      <c r="Z171" t="str">
        <f t="shared" si="55"/>
        <v>175000000</v>
      </c>
      <c r="AA171" t="str">
        <f t="shared" si="56"/>
        <v>175000000</v>
      </c>
      <c r="AB171" t="str">
        <f t="shared" si="57"/>
        <v>175000000</v>
      </c>
      <c r="AC171" t="str">
        <f t="shared" si="58"/>
        <v>175000000</v>
      </c>
      <c r="AD171" t="str">
        <f t="shared" si="58"/>
        <v>175000000</v>
      </c>
      <c r="AE171">
        <f t="shared" si="59"/>
        <v>175000000</v>
      </c>
      <c r="AF171">
        <f t="shared" si="60"/>
        <v>859076254</v>
      </c>
      <c r="AG171">
        <f t="shared" si="61"/>
        <v>859076254</v>
      </c>
      <c r="AH171">
        <f t="shared" si="62"/>
        <v>8.1</v>
      </c>
      <c r="AI171">
        <f t="shared" si="63"/>
        <v>1300</v>
      </c>
      <c r="AJ171">
        <f t="shared" si="64"/>
        <v>2015</v>
      </c>
      <c r="AK171">
        <f t="shared" si="65"/>
        <v>859076254</v>
      </c>
    </row>
    <row r="172" spans="1:37" x14ac:dyDescent="0.3">
      <c r="A172" s="6">
        <v>171</v>
      </c>
      <c r="B172" t="s">
        <v>1252</v>
      </c>
      <c r="C172" s="5">
        <v>8.1</v>
      </c>
      <c r="D172" t="s">
        <v>893</v>
      </c>
      <c r="E172" s="6">
        <v>1400</v>
      </c>
      <c r="F172">
        <v>576000</v>
      </c>
      <c r="G172" t="s">
        <v>1255</v>
      </c>
      <c r="H172" t="s">
        <v>1255</v>
      </c>
      <c r="I172">
        <v>2017</v>
      </c>
      <c r="J172">
        <v>115</v>
      </c>
      <c r="K172" s="6">
        <v>15000000</v>
      </c>
      <c r="L172" s="6">
        <v>162729321</v>
      </c>
      <c r="M172" t="s">
        <v>373</v>
      </c>
      <c r="O172">
        <f t="shared" si="44"/>
        <v>0</v>
      </c>
      <c r="P172" s="4">
        <f t="shared" si="45"/>
        <v>1400</v>
      </c>
      <c r="Q172">
        <f t="shared" si="46"/>
        <v>576000</v>
      </c>
      <c r="R172">
        <f t="shared" si="47"/>
        <v>576000</v>
      </c>
      <c r="S172" t="str">
        <f t="shared" si="48"/>
        <v>15000000</v>
      </c>
      <c r="T172" t="str">
        <f t="shared" si="49"/>
        <v>15000000</v>
      </c>
      <c r="U172" t="str">
        <f t="shared" si="50"/>
        <v>15000000</v>
      </c>
      <c r="V172" t="str">
        <f t="shared" si="51"/>
        <v>15000000</v>
      </c>
      <c r="W172" t="str">
        <f t="shared" si="52"/>
        <v>15000000</v>
      </c>
      <c r="X172" t="str">
        <f t="shared" si="53"/>
        <v>15000000</v>
      </c>
      <c r="Y172" t="str">
        <f t="shared" si="54"/>
        <v>15000000</v>
      </c>
      <c r="Z172" t="str">
        <f t="shared" si="55"/>
        <v>15000000</v>
      </c>
      <c r="AA172" t="str">
        <f t="shared" si="56"/>
        <v>15000000</v>
      </c>
      <c r="AB172" t="str">
        <f t="shared" si="57"/>
        <v>15000000</v>
      </c>
      <c r="AC172" t="str">
        <f t="shared" si="58"/>
        <v>15000000</v>
      </c>
      <c r="AD172" t="str">
        <f t="shared" si="58"/>
        <v>15000000</v>
      </c>
      <c r="AE172">
        <f t="shared" si="59"/>
        <v>15000000</v>
      </c>
      <c r="AF172">
        <f t="shared" si="60"/>
        <v>162729321</v>
      </c>
      <c r="AG172">
        <f t="shared" si="61"/>
        <v>162729321</v>
      </c>
      <c r="AH172">
        <f t="shared" si="62"/>
        <v>8.1</v>
      </c>
      <c r="AI172">
        <f t="shared" si="63"/>
        <v>1400</v>
      </c>
      <c r="AJ172">
        <f t="shared" si="64"/>
        <v>2017</v>
      </c>
      <c r="AK172">
        <f t="shared" si="65"/>
        <v>162729321</v>
      </c>
    </row>
    <row r="173" spans="1:37" x14ac:dyDescent="0.3">
      <c r="A173" s="6">
        <v>172</v>
      </c>
      <c r="B173" t="s">
        <v>1257</v>
      </c>
      <c r="C173" s="5">
        <v>8.1</v>
      </c>
      <c r="D173" t="s">
        <v>12</v>
      </c>
      <c r="E173" s="6">
        <v>733</v>
      </c>
      <c r="F173">
        <v>744000</v>
      </c>
      <c r="G173" t="s">
        <v>1260</v>
      </c>
      <c r="H173" t="s">
        <v>1261</v>
      </c>
      <c r="I173">
        <v>1996</v>
      </c>
      <c r="J173">
        <v>93</v>
      </c>
      <c r="K173" s="6">
        <v>1898734</v>
      </c>
      <c r="L173" s="6">
        <v>16981823</v>
      </c>
      <c r="M173" t="s">
        <v>373</v>
      </c>
      <c r="O173">
        <f t="shared" si="44"/>
        <v>0</v>
      </c>
      <c r="P173" s="4">
        <f t="shared" si="45"/>
        <v>733</v>
      </c>
      <c r="Q173">
        <f t="shared" si="46"/>
        <v>744000</v>
      </c>
      <c r="R173">
        <f t="shared" si="47"/>
        <v>744000</v>
      </c>
      <c r="S173" t="str">
        <f t="shared" si="48"/>
        <v>1898734</v>
      </c>
      <c r="T173" t="str">
        <f t="shared" si="49"/>
        <v>1898734</v>
      </c>
      <c r="U173" t="str">
        <f t="shared" si="50"/>
        <v>1898734</v>
      </c>
      <c r="V173" t="str">
        <f t="shared" si="51"/>
        <v>1898734</v>
      </c>
      <c r="W173" t="str">
        <f t="shared" si="52"/>
        <v>1898734</v>
      </c>
      <c r="X173" t="str">
        <f t="shared" si="53"/>
        <v>1898734</v>
      </c>
      <c r="Y173" t="str">
        <f t="shared" si="54"/>
        <v>1898734</v>
      </c>
      <c r="Z173" t="str">
        <f t="shared" si="55"/>
        <v>1898734</v>
      </c>
      <c r="AA173" t="str">
        <f t="shared" si="56"/>
        <v>1898734</v>
      </c>
      <c r="AB173" t="str">
        <f t="shared" si="57"/>
        <v>1898734</v>
      </c>
      <c r="AC173" t="str">
        <f t="shared" si="58"/>
        <v>1898734</v>
      </c>
      <c r="AD173" s="6" t="str">
        <f t="shared" si="58"/>
        <v>1898734</v>
      </c>
      <c r="AE173">
        <f t="shared" si="59"/>
        <v>1898734</v>
      </c>
      <c r="AF173">
        <f t="shared" si="60"/>
        <v>16981823</v>
      </c>
      <c r="AG173">
        <f t="shared" si="61"/>
        <v>16981823</v>
      </c>
      <c r="AH173">
        <f t="shared" si="62"/>
        <v>8.1</v>
      </c>
      <c r="AI173">
        <f t="shared" si="63"/>
        <v>733</v>
      </c>
      <c r="AJ173">
        <f t="shared" si="64"/>
        <v>1996</v>
      </c>
      <c r="AK173">
        <f t="shared" si="65"/>
        <v>16981823</v>
      </c>
    </row>
    <row r="174" spans="1:37" x14ac:dyDescent="0.3">
      <c r="A174" s="6">
        <v>173</v>
      </c>
      <c r="B174" t="s">
        <v>1266</v>
      </c>
      <c r="C174" s="5">
        <v>8.1</v>
      </c>
      <c r="D174" t="s">
        <v>573</v>
      </c>
      <c r="E174" s="6">
        <v>409</v>
      </c>
      <c r="F174">
        <v>240000</v>
      </c>
      <c r="G174" t="s">
        <v>1269</v>
      </c>
      <c r="H174" t="s">
        <v>1270</v>
      </c>
      <c r="I174">
        <v>1957</v>
      </c>
      <c r="J174">
        <v>161</v>
      </c>
      <c r="K174" s="6">
        <v>3000000</v>
      </c>
      <c r="L174" s="6">
        <v>27201366</v>
      </c>
      <c r="M174" t="s">
        <v>373</v>
      </c>
      <c r="O174">
        <f t="shared" si="44"/>
        <v>0</v>
      </c>
      <c r="P174" s="4">
        <f t="shared" si="45"/>
        <v>409</v>
      </c>
      <c r="Q174">
        <f t="shared" si="46"/>
        <v>240000</v>
      </c>
      <c r="R174">
        <f t="shared" si="47"/>
        <v>240000</v>
      </c>
      <c r="S174" t="str">
        <f t="shared" si="48"/>
        <v>3000000</v>
      </c>
      <c r="T174" t="str">
        <f t="shared" si="49"/>
        <v>3000000</v>
      </c>
      <c r="U174" t="str">
        <f t="shared" si="50"/>
        <v>3000000</v>
      </c>
      <c r="V174" t="str">
        <f t="shared" si="51"/>
        <v>3000000</v>
      </c>
      <c r="W174" t="str">
        <f t="shared" si="52"/>
        <v>3000000</v>
      </c>
      <c r="X174" t="str">
        <f t="shared" si="53"/>
        <v>3000000</v>
      </c>
      <c r="Y174" t="str">
        <f t="shared" si="54"/>
        <v>3000000</v>
      </c>
      <c r="Z174" t="str">
        <f t="shared" si="55"/>
        <v>3000000</v>
      </c>
      <c r="AA174" t="str">
        <f t="shared" si="56"/>
        <v>3000000</v>
      </c>
      <c r="AB174" t="str">
        <f t="shared" si="57"/>
        <v>3000000</v>
      </c>
      <c r="AC174" t="str">
        <f t="shared" si="58"/>
        <v>3000000</v>
      </c>
      <c r="AD174" t="str">
        <f t="shared" si="58"/>
        <v>3000000</v>
      </c>
      <c r="AE174">
        <f t="shared" si="59"/>
        <v>3000000</v>
      </c>
      <c r="AF174">
        <f t="shared" si="60"/>
        <v>27201366</v>
      </c>
      <c r="AG174">
        <f t="shared" si="61"/>
        <v>27201366</v>
      </c>
      <c r="AH174">
        <f t="shared" si="62"/>
        <v>8.1</v>
      </c>
      <c r="AI174">
        <f t="shared" si="63"/>
        <v>409</v>
      </c>
      <c r="AJ174">
        <f t="shared" si="64"/>
        <v>1957</v>
      </c>
      <c r="AK174">
        <f t="shared" si="65"/>
        <v>27201366</v>
      </c>
    </row>
    <row r="175" spans="1:37" x14ac:dyDescent="0.3">
      <c r="A175" s="6">
        <v>174</v>
      </c>
      <c r="B175" t="s">
        <v>1272</v>
      </c>
      <c r="C175" s="5">
        <v>8.1</v>
      </c>
      <c r="D175" t="s">
        <v>1639</v>
      </c>
      <c r="E175" s="6">
        <v>716</v>
      </c>
      <c r="F175">
        <v>392000</v>
      </c>
      <c r="G175" t="s">
        <v>1275</v>
      </c>
      <c r="H175" t="s">
        <v>1276</v>
      </c>
      <c r="I175">
        <v>1980</v>
      </c>
      <c r="J175">
        <v>129</v>
      </c>
      <c r="K175" s="6">
        <v>18000000</v>
      </c>
      <c r="L175" s="6">
        <v>23405883</v>
      </c>
      <c r="M175" t="s">
        <v>21</v>
      </c>
      <c r="O175">
        <f t="shared" si="44"/>
        <v>0</v>
      </c>
      <c r="P175" s="4">
        <f t="shared" si="45"/>
        <v>716</v>
      </c>
      <c r="Q175">
        <f t="shared" si="46"/>
        <v>392000</v>
      </c>
      <c r="R175">
        <f t="shared" si="47"/>
        <v>392000</v>
      </c>
      <c r="S175" t="str">
        <f t="shared" si="48"/>
        <v>18000000</v>
      </c>
      <c r="T175" t="str">
        <f t="shared" si="49"/>
        <v>18000000</v>
      </c>
      <c r="U175" t="str">
        <f t="shared" si="50"/>
        <v>18000000</v>
      </c>
      <c r="V175" t="str">
        <f t="shared" si="51"/>
        <v>18000000</v>
      </c>
      <c r="W175" t="str">
        <f t="shared" si="52"/>
        <v>18000000</v>
      </c>
      <c r="X175" t="str">
        <f t="shared" si="53"/>
        <v>18000000</v>
      </c>
      <c r="Y175" t="str">
        <f t="shared" si="54"/>
        <v>18000000</v>
      </c>
      <c r="Z175" t="str">
        <f t="shared" si="55"/>
        <v>18000000</v>
      </c>
      <c r="AA175" t="str">
        <f t="shared" si="56"/>
        <v>18000000</v>
      </c>
      <c r="AB175" t="str">
        <f t="shared" si="57"/>
        <v>18000000</v>
      </c>
      <c r="AC175" t="str">
        <f t="shared" si="58"/>
        <v>18000000</v>
      </c>
      <c r="AD175" t="str">
        <f t="shared" si="58"/>
        <v>18000000</v>
      </c>
      <c r="AE175">
        <f t="shared" si="59"/>
        <v>18000000</v>
      </c>
      <c r="AF175">
        <f t="shared" si="60"/>
        <v>23405883</v>
      </c>
      <c r="AG175">
        <f t="shared" si="61"/>
        <v>23405883</v>
      </c>
      <c r="AH175">
        <f t="shared" si="62"/>
        <v>8.1</v>
      </c>
      <c r="AI175">
        <f t="shared" si="63"/>
        <v>716</v>
      </c>
      <c r="AJ175">
        <f t="shared" si="64"/>
        <v>1980</v>
      </c>
      <c r="AK175">
        <f t="shared" si="65"/>
        <v>23405883</v>
      </c>
    </row>
    <row r="176" spans="1:37" x14ac:dyDescent="0.3">
      <c r="A176" s="6">
        <v>175</v>
      </c>
      <c r="B176" t="s">
        <v>1278</v>
      </c>
      <c r="C176" s="5">
        <v>8.1</v>
      </c>
      <c r="D176" t="s">
        <v>157</v>
      </c>
      <c r="E176" s="6">
        <v>1000</v>
      </c>
      <c r="F176">
        <v>1100000</v>
      </c>
      <c r="G176" t="s">
        <v>1279</v>
      </c>
      <c r="H176" t="s">
        <v>1280</v>
      </c>
      <c r="I176">
        <v>2002</v>
      </c>
      <c r="J176">
        <v>141</v>
      </c>
      <c r="K176" s="6">
        <v>52000000</v>
      </c>
      <c r="L176" s="6">
        <v>352114312</v>
      </c>
      <c r="M176" t="s">
        <v>1108</v>
      </c>
      <c r="O176">
        <f t="shared" si="44"/>
        <v>0</v>
      </c>
      <c r="P176" s="4">
        <f t="shared" si="45"/>
        <v>1000</v>
      </c>
      <c r="Q176">
        <f t="shared" si="46"/>
        <v>1100000</v>
      </c>
      <c r="R176">
        <f t="shared" si="47"/>
        <v>1100000</v>
      </c>
      <c r="S176" t="str">
        <f t="shared" si="48"/>
        <v>52000000</v>
      </c>
      <c r="T176" t="str">
        <f t="shared" si="49"/>
        <v>52000000</v>
      </c>
      <c r="U176" t="str">
        <f t="shared" si="50"/>
        <v>52000000</v>
      </c>
      <c r="V176" t="str">
        <f t="shared" si="51"/>
        <v>52000000</v>
      </c>
      <c r="W176" t="str">
        <f t="shared" si="52"/>
        <v>52000000</v>
      </c>
      <c r="X176" t="str">
        <f t="shared" si="53"/>
        <v>52000000</v>
      </c>
      <c r="Y176" t="str">
        <f t="shared" si="54"/>
        <v>52000000</v>
      </c>
      <c r="Z176" t="str">
        <f t="shared" si="55"/>
        <v>52000000</v>
      </c>
      <c r="AA176" t="str">
        <f t="shared" si="56"/>
        <v>52000000</v>
      </c>
      <c r="AB176" t="str">
        <f t="shared" si="57"/>
        <v>52000000</v>
      </c>
      <c r="AC176" t="str">
        <f t="shared" si="58"/>
        <v>52000000</v>
      </c>
      <c r="AD176" t="str">
        <f t="shared" si="58"/>
        <v>52000000</v>
      </c>
      <c r="AE176">
        <f t="shared" si="59"/>
        <v>52000000</v>
      </c>
      <c r="AF176">
        <f t="shared" si="60"/>
        <v>352114312</v>
      </c>
      <c r="AG176">
        <f t="shared" si="61"/>
        <v>352114312</v>
      </c>
      <c r="AH176">
        <f t="shared" si="62"/>
        <v>8.1</v>
      </c>
      <c r="AI176">
        <f t="shared" si="63"/>
        <v>1000</v>
      </c>
      <c r="AJ176">
        <f t="shared" si="64"/>
        <v>2002</v>
      </c>
      <c r="AK176">
        <f t="shared" si="65"/>
        <v>352114312</v>
      </c>
    </row>
    <row r="177" spans="1:37" x14ac:dyDescent="0.3">
      <c r="A177" s="6">
        <v>176</v>
      </c>
      <c r="B177" t="s">
        <v>1283</v>
      </c>
      <c r="C177" s="5">
        <v>8.1</v>
      </c>
      <c r="D177" t="s">
        <v>337</v>
      </c>
      <c r="E177" s="6">
        <v>1100</v>
      </c>
      <c r="F177">
        <v>749000</v>
      </c>
      <c r="G177" t="s">
        <v>1285</v>
      </c>
      <c r="H177" t="s">
        <v>1286</v>
      </c>
      <c r="I177">
        <v>1996</v>
      </c>
      <c r="J177">
        <v>98</v>
      </c>
      <c r="K177" s="6">
        <v>7000000</v>
      </c>
      <c r="L177" s="6">
        <v>60611975</v>
      </c>
      <c r="M177" t="s">
        <v>373</v>
      </c>
      <c r="O177">
        <f t="shared" si="44"/>
        <v>0</v>
      </c>
      <c r="P177" s="4">
        <f t="shared" si="45"/>
        <v>1100</v>
      </c>
      <c r="Q177">
        <f t="shared" si="46"/>
        <v>749000</v>
      </c>
      <c r="R177">
        <f t="shared" si="47"/>
        <v>749000</v>
      </c>
      <c r="S177" t="str">
        <f t="shared" si="48"/>
        <v>7000000</v>
      </c>
      <c r="T177" t="str">
        <f t="shared" si="49"/>
        <v>7000000</v>
      </c>
      <c r="U177" t="str">
        <f t="shared" si="50"/>
        <v>7000000</v>
      </c>
      <c r="V177" t="str">
        <f t="shared" si="51"/>
        <v>7000000</v>
      </c>
      <c r="W177" t="str">
        <f t="shared" si="52"/>
        <v>7000000</v>
      </c>
      <c r="X177" t="str">
        <f t="shared" si="53"/>
        <v>7000000</v>
      </c>
      <c r="Y177" t="str">
        <f t="shared" si="54"/>
        <v>7000000</v>
      </c>
      <c r="Z177" t="str">
        <f t="shared" si="55"/>
        <v>7000000</v>
      </c>
      <c r="AA177" t="str">
        <f t="shared" si="56"/>
        <v>7000000</v>
      </c>
      <c r="AB177" t="str">
        <f t="shared" si="57"/>
        <v>7000000</v>
      </c>
      <c r="AC177" t="str">
        <f t="shared" si="58"/>
        <v>7000000</v>
      </c>
      <c r="AD177" t="str">
        <f t="shared" si="58"/>
        <v>7000000</v>
      </c>
      <c r="AE177">
        <f t="shared" si="59"/>
        <v>7000000</v>
      </c>
      <c r="AF177">
        <f t="shared" si="60"/>
        <v>60611975</v>
      </c>
      <c r="AG177">
        <f t="shared" si="61"/>
        <v>60611975</v>
      </c>
      <c r="AH177">
        <f t="shared" si="62"/>
        <v>8.1</v>
      </c>
      <c r="AI177">
        <f t="shared" si="63"/>
        <v>1100</v>
      </c>
      <c r="AJ177">
        <f t="shared" si="64"/>
        <v>1996</v>
      </c>
      <c r="AK177">
        <f t="shared" si="65"/>
        <v>60611975</v>
      </c>
    </row>
    <row r="178" spans="1:37" x14ac:dyDescent="0.3">
      <c r="A178" s="6">
        <v>177</v>
      </c>
      <c r="B178" t="s">
        <v>1289</v>
      </c>
      <c r="C178" s="5">
        <v>8.1</v>
      </c>
      <c r="D178" t="s">
        <v>1290</v>
      </c>
      <c r="E178" s="6">
        <v>878</v>
      </c>
      <c r="F178">
        <v>511000</v>
      </c>
      <c r="G178" t="s">
        <v>1293</v>
      </c>
      <c r="H178" t="s">
        <v>1293</v>
      </c>
      <c r="I178">
        <v>2011</v>
      </c>
      <c r="J178">
        <v>140</v>
      </c>
      <c r="K178" s="6">
        <v>25000000</v>
      </c>
      <c r="L178" s="6">
        <v>23308615</v>
      </c>
      <c r="M178" t="s">
        <v>21</v>
      </c>
      <c r="O178">
        <f t="shared" si="44"/>
        <v>0</v>
      </c>
      <c r="P178" s="4">
        <f t="shared" si="45"/>
        <v>878</v>
      </c>
      <c r="Q178">
        <f t="shared" si="46"/>
        <v>511000</v>
      </c>
      <c r="R178">
        <f t="shared" si="47"/>
        <v>511000</v>
      </c>
      <c r="S178" t="str">
        <f t="shared" si="48"/>
        <v>25000000</v>
      </c>
      <c r="T178" t="str">
        <f t="shared" si="49"/>
        <v>25000000</v>
      </c>
      <c r="U178" t="str">
        <f t="shared" si="50"/>
        <v>25000000</v>
      </c>
      <c r="V178" t="str">
        <f t="shared" si="51"/>
        <v>25000000</v>
      </c>
      <c r="W178" t="str">
        <f t="shared" si="52"/>
        <v>25000000</v>
      </c>
      <c r="X178" t="str">
        <f t="shared" si="53"/>
        <v>25000000</v>
      </c>
      <c r="Y178" t="str">
        <f t="shared" si="54"/>
        <v>25000000</v>
      </c>
      <c r="Z178" t="str">
        <f t="shared" si="55"/>
        <v>25000000</v>
      </c>
      <c r="AA178" t="str">
        <f t="shared" si="56"/>
        <v>25000000</v>
      </c>
      <c r="AB178" t="str">
        <f t="shared" si="57"/>
        <v>25000000</v>
      </c>
      <c r="AC178" t="str">
        <f t="shared" si="58"/>
        <v>25000000</v>
      </c>
      <c r="AD178" t="str">
        <f t="shared" si="58"/>
        <v>25000000</v>
      </c>
      <c r="AE178">
        <f t="shared" si="59"/>
        <v>25000000</v>
      </c>
      <c r="AF178">
        <f t="shared" si="60"/>
        <v>23308615</v>
      </c>
      <c r="AG178">
        <f t="shared" si="61"/>
        <v>23308615</v>
      </c>
      <c r="AH178">
        <f t="shared" si="62"/>
        <v>8.1</v>
      </c>
      <c r="AI178">
        <f t="shared" si="63"/>
        <v>878</v>
      </c>
      <c r="AJ178">
        <f t="shared" si="64"/>
        <v>2011</v>
      </c>
      <c r="AK178">
        <f t="shared" si="65"/>
        <v>23308615</v>
      </c>
    </row>
    <row r="179" spans="1:37" x14ac:dyDescent="0.3">
      <c r="A179" s="6">
        <v>178</v>
      </c>
      <c r="B179" t="s">
        <v>1295</v>
      </c>
      <c r="C179" s="5">
        <v>8.1</v>
      </c>
      <c r="D179" t="s">
        <v>1296</v>
      </c>
      <c r="E179" s="6">
        <v>1100</v>
      </c>
      <c r="F179">
        <v>987000</v>
      </c>
      <c r="G179" t="s">
        <v>1298</v>
      </c>
      <c r="H179" t="s">
        <v>1299</v>
      </c>
      <c r="I179">
        <v>2011</v>
      </c>
      <c r="J179">
        <v>130</v>
      </c>
      <c r="K179" s="6">
        <v>125000000</v>
      </c>
      <c r="L179" s="6">
        <v>1342499744</v>
      </c>
      <c r="M179" t="s">
        <v>373</v>
      </c>
      <c r="O179">
        <f t="shared" si="44"/>
        <v>0</v>
      </c>
      <c r="P179" s="4">
        <f t="shared" si="45"/>
        <v>1100</v>
      </c>
      <c r="Q179">
        <f t="shared" si="46"/>
        <v>987000</v>
      </c>
      <c r="R179">
        <f t="shared" si="47"/>
        <v>987000</v>
      </c>
      <c r="S179" t="str">
        <f t="shared" si="48"/>
        <v>125000000</v>
      </c>
      <c r="T179" t="str">
        <f t="shared" si="49"/>
        <v>125000000</v>
      </c>
      <c r="U179" t="str">
        <f t="shared" si="50"/>
        <v>125000000</v>
      </c>
      <c r="V179" t="str">
        <f t="shared" si="51"/>
        <v>125000000</v>
      </c>
      <c r="W179" t="str">
        <f t="shared" si="52"/>
        <v>125000000</v>
      </c>
      <c r="X179" t="str">
        <f t="shared" si="53"/>
        <v>125000000</v>
      </c>
      <c r="Y179" t="str">
        <f t="shared" si="54"/>
        <v>125000000</v>
      </c>
      <c r="Z179" t="str">
        <f t="shared" si="55"/>
        <v>125000000</v>
      </c>
      <c r="AA179" t="str">
        <f t="shared" si="56"/>
        <v>125000000</v>
      </c>
      <c r="AB179" t="str">
        <f t="shared" si="57"/>
        <v>125000000</v>
      </c>
      <c r="AC179" t="str">
        <f t="shared" si="58"/>
        <v>125000000</v>
      </c>
      <c r="AD179" t="str">
        <f t="shared" si="58"/>
        <v>125000000</v>
      </c>
      <c r="AE179">
        <f t="shared" si="59"/>
        <v>125000000</v>
      </c>
      <c r="AF179">
        <f t="shared" si="60"/>
        <v>1342499744</v>
      </c>
      <c r="AG179">
        <f t="shared" si="61"/>
        <v>1342499744</v>
      </c>
      <c r="AH179">
        <f t="shared" si="62"/>
        <v>8.1</v>
      </c>
      <c r="AI179">
        <f t="shared" si="63"/>
        <v>1100</v>
      </c>
      <c r="AJ179">
        <f t="shared" si="64"/>
        <v>2011</v>
      </c>
      <c r="AK179">
        <f t="shared" si="65"/>
        <v>1342499744</v>
      </c>
    </row>
    <row r="180" spans="1:37" x14ac:dyDescent="0.3">
      <c r="A180" s="6">
        <v>179</v>
      </c>
      <c r="B180" t="s">
        <v>1302</v>
      </c>
      <c r="C180" s="5">
        <v>8.1</v>
      </c>
      <c r="D180" t="s">
        <v>12</v>
      </c>
      <c r="E180" s="6">
        <v>1100</v>
      </c>
      <c r="F180">
        <v>834000</v>
      </c>
      <c r="G180" t="s">
        <v>1305</v>
      </c>
      <c r="H180" t="s">
        <v>1306</v>
      </c>
      <c r="I180">
        <v>2008</v>
      </c>
      <c r="J180">
        <v>116</v>
      </c>
      <c r="K180" s="6">
        <v>33000000</v>
      </c>
      <c r="L180" s="6">
        <v>269958228</v>
      </c>
      <c r="M180" t="s">
        <v>129</v>
      </c>
      <c r="O180">
        <f t="shared" si="44"/>
        <v>0</v>
      </c>
      <c r="P180" s="4">
        <f t="shared" si="45"/>
        <v>1100</v>
      </c>
      <c r="Q180">
        <f t="shared" si="46"/>
        <v>834000</v>
      </c>
      <c r="R180">
        <f t="shared" si="47"/>
        <v>834000</v>
      </c>
      <c r="S180" t="str">
        <f t="shared" si="48"/>
        <v>33000000</v>
      </c>
      <c r="T180" t="str">
        <f t="shared" si="49"/>
        <v>33000000</v>
      </c>
      <c r="U180" t="str">
        <f t="shared" si="50"/>
        <v>33000000</v>
      </c>
      <c r="V180" t="str">
        <f t="shared" si="51"/>
        <v>33000000</v>
      </c>
      <c r="W180" t="str">
        <f t="shared" si="52"/>
        <v>33000000</v>
      </c>
      <c r="X180" t="str">
        <f t="shared" si="53"/>
        <v>33000000</v>
      </c>
      <c r="Y180" t="str">
        <f t="shared" si="54"/>
        <v>33000000</v>
      </c>
      <c r="Z180" t="str">
        <f t="shared" si="55"/>
        <v>33000000</v>
      </c>
      <c r="AA180" t="str">
        <f t="shared" si="56"/>
        <v>33000000</v>
      </c>
      <c r="AB180" t="str">
        <f t="shared" si="57"/>
        <v>33000000</v>
      </c>
      <c r="AC180" t="str">
        <f t="shared" si="58"/>
        <v>33000000</v>
      </c>
      <c r="AD180" t="str">
        <f t="shared" si="58"/>
        <v>33000000</v>
      </c>
      <c r="AE180">
        <f t="shared" si="59"/>
        <v>33000000</v>
      </c>
      <c r="AF180">
        <f t="shared" si="60"/>
        <v>269958228</v>
      </c>
      <c r="AG180">
        <f t="shared" si="61"/>
        <v>269958228</v>
      </c>
      <c r="AH180">
        <f t="shared" si="62"/>
        <v>8.1</v>
      </c>
      <c r="AI180">
        <f t="shared" si="63"/>
        <v>1100</v>
      </c>
      <c r="AJ180">
        <f t="shared" si="64"/>
        <v>2008</v>
      </c>
      <c r="AK180">
        <f t="shared" si="65"/>
        <v>269958228</v>
      </c>
    </row>
    <row r="181" spans="1:37" x14ac:dyDescent="0.3">
      <c r="A181" s="6">
        <v>180</v>
      </c>
      <c r="B181" t="s">
        <v>1308</v>
      </c>
      <c r="C181" s="5">
        <v>8.1</v>
      </c>
      <c r="D181" t="s">
        <v>1309</v>
      </c>
      <c r="E181" s="6">
        <v>1400</v>
      </c>
      <c r="F181">
        <v>741000</v>
      </c>
      <c r="G181" t="s">
        <v>1311</v>
      </c>
      <c r="H181" t="s">
        <v>1312</v>
      </c>
      <c r="I181">
        <v>2004</v>
      </c>
      <c r="J181">
        <v>132</v>
      </c>
      <c r="K181" s="6">
        <v>30000000</v>
      </c>
      <c r="L181" s="6">
        <v>216763646</v>
      </c>
      <c r="M181" t="s">
        <v>21</v>
      </c>
      <c r="O181">
        <f t="shared" si="44"/>
        <v>0</v>
      </c>
      <c r="P181" s="4">
        <f t="shared" si="45"/>
        <v>1400</v>
      </c>
      <c r="Q181">
        <f t="shared" si="46"/>
        <v>741000</v>
      </c>
      <c r="R181">
        <f t="shared" si="47"/>
        <v>741000</v>
      </c>
      <c r="S181" t="str">
        <f t="shared" si="48"/>
        <v>30000000</v>
      </c>
      <c r="T181" t="str">
        <f t="shared" si="49"/>
        <v>30000000</v>
      </c>
      <c r="U181" t="str">
        <f t="shared" si="50"/>
        <v>30000000</v>
      </c>
      <c r="V181" t="str">
        <f t="shared" si="51"/>
        <v>30000000</v>
      </c>
      <c r="W181" t="str">
        <f t="shared" si="52"/>
        <v>30000000</v>
      </c>
      <c r="X181" t="str">
        <f t="shared" si="53"/>
        <v>30000000</v>
      </c>
      <c r="Y181" t="str">
        <f t="shared" si="54"/>
        <v>30000000</v>
      </c>
      <c r="Z181" t="str">
        <f t="shared" si="55"/>
        <v>30000000</v>
      </c>
      <c r="AA181" t="str">
        <f t="shared" si="56"/>
        <v>30000000</v>
      </c>
      <c r="AB181" t="str">
        <f t="shared" si="57"/>
        <v>30000000</v>
      </c>
      <c r="AC181" t="str">
        <f t="shared" si="58"/>
        <v>30000000</v>
      </c>
      <c r="AD181" t="str">
        <f t="shared" si="58"/>
        <v>30000000</v>
      </c>
      <c r="AE181">
        <f t="shared" si="59"/>
        <v>30000000</v>
      </c>
      <c r="AF181">
        <f t="shared" si="60"/>
        <v>216763646</v>
      </c>
      <c r="AG181">
        <f t="shared" si="61"/>
        <v>216763646</v>
      </c>
      <c r="AH181">
        <f t="shared" si="62"/>
        <v>8.1</v>
      </c>
      <c r="AI181">
        <f t="shared" si="63"/>
        <v>1400</v>
      </c>
      <c r="AJ181">
        <f t="shared" si="64"/>
        <v>2004</v>
      </c>
      <c r="AK181">
        <f t="shared" si="65"/>
        <v>216763646</v>
      </c>
    </row>
    <row r="182" spans="1:37" x14ac:dyDescent="0.3">
      <c r="A182" s="6">
        <v>181</v>
      </c>
      <c r="B182" t="s">
        <v>1314</v>
      </c>
      <c r="C182" s="5">
        <v>8.1999999999999993</v>
      </c>
      <c r="D182" t="s">
        <v>140</v>
      </c>
      <c r="E182" s="6">
        <v>6100</v>
      </c>
      <c r="F182">
        <v>935000</v>
      </c>
      <c r="G182" t="s">
        <v>1317</v>
      </c>
      <c r="H182" t="s">
        <v>1318</v>
      </c>
      <c r="I182">
        <v>2021</v>
      </c>
      <c r="J182">
        <v>148</v>
      </c>
      <c r="K182" s="6">
        <v>200000000</v>
      </c>
      <c r="L182" s="6">
        <v>1952732181</v>
      </c>
      <c r="M182" t="s">
        <v>21</v>
      </c>
      <c r="O182">
        <f t="shared" si="44"/>
        <v>0</v>
      </c>
      <c r="P182" s="4">
        <f t="shared" si="45"/>
        <v>6100</v>
      </c>
      <c r="Q182">
        <f t="shared" si="46"/>
        <v>935000</v>
      </c>
      <c r="R182">
        <f t="shared" si="47"/>
        <v>935000</v>
      </c>
      <c r="S182" t="str">
        <f t="shared" si="48"/>
        <v>200000000</v>
      </c>
      <c r="T182" t="str">
        <f t="shared" si="49"/>
        <v>200000000</v>
      </c>
      <c r="U182" t="str">
        <f t="shared" si="50"/>
        <v>200000000</v>
      </c>
      <c r="V182" t="str">
        <f t="shared" si="51"/>
        <v>200000000</v>
      </c>
      <c r="W182" t="str">
        <f t="shared" si="52"/>
        <v>200000000</v>
      </c>
      <c r="X182" t="str">
        <f t="shared" si="53"/>
        <v>200000000</v>
      </c>
      <c r="Y182" t="str">
        <f t="shared" si="54"/>
        <v>200000000</v>
      </c>
      <c r="Z182" t="str">
        <f t="shared" si="55"/>
        <v>200000000</v>
      </c>
      <c r="AA182" t="str">
        <f t="shared" si="56"/>
        <v>200000000</v>
      </c>
      <c r="AB182" t="str">
        <f t="shared" si="57"/>
        <v>200000000</v>
      </c>
      <c r="AC182" t="str">
        <f t="shared" si="58"/>
        <v>200000000</v>
      </c>
      <c r="AD182" t="str">
        <f t="shared" si="58"/>
        <v>200000000</v>
      </c>
      <c r="AE182">
        <f t="shared" si="59"/>
        <v>200000000</v>
      </c>
      <c r="AF182">
        <f t="shared" si="60"/>
        <v>1952732181</v>
      </c>
      <c r="AG182">
        <f t="shared" si="61"/>
        <v>1952732181</v>
      </c>
      <c r="AH182">
        <f t="shared" si="62"/>
        <v>8.1999999999999993</v>
      </c>
      <c r="AI182">
        <f t="shared" si="63"/>
        <v>6100</v>
      </c>
      <c r="AJ182">
        <f t="shared" si="64"/>
        <v>2021</v>
      </c>
      <c r="AK182">
        <f t="shared" si="65"/>
        <v>1952732181</v>
      </c>
    </row>
    <row r="183" spans="1:37" x14ac:dyDescent="0.3">
      <c r="A183" s="6">
        <v>182</v>
      </c>
      <c r="B183" t="s">
        <v>1321</v>
      </c>
      <c r="C183" s="5">
        <v>8.1</v>
      </c>
      <c r="D183" t="s">
        <v>1322</v>
      </c>
      <c r="E183" s="6">
        <v>628</v>
      </c>
      <c r="F183">
        <v>401000</v>
      </c>
      <c r="G183" t="s">
        <v>277</v>
      </c>
      <c r="H183" t="s">
        <v>277</v>
      </c>
      <c r="I183">
        <v>1988</v>
      </c>
      <c r="J183">
        <v>86</v>
      </c>
      <c r="K183" s="6">
        <v>3700000</v>
      </c>
      <c r="L183" s="6">
        <v>30349095</v>
      </c>
      <c r="M183" t="s">
        <v>212</v>
      </c>
      <c r="O183">
        <f t="shared" si="44"/>
        <v>0</v>
      </c>
      <c r="P183" s="4">
        <f t="shared" si="45"/>
        <v>628</v>
      </c>
      <c r="Q183">
        <f t="shared" si="46"/>
        <v>401000</v>
      </c>
      <c r="R183">
        <f t="shared" si="47"/>
        <v>401000</v>
      </c>
      <c r="S183" t="str">
        <f t="shared" si="48"/>
        <v>3700000</v>
      </c>
      <c r="T183" t="str">
        <f t="shared" si="49"/>
        <v>3700000</v>
      </c>
      <c r="U183" t="str">
        <f t="shared" si="50"/>
        <v>3700000</v>
      </c>
      <c r="V183" t="str">
        <f t="shared" si="51"/>
        <v>3700000</v>
      </c>
      <c r="W183" t="str">
        <f t="shared" si="52"/>
        <v>3700000</v>
      </c>
      <c r="X183" t="str">
        <f t="shared" si="53"/>
        <v>3700000</v>
      </c>
      <c r="Y183" t="str">
        <f t="shared" si="54"/>
        <v>3700000</v>
      </c>
      <c r="Z183" t="str">
        <f t="shared" si="55"/>
        <v>3700000</v>
      </c>
      <c r="AA183" t="str">
        <f t="shared" si="56"/>
        <v>3700000</v>
      </c>
      <c r="AB183" t="str">
        <f t="shared" si="57"/>
        <v>3700000</v>
      </c>
      <c r="AC183" t="str">
        <f t="shared" si="58"/>
        <v>3700000</v>
      </c>
      <c r="AD183" t="str">
        <f t="shared" si="58"/>
        <v>3700000</v>
      </c>
      <c r="AE183">
        <f t="shared" si="59"/>
        <v>3700000</v>
      </c>
      <c r="AF183">
        <f t="shared" si="60"/>
        <v>30349095</v>
      </c>
      <c r="AG183">
        <f t="shared" si="61"/>
        <v>30349095</v>
      </c>
      <c r="AH183">
        <f t="shared" si="62"/>
        <v>8.1</v>
      </c>
      <c r="AI183">
        <f t="shared" si="63"/>
        <v>628</v>
      </c>
      <c r="AJ183">
        <f t="shared" si="64"/>
        <v>1988</v>
      </c>
      <c r="AK183">
        <f t="shared" si="65"/>
        <v>30349095</v>
      </c>
    </row>
    <row r="184" spans="1:37" x14ac:dyDescent="0.3">
      <c r="A184" s="6">
        <v>183</v>
      </c>
      <c r="B184" t="s">
        <v>1327</v>
      </c>
      <c r="C184" s="5">
        <v>8.1</v>
      </c>
      <c r="D184" t="s">
        <v>131</v>
      </c>
      <c r="E184" s="6">
        <v>2400</v>
      </c>
      <c r="F184">
        <v>1200000</v>
      </c>
      <c r="G184" t="s">
        <v>1328</v>
      </c>
      <c r="H184" t="s">
        <v>1328</v>
      </c>
      <c r="I184">
        <v>2015</v>
      </c>
      <c r="J184">
        <v>120</v>
      </c>
      <c r="K184" s="6">
        <v>150000000</v>
      </c>
      <c r="L184" s="6">
        <v>380437267</v>
      </c>
      <c r="M184" t="s">
        <v>1330</v>
      </c>
      <c r="O184">
        <f t="shared" si="44"/>
        <v>0</v>
      </c>
      <c r="P184" s="4">
        <f t="shared" si="45"/>
        <v>2400</v>
      </c>
      <c r="Q184">
        <f t="shared" si="46"/>
        <v>1200000</v>
      </c>
      <c r="R184">
        <f t="shared" si="47"/>
        <v>1200000</v>
      </c>
      <c r="S184" t="str">
        <f t="shared" si="48"/>
        <v>150000000</v>
      </c>
      <c r="T184" t="str">
        <f t="shared" si="49"/>
        <v>150000000</v>
      </c>
      <c r="U184" t="str">
        <f t="shared" si="50"/>
        <v>150000000</v>
      </c>
      <c r="V184" t="str">
        <f t="shared" si="51"/>
        <v>150000000</v>
      </c>
      <c r="W184" t="str">
        <f t="shared" si="52"/>
        <v>150000000</v>
      </c>
      <c r="X184" t="str">
        <f t="shared" si="53"/>
        <v>150000000</v>
      </c>
      <c r="Y184" t="str">
        <f t="shared" si="54"/>
        <v>150000000</v>
      </c>
      <c r="Z184" t="str">
        <f t="shared" si="55"/>
        <v>150000000</v>
      </c>
      <c r="AA184" t="str">
        <f t="shared" si="56"/>
        <v>150000000</v>
      </c>
      <c r="AB184" t="str">
        <f t="shared" si="57"/>
        <v>150000000</v>
      </c>
      <c r="AC184" t="str">
        <f t="shared" si="58"/>
        <v>150000000</v>
      </c>
      <c r="AD184" t="str">
        <f t="shared" si="58"/>
        <v>150000000</v>
      </c>
      <c r="AE184">
        <f t="shared" si="59"/>
        <v>150000000</v>
      </c>
      <c r="AF184">
        <f t="shared" si="60"/>
        <v>380437267</v>
      </c>
      <c r="AG184">
        <f t="shared" si="61"/>
        <v>380437267</v>
      </c>
      <c r="AH184">
        <f t="shared" si="62"/>
        <v>8.1</v>
      </c>
      <c r="AI184">
        <f t="shared" si="63"/>
        <v>2400</v>
      </c>
      <c r="AJ184">
        <f t="shared" si="64"/>
        <v>2015</v>
      </c>
      <c r="AK184">
        <f t="shared" si="65"/>
        <v>380437267</v>
      </c>
    </row>
    <row r="185" spans="1:37" x14ac:dyDescent="0.3">
      <c r="A185" s="6">
        <v>184</v>
      </c>
      <c r="B185" t="s">
        <v>1331</v>
      </c>
      <c r="C185" s="5">
        <v>8.1</v>
      </c>
      <c r="D185" t="s">
        <v>1332</v>
      </c>
      <c r="E185" s="6">
        <v>526</v>
      </c>
      <c r="F185">
        <v>261000</v>
      </c>
      <c r="G185" t="s">
        <v>1334</v>
      </c>
      <c r="H185" t="s">
        <v>1335</v>
      </c>
      <c r="I185">
        <v>1959</v>
      </c>
      <c r="J185">
        <v>212</v>
      </c>
      <c r="K185" s="6">
        <v>15000000</v>
      </c>
      <c r="L185" s="6">
        <v>74439376</v>
      </c>
      <c r="M185" t="s">
        <v>21</v>
      </c>
      <c r="O185">
        <f t="shared" si="44"/>
        <v>0</v>
      </c>
      <c r="P185" s="4">
        <f t="shared" si="45"/>
        <v>526</v>
      </c>
      <c r="Q185">
        <f t="shared" si="46"/>
        <v>261000</v>
      </c>
      <c r="R185">
        <f t="shared" si="47"/>
        <v>261000</v>
      </c>
      <c r="S185" t="str">
        <f t="shared" si="48"/>
        <v>15000000</v>
      </c>
      <c r="T185" t="str">
        <f t="shared" si="49"/>
        <v>15000000</v>
      </c>
      <c r="U185" t="str">
        <f t="shared" si="50"/>
        <v>15000000</v>
      </c>
      <c r="V185" t="str">
        <f t="shared" si="51"/>
        <v>15000000</v>
      </c>
      <c r="W185" t="str">
        <f t="shared" si="52"/>
        <v>15000000</v>
      </c>
      <c r="X185" t="str">
        <f t="shared" si="53"/>
        <v>15000000</v>
      </c>
      <c r="Y185" t="str">
        <f t="shared" si="54"/>
        <v>15000000</v>
      </c>
      <c r="Z185" t="str">
        <f t="shared" si="55"/>
        <v>15000000</v>
      </c>
      <c r="AA185" t="str">
        <f t="shared" si="56"/>
        <v>15000000</v>
      </c>
      <c r="AB185" t="str">
        <f t="shared" si="57"/>
        <v>15000000</v>
      </c>
      <c r="AC185" t="str">
        <f t="shared" si="58"/>
        <v>15000000</v>
      </c>
      <c r="AD185" t="str">
        <f t="shared" si="58"/>
        <v>15000000</v>
      </c>
      <c r="AE185">
        <f t="shared" si="59"/>
        <v>15000000</v>
      </c>
      <c r="AF185">
        <f t="shared" si="60"/>
        <v>74439376</v>
      </c>
      <c r="AG185">
        <f t="shared" si="61"/>
        <v>74439376</v>
      </c>
      <c r="AH185">
        <f t="shared" si="62"/>
        <v>8.1</v>
      </c>
      <c r="AI185">
        <f t="shared" si="63"/>
        <v>526</v>
      </c>
      <c r="AJ185">
        <f t="shared" si="64"/>
        <v>1959</v>
      </c>
      <c r="AK185">
        <f t="shared" si="65"/>
        <v>74439376</v>
      </c>
    </row>
    <row r="186" spans="1:37" x14ac:dyDescent="0.3">
      <c r="A186" s="6">
        <v>185</v>
      </c>
      <c r="B186" t="s">
        <v>1338</v>
      </c>
      <c r="C186" s="5">
        <v>8.1999999999999993</v>
      </c>
      <c r="D186" t="s">
        <v>1339</v>
      </c>
      <c r="E186" s="6">
        <v>203</v>
      </c>
      <c r="F186">
        <v>85000</v>
      </c>
      <c r="G186" t="s">
        <v>1342</v>
      </c>
      <c r="H186" t="s">
        <v>1342</v>
      </c>
      <c r="I186">
        <v>1997</v>
      </c>
      <c r="J186">
        <v>89</v>
      </c>
      <c r="K186" s="6">
        <v>180000</v>
      </c>
      <c r="L186" s="6">
        <v>933933</v>
      </c>
      <c r="M186" t="s">
        <v>1345</v>
      </c>
      <c r="O186">
        <f t="shared" si="44"/>
        <v>0</v>
      </c>
      <c r="P186" s="4">
        <f t="shared" si="45"/>
        <v>203</v>
      </c>
      <c r="Q186">
        <f t="shared" si="46"/>
        <v>85000</v>
      </c>
      <c r="R186">
        <f t="shared" si="47"/>
        <v>85000</v>
      </c>
      <c r="S186" t="str">
        <f t="shared" si="48"/>
        <v>180000</v>
      </c>
      <c r="T186" t="str">
        <f t="shared" si="49"/>
        <v>180000</v>
      </c>
      <c r="U186" t="str">
        <f t="shared" si="50"/>
        <v>180000</v>
      </c>
      <c r="V186" t="str">
        <f t="shared" si="51"/>
        <v>180000</v>
      </c>
      <c r="W186" t="str">
        <f t="shared" si="52"/>
        <v>180000</v>
      </c>
      <c r="X186" t="str">
        <f t="shared" si="53"/>
        <v>180000</v>
      </c>
      <c r="Y186" t="str">
        <f t="shared" si="54"/>
        <v>180000</v>
      </c>
      <c r="Z186" t="str">
        <f t="shared" si="55"/>
        <v>180000</v>
      </c>
      <c r="AA186" t="str">
        <f t="shared" si="56"/>
        <v>180000</v>
      </c>
      <c r="AB186" t="str">
        <f t="shared" si="57"/>
        <v>180000</v>
      </c>
      <c r="AC186" t="str">
        <f t="shared" si="58"/>
        <v>180000</v>
      </c>
      <c r="AD186" t="str">
        <f t="shared" si="58"/>
        <v>180000</v>
      </c>
      <c r="AE186">
        <f t="shared" si="59"/>
        <v>180000</v>
      </c>
      <c r="AF186">
        <f t="shared" si="60"/>
        <v>933933</v>
      </c>
      <c r="AG186">
        <f t="shared" si="61"/>
        <v>933933</v>
      </c>
      <c r="AH186">
        <f t="shared" si="62"/>
        <v>8.1999999999999993</v>
      </c>
      <c r="AI186">
        <f t="shared" si="63"/>
        <v>203</v>
      </c>
      <c r="AJ186">
        <f t="shared" si="64"/>
        <v>1997</v>
      </c>
      <c r="AK186">
        <f t="shared" si="65"/>
        <v>933933</v>
      </c>
    </row>
    <row r="187" spans="1:37" x14ac:dyDescent="0.3">
      <c r="A187" s="6">
        <v>186</v>
      </c>
      <c r="B187" t="s">
        <v>1346</v>
      </c>
      <c r="C187" s="5">
        <v>8.1</v>
      </c>
      <c r="D187" t="s">
        <v>573</v>
      </c>
      <c r="E187" s="6">
        <v>579</v>
      </c>
      <c r="F187">
        <v>191000</v>
      </c>
      <c r="G187" t="s">
        <v>1349</v>
      </c>
      <c r="H187" t="s">
        <v>1349</v>
      </c>
      <c r="I187">
        <v>1975</v>
      </c>
      <c r="J187">
        <v>185</v>
      </c>
      <c r="K187" s="6">
        <v>11000000</v>
      </c>
      <c r="L187" s="6">
        <v>280093</v>
      </c>
      <c r="M187" t="s">
        <v>373</v>
      </c>
      <c r="O187">
        <f t="shared" si="44"/>
        <v>0</v>
      </c>
      <c r="P187" s="4">
        <f t="shared" si="45"/>
        <v>579</v>
      </c>
      <c r="Q187">
        <f t="shared" si="46"/>
        <v>191000</v>
      </c>
      <c r="R187">
        <f t="shared" si="47"/>
        <v>191000</v>
      </c>
      <c r="S187" t="str">
        <f t="shared" si="48"/>
        <v>11000000</v>
      </c>
      <c r="T187" t="str">
        <f t="shared" si="49"/>
        <v>11000000</v>
      </c>
      <c r="U187" t="str">
        <f t="shared" si="50"/>
        <v>11000000</v>
      </c>
      <c r="V187" t="str">
        <f t="shared" si="51"/>
        <v>11000000</v>
      </c>
      <c r="W187" t="str">
        <f t="shared" si="52"/>
        <v>11000000</v>
      </c>
      <c r="X187" t="str">
        <f t="shared" si="53"/>
        <v>11000000</v>
      </c>
      <c r="Y187" t="str">
        <f t="shared" si="54"/>
        <v>11000000</v>
      </c>
      <c r="Z187" t="str">
        <f t="shared" si="55"/>
        <v>11000000</v>
      </c>
      <c r="AA187" t="str">
        <f t="shared" si="56"/>
        <v>11000000</v>
      </c>
      <c r="AB187" t="str">
        <f t="shared" si="57"/>
        <v>11000000</v>
      </c>
      <c r="AC187" t="str">
        <f t="shared" si="58"/>
        <v>11000000</v>
      </c>
      <c r="AD187" t="str">
        <f t="shared" si="58"/>
        <v>11000000</v>
      </c>
      <c r="AE187">
        <f t="shared" si="59"/>
        <v>11000000</v>
      </c>
      <c r="AF187">
        <f t="shared" si="60"/>
        <v>280093</v>
      </c>
      <c r="AG187">
        <f t="shared" si="61"/>
        <v>280093</v>
      </c>
      <c r="AH187">
        <f t="shared" si="62"/>
        <v>8.1</v>
      </c>
      <c r="AI187">
        <f t="shared" si="63"/>
        <v>579</v>
      </c>
      <c r="AJ187">
        <f t="shared" si="64"/>
        <v>1975</v>
      </c>
      <c r="AK187">
        <f t="shared" si="65"/>
        <v>280093</v>
      </c>
    </row>
    <row r="188" spans="1:37" x14ac:dyDescent="0.3">
      <c r="A188" s="6">
        <v>187</v>
      </c>
      <c r="B188" t="s">
        <v>1352</v>
      </c>
      <c r="C188" s="5">
        <v>8.1</v>
      </c>
      <c r="D188" t="s">
        <v>72</v>
      </c>
      <c r="E188" s="6">
        <v>1000</v>
      </c>
      <c r="F188">
        <v>759000</v>
      </c>
      <c r="G188" t="s">
        <v>1354</v>
      </c>
      <c r="H188" t="s">
        <v>1355</v>
      </c>
      <c r="I188">
        <v>2013</v>
      </c>
      <c r="J188">
        <v>134</v>
      </c>
      <c r="K188" s="6">
        <v>20000000</v>
      </c>
      <c r="L188" s="6">
        <v>187734091</v>
      </c>
      <c r="M188" t="s">
        <v>373</v>
      </c>
      <c r="O188">
        <f t="shared" si="44"/>
        <v>0</v>
      </c>
      <c r="P188" s="4">
        <f t="shared" si="45"/>
        <v>1000</v>
      </c>
      <c r="Q188">
        <f t="shared" si="46"/>
        <v>759000</v>
      </c>
      <c r="R188">
        <f t="shared" si="47"/>
        <v>759000</v>
      </c>
      <c r="S188" t="str">
        <f t="shared" si="48"/>
        <v>20000000</v>
      </c>
      <c r="T188" t="str">
        <f t="shared" si="49"/>
        <v>20000000</v>
      </c>
      <c r="U188" t="str">
        <f t="shared" si="50"/>
        <v>20000000</v>
      </c>
      <c r="V188" t="str">
        <f t="shared" si="51"/>
        <v>20000000</v>
      </c>
      <c r="W188" t="str">
        <f t="shared" si="52"/>
        <v>20000000</v>
      </c>
      <c r="X188" t="str">
        <f t="shared" si="53"/>
        <v>20000000</v>
      </c>
      <c r="Y188" t="str">
        <f t="shared" si="54"/>
        <v>20000000</v>
      </c>
      <c r="Z188" t="str">
        <f t="shared" si="55"/>
        <v>20000000</v>
      </c>
      <c r="AA188" t="str">
        <f t="shared" si="56"/>
        <v>20000000</v>
      </c>
      <c r="AB188" t="str">
        <f t="shared" si="57"/>
        <v>20000000</v>
      </c>
      <c r="AC188" t="str">
        <f t="shared" si="58"/>
        <v>20000000</v>
      </c>
      <c r="AD188" t="str">
        <f t="shared" si="58"/>
        <v>20000000</v>
      </c>
      <c r="AE188">
        <f t="shared" si="59"/>
        <v>20000000</v>
      </c>
      <c r="AF188">
        <f t="shared" si="60"/>
        <v>187734091</v>
      </c>
      <c r="AG188">
        <f t="shared" si="61"/>
        <v>187734091</v>
      </c>
      <c r="AH188">
        <f t="shared" si="62"/>
        <v>8.1</v>
      </c>
      <c r="AI188">
        <f t="shared" si="63"/>
        <v>1000</v>
      </c>
      <c r="AJ188">
        <f t="shared" si="64"/>
        <v>2013</v>
      </c>
      <c r="AK188">
        <f t="shared" si="65"/>
        <v>187734091</v>
      </c>
    </row>
    <row r="189" spans="1:37" x14ac:dyDescent="0.3">
      <c r="A189" s="6">
        <v>188</v>
      </c>
      <c r="B189" t="s">
        <v>1358</v>
      </c>
      <c r="C189" s="5">
        <v>8.1</v>
      </c>
      <c r="D189" t="s">
        <v>108</v>
      </c>
      <c r="E189" s="6">
        <v>679</v>
      </c>
      <c r="F189">
        <v>355000</v>
      </c>
      <c r="G189" t="s">
        <v>1361</v>
      </c>
      <c r="H189" t="s">
        <v>1361</v>
      </c>
      <c r="I189">
        <v>1995</v>
      </c>
      <c r="J189">
        <v>101</v>
      </c>
      <c r="K189" s="6">
        <v>2500000</v>
      </c>
      <c r="L189" s="6">
        <v>6568101</v>
      </c>
      <c r="M189" t="s">
        <v>1365</v>
      </c>
      <c r="O189">
        <f t="shared" si="44"/>
        <v>0</v>
      </c>
      <c r="P189" s="4">
        <f t="shared" si="45"/>
        <v>679</v>
      </c>
      <c r="Q189">
        <f t="shared" si="46"/>
        <v>355000</v>
      </c>
      <c r="R189">
        <f t="shared" si="47"/>
        <v>355000</v>
      </c>
      <c r="S189" t="str">
        <f t="shared" si="48"/>
        <v>2500000</v>
      </c>
      <c r="T189" t="str">
        <f t="shared" si="49"/>
        <v>2500000</v>
      </c>
      <c r="U189" t="str">
        <f t="shared" si="50"/>
        <v>2500000</v>
      </c>
      <c r="V189" t="str">
        <f t="shared" si="51"/>
        <v>2500000</v>
      </c>
      <c r="W189" t="str">
        <f t="shared" si="52"/>
        <v>2500000</v>
      </c>
      <c r="X189" t="str">
        <f t="shared" si="53"/>
        <v>2500000</v>
      </c>
      <c r="Y189" t="str">
        <f t="shared" si="54"/>
        <v>2500000</v>
      </c>
      <c r="Z189" t="str">
        <f t="shared" si="55"/>
        <v>2500000</v>
      </c>
      <c r="AA189" t="str">
        <f t="shared" si="56"/>
        <v>2500000</v>
      </c>
      <c r="AB189" t="str">
        <f t="shared" si="57"/>
        <v>2500000</v>
      </c>
      <c r="AC189" t="str">
        <f t="shared" si="58"/>
        <v>2500000</v>
      </c>
      <c r="AD189" t="str">
        <f t="shared" si="58"/>
        <v>2500000</v>
      </c>
      <c r="AE189">
        <f t="shared" si="59"/>
        <v>2500000</v>
      </c>
      <c r="AF189">
        <f t="shared" si="60"/>
        <v>6568101</v>
      </c>
      <c r="AG189">
        <f t="shared" si="61"/>
        <v>6568101</v>
      </c>
      <c r="AH189">
        <f t="shared" si="62"/>
        <v>8.1</v>
      </c>
      <c r="AI189">
        <f t="shared" si="63"/>
        <v>679</v>
      </c>
      <c r="AJ189">
        <f t="shared" si="64"/>
        <v>1995</v>
      </c>
      <c r="AK189">
        <f t="shared" si="65"/>
        <v>6568101</v>
      </c>
    </row>
    <row r="190" spans="1:37" x14ac:dyDescent="0.3">
      <c r="A190" s="6">
        <v>189</v>
      </c>
      <c r="B190" t="s">
        <v>1366</v>
      </c>
      <c r="C190" s="5">
        <v>8.1</v>
      </c>
      <c r="D190" t="s">
        <v>1240</v>
      </c>
      <c r="E190" s="6">
        <v>1800</v>
      </c>
      <c r="F190">
        <v>847000</v>
      </c>
      <c r="G190" t="s">
        <v>1368</v>
      </c>
      <c r="H190" t="s">
        <v>1369</v>
      </c>
      <c r="I190">
        <v>1982</v>
      </c>
      <c r="J190">
        <v>117</v>
      </c>
      <c r="K190" s="6">
        <v>28000000</v>
      </c>
      <c r="L190" s="6">
        <v>41759489</v>
      </c>
      <c r="M190" t="s">
        <v>43</v>
      </c>
      <c r="O190">
        <f t="shared" si="44"/>
        <v>0</v>
      </c>
      <c r="P190" s="4">
        <f t="shared" si="45"/>
        <v>1800</v>
      </c>
      <c r="Q190">
        <f t="shared" si="46"/>
        <v>847000</v>
      </c>
      <c r="R190">
        <f t="shared" si="47"/>
        <v>847000</v>
      </c>
      <c r="S190" t="str">
        <f t="shared" si="48"/>
        <v>28000000</v>
      </c>
      <c r="T190" t="str">
        <f t="shared" si="49"/>
        <v>28000000</v>
      </c>
      <c r="U190" t="str">
        <f t="shared" si="50"/>
        <v>28000000</v>
      </c>
      <c r="V190" t="str">
        <f t="shared" si="51"/>
        <v>28000000</v>
      </c>
      <c r="W190" t="str">
        <f t="shared" si="52"/>
        <v>28000000</v>
      </c>
      <c r="X190" t="str">
        <f t="shared" si="53"/>
        <v>28000000</v>
      </c>
      <c r="Y190" t="str">
        <f t="shared" si="54"/>
        <v>28000000</v>
      </c>
      <c r="Z190" t="str">
        <f t="shared" si="55"/>
        <v>28000000</v>
      </c>
      <c r="AA190" t="str">
        <f t="shared" si="56"/>
        <v>28000000</v>
      </c>
      <c r="AB190" t="str">
        <f t="shared" si="57"/>
        <v>28000000</v>
      </c>
      <c r="AC190" t="str">
        <f t="shared" si="58"/>
        <v>28000000</v>
      </c>
      <c r="AD190" t="str">
        <f t="shared" si="58"/>
        <v>28000000</v>
      </c>
      <c r="AE190">
        <f t="shared" si="59"/>
        <v>28000000</v>
      </c>
      <c r="AF190">
        <f t="shared" si="60"/>
        <v>41759489</v>
      </c>
      <c r="AG190">
        <f t="shared" si="61"/>
        <v>41759489</v>
      </c>
      <c r="AH190">
        <f t="shared" si="62"/>
        <v>8.1</v>
      </c>
      <c r="AI190">
        <f t="shared" si="63"/>
        <v>1800</v>
      </c>
      <c r="AJ190">
        <f t="shared" si="64"/>
        <v>1982</v>
      </c>
      <c r="AK190">
        <f t="shared" si="65"/>
        <v>41759489</v>
      </c>
    </row>
    <row r="191" spans="1:37" x14ac:dyDescent="0.3">
      <c r="A191" s="6">
        <v>190</v>
      </c>
      <c r="B191" t="s">
        <v>1371</v>
      </c>
      <c r="C191" s="5">
        <v>8.1</v>
      </c>
      <c r="D191" t="s">
        <v>1372</v>
      </c>
      <c r="E191" s="6">
        <v>1100</v>
      </c>
      <c r="F191">
        <v>918000</v>
      </c>
      <c r="G191" t="s">
        <v>1374</v>
      </c>
      <c r="H191" t="s">
        <v>1375</v>
      </c>
      <c r="I191">
        <v>2014</v>
      </c>
      <c r="J191">
        <v>99</v>
      </c>
      <c r="K191" s="6">
        <v>25000000</v>
      </c>
      <c r="L191" s="6">
        <v>174567384</v>
      </c>
      <c r="M191" t="s">
        <v>402</v>
      </c>
      <c r="O191">
        <f t="shared" si="44"/>
        <v>0</v>
      </c>
      <c r="P191" s="4">
        <f t="shared" si="45"/>
        <v>1100</v>
      </c>
      <c r="Q191">
        <f t="shared" si="46"/>
        <v>918000</v>
      </c>
      <c r="R191">
        <f t="shared" si="47"/>
        <v>918000</v>
      </c>
      <c r="S191" t="str">
        <f t="shared" si="48"/>
        <v>25000000</v>
      </c>
      <c r="T191" t="str">
        <f t="shared" si="49"/>
        <v>25000000</v>
      </c>
      <c r="U191" t="str">
        <f t="shared" si="50"/>
        <v>25000000</v>
      </c>
      <c r="V191" t="str">
        <f t="shared" si="51"/>
        <v>25000000</v>
      </c>
      <c r="W191" t="str">
        <f t="shared" si="52"/>
        <v>25000000</v>
      </c>
      <c r="X191" t="str">
        <f t="shared" si="53"/>
        <v>25000000</v>
      </c>
      <c r="Y191" t="str">
        <f t="shared" si="54"/>
        <v>25000000</v>
      </c>
      <c r="Z191" t="str">
        <f t="shared" si="55"/>
        <v>25000000</v>
      </c>
      <c r="AA191" t="str">
        <f t="shared" si="56"/>
        <v>25000000</v>
      </c>
      <c r="AB191" t="str">
        <f t="shared" si="57"/>
        <v>25000000</v>
      </c>
      <c r="AC191" t="str">
        <f t="shared" si="58"/>
        <v>25000000</v>
      </c>
      <c r="AD191" t="str">
        <f t="shared" si="58"/>
        <v>25000000</v>
      </c>
      <c r="AE191">
        <f t="shared" si="59"/>
        <v>25000000</v>
      </c>
      <c r="AF191">
        <f t="shared" si="60"/>
        <v>174567384</v>
      </c>
      <c r="AG191">
        <f t="shared" si="61"/>
        <v>174567384</v>
      </c>
      <c r="AH191">
        <f t="shared" si="62"/>
        <v>8.1</v>
      </c>
      <c r="AI191">
        <f t="shared" si="63"/>
        <v>1100</v>
      </c>
      <c r="AJ191">
        <f t="shared" si="64"/>
        <v>2014</v>
      </c>
      <c r="AK191">
        <f t="shared" si="65"/>
        <v>174567384</v>
      </c>
    </row>
    <row r="192" spans="1:37" x14ac:dyDescent="0.3">
      <c r="A192" s="6">
        <v>191</v>
      </c>
      <c r="B192" t="s">
        <v>1377</v>
      </c>
      <c r="C192" s="5">
        <v>8.1</v>
      </c>
      <c r="D192" t="s">
        <v>404</v>
      </c>
      <c r="E192" s="6">
        <v>892</v>
      </c>
      <c r="F192">
        <v>582000</v>
      </c>
      <c r="G192" t="s">
        <v>1030</v>
      </c>
      <c r="H192" t="s">
        <v>1379</v>
      </c>
      <c r="I192">
        <v>1989</v>
      </c>
      <c r="J192">
        <v>128</v>
      </c>
      <c r="K192" s="6">
        <v>16400000</v>
      </c>
      <c r="L192" s="6">
        <v>235860116</v>
      </c>
      <c r="M192" t="s">
        <v>21</v>
      </c>
      <c r="O192">
        <f t="shared" si="44"/>
        <v>0</v>
      </c>
      <c r="P192" s="4">
        <f t="shared" si="45"/>
        <v>892</v>
      </c>
      <c r="Q192">
        <f t="shared" si="46"/>
        <v>582000</v>
      </c>
      <c r="R192">
        <f t="shared" si="47"/>
        <v>582000</v>
      </c>
      <c r="S192" t="str">
        <f t="shared" si="48"/>
        <v>16400000</v>
      </c>
      <c r="T192" t="str">
        <f t="shared" si="49"/>
        <v>16400000</v>
      </c>
      <c r="U192" t="str">
        <f t="shared" si="50"/>
        <v>16400000</v>
      </c>
      <c r="V192" t="str">
        <f t="shared" si="51"/>
        <v>16400000</v>
      </c>
      <c r="W192" t="str">
        <f t="shared" si="52"/>
        <v>16400000</v>
      </c>
      <c r="X192" t="str">
        <f t="shared" si="53"/>
        <v>16400000</v>
      </c>
      <c r="Y192" t="str">
        <f t="shared" si="54"/>
        <v>16400000</v>
      </c>
      <c r="Z192" t="str">
        <f t="shared" si="55"/>
        <v>16400000</v>
      </c>
      <c r="AA192" t="str">
        <f t="shared" si="56"/>
        <v>16400000</v>
      </c>
      <c r="AB192" t="str">
        <f t="shared" si="57"/>
        <v>16400000</v>
      </c>
      <c r="AC192" t="str">
        <f t="shared" si="58"/>
        <v>16400000</v>
      </c>
      <c r="AD192" t="str">
        <f t="shared" si="58"/>
        <v>16400000</v>
      </c>
      <c r="AE192">
        <f t="shared" si="59"/>
        <v>16400000</v>
      </c>
      <c r="AF192">
        <f t="shared" si="60"/>
        <v>235860116</v>
      </c>
      <c r="AG192">
        <f t="shared" si="61"/>
        <v>235860116</v>
      </c>
      <c r="AH192">
        <f t="shared" si="62"/>
        <v>8.1</v>
      </c>
      <c r="AI192">
        <f t="shared" si="63"/>
        <v>892</v>
      </c>
      <c r="AJ192">
        <f t="shared" si="64"/>
        <v>1989</v>
      </c>
      <c r="AK192">
        <f t="shared" si="65"/>
        <v>235860116</v>
      </c>
    </row>
    <row r="193" spans="1:37" x14ac:dyDescent="0.3">
      <c r="A193" s="6">
        <v>192</v>
      </c>
      <c r="B193" t="s">
        <v>1382</v>
      </c>
      <c r="C193" s="5">
        <v>8.1</v>
      </c>
      <c r="D193" t="s">
        <v>964</v>
      </c>
      <c r="E193" s="6">
        <v>1200</v>
      </c>
      <c r="F193">
        <v>628000</v>
      </c>
      <c r="G193" t="s">
        <v>1384</v>
      </c>
      <c r="H193" t="s">
        <v>1385</v>
      </c>
      <c r="I193">
        <v>2016</v>
      </c>
      <c r="J193">
        <v>139</v>
      </c>
      <c r="K193" s="6">
        <v>40000000</v>
      </c>
      <c r="L193" s="6">
        <v>180563636</v>
      </c>
      <c r="M193" t="s">
        <v>21</v>
      </c>
      <c r="O193">
        <f t="shared" si="44"/>
        <v>0</v>
      </c>
      <c r="P193" s="4">
        <f t="shared" si="45"/>
        <v>1200</v>
      </c>
      <c r="Q193">
        <f t="shared" si="46"/>
        <v>628000</v>
      </c>
      <c r="R193">
        <f t="shared" si="47"/>
        <v>628000</v>
      </c>
      <c r="S193" t="str">
        <f t="shared" si="48"/>
        <v>40000000</v>
      </c>
      <c r="T193" t="str">
        <f t="shared" si="49"/>
        <v>40000000</v>
      </c>
      <c r="U193" t="str">
        <f t="shared" si="50"/>
        <v>40000000</v>
      </c>
      <c r="V193" t="str">
        <f t="shared" si="51"/>
        <v>40000000</v>
      </c>
      <c r="W193" t="str">
        <f t="shared" si="52"/>
        <v>40000000</v>
      </c>
      <c r="X193" t="str">
        <f t="shared" si="53"/>
        <v>40000000</v>
      </c>
      <c r="Y193" t="str">
        <f t="shared" si="54"/>
        <v>40000000</v>
      </c>
      <c r="Z193" t="str">
        <f t="shared" si="55"/>
        <v>40000000</v>
      </c>
      <c r="AA193" t="str">
        <f t="shared" si="56"/>
        <v>40000000</v>
      </c>
      <c r="AB193" t="str">
        <f t="shared" si="57"/>
        <v>40000000</v>
      </c>
      <c r="AC193" t="str">
        <f t="shared" si="58"/>
        <v>40000000</v>
      </c>
      <c r="AD193" t="str">
        <f t="shared" si="58"/>
        <v>40000000</v>
      </c>
      <c r="AE193">
        <f t="shared" si="59"/>
        <v>40000000</v>
      </c>
      <c r="AF193">
        <f t="shared" si="60"/>
        <v>180563636</v>
      </c>
      <c r="AG193">
        <f t="shared" si="61"/>
        <v>180563636</v>
      </c>
      <c r="AH193">
        <f t="shared" si="62"/>
        <v>8.1</v>
      </c>
      <c r="AI193">
        <f t="shared" si="63"/>
        <v>1200</v>
      </c>
      <c r="AJ193">
        <f t="shared" si="64"/>
        <v>2016</v>
      </c>
      <c r="AK193">
        <f t="shared" si="65"/>
        <v>180563636</v>
      </c>
    </row>
    <row r="194" spans="1:37" x14ac:dyDescent="0.3">
      <c r="A194" s="6">
        <v>193</v>
      </c>
      <c r="B194" t="s">
        <v>1387</v>
      </c>
      <c r="C194" s="5">
        <v>8.1</v>
      </c>
      <c r="D194" t="s">
        <v>439</v>
      </c>
      <c r="E194" s="6">
        <v>1800</v>
      </c>
      <c r="F194">
        <v>1100000</v>
      </c>
      <c r="G194" t="s">
        <v>187</v>
      </c>
      <c r="H194" t="s">
        <v>1388</v>
      </c>
      <c r="I194">
        <v>2014</v>
      </c>
      <c r="J194">
        <v>149</v>
      </c>
      <c r="K194" s="6">
        <v>61000000</v>
      </c>
      <c r="L194" s="6">
        <v>370890259</v>
      </c>
      <c r="M194" t="s">
        <v>21</v>
      </c>
      <c r="O194">
        <f t="shared" si="44"/>
        <v>0</v>
      </c>
      <c r="P194" s="4">
        <f t="shared" si="45"/>
        <v>1800</v>
      </c>
      <c r="Q194">
        <f t="shared" si="46"/>
        <v>1100000</v>
      </c>
      <c r="R194">
        <f t="shared" si="47"/>
        <v>1100000</v>
      </c>
      <c r="S194" t="str">
        <f t="shared" si="48"/>
        <v>61000000</v>
      </c>
      <c r="T194" t="str">
        <f t="shared" si="49"/>
        <v>61000000</v>
      </c>
      <c r="U194" t="str">
        <f t="shared" si="50"/>
        <v>61000000</v>
      </c>
      <c r="V194" t="str">
        <f t="shared" si="51"/>
        <v>61000000</v>
      </c>
      <c r="W194" t="str">
        <f t="shared" si="52"/>
        <v>61000000</v>
      </c>
      <c r="X194" t="str">
        <f t="shared" si="53"/>
        <v>61000000</v>
      </c>
      <c r="Y194" t="str">
        <f t="shared" si="54"/>
        <v>61000000</v>
      </c>
      <c r="Z194" t="str">
        <f t="shared" si="55"/>
        <v>61000000</v>
      </c>
      <c r="AA194" t="str">
        <f t="shared" si="56"/>
        <v>61000000</v>
      </c>
      <c r="AB194" t="str">
        <f t="shared" si="57"/>
        <v>61000000</v>
      </c>
      <c r="AC194" t="str">
        <f t="shared" si="58"/>
        <v>61000000</v>
      </c>
      <c r="AD194" t="str">
        <f t="shared" si="58"/>
        <v>61000000</v>
      </c>
      <c r="AE194">
        <f t="shared" si="59"/>
        <v>61000000</v>
      </c>
      <c r="AF194">
        <f t="shared" si="60"/>
        <v>370890259</v>
      </c>
      <c r="AG194">
        <f t="shared" si="61"/>
        <v>370890259</v>
      </c>
      <c r="AH194">
        <f t="shared" si="62"/>
        <v>8.1</v>
      </c>
      <c r="AI194">
        <f t="shared" si="63"/>
        <v>1800</v>
      </c>
      <c r="AJ194">
        <f t="shared" si="64"/>
        <v>2014</v>
      </c>
      <c r="AK194">
        <f t="shared" si="65"/>
        <v>370890259</v>
      </c>
    </row>
    <row r="195" spans="1:37" x14ac:dyDescent="0.3">
      <c r="A195" s="6">
        <v>194</v>
      </c>
      <c r="B195" t="s">
        <v>1391</v>
      </c>
      <c r="C195" s="5">
        <v>8.1</v>
      </c>
      <c r="D195" t="s">
        <v>185</v>
      </c>
      <c r="E195" s="6">
        <v>462</v>
      </c>
      <c r="F195">
        <v>235000</v>
      </c>
      <c r="G195" t="s">
        <v>1394</v>
      </c>
      <c r="H195" t="s">
        <v>1394</v>
      </c>
      <c r="I195">
        <v>2003</v>
      </c>
      <c r="J195">
        <v>131</v>
      </c>
      <c r="K195" s="6">
        <v>2800000</v>
      </c>
      <c r="L195" s="6">
        <v>1210156</v>
      </c>
      <c r="M195" t="s">
        <v>310</v>
      </c>
      <c r="O195">
        <f t="shared" ref="O195:O251" si="66">IFERROR(VALUE(LEFT(J195, FIND("h", J195)-1))*60, 0) + IFERROR(VALUE(MID(J195, IFERROR(FIND("h", J195), 0)+2, FIND("m", J195)-IFERROR(FIND("h", J195), 0)-2)), 0)</f>
        <v>0</v>
      </c>
      <c r="P195" s="4">
        <f t="shared" ref="P195:P251" si="67">IF(ISNUMBER(SEARCH("K", E195)), VALUE(SUBSTITUTE(E195, "K", "")) * 1000, E195)</f>
        <v>462</v>
      </c>
      <c r="Q195">
        <f t="shared" ref="Q195:Q251" si="68">IF(ISNUMBER(SEARCH("M", F195)), VALUE(SUBSTITUTE(F195, "M", "")) * 1000000, F195)</f>
        <v>235000</v>
      </c>
      <c r="R195">
        <f t="shared" ref="R195:R251" si="69">IF(ISNUMBER(SEARCH("K", Q195)), VALUE(SUBSTITUTE(Q195, "K", "")) * 1000, Q195)</f>
        <v>235000</v>
      </c>
      <c r="S195" t="str">
        <f t="shared" ref="S195:S251" si="70">SUBSTITUTE(K195, " (estimated)", "")</f>
        <v>2800000</v>
      </c>
      <c r="T195" t="str">
        <f t="shared" ref="T195:T251" si="71">IF(ISERROR(FIND("¥", S195)), S195, VALUE(SUBSTITUTE(S195, "¥", "")) / 150.49)</f>
        <v>2800000</v>
      </c>
      <c r="U195" t="str">
        <f t="shared" ref="U195:U251" si="72">IF(ISERROR(FIND("ITL", T195)), T195, VALUE(SUBSTITUTE(T195, "ITL", "")) / 1843.5)</f>
        <v>2800000</v>
      </c>
      <c r="V195" t="str">
        <f t="shared" ref="V195:V251" si="73">IF(ISERROR(FIND("DEM", U195)), U195, VALUE(SUBSTITUTE(U195, "DEM", "")) / 1.87)</f>
        <v>2800000</v>
      </c>
      <c r="W195" t="str">
        <f t="shared" ref="W195:W251" si="74">IF(ISERROR(FIND("DKK", V195)), V195, VALUE(SUBSTITUTE(V195, "DKK", "")) / 0.14)</f>
        <v>2800000</v>
      </c>
      <c r="X195" t="str">
        <f t="shared" ref="X195:X251" si="75">IF(ISERROR(FIND("€", W195)), W195, VALUE(SUBSTITUTE(W195, "€", "")) / 0.96)</f>
        <v>2800000</v>
      </c>
      <c r="Y195" t="str">
        <f t="shared" ref="Y195:Y251" si="76">IF(ISERROR(FIND("£", X195)), X195, VALUE(SUBSTITUTE(X195, "£", "")) / 0.79)</f>
        <v>2800000</v>
      </c>
      <c r="Z195" t="str">
        <f t="shared" ref="Z195:Z251" si="77">IF(ISERROR(FIND("₹", Y195)), Y195, VALUE(SUBSTITUTE(Y195, "₹", "")) / 86.62)</f>
        <v>2800000</v>
      </c>
      <c r="AA195" t="str">
        <f t="shared" ref="AA195:AA251" si="78">IF(ISERROR(FIND("₩", Z195)), Z195, VALUE(SUBSTITUTE(Z195, "₩", "")) / 1434)</f>
        <v>2800000</v>
      </c>
      <c r="AB195" t="str">
        <f t="shared" ref="AB195:AB251" si="79">IF(LEFT(AA195, 1) = "$", MID(AA195, 2, LEN(AA195) - 1), AA195)</f>
        <v>2800000</v>
      </c>
      <c r="AC195" t="str">
        <f t="shared" ref="AC195:AD251" si="80">IF(ISNUMBER(FIND(",", AB195)), SUBSTITUTE(AB195, ",", ""), AB195)</f>
        <v>2800000</v>
      </c>
      <c r="AD195" t="str">
        <f t="shared" si="80"/>
        <v>2800000</v>
      </c>
      <c r="AE195">
        <f t="shared" ref="AE195:AE251" si="81">IFERROR(ROUND(AD195,0),AD195)</f>
        <v>2800000</v>
      </c>
      <c r="AF195">
        <f t="shared" ref="AF195:AF251" si="82">IF(LEFT(L195, 1) = "$", MID(L195, 2, LEN(L195) - 1), L195)</f>
        <v>1210156</v>
      </c>
      <c r="AG195">
        <f t="shared" ref="AG195:AG251" si="83">IF(ISNUMBER(FIND(",", AF195)), SUBSTITUTE(AF195, ",", ""), AF195)</f>
        <v>1210156</v>
      </c>
      <c r="AH195">
        <f t="shared" ref="AH195:AH251" si="84">VALUE(C195)</f>
        <v>8.1</v>
      </c>
      <c r="AI195">
        <f t="shared" ref="AI195:AI251" si="85">VALUE(E195)</f>
        <v>462</v>
      </c>
      <c r="AJ195">
        <f t="shared" ref="AJ195:AJ251" si="86">VALUE(I195)</f>
        <v>2003</v>
      </c>
      <c r="AK195">
        <f t="shared" ref="AK195:AK251" si="87">IF(LEFT(L195,1)="B", L195, VALUE(L195))</f>
        <v>1210156</v>
      </c>
    </row>
    <row r="196" spans="1:37" x14ac:dyDescent="0.3">
      <c r="A196" s="6">
        <v>195</v>
      </c>
      <c r="B196" t="s">
        <v>1397</v>
      </c>
      <c r="C196" s="5">
        <v>8.1</v>
      </c>
      <c r="D196" t="s">
        <v>157</v>
      </c>
      <c r="E196" s="6">
        <v>231</v>
      </c>
      <c r="F196">
        <v>194000</v>
      </c>
      <c r="G196" t="s">
        <v>1400</v>
      </c>
      <c r="H196" t="s">
        <v>1401</v>
      </c>
      <c r="I196">
        <v>1993</v>
      </c>
      <c r="J196">
        <v>133</v>
      </c>
      <c r="K196" s="6">
        <v>13000000</v>
      </c>
      <c r="L196" s="6">
        <v>65796862</v>
      </c>
      <c r="M196" t="s">
        <v>1403</v>
      </c>
      <c r="O196">
        <f t="shared" si="66"/>
        <v>0</v>
      </c>
      <c r="P196" s="4">
        <f t="shared" si="67"/>
        <v>231</v>
      </c>
      <c r="Q196">
        <f t="shared" si="68"/>
        <v>194000</v>
      </c>
      <c r="R196">
        <f t="shared" si="69"/>
        <v>194000</v>
      </c>
      <c r="S196" t="str">
        <f t="shared" si="70"/>
        <v>13000000</v>
      </c>
      <c r="T196" t="str">
        <f t="shared" si="71"/>
        <v>13000000</v>
      </c>
      <c r="U196" t="str">
        <f t="shared" si="72"/>
        <v>13000000</v>
      </c>
      <c r="V196" t="str">
        <f t="shared" si="73"/>
        <v>13000000</v>
      </c>
      <c r="W196" t="str">
        <f t="shared" si="74"/>
        <v>13000000</v>
      </c>
      <c r="X196" t="str">
        <f t="shared" si="75"/>
        <v>13000000</v>
      </c>
      <c r="Y196" t="str">
        <f t="shared" si="76"/>
        <v>13000000</v>
      </c>
      <c r="Z196" t="str">
        <f t="shared" si="77"/>
        <v>13000000</v>
      </c>
      <c r="AA196" t="str">
        <f t="shared" si="78"/>
        <v>13000000</v>
      </c>
      <c r="AB196" t="str">
        <f t="shared" si="79"/>
        <v>13000000</v>
      </c>
      <c r="AC196" t="str">
        <f t="shared" si="80"/>
        <v>13000000</v>
      </c>
      <c r="AD196" t="str">
        <f t="shared" si="80"/>
        <v>13000000</v>
      </c>
      <c r="AE196">
        <f t="shared" si="81"/>
        <v>13000000</v>
      </c>
      <c r="AF196">
        <f t="shared" si="82"/>
        <v>65796862</v>
      </c>
      <c r="AG196">
        <f t="shared" si="83"/>
        <v>65796862</v>
      </c>
      <c r="AH196">
        <f t="shared" si="84"/>
        <v>8.1</v>
      </c>
      <c r="AI196">
        <f t="shared" si="85"/>
        <v>231</v>
      </c>
      <c r="AJ196">
        <f t="shared" si="86"/>
        <v>1993</v>
      </c>
      <c r="AK196">
        <f t="shared" si="87"/>
        <v>65796862</v>
      </c>
    </row>
    <row r="197" spans="1:37" x14ac:dyDescent="0.3">
      <c r="A197" s="6">
        <v>196</v>
      </c>
      <c r="B197" t="s">
        <v>1404</v>
      </c>
      <c r="C197" s="5">
        <v>8.1</v>
      </c>
      <c r="D197" t="s">
        <v>604</v>
      </c>
      <c r="E197" s="6">
        <v>826</v>
      </c>
      <c r="F197">
        <v>1000000</v>
      </c>
      <c r="G197" t="s">
        <v>1406</v>
      </c>
      <c r="H197" t="s">
        <v>1407</v>
      </c>
      <c r="I197">
        <v>2001</v>
      </c>
      <c r="J197">
        <v>92</v>
      </c>
      <c r="K197" s="6">
        <v>115000000</v>
      </c>
      <c r="L197" s="6">
        <v>579770299</v>
      </c>
      <c r="M197" t="s">
        <v>21</v>
      </c>
      <c r="O197">
        <f t="shared" si="66"/>
        <v>0</v>
      </c>
      <c r="P197" s="4">
        <f t="shared" si="67"/>
        <v>826</v>
      </c>
      <c r="Q197">
        <f t="shared" si="68"/>
        <v>1000000</v>
      </c>
      <c r="R197">
        <f t="shared" si="69"/>
        <v>1000000</v>
      </c>
      <c r="S197" t="str">
        <f t="shared" si="70"/>
        <v>115000000</v>
      </c>
      <c r="T197" t="str">
        <f t="shared" si="71"/>
        <v>115000000</v>
      </c>
      <c r="U197" t="str">
        <f t="shared" si="72"/>
        <v>115000000</v>
      </c>
      <c r="V197" t="str">
        <f t="shared" si="73"/>
        <v>115000000</v>
      </c>
      <c r="W197" t="str">
        <f t="shared" si="74"/>
        <v>115000000</v>
      </c>
      <c r="X197" t="str">
        <f t="shared" si="75"/>
        <v>115000000</v>
      </c>
      <c r="Y197" t="str">
        <f t="shared" si="76"/>
        <v>115000000</v>
      </c>
      <c r="Z197" t="str">
        <f t="shared" si="77"/>
        <v>115000000</v>
      </c>
      <c r="AA197" t="str">
        <f t="shared" si="78"/>
        <v>115000000</v>
      </c>
      <c r="AB197" t="str">
        <f t="shared" si="79"/>
        <v>115000000</v>
      </c>
      <c r="AC197" t="str">
        <f t="shared" si="80"/>
        <v>115000000</v>
      </c>
      <c r="AD197" t="str">
        <f t="shared" si="80"/>
        <v>115000000</v>
      </c>
      <c r="AE197">
        <f t="shared" si="81"/>
        <v>115000000</v>
      </c>
      <c r="AF197">
        <f t="shared" si="82"/>
        <v>579770299</v>
      </c>
      <c r="AG197">
        <f t="shared" si="83"/>
        <v>579770299</v>
      </c>
      <c r="AH197">
        <f t="shared" si="84"/>
        <v>8.1</v>
      </c>
      <c r="AI197">
        <f t="shared" si="85"/>
        <v>826</v>
      </c>
      <c r="AJ197">
        <f t="shared" si="86"/>
        <v>2001</v>
      </c>
      <c r="AK197">
        <f t="shared" si="87"/>
        <v>579770299</v>
      </c>
    </row>
    <row r="198" spans="1:37" x14ac:dyDescent="0.3">
      <c r="A198" s="6">
        <v>197</v>
      </c>
      <c r="B198" t="s">
        <v>1411</v>
      </c>
      <c r="C198" s="5">
        <v>8.1</v>
      </c>
      <c r="D198" t="s">
        <v>604</v>
      </c>
      <c r="E198" s="6">
        <v>942</v>
      </c>
      <c r="F198">
        <v>872000</v>
      </c>
      <c r="G198" t="s">
        <v>1414</v>
      </c>
      <c r="H198" t="s">
        <v>1414</v>
      </c>
      <c r="I198">
        <v>2007</v>
      </c>
      <c r="J198">
        <v>111</v>
      </c>
      <c r="K198" s="6">
        <v>150000000</v>
      </c>
      <c r="L198" s="6">
        <v>623729380</v>
      </c>
      <c r="M198" t="s">
        <v>21</v>
      </c>
      <c r="O198">
        <f t="shared" si="66"/>
        <v>0</v>
      </c>
      <c r="P198" s="4">
        <f t="shared" si="67"/>
        <v>942</v>
      </c>
      <c r="Q198">
        <f t="shared" si="68"/>
        <v>872000</v>
      </c>
      <c r="R198">
        <f t="shared" si="69"/>
        <v>872000</v>
      </c>
      <c r="S198" t="str">
        <f t="shared" si="70"/>
        <v>150000000</v>
      </c>
      <c r="T198" t="str">
        <f t="shared" si="71"/>
        <v>150000000</v>
      </c>
      <c r="U198" t="str">
        <f t="shared" si="72"/>
        <v>150000000</v>
      </c>
      <c r="V198" t="str">
        <f t="shared" si="73"/>
        <v>150000000</v>
      </c>
      <c r="W198" t="str">
        <f t="shared" si="74"/>
        <v>150000000</v>
      </c>
      <c r="X198" t="str">
        <f t="shared" si="75"/>
        <v>150000000</v>
      </c>
      <c r="Y198" t="str">
        <f t="shared" si="76"/>
        <v>150000000</v>
      </c>
      <c r="Z198" t="str">
        <f t="shared" si="77"/>
        <v>150000000</v>
      </c>
      <c r="AA198" t="str">
        <f t="shared" si="78"/>
        <v>150000000</v>
      </c>
      <c r="AB198" t="str">
        <f t="shared" si="79"/>
        <v>150000000</v>
      </c>
      <c r="AC198" t="str">
        <f t="shared" si="80"/>
        <v>150000000</v>
      </c>
      <c r="AD198" t="str">
        <f t="shared" si="80"/>
        <v>150000000</v>
      </c>
      <c r="AE198">
        <f t="shared" si="81"/>
        <v>150000000</v>
      </c>
      <c r="AF198">
        <f t="shared" si="82"/>
        <v>623729380</v>
      </c>
      <c r="AG198">
        <f t="shared" si="83"/>
        <v>623729380</v>
      </c>
      <c r="AH198">
        <f t="shared" si="84"/>
        <v>8.1</v>
      </c>
      <c r="AI198">
        <f t="shared" si="85"/>
        <v>942</v>
      </c>
      <c r="AJ198">
        <f t="shared" si="86"/>
        <v>2007</v>
      </c>
      <c r="AK198">
        <f t="shared" si="87"/>
        <v>623729380</v>
      </c>
    </row>
    <row r="199" spans="1:37" x14ac:dyDescent="0.3">
      <c r="A199" s="6">
        <v>198</v>
      </c>
      <c r="B199" t="s">
        <v>1416</v>
      </c>
      <c r="C199" s="5">
        <v>8.1</v>
      </c>
      <c r="D199" t="s">
        <v>1417</v>
      </c>
      <c r="E199" s="6">
        <v>291</v>
      </c>
      <c r="F199">
        <v>123000</v>
      </c>
      <c r="G199" t="s">
        <v>425</v>
      </c>
      <c r="H199" t="s">
        <v>425</v>
      </c>
      <c r="I199">
        <v>1925</v>
      </c>
      <c r="J199">
        <v>95</v>
      </c>
      <c r="K199" s="6">
        <v>923000</v>
      </c>
      <c r="L199" s="6">
        <v>31490</v>
      </c>
      <c r="M199" t="s">
        <v>21</v>
      </c>
      <c r="O199">
        <f t="shared" si="66"/>
        <v>0</v>
      </c>
      <c r="P199" s="4">
        <f t="shared" si="67"/>
        <v>291</v>
      </c>
      <c r="Q199">
        <f t="shared" si="68"/>
        <v>123000</v>
      </c>
      <c r="R199">
        <f t="shared" si="69"/>
        <v>123000</v>
      </c>
      <c r="S199" t="str">
        <f t="shared" si="70"/>
        <v>923000</v>
      </c>
      <c r="T199" t="str">
        <f t="shared" si="71"/>
        <v>923000</v>
      </c>
      <c r="U199" t="str">
        <f t="shared" si="72"/>
        <v>923000</v>
      </c>
      <c r="V199" t="str">
        <f t="shared" si="73"/>
        <v>923000</v>
      </c>
      <c r="W199" t="str">
        <f t="shared" si="74"/>
        <v>923000</v>
      </c>
      <c r="X199" t="str">
        <f t="shared" si="75"/>
        <v>923000</v>
      </c>
      <c r="Y199" t="str">
        <f t="shared" si="76"/>
        <v>923000</v>
      </c>
      <c r="Z199" t="str">
        <f t="shared" si="77"/>
        <v>923000</v>
      </c>
      <c r="AA199" t="str">
        <f t="shared" si="78"/>
        <v>923000</v>
      </c>
      <c r="AB199" t="str">
        <f t="shared" si="79"/>
        <v>923000</v>
      </c>
      <c r="AC199" t="str">
        <f t="shared" si="80"/>
        <v>923000</v>
      </c>
      <c r="AD199" t="str">
        <f t="shared" si="80"/>
        <v>923000</v>
      </c>
      <c r="AE199">
        <f t="shared" si="81"/>
        <v>923000</v>
      </c>
      <c r="AF199">
        <f t="shared" si="82"/>
        <v>31490</v>
      </c>
      <c r="AG199">
        <f t="shared" si="83"/>
        <v>31490</v>
      </c>
      <c r="AH199">
        <f t="shared" si="84"/>
        <v>8.1</v>
      </c>
      <c r="AI199">
        <f t="shared" si="85"/>
        <v>291</v>
      </c>
      <c r="AJ199">
        <f t="shared" si="86"/>
        <v>1925</v>
      </c>
      <c r="AK199">
        <f t="shared" si="87"/>
        <v>31490</v>
      </c>
    </row>
    <row r="200" spans="1:37" x14ac:dyDescent="0.3">
      <c r="A200" s="6">
        <v>199</v>
      </c>
      <c r="B200" t="s">
        <v>1423</v>
      </c>
      <c r="C200" s="5">
        <v>8.1</v>
      </c>
      <c r="D200" t="s">
        <v>1424</v>
      </c>
      <c r="E200" s="6">
        <v>303</v>
      </c>
      <c r="F200">
        <v>226000</v>
      </c>
      <c r="G200" t="s">
        <v>1427</v>
      </c>
      <c r="H200" t="s">
        <v>1428</v>
      </c>
      <c r="I200">
        <v>2014</v>
      </c>
      <c r="J200">
        <v>122</v>
      </c>
      <c r="K200" s="6">
        <v>3300000</v>
      </c>
      <c r="L200" s="6">
        <v>31478893</v>
      </c>
      <c r="M200" t="s">
        <v>1430</v>
      </c>
      <c r="O200">
        <f t="shared" si="66"/>
        <v>0</v>
      </c>
      <c r="P200" s="4">
        <f t="shared" si="67"/>
        <v>303</v>
      </c>
      <c r="Q200">
        <f t="shared" si="68"/>
        <v>226000</v>
      </c>
      <c r="R200">
        <f t="shared" si="69"/>
        <v>226000</v>
      </c>
      <c r="S200" t="str">
        <f t="shared" si="70"/>
        <v>3300000</v>
      </c>
      <c r="T200" t="str">
        <f t="shared" si="71"/>
        <v>3300000</v>
      </c>
      <c r="U200" t="str">
        <f t="shared" si="72"/>
        <v>3300000</v>
      </c>
      <c r="V200" t="str">
        <f t="shared" si="73"/>
        <v>3300000</v>
      </c>
      <c r="W200" t="str">
        <f t="shared" si="74"/>
        <v>3300000</v>
      </c>
      <c r="X200" t="str">
        <f t="shared" si="75"/>
        <v>3300000</v>
      </c>
      <c r="Y200" t="str">
        <f t="shared" si="76"/>
        <v>3300000</v>
      </c>
      <c r="Z200" t="str">
        <f t="shared" si="77"/>
        <v>3300000</v>
      </c>
      <c r="AA200" t="str">
        <f t="shared" si="78"/>
        <v>3300000</v>
      </c>
      <c r="AB200" t="str">
        <f t="shared" si="79"/>
        <v>3300000</v>
      </c>
      <c r="AC200" t="str">
        <f t="shared" si="80"/>
        <v>3300000</v>
      </c>
      <c r="AD200" t="str">
        <f t="shared" si="80"/>
        <v>3300000</v>
      </c>
      <c r="AE200">
        <f t="shared" si="81"/>
        <v>3300000</v>
      </c>
      <c r="AF200">
        <f t="shared" si="82"/>
        <v>31478893</v>
      </c>
      <c r="AG200">
        <f t="shared" si="83"/>
        <v>31478893</v>
      </c>
      <c r="AH200">
        <f t="shared" si="84"/>
        <v>8.1</v>
      </c>
      <c r="AI200">
        <f t="shared" si="85"/>
        <v>303</v>
      </c>
      <c r="AJ200">
        <f t="shared" si="86"/>
        <v>2014</v>
      </c>
      <c r="AK200">
        <f t="shared" si="87"/>
        <v>31478893</v>
      </c>
    </row>
    <row r="201" spans="1:37" x14ac:dyDescent="0.3">
      <c r="A201" s="6">
        <v>200</v>
      </c>
      <c r="B201" t="s">
        <v>1431</v>
      </c>
      <c r="C201" s="5">
        <v>8.1</v>
      </c>
      <c r="D201" t="s">
        <v>1432</v>
      </c>
      <c r="E201" s="6">
        <v>776</v>
      </c>
      <c r="F201">
        <v>833000</v>
      </c>
      <c r="G201" t="s">
        <v>1434</v>
      </c>
      <c r="H201" t="s">
        <v>1435</v>
      </c>
      <c r="I201">
        <v>2010</v>
      </c>
      <c r="J201">
        <v>98</v>
      </c>
      <c r="K201" s="6">
        <v>165000000</v>
      </c>
      <c r="L201" s="6">
        <v>494879860</v>
      </c>
      <c r="M201" t="s">
        <v>1437</v>
      </c>
      <c r="O201">
        <f t="shared" si="66"/>
        <v>0</v>
      </c>
      <c r="P201" s="4">
        <f t="shared" si="67"/>
        <v>776</v>
      </c>
      <c r="Q201">
        <f t="shared" si="68"/>
        <v>833000</v>
      </c>
      <c r="R201">
        <f t="shared" si="69"/>
        <v>833000</v>
      </c>
      <c r="S201" t="str">
        <f t="shared" si="70"/>
        <v>165000000</v>
      </c>
      <c r="T201" t="str">
        <f t="shared" si="71"/>
        <v>165000000</v>
      </c>
      <c r="U201" t="str">
        <f t="shared" si="72"/>
        <v>165000000</v>
      </c>
      <c r="V201" t="str">
        <f t="shared" si="73"/>
        <v>165000000</v>
      </c>
      <c r="W201" t="str">
        <f t="shared" si="74"/>
        <v>165000000</v>
      </c>
      <c r="X201" t="str">
        <f t="shared" si="75"/>
        <v>165000000</v>
      </c>
      <c r="Y201" t="str">
        <f t="shared" si="76"/>
        <v>165000000</v>
      </c>
      <c r="Z201" t="str">
        <f t="shared" si="77"/>
        <v>165000000</v>
      </c>
      <c r="AA201" t="str">
        <f t="shared" si="78"/>
        <v>165000000</v>
      </c>
      <c r="AB201" t="str">
        <f t="shared" si="79"/>
        <v>165000000</v>
      </c>
      <c r="AC201" t="str">
        <f t="shared" si="80"/>
        <v>165000000</v>
      </c>
      <c r="AD201" t="str">
        <f t="shared" si="80"/>
        <v>165000000</v>
      </c>
      <c r="AE201">
        <f t="shared" si="81"/>
        <v>165000000</v>
      </c>
      <c r="AF201">
        <f t="shared" si="82"/>
        <v>494879860</v>
      </c>
      <c r="AG201">
        <f t="shared" si="83"/>
        <v>494879860</v>
      </c>
      <c r="AH201">
        <f t="shared" si="84"/>
        <v>8.1</v>
      </c>
      <c r="AI201">
        <f t="shared" si="85"/>
        <v>776</v>
      </c>
      <c r="AJ201">
        <f t="shared" si="86"/>
        <v>2010</v>
      </c>
      <c r="AK201">
        <f t="shared" si="87"/>
        <v>494879860</v>
      </c>
    </row>
    <row r="202" spans="1:37" x14ac:dyDescent="0.3">
      <c r="A202" s="6">
        <v>201</v>
      </c>
      <c r="B202" t="s">
        <v>1438</v>
      </c>
      <c r="C202" s="5">
        <v>8.1999999999999993</v>
      </c>
      <c r="D202" t="s">
        <v>1439</v>
      </c>
      <c r="E202" s="6">
        <v>399</v>
      </c>
      <c r="F202">
        <v>61000</v>
      </c>
      <c r="G202" t="s">
        <v>1442</v>
      </c>
      <c r="H202" t="s">
        <v>1443</v>
      </c>
      <c r="I202">
        <v>1924</v>
      </c>
      <c r="J202">
        <v>45</v>
      </c>
      <c r="K202" s="6" t="s">
        <v>360</v>
      </c>
      <c r="L202" s="6">
        <v>399</v>
      </c>
      <c r="M202" t="s">
        <v>21</v>
      </c>
      <c r="O202">
        <f t="shared" si="66"/>
        <v>0</v>
      </c>
      <c r="P202" s="4">
        <f t="shared" si="67"/>
        <v>399</v>
      </c>
      <c r="Q202">
        <f t="shared" si="68"/>
        <v>61000</v>
      </c>
      <c r="R202">
        <f t="shared" si="69"/>
        <v>61000</v>
      </c>
      <c r="S202" t="str">
        <f t="shared" si="70"/>
        <v>Bilgi yok</v>
      </c>
      <c r="T202" t="str">
        <f t="shared" si="71"/>
        <v>Bilgi yok</v>
      </c>
      <c r="U202" t="str">
        <f t="shared" si="72"/>
        <v>Bilgi yok</v>
      </c>
      <c r="V202" t="str">
        <f t="shared" si="73"/>
        <v>Bilgi yok</v>
      </c>
      <c r="W202" t="str">
        <f t="shared" si="74"/>
        <v>Bilgi yok</v>
      </c>
      <c r="X202" t="str">
        <f t="shared" si="75"/>
        <v>Bilgi yok</v>
      </c>
      <c r="Y202" t="str">
        <f t="shared" si="76"/>
        <v>Bilgi yok</v>
      </c>
      <c r="Z202" t="str">
        <f t="shared" si="77"/>
        <v>Bilgi yok</v>
      </c>
      <c r="AA202" t="str">
        <f t="shared" si="78"/>
        <v>Bilgi yok</v>
      </c>
      <c r="AB202" t="str">
        <f t="shared" si="79"/>
        <v>Bilgi yok</v>
      </c>
      <c r="AC202" t="str">
        <f t="shared" si="80"/>
        <v>Bilgi yok</v>
      </c>
      <c r="AD202" t="str">
        <f t="shared" si="80"/>
        <v>Bilgi yok</v>
      </c>
      <c r="AE202" t="str">
        <f t="shared" si="81"/>
        <v>Bilgi yok</v>
      </c>
      <c r="AF202">
        <f t="shared" si="82"/>
        <v>399</v>
      </c>
      <c r="AG202">
        <f t="shared" si="83"/>
        <v>399</v>
      </c>
      <c r="AH202">
        <f t="shared" si="84"/>
        <v>8.1999999999999993</v>
      </c>
      <c r="AI202">
        <f t="shared" si="85"/>
        <v>399</v>
      </c>
      <c r="AJ202">
        <f t="shared" si="86"/>
        <v>1924</v>
      </c>
      <c r="AK202">
        <f t="shared" si="87"/>
        <v>399</v>
      </c>
    </row>
    <row r="203" spans="1:37" x14ac:dyDescent="0.3">
      <c r="A203" s="6">
        <v>202</v>
      </c>
      <c r="B203" t="s">
        <v>1447</v>
      </c>
      <c r="C203" s="5">
        <v>8.1</v>
      </c>
      <c r="D203" t="s">
        <v>1448</v>
      </c>
      <c r="E203" s="6">
        <v>1500</v>
      </c>
      <c r="F203">
        <v>687000</v>
      </c>
      <c r="G203" t="s">
        <v>1450</v>
      </c>
      <c r="H203" t="s">
        <v>1451</v>
      </c>
      <c r="I203">
        <v>1975</v>
      </c>
      <c r="J203">
        <v>124</v>
      </c>
      <c r="K203" s="6">
        <v>7000000</v>
      </c>
      <c r="L203" s="6">
        <v>477916625</v>
      </c>
      <c r="M203" t="s">
        <v>21</v>
      </c>
      <c r="O203">
        <f t="shared" si="66"/>
        <v>0</v>
      </c>
      <c r="P203" s="4">
        <f t="shared" si="67"/>
        <v>1500</v>
      </c>
      <c r="Q203">
        <f t="shared" si="68"/>
        <v>687000</v>
      </c>
      <c r="R203">
        <f t="shared" si="69"/>
        <v>687000</v>
      </c>
      <c r="S203" t="str">
        <f t="shared" si="70"/>
        <v>7000000</v>
      </c>
      <c r="T203" t="str">
        <f t="shared" si="71"/>
        <v>7000000</v>
      </c>
      <c r="U203" t="str">
        <f t="shared" si="72"/>
        <v>7000000</v>
      </c>
      <c r="V203" t="str">
        <f t="shared" si="73"/>
        <v>7000000</v>
      </c>
      <c r="W203" t="str">
        <f t="shared" si="74"/>
        <v>7000000</v>
      </c>
      <c r="X203" t="str">
        <f t="shared" si="75"/>
        <v>7000000</v>
      </c>
      <c r="Y203" t="str">
        <f t="shared" si="76"/>
        <v>7000000</v>
      </c>
      <c r="Z203" t="str">
        <f t="shared" si="77"/>
        <v>7000000</v>
      </c>
      <c r="AA203" t="str">
        <f t="shared" si="78"/>
        <v>7000000</v>
      </c>
      <c r="AB203" t="str">
        <f t="shared" si="79"/>
        <v>7000000</v>
      </c>
      <c r="AC203" t="str">
        <f t="shared" si="80"/>
        <v>7000000</v>
      </c>
      <c r="AD203" t="str">
        <f t="shared" si="80"/>
        <v>7000000</v>
      </c>
      <c r="AE203">
        <f t="shared" si="81"/>
        <v>7000000</v>
      </c>
      <c r="AF203">
        <f t="shared" si="82"/>
        <v>477916625</v>
      </c>
      <c r="AG203">
        <f t="shared" si="83"/>
        <v>477916625</v>
      </c>
      <c r="AH203">
        <f t="shared" si="84"/>
        <v>8.1</v>
      </c>
      <c r="AI203">
        <f t="shared" si="85"/>
        <v>1500</v>
      </c>
      <c r="AJ203">
        <f t="shared" si="86"/>
        <v>1975</v>
      </c>
      <c r="AK203">
        <f t="shared" si="87"/>
        <v>477916625</v>
      </c>
    </row>
    <row r="204" spans="1:37" x14ac:dyDescent="0.3">
      <c r="A204" s="6">
        <v>203</v>
      </c>
      <c r="B204" t="s">
        <v>1453</v>
      </c>
      <c r="C204" s="5">
        <v>8.1</v>
      </c>
      <c r="D204" t="s">
        <v>223</v>
      </c>
      <c r="E204" s="6">
        <v>1200</v>
      </c>
      <c r="F204">
        <v>373000</v>
      </c>
      <c r="G204" t="s">
        <v>1455</v>
      </c>
      <c r="H204" t="s">
        <v>1455</v>
      </c>
      <c r="I204">
        <v>1978</v>
      </c>
      <c r="J204">
        <v>183</v>
      </c>
      <c r="K204" s="6">
        <v>15000000</v>
      </c>
      <c r="L204" s="6">
        <v>49080126</v>
      </c>
      <c r="M204" t="s">
        <v>43</v>
      </c>
      <c r="O204">
        <f t="shared" si="66"/>
        <v>0</v>
      </c>
      <c r="P204" s="4">
        <f t="shared" si="67"/>
        <v>1200</v>
      </c>
      <c r="Q204">
        <f t="shared" si="68"/>
        <v>373000</v>
      </c>
      <c r="R204">
        <f t="shared" si="69"/>
        <v>373000</v>
      </c>
      <c r="S204" t="str">
        <f t="shared" si="70"/>
        <v>15000000</v>
      </c>
      <c r="T204" t="str">
        <f t="shared" si="71"/>
        <v>15000000</v>
      </c>
      <c r="U204" t="str">
        <f t="shared" si="72"/>
        <v>15000000</v>
      </c>
      <c r="V204" t="str">
        <f t="shared" si="73"/>
        <v>15000000</v>
      </c>
      <c r="W204" t="str">
        <f t="shared" si="74"/>
        <v>15000000</v>
      </c>
      <c r="X204" t="str">
        <f t="shared" si="75"/>
        <v>15000000</v>
      </c>
      <c r="Y204" t="str">
        <f t="shared" si="76"/>
        <v>15000000</v>
      </c>
      <c r="Z204" t="str">
        <f t="shared" si="77"/>
        <v>15000000</v>
      </c>
      <c r="AA204" t="str">
        <f t="shared" si="78"/>
        <v>15000000</v>
      </c>
      <c r="AB204" t="str">
        <f t="shared" si="79"/>
        <v>15000000</v>
      </c>
      <c r="AC204" t="str">
        <f t="shared" si="80"/>
        <v>15000000</v>
      </c>
      <c r="AD204" t="str">
        <f t="shared" si="80"/>
        <v>15000000</v>
      </c>
      <c r="AE204">
        <f t="shared" si="81"/>
        <v>15000000</v>
      </c>
      <c r="AF204">
        <f t="shared" si="82"/>
        <v>49080126</v>
      </c>
      <c r="AG204">
        <f t="shared" si="83"/>
        <v>49080126</v>
      </c>
      <c r="AH204">
        <f t="shared" si="84"/>
        <v>8.1</v>
      </c>
      <c r="AI204">
        <f t="shared" si="85"/>
        <v>1200</v>
      </c>
      <c r="AJ204">
        <f t="shared" si="86"/>
        <v>1978</v>
      </c>
      <c r="AK204">
        <f t="shared" si="87"/>
        <v>49080126</v>
      </c>
    </row>
    <row r="205" spans="1:37" x14ac:dyDescent="0.3">
      <c r="A205" s="6">
        <v>204</v>
      </c>
      <c r="B205" t="s">
        <v>1459</v>
      </c>
      <c r="C205" s="5">
        <v>8.1</v>
      </c>
      <c r="D205" t="s">
        <v>1460</v>
      </c>
      <c r="E205" s="6">
        <v>278</v>
      </c>
      <c r="F205">
        <v>194000</v>
      </c>
      <c r="G205" t="s">
        <v>1462</v>
      </c>
      <c r="H205" t="s">
        <v>1462</v>
      </c>
      <c r="I205">
        <v>2009</v>
      </c>
      <c r="J205">
        <v>92</v>
      </c>
      <c r="K205" s="6">
        <v>8240000</v>
      </c>
      <c r="L205" s="6">
        <v>1740791</v>
      </c>
      <c r="M205" t="s">
        <v>1465</v>
      </c>
      <c r="O205">
        <f t="shared" si="66"/>
        <v>0</v>
      </c>
      <c r="P205" s="4">
        <f t="shared" si="67"/>
        <v>278</v>
      </c>
      <c r="Q205">
        <f t="shared" si="68"/>
        <v>194000</v>
      </c>
      <c r="R205">
        <f t="shared" si="69"/>
        <v>194000</v>
      </c>
      <c r="S205" t="str">
        <f t="shared" si="70"/>
        <v>8240000</v>
      </c>
      <c r="T205" t="str">
        <f t="shared" si="71"/>
        <v>8240000</v>
      </c>
      <c r="U205" t="str">
        <f t="shared" si="72"/>
        <v>8240000</v>
      </c>
      <c r="V205" t="str">
        <f t="shared" si="73"/>
        <v>8240000</v>
      </c>
      <c r="W205" t="str">
        <f t="shared" si="74"/>
        <v>8240000</v>
      </c>
      <c r="X205" t="str">
        <f t="shared" si="75"/>
        <v>8240000</v>
      </c>
      <c r="Y205" t="str">
        <f t="shared" si="76"/>
        <v>8240000</v>
      </c>
      <c r="Z205" t="str">
        <f t="shared" si="77"/>
        <v>8240000</v>
      </c>
      <c r="AA205" t="str">
        <f t="shared" si="78"/>
        <v>8240000</v>
      </c>
      <c r="AB205" t="str">
        <f t="shared" si="79"/>
        <v>8240000</v>
      </c>
      <c r="AC205" t="str">
        <f t="shared" si="80"/>
        <v>8240000</v>
      </c>
      <c r="AD205" t="str">
        <f t="shared" si="80"/>
        <v>8240000</v>
      </c>
      <c r="AE205">
        <f t="shared" si="81"/>
        <v>8240000</v>
      </c>
      <c r="AF205">
        <f t="shared" si="82"/>
        <v>1740791</v>
      </c>
      <c r="AG205">
        <f t="shared" si="83"/>
        <v>1740791</v>
      </c>
      <c r="AH205">
        <f t="shared" si="84"/>
        <v>8.1</v>
      </c>
      <c r="AI205">
        <f t="shared" si="85"/>
        <v>278</v>
      </c>
      <c r="AJ205">
        <f t="shared" si="86"/>
        <v>2009</v>
      </c>
      <c r="AK205">
        <f t="shared" si="87"/>
        <v>1740791</v>
      </c>
    </row>
    <row r="206" spans="1:37" x14ac:dyDescent="0.3">
      <c r="A206" s="6">
        <v>205</v>
      </c>
      <c r="B206" t="s">
        <v>1466</v>
      </c>
      <c r="C206" s="5">
        <v>8.1</v>
      </c>
      <c r="D206" t="s">
        <v>1467</v>
      </c>
      <c r="E206" s="6">
        <v>374</v>
      </c>
      <c r="F206">
        <v>102000</v>
      </c>
      <c r="G206" t="s">
        <v>1470</v>
      </c>
      <c r="H206" t="s">
        <v>1471</v>
      </c>
      <c r="I206">
        <v>1926</v>
      </c>
      <c r="J206">
        <v>78</v>
      </c>
      <c r="K206" s="6">
        <v>750000</v>
      </c>
      <c r="L206" s="6">
        <v>612</v>
      </c>
      <c r="M206" t="s">
        <v>21</v>
      </c>
      <c r="O206">
        <f t="shared" si="66"/>
        <v>0</v>
      </c>
      <c r="P206" s="4">
        <f t="shared" si="67"/>
        <v>374</v>
      </c>
      <c r="Q206">
        <f t="shared" si="68"/>
        <v>102000</v>
      </c>
      <c r="R206">
        <f t="shared" si="69"/>
        <v>102000</v>
      </c>
      <c r="S206" t="str">
        <f t="shared" si="70"/>
        <v>750000</v>
      </c>
      <c r="T206" t="str">
        <f t="shared" si="71"/>
        <v>750000</v>
      </c>
      <c r="U206" t="str">
        <f t="shared" si="72"/>
        <v>750000</v>
      </c>
      <c r="V206" t="str">
        <f t="shared" si="73"/>
        <v>750000</v>
      </c>
      <c r="W206" t="str">
        <f t="shared" si="74"/>
        <v>750000</v>
      </c>
      <c r="X206" t="str">
        <f t="shared" si="75"/>
        <v>750000</v>
      </c>
      <c r="Y206" t="str">
        <f t="shared" si="76"/>
        <v>750000</v>
      </c>
      <c r="Z206" t="str">
        <f t="shared" si="77"/>
        <v>750000</v>
      </c>
      <c r="AA206" t="str">
        <f t="shared" si="78"/>
        <v>750000</v>
      </c>
      <c r="AB206" t="str">
        <f t="shared" si="79"/>
        <v>750000</v>
      </c>
      <c r="AC206" t="str">
        <f t="shared" si="80"/>
        <v>750000</v>
      </c>
      <c r="AD206" t="str">
        <f t="shared" si="80"/>
        <v>750000</v>
      </c>
      <c r="AE206">
        <f t="shared" si="81"/>
        <v>750000</v>
      </c>
      <c r="AF206">
        <f t="shared" si="82"/>
        <v>612</v>
      </c>
      <c r="AG206">
        <f t="shared" si="83"/>
        <v>612</v>
      </c>
      <c r="AH206">
        <f t="shared" si="84"/>
        <v>8.1</v>
      </c>
      <c r="AI206">
        <f t="shared" si="85"/>
        <v>374</v>
      </c>
      <c r="AJ206">
        <f t="shared" si="86"/>
        <v>1926</v>
      </c>
      <c r="AK206">
        <f t="shared" si="87"/>
        <v>612</v>
      </c>
    </row>
    <row r="207" spans="1:37" x14ac:dyDescent="0.3">
      <c r="A207" s="6">
        <v>206</v>
      </c>
      <c r="B207" t="s">
        <v>1476</v>
      </c>
      <c r="C207" s="5">
        <v>8.1</v>
      </c>
      <c r="D207" t="s">
        <v>974</v>
      </c>
      <c r="E207" s="6">
        <v>1700</v>
      </c>
      <c r="F207">
        <v>513000</v>
      </c>
      <c r="G207" t="s">
        <v>1478</v>
      </c>
      <c r="H207" t="s">
        <v>1479</v>
      </c>
      <c r="I207">
        <v>2019</v>
      </c>
      <c r="J207">
        <v>152</v>
      </c>
      <c r="K207" s="6">
        <v>97600000</v>
      </c>
      <c r="L207" s="6">
        <v>226299480</v>
      </c>
      <c r="M207" t="s">
        <v>21</v>
      </c>
      <c r="O207">
        <f t="shared" si="66"/>
        <v>0</v>
      </c>
      <c r="P207" s="4">
        <f t="shared" si="67"/>
        <v>1700</v>
      </c>
      <c r="Q207">
        <f t="shared" si="68"/>
        <v>513000</v>
      </c>
      <c r="R207">
        <f t="shared" si="69"/>
        <v>513000</v>
      </c>
      <c r="S207" t="str">
        <f t="shared" si="70"/>
        <v>97600000</v>
      </c>
      <c r="T207" t="str">
        <f t="shared" si="71"/>
        <v>97600000</v>
      </c>
      <c r="U207" t="str">
        <f t="shared" si="72"/>
        <v>97600000</v>
      </c>
      <c r="V207" t="str">
        <f t="shared" si="73"/>
        <v>97600000</v>
      </c>
      <c r="W207" t="str">
        <f t="shared" si="74"/>
        <v>97600000</v>
      </c>
      <c r="X207" t="str">
        <f t="shared" si="75"/>
        <v>97600000</v>
      </c>
      <c r="Y207" t="str">
        <f t="shared" si="76"/>
        <v>97600000</v>
      </c>
      <c r="Z207" t="str">
        <f t="shared" si="77"/>
        <v>97600000</v>
      </c>
      <c r="AA207" t="str">
        <f t="shared" si="78"/>
        <v>97600000</v>
      </c>
      <c r="AB207" t="str">
        <f t="shared" si="79"/>
        <v>97600000</v>
      </c>
      <c r="AC207" t="str">
        <f t="shared" si="80"/>
        <v>97600000</v>
      </c>
      <c r="AD207" t="str">
        <f t="shared" si="80"/>
        <v>97600000</v>
      </c>
      <c r="AE207">
        <f t="shared" si="81"/>
        <v>97600000</v>
      </c>
      <c r="AF207">
        <f t="shared" si="82"/>
        <v>226299480</v>
      </c>
      <c r="AG207">
        <f t="shared" si="83"/>
        <v>226299480</v>
      </c>
      <c r="AH207">
        <f t="shared" si="84"/>
        <v>8.1</v>
      </c>
      <c r="AI207">
        <f t="shared" si="85"/>
        <v>1700</v>
      </c>
      <c r="AJ207">
        <f t="shared" si="86"/>
        <v>2019</v>
      </c>
      <c r="AK207">
        <f t="shared" si="87"/>
        <v>226299480</v>
      </c>
    </row>
    <row r="208" spans="1:37" x14ac:dyDescent="0.3">
      <c r="A208" s="6">
        <v>207</v>
      </c>
      <c r="B208" t="s">
        <v>1482</v>
      </c>
      <c r="C208" s="5">
        <v>8.1</v>
      </c>
      <c r="D208" t="s">
        <v>1483</v>
      </c>
      <c r="E208" s="6">
        <v>213</v>
      </c>
      <c r="F208">
        <v>69000</v>
      </c>
      <c r="G208" t="s">
        <v>1486</v>
      </c>
      <c r="H208" t="s">
        <v>1487</v>
      </c>
      <c r="I208">
        <v>1953</v>
      </c>
      <c r="J208">
        <v>156</v>
      </c>
      <c r="K208" s="6" t="s">
        <v>360</v>
      </c>
      <c r="L208" s="6">
        <v>22326</v>
      </c>
      <c r="M208" t="s">
        <v>1490</v>
      </c>
      <c r="O208">
        <f t="shared" si="66"/>
        <v>0</v>
      </c>
      <c r="P208" s="4">
        <f t="shared" si="67"/>
        <v>213</v>
      </c>
      <c r="Q208">
        <f t="shared" si="68"/>
        <v>69000</v>
      </c>
      <c r="R208">
        <f t="shared" si="69"/>
        <v>69000</v>
      </c>
      <c r="S208" t="str">
        <f t="shared" si="70"/>
        <v>Bilgi yok</v>
      </c>
      <c r="T208" t="str">
        <f t="shared" si="71"/>
        <v>Bilgi yok</v>
      </c>
      <c r="U208" t="str">
        <f t="shared" si="72"/>
        <v>Bilgi yok</v>
      </c>
      <c r="V208" t="str">
        <f t="shared" si="73"/>
        <v>Bilgi yok</v>
      </c>
      <c r="W208" t="str">
        <f t="shared" si="74"/>
        <v>Bilgi yok</v>
      </c>
      <c r="X208" t="str">
        <f t="shared" si="75"/>
        <v>Bilgi yok</v>
      </c>
      <c r="Y208" t="str">
        <f t="shared" si="76"/>
        <v>Bilgi yok</v>
      </c>
      <c r="Z208" t="str">
        <f t="shared" si="77"/>
        <v>Bilgi yok</v>
      </c>
      <c r="AA208" t="str">
        <f t="shared" si="78"/>
        <v>Bilgi yok</v>
      </c>
      <c r="AB208" t="str">
        <f t="shared" si="79"/>
        <v>Bilgi yok</v>
      </c>
      <c r="AC208" t="str">
        <f t="shared" si="80"/>
        <v>Bilgi yok</v>
      </c>
      <c r="AD208" t="str">
        <f t="shared" si="80"/>
        <v>Bilgi yok</v>
      </c>
      <c r="AE208" t="str">
        <f t="shared" si="81"/>
        <v>Bilgi yok</v>
      </c>
      <c r="AF208">
        <f t="shared" si="82"/>
        <v>22326</v>
      </c>
      <c r="AG208">
        <f t="shared" si="83"/>
        <v>22326</v>
      </c>
      <c r="AH208">
        <f t="shared" si="84"/>
        <v>8.1</v>
      </c>
      <c r="AI208">
        <f t="shared" si="85"/>
        <v>213</v>
      </c>
      <c r="AJ208">
        <f t="shared" si="86"/>
        <v>1953</v>
      </c>
      <c r="AK208">
        <f t="shared" si="87"/>
        <v>22326</v>
      </c>
    </row>
    <row r="209" spans="1:37" x14ac:dyDescent="0.3">
      <c r="A209" s="6">
        <v>208</v>
      </c>
      <c r="B209" t="s">
        <v>1491</v>
      </c>
      <c r="C209" s="5">
        <v>8.1</v>
      </c>
      <c r="D209" t="s">
        <v>337</v>
      </c>
      <c r="E209" s="6">
        <v>407</v>
      </c>
      <c r="F209">
        <v>171000</v>
      </c>
      <c r="G209" t="s">
        <v>1494</v>
      </c>
      <c r="H209" t="s">
        <v>1495</v>
      </c>
      <c r="I209">
        <v>1954</v>
      </c>
      <c r="J209">
        <v>108</v>
      </c>
      <c r="K209" s="6">
        <v>910000</v>
      </c>
      <c r="L209" s="6">
        <v>3768</v>
      </c>
      <c r="M209" t="s">
        <v>21</v>
      </c>
      <c r="O209">
        <f t="shared" si="66"/>
        <v>0</v>
      </c>
      <c r="P209" s="4">
        <f t="shared" si="67"/>
        <v>407</v>
      </c>
      <c r="Q209">
        <f t="shared" si="68"/>
        <v>171000</v>
      </c>
      <c r="R209">
        <f t="shared" si="69"/>
        <v>171000</v>
      </c>
      <c r="S209" t="str">
        <f t="shared" si="70"/>
        <v>910000</v>
      </c>
      <c r="T209" t="str">
        <f t="shared" si="71"/>
        <v>910000</v>
      </c>
      <c r="U209" t="str">
        <f t="shared" si="72"/>
        <v>910000</v>
      </c>
      <c r="V209" t="str">
        <f t="shared" si="73"/>
        <v>910000</v>
      </c>
      <c r="W209" t="str">
        <f t="shared" si="74"/>
        <v>910000</v>
      </c>
      <c r="X209" t="str">
        <f t="shared" si="75"/>
        <v>910000</v>
      </c>
      <c r="Y209" t="str">
        <f t="shared" si="76"/>
        <v>910000</v>
      </c>
      <c r="Z209" t="str">
        <f t="shared" si="77"/>
        <v>910000</v>
      </c>
      <c r="AA209" t="str">
        <f t="shared" si="78"/>
        <v>910000</v>
      </c>
      <c r="AB209" t="str">
        <f t="shared" si="79"/>
        <v>910000</v>
      </c>
      <c r="AC209" t="str">
        <f t="shared" si="80"/>
        <v>910000</v>
      </c>
      <c r="AD209" t="str">
        <f t="shared" si="80"/>
        <v>910000</v>
      </c>
      <c r="AE209">
        <f t="shared" si="81"/>
        <v>910000</v>
      </c>
      <c r="AF209">
        <f t="shared" si="82"/>
        <v>3768</v>
      </c>
      <c r="AG209">
        <f t="shared" si="83"/>
        <v>3768</v>
      </c>
      <c r="AH209">
        <f t="shared" si="84"/>
        <v>8.1</v>
      </c>
      <c r="AI209">
        <f t="shared" si="85"/>
        <v>407</v>
      </c>
      <c r="AJ209">
        <f t="shared" si="86"/>
        <v>1954</v>
      </c>
      <c r="AK209">
        <f t="shared" si="87"/>
        <v>3768</v>
      </c>
    </row>
    <row r="210" spans="1:37" x14ac:dyDescent="0.3">
      <c r="A210" s="6">
        <v>209</v>
      </c>
      <c r="B210" t="s">
        <v>1498</v>
      </c>
      <c r="C210" s="5">
        <v>8.1</v>
      </c>
      <c r="D210" t="s">
        <v>404</v>
      </c>
      <c r="E210" s="6">
        <v>360</v>
      </c>
      <c r="F210">
        <v>125000</v>
      </c>
      <c r="G210" t="s">
        <v>1500</v>
      </c>
      <c r="H210" t="s">
        <v>1501</v>
      </c>
      <c r="I210">
        <v>1939</v>
      </c>
      <c r="J210">
        <v>129</v>
      </c>
      <c r="K210" s="6">
        <v>1900000</v>
      </c>
      <c r="L210" s="6">
        <v>146123</v>
      </c>
      <c r="M210" t="s">
        <v>21</v>
      </c>
      <c r="O210">
        <f t="shared" si="66"/>
        <v>0</v>
      </c>
      <c r="P210" s="4">
        <f t="shared" si="67"/>
        <v>360</v>
      </c>
      <c r="Q210">
        <f t="shared" si="68"/>
        <v>125000</v>
      </c>
      <c r="R210">
        <f t="shared" si="69"/>
        <v>125000</v>
      </c>
      <c r="S210" t="str">
        <f t="shared" si="70"/>
        <v>1900000</v>
      </c>
      <c r="T210" t="str">
        <f t="shared" si="71"/>
        <v>1900000</v>
      </c>
      <c r="U210" t="str">
        <f t="shared" si="72"/>
        <v>1900000</v>
      </c>
      <c r="V210" t="str">
        <f t="shared" si="73"/>
        <v>1900000</v>
      </c>
      <c r="W210" t="str">
        <f t="shared" si="74"/>
        <v>1900000</v>
      </c>
      <c r="X210" t="str">
        <f t="shared" si="75"/>
        <v>1900000</v>
      </c>
      <c r="Y210" t="str">
        <f t="shared" si="76"/>
        <v>1900000</v>
      </c>
      <c r="Z210" t="str">
        <f t="shared" si="77"/>
        <v>1900000</v>
      </c>
      <c r="AA210" t="str">
        <f t="shared" si="78"/>
        <v>1900000</v>
      </c>
      <c r="AB210" t="str">
        <f t="shared" si="79"/>
        <v>1900000</v>
      </c>
      <c r="AC210" t="str">
        <f t="shared" si="80"/>
        <v>1900000</v>
      </c>
      <c r="AD210" t="str">
        <f t="shared" si="80"/>
        <v>1900000</v>
      </c>
      <c r="AE210">
        <f t="shared" si="81"/>
        <v>1900000</v>
      </c>
      <c r="AF210">
        <f t="shared" si="82"/>
        <v>146123</v>
      </c>
      <c r="AG210">
        <f t="shared" si="83"/>
        <v>146123</v>
      </c>
      <c r="AH210">
        <f t="shared" si="84"/>
        <v>8.1</v>
      </c>
      <c r="AI210">
        <f t="shared" si="85"/>
        <v>360</v>
      </c>
      <c r="AJ210">
        <f t="shared" si="86"/>
        <v>1939</v>
      </c>
      <c r="AK210">
        <f t="shared" si="87"/>
        <v>146123</v>
      </c>
    </row>
    <row r="211" spans="1:37" x14ac:dyDescent="0.3">
      <c r="A211" s="6">
        <v>210</v>
      </c>
      <c r="B211" t="s">
        <v>1504</v>
      </c>
      <c r="C211" s="5">
        <v>8.1</v>
      </c>
      <c r="D211" t="s">
        <v>108</v>
      </c>
      <c r="E211" s="6">
        <v>239</v>
      </c>
      <c r="F211">
        <v>119000</v>
      </c>
      <c r="G211" t="s">
        <v>1507</v>
      </c>
      <c r="H211" t="s">
        <v>1507</v>
      </c>
      <c r="I211">
        <v>1957</v>
      </c>
      <c r="J211">
        <v>92</v>
      </c>
      <c r="K211" s="6" t="s">
        <v>360</v>
      </c>
      <c r="L211" s="6">
        <v>81070</v>
      </c>
      <c r="M211" t="s">
        <v>1509</v>
      </c>
      <c r="O211">
        <f t="shared" si="66"/>
        <v>0</v>
      </c>
      <c r="P211" s="4">
        <f t="shared" si="67"/>
        <v>239</v>
      </c>
      <c r="Q211">
        <f t="shared" si="68"/>
        <v>119000</v>
      </c>
      <c r="R211">
        <f t="shared" si="69"/>
        <v>119000</v>
      </c>
      <c r="S211" t="str">
        <f t="shared" si="70"/>
        <v>Bilgi yok</v>
      </c>
      <c r="T211" t="str">
        <f t="shared" si="71"/>
        <v>Bilgi yok</v>
      </c>
      <c r="U211" t="str">
        <f t="shared" si="72"/>
        <v>Bilgi yok</v>
      </c>
      <c r="V211" t="str">
        <f t="shared" si="73"/>
        <v>Bilgi yok</v>
      </c>
      <c r="W211" t="str">
        <f t="shared" si="74"/>
        <v>Bilgi yok</v>
      </c>
      <c r="X211" t="str">
        <f t="shared" si="75"/>
        <v>Bilgi yok</v>
      </c>
      <c r="Y211" t="str">
        <f t="shared" si="76"/>
        <v>Bilgi yok</v>
      </c>
      <c r="Z211" t="str">
        <f t="shared" si="77"/>
        <v>Bilgi yok</v>
      </c>
      <c r="AA211" t="str">
        <f t="shared" si="78"/>
        <v>Bilgi yok</v>
      </c>
      <c r="AB211" t="str">
        <f t="shared" si="79"/>
        <v>Bilgi yok</v>
      </c>
      <c r="AC211" t="str">
        <f t="shared" si="80"/>
        <v>Bilgi yok</v>
      </c>
      <c r="AD211" t="str">
        <f t="shared" si="80"/>
        <v>Bilgi yok</v>
      </c>
      <c r="AE211" t="str">
        <f t="shared" si="81"/>
        <v>Bilgi yok</v>
      </c>
      <c r="AF211">
        <f t="shared" si="82"/>
        <v>81070</v>
      </c>
      <c r="AG211">
        <f t="shared" si="83"/>
        <v>81070</v>
      </c>
      <c r="AH211">
        <f t="shared" si="84"/>
        <v>8.1</v>
      </c>
      <c r="AI211">
        <f t="shared" si="85"/>
        <v>239</v>
      </c>
      <c r="AJ211">
        <f t="shared" si="86"/>
        <v>1957</v>
      </c>
      <c r="AK211">
        <f t="shared" si="87"/>
        <v>81070</v>
      </c>
    </row>
    <row r="212" spans="1:37" x14ac:dyDescent="0.3">
      <c r="A212" s="6">
        <v>211</v>
      </c>
      <c r="B212" t="s">
        <v>1510</v>
      </c>
      <c r="C212" s="5">
        <v>8.4</v>
      </c>
      <c r="D212" t="s">
        <v>35</v>
      </c>
      <c r="E212" s="6">
        <v>465</v>
      </c>
      <c r="F212">
        <v>64000</v>
      </c>
      <c r="G212" t="s">
        <v>1513</v>
      </c>
      <c r="H212" t="s">
        <v>1513</v>
      </c>
      <c r="I212">
        <v>2024</v>
      </c>
      <c r="J212">
        <v>141</v>
      </c>
      <c r="K212" s="6">
        <v>2308936</v>
      </c>
      <c r="L212" s="6">
        <v>975543</v>
      </c>
      <c r="M212" t="s">
        <v>564</v>
      </c>
      <c r="O212">
        <f t="shared" si="66"/>
        <v>0</v>
      </c>
      <c r="P212" s="4">
        <f t="shared" si="67"/>
        <v>465</v>
      </c>
      <c r="Q212">
        <f t="shared" si="68"/>
        <v>64000</v>
      </c>
      <c r="R212">
        <f t="shared" si="69"/>
        <v>64000</v>
      </c>
      <c r="S212" t="str">
        <f t="shared" si="70"/>
        <v>2308936</v>
      </c>
      <c r="T212" t="str">
        <f t="shared" si="71"/>
        <v>2308936</v>
      </c>
      <c r="U212" t="str">
        <f t="shared" si="72"/>
        <v>2308936</v>
      </c>
      <c r="V212" t="str">
        <f t="shared" si="73"/>
        <v>2308936</v>
      </c>
      <c r="W212" t="str">
        <f t="shared" si="74"/>
        <v>2308936</v>
      </c>
      <c r="X212" t="str">
        <f t="shared" si="75"/>
        <v>2308936</v>
      </c>
      <c r="Y212" t="str">
        <f t="shared" si="76"/>
        <v>2308936</v>
      </c>
      <c r="Z212" t="str">
        <f t="shared" si="77"/>
        <v>2308936</v>
      </c>
      <c r="AA212" t="str">
        <f t="shared" si="78"/>
        <v>2308936</v>
      </c>
      <c r="AB212" t="str">
        <f t="shared" si="79"/>
        <v>2308936</v>
      </c>
      <c r="AC212" t="str">
        <f t="shared" si="80"/>
        <v>2308936</v>
      </c>
      <c r="AD212" s="6" t="str">
        <f t="shared" si="80"/>
        <v>2308936</v>
      </c>
      <c r="AE212">
        <f t="shared" si="81"/>
        <v>2308936</v>
      </c>
      <c r="AF212">
        <f t="shared" si="82"/>
        <v>975543</v>
      </c>
      <c r="AG212">
        <f t="shared" si="83"/>
        <v>975543</v>
      </c>
      <c r="AH212">
        <f t="shared" si="84"/>
        <v>8.4</v>
      </c>
      <c r="AI212">
        <f t="shared" si="85"/>
        <v>465</v>
      </c>
      <c r="AJ212">
        <f t="shared" si="86"/>
        <v>2024</v>
      </c>
      <c r="AK212">
        <f t="shared" si="87"/>
        <v>975543</v>
      </c>
    </row>
    <row r="213" spans="1:37" x14ac:dyDescent="0.3">
      <c r="A213" s="6">
        <v>212</v>
      </c>
      <c r="B213" t="s">
        <v>1516</v>
      </c>
      <c r="C213" s="5">
        <v>8.1</v>
      </c>
      <c r="D213" t="s">
        <v>1240</v>
      </c>
      <c r="E213" s="6">
        <v>1800</v>
      </c>
      <c r="F213">
        <v>880000</v>
      </c>
      <c r="G213" t="s">
        <v>1518</v>
      </c>
      <c r="H213" t="s">
        <v>1518</v>
      </c>
      <c r="I213">
        <v>2017</v>
      </c>
      <c r="J213">
        <v>137</v>
      </c>
      <c r="K213" s="6">
        <v>97000000</v>
      </c>
      <c r="L213" s="6">
        <v>619180476</v>
      </c>
      <c r="M213" t="s">
        <v>21</v>
      </c>
      <c r="O213">
        <f t="shared" si="66"/>
        <v>0</v>
      </c>
      <c r="P213" s="4">
        <f t="shared" si="67"/>
        <v>1800</v>
      </c>
      <c r="Q213">
        <f t="shared" si="68"/>
        <v>880000</v>
      </c>
      <c r="R213">
        <f t="shared" si="69"/>
        <v>880000</v>
      </c>
      <c r="S213" t="str">
        <f t="shared" si="70"/>
        <v>97000000</v>
      </c>
      <c r="T213" t="str">
        <f t="shared" si="71"/>
        <v>97000000</v>
      </c>
      <c r="U213" t="str">
        <f t="shared" si="72"/>
        <v>97000000</v>
      </c>
      <c r="V213" t="str">
        <f t="shared" si="73"/>
        <v>97000000</v>
      </c>
      <c r="W213" t="str">
        <f t="shared" si="74"/>
        <v>97000000</v>
      </c>
      <c r="X213" t="str">
        <f t="shared" si="75"/>
        <v>97000000</v>
      </c>
      <c r="Y213" t="str">
        <f t="shared" si="76"/>
        <v>97000000</v>
      </c>
      <c r="Z213" t="str">
        <f t="shared" si="77"/>
        <v>97000000</v>
      </c>
      <c r="AA213" t="str">
        <f t="shared" si="78"/>
        <v>97000000</v>
      </c>
      <c r="AB213" t="str">
        <f t="shared" si="79"/>
        <v>97000000</v>
      </c>
      <c r="AC213" t="str">
        <f t="shared" si="80"/>
        <v>97000000</v>
      </c>
      <c r="AD213" t="str">
        <f t="shared" si="80"/>
        <v>97000000</v>
      </c>
      <c r="AE213">
        <f t="shared" si="81"/>
        <v>97000000</v>
      </c>
      <c r="AF213">
        <f t="shared" si="82"/>
        <v>619180476</v>
      </c>
      <c r="AG213">
        <f t="shared" si="83"/>
        <v>619180476</v>
      </c>
      <c r="AH213">
        <f t="shared" si="84"/>
        <v>8.1</v>
      </c>
      <c r="AI213">
        <f t="shared" si="85"/>
        <v>1800</v>
      </c>
      <c r="AJ213">
        <f t="shared" si="86"/>
        <v>2017</v>
      </c>
      <c r="AK213">
        <f t="shared" si="87"/>
        <v>619180476</v>
      </c>
    </row>
    <row r="214" spans="1:37" x14ac:dyDescent="0.3">
      <c r="A214" s="6">
        <v>213</v>
      </c>
      <c r="B214" t="s">
        <v>1521</v>
      </c>
      <c r="C214" s="5">
        <v>8.1</v>
      </c>
      <c r="D214" t="s">
        <v>1522</v>
      </c>
      <c r="E214" s="6">
        <v>573</v>
      </c>
      <c r="F214">
        <v>188000</v>
      </c>
      <c r="G214" t="s">
        <v>1524</v>
      </c>
      <c r="H214" t="s">
        <v>1525</v>
      </c>
      <c r="I214">
        <v>1949</v>
      </c>
      <c r="J214">
        <v>104</v>
      </c>
      <c r="K214" s="6" t="s">
        <v>360</v>
      </c>
      <c r="L214" s="6">
        <v>1406393</v>
      </c>
      <c r="M214" t="s">
        <v>1171</v>
      </c>
      <c r="O214">
        <f t="shared" si="66"/>
        <v>0</v>
      </c>
      <c r="P214" s="4">
        <f t="shared" si="67"/>
        <v>573</v>
      </c>
      <c r="Q214">
        <f t="shared" si="68"/>
        <v>188000</v>
      </c>
      <c r="R214">
        <f t="shared" si="69"/>
        <v>188000</v>
      </c>
      <c r="S214" t="str">
        <f t="shared" si="70"/>
        <v>Bilgi yok</v>
      </c>
      <c r="T214" t="str">
        <f t="shared" si="71"/>
        <v>Bilgi yok</v>
      </c>
      <c r="U214" t="str">
        <f t="shared" si="72"/>
        <v>Bilgi yok</v>
      </c>
      <c r="V214" t="str">
        <f t="shared" si="73"/>
        <v>Bilgi yok</v>
      </c>
      <c r="W214" t="str">
        <f t="shared" si="74"/>
        <v>Bilgi yok</v>
      </c>
      <c r="X214" t="str">
        <f t="shared" si="75"/>
        <v>Bilgi yok</v>
      </c>
      <c r="Y214" t="str">
        <f t="shared" si="76"/>
        <v>Bilgi yok</v>
      </c>
      <c r="Z214" t="str">
        <f t="shared" si="77"/>
        <v>Bilgi yok</v>
      </c>
      <c r="AA214" t="str">
        <f t="shared" si="78"/>
        <v>Bilgi yok</v>
      </c>
      <c r="AB214" t="str">
        <f t="shared" si="79"/>
        <v>Bilgi yok</v>
      </c>
      <c r="AC214" t="str">
        <f t="shared" si="80"/>
        <v>Bilgi yok</v>
      </c>
      <c r="AD214" t="str">
        <f t="shared" si="80"/>
        <v>Bilgi yok</v>
      </c>
      <c r="AE214" t="str">
        <f t="shared" si="81"/>
        <v>Bilgi yok</v>
      </c>
      <c r="AF214">
        <f t="shared" si="82"/>
        <v>1406393</v>
      </c>
      <c r="AG214">
        <f t="shared" si="83"/>
        <v>1406393</v>
      </c>
      <c r="AH214">
        <f t="shared" si="84"/>
        <v>8.1</v>
      </c>
      <c r="AI214">
        <f t="shared" si="85"/>
        <v>573</v>
      </c>
      <c r="AJ214">
        <f t="shared" si="86"/>
        <v>1949</v>
      </c>
      <c r="AK214">
        <f t="shared" si="87"/>
        <v>1406393</v>
      </c>
    </row>
    <row r="215" spans="1:37" x14ac:dyDescent="0.3">
      <c r="A215" s="6">
        <v>214</v>
      </c>
      <c r="B215" t="s">
        <v>1528</v>
      </c>
      <c r="C215" s="5">
        <v>8.1</v>
      </c>
      <c r="D215" t="s">
        <v>1309</v>
      </c>
      <c r="E215" s="6">
        <v>879</v>
      </c>
      <c r="F215">
        <v>653000</v>
      </c>
      <c r="G215" t="s">
        <v>1531</v>
      </c>
      <c r="H215" t="s">
        <v>1532</v>
      </c>
      <c r="I215">
        <v>1976</v>
      </c>
      <c r="J215">
        <v>120</v>
      </c>
      <c r="K215" s="6">
        <v>960000</v>
      </c>
      <c r="L215" s="6">
        <v>117253345</v>
      </c>
      <c r="M215" t="s">
        <v>21</v>
      </c>
      <c r="O215">
        <f t="shared" si="66"/>
        <v>0</v>
      </c>
      <c r="P215" s="4">
        <f t="shared" si="67"/>
        <v>879</v>
      </c>
      <c r="Q215">
        <f t="shared" si="68"/>
        <v>653000</v>
      </c>
      <c r="R215">
        <f t="shared" si="69"/>
        <v>653000</v>
      </c>
      <c r="S215" t="str">
        <f t="shared" si="70"/>
        <v>960000</v>
      </c>
      <c r="T215" t="str">
        <f t="shared" si="71"/>
        <v>960000</v>
      </c>
      <c r="U215" t="str">
        <f t="shared" si="72"/>
        <v>960000</v>
      </c>
      <c r="V215" t="str">
        <f t="shared" si="73"/>
        <v>960000</v>
      </c>
      <c r="W215" t="str">
        <f t="shared" si="74"/>
        <v>960000</v>
      </c>
      <c r="X215" t="str">
        <f t="shared" si="75"/>
        <v>960000</v>
      </c>
      <c r="Y215" t="str">
        <f t="shared" si="76"/>
        <v>960000</v>
      </c>
      <c r="Z215" t="str">
        <f t="shared" si="77"/>
        <v>960000</v>
      </c>
      <c r="AA215" t="str">
        <f t="shared" si="78"/>
        <v>960000</v>
      </c>
      <c r="AB215" t="str">
        <f t="shared" si="79"/>
        <v>960000</v>
      </c>
      <c r="AC215" t="str">
        <f t="shared" si="80"/>
        <v>960000</v>
      </c>
      <c r="AD215" t="str">
        <f t="shared" si="80"/>
        <v>960000</v>
      </c>
      <c r="AE215">
        <f t="shared" si="81"/>
        <v>960000</v>
      </c>
      <c r="AF215">
        <f t="shared" si="82"/>
        <v>117253345</v>
      </c>
      <c r="AG215">
        <f t="shared" si="83"/>
        <v>117253345</v>
      </c>
      <c r="AH215">
        <f t="shared" si="84"/>
        <v>8.1</v>
      </c>
      <c r="AI215">
        <f t="shared" si="85"/>
        <v>879</v>
      </c>
      <c r="AJ215">
        <f t="shared" si="86"/>
        <v>1976</v>
      </c>
      <c r="AK215">
        <f t="shared" si="87"/>
        <v>117253345</v>
      </c>
    </row>
    <row r="216" spans="1:37" x14ac:dyDescent="0.3">
      <c r="A216" s="6">
        <v>215</v>
      </c>
      <c r="B216" t="s">
        <v>1535</v>
      </c>
      <c r="C216" s="5">
        <v>8.1</v>
      </c>
      <c r="D216" t="s">
        <v>12</v>
      </c>
      <c r="E216" s="6">
        <v>256</v>
      </c>
      <c r="F216">
        <v>73000</v>
      </c>
      <c r="G216" t="s">
        <v>1538</v>
      </c>
      <c r="H216" t="s">
        <v>1539</v>
      </c>
      <c r="I216">
        <v>1953</v>
      </c>
      <c r="J216">
        <v>137</v>
      </c>
      <c r="K216" s="6" t="s">
        <v>360</v>
      </c>
      <c r="L216" s="6">
        <v>92310</v>
      </c>
      <c r="M216" t="s">
        <v>212</v>
      </c>
      <c r="O216">
        <f t="shared" si="66"/>
        <v>0</v>
      </c>
      <c r="P216" s="4">
        <f t="shared" si="67"/>
        <v>256</v>
      </c>
      <c r="Q216">
        <f t="shared" si="68"/>
        <v>73000</v>
      </c>
      <c r="R216">
        <f t="shared" si="69"/>
        <v>73000</v>
      </c>
      <c r="S216" t="str">
        <f t="shared" si="70"/>
        <v>Bilgi yok</v>
      </c>
      <c r="T216" t="str">
        <f t="shared" si="71"/>
        <v>Bilgi yok</v>
      </c>
      <c r="U216" t="str">
        <f t="shared" si="72"/>
        <v>Bilgi yok</v>
      </c>
      <c r="V216" t="str">
        <f t="shared" si="73"/>
        <v>Bilgi yok</v>
      </c>
      <c r="W216" t="str">
        <f t="shared" si="74"/>
        <v>Bilgi yok</v>
      </c>
      <c r="X216" t="str">
        <f t="shared" si="75"/>
        <v>Bilgi yok</v>
      </c>
      <c r="Y216" t="str">
        <f t="shared" si="76"/>
        <v>Bilgi yok</v>
      </c>
      <c r="Z216" t="str">
        <f t="shared" si="77"/>
        <v>Bilgi yok</v>
      </c>
      <c r="AA216" t="str">
        <f t="shared" si="78"/>
        <v>Bilgi yok</v>
      </c>
      <c r="AB216" t="str">
        <f t="shared" si="79"/>
        <v>Bilgi yok</v>
      </c>
      <c r="AC216" t="str">
        <f t="shared" si="80"/>
        <v>Bilgi yok</v>
      </c>
      <c r="AD216" t="str">
        <f t="shared" si="80"/>
        <v>Bilgi yok</v>
      </c>
      <c r="AE216" t="str">
        <f t="shared" si="81"/>
        <v>Bilgi yok</v>
      </c>
      <c r="AF216">
        <f t="shared" si="82"/>
        <v>92310</v>
      </c>
      <c r="AG216">
        <f t="shared" si="83"/>
        <v>92310</v>
      </c>
      <c r="AH216">
        <f t="shared" si="84"/>
        <v>8.1</v>
      </c>
      <c r="AI216">
        <f t="shared" si="85"/>
        <v>256</v>
      </c>
      <c r="AJ216">
        <f t="shared" si="86"/>
        <v>1953</v>
      </c>
      <c r="AK216">
        <f t="shared" si="87"/>
        <v>92310</v>
      </c>
    </row>
    <row r="217" spans="1:37" x14ac:dyDescent="0.3">
      <c r="A217" s="6">
        <v>216</v>
      </c>
      <c r="B217" t="s">
        <v>1541</v>
      </c>
      <c r="C217" s="5">
        <v>8.1</v>
      </c>
      <c r="D217" t="s">
        <v>926</v>
      </c>
      <c r="E217" s="6">
        <v>1500</v>
      </c>
      <c r="F217">
        <v>884000</v>
      </c>
      <c r="G217" t="s">
        <v>1285</v>
      </c>
      <c r="H217" t="s">
        <v>1286</v>
      </c>
      <c r="I217">
        <v>1998</v>
      </c>
      <c r="J217">
        <v>117</v>
      </c>
      <c r="K217" s="6">
        <v>15000000</v>
      </c>
      <c r="L217" s="6">
        <v>48254463</v>
      </c>
      <c r="M217" t="s">
        <v>373</v>
      </c>
      <c r="O217">
        <f t="shared" si="66"/>
        <v>0</v>
      </c>
      <c r="P217" s="4">
        <f t="shared" si="67"/>
        <v>1500</v>
      </c>
      <c r="Q217">
        <f t="shared" si="68"/>
        <v>884000</v>
      </c>
      <c r="R217">
        <f t="shared" si="69"/>
        <v>884000</v>
      </c>
      <c r="S217" t="str">
        <f t="shared" si="70"/>
        <v>15000000</v>
      </c>
      <c r="T217" t="str">
        <f t="shared" si="71"/>
        <v>15000000</v>
      </c>
      <c r="U217" t="str">
        <f t="shared" si="72"/>
        <v>15000000</v>
      </c>
      <c r="V217" t="str">
        <f t="shared" si="73"/>
        <v>15000000</v>
      </c>
      <c r="W217" t="str">
        <f t="shared" si="74"/>
        <v>15000000</v>
      </c>
      <c r="X217" t="str">
        <f t="shared" si="75"/>
        <v>15000000</v>
      </c>
      <c r="Y217" t="str">
        <f t="shared" si="76"/>
        <v>15000000</v>
      </c>
      <c r="Z217" t="str">
        <f t="shared" si="77"/>
        <v>15000000</v>
      </c>
      <c r="AA217" t="str">
        <f t="shared" si="78"/>
        <v>15000000</v>
      </c>
      <c r="AB217" t="str">
        <f t="shared" si="79"/>
        <v>15000000</v>
      </c>
      <c r="AC217" t="str">
        <f t="shared" si="80"/>
        <v>15000000</v>
      </c>
      <c r="AD217" t="str">
        <f t="shared" si="80"/>
        <v>15000000</v>
      </c>
      <c r="AE217">
        <f t="shared" si="81"/>
        <v>15000000</v>
      </c>
      <c r="AF217">
        <f t="shared" si="82"/>
        <v>48254463</v>
      </c>
      <c r="AG217">
        <f t="shared" si="83"/>
        <v>48254463</v>
      </c>
      <c r="AH217">
        <f t="shared" si="84"/>
        <v>8.1</v>
      </c>
      <c r="AI217">
        <f t="shared" si="85"/>
        <v>1500</v>
      </c>
      <c r="AJ217">
        <f t="shared" si="86"/>
        <v>1998</v>
      </c>
      <c r="AK217">
        <f t="shared" si="87"/>
        <v>48254463</v>
      </c>
    </row>
    <row r="218" spans="1:37" x14ac:dyDescent="0.3">
      <c r="A218" s="6">
        <v>217</v>
      </c>
      <c r="B218" t="s">
        <v>1544</v>
      </c>
      <c r="C218" s="5">
        <v>8.1</v>
      </c>
      <c r="D218" t="s">
        <v>157</v>
      </c>
      <c r="E218" s="6">
        <v>737</v>
      </c>
      <c r="F218">
        <v>515000</v>
      </c>
      <c r="G218" t="s">
        <v>1547</v>
      </c>
      <c r="H218" t="s">
        <v>1548</v>
      </c>
      <c r="I218">
        <v>2015</v>
      </c>
      <c r="J218">
        <v>129</v>
      </c>
      <c r="K218" s="6">
        <v>20000000</v>
      </c>
      <c r="L218" s="6">
        <v>98690254</v>
      </c>
      <c r="M218" t="s">
        <v>21</v>
      </c>
      <c r="O218">
        <f t="shared" si="66"/>
        <v>0</v>
      </c>
      <c r="P218" s="4">
        <f t="shared" si="67"/>
        <v>737</v>
      </c>
      <c r="Q218">
        <f t="shared" si="68"/>
        <v>515000</v>
      </c>
      <c r="R218">
        <f t="shared" si="69"/>
        <v>515000</v>
      </c>
      <c r="S218" t="str">
        <f t="shared" si="70"/>
        <v>20000000</v>
      </c>
      <c r="T218" t="str">
        <f t="shared" si="71"/>
        <v>20000000</v>
      </c>
      <c r="U218" t="str">
        <f t="shared" si="72"/>
        <v>20000000</v>
      </c>
      <c r="V218" t="str">
        <f t="shared" si="73"/>
        <v>20000000</v>
      </c>
      <c r="W218" t="str">
        <f t="shared" si="74"/>
        <v>20000000</v>
      </c>
      <c r="X218" t="str">
        <f t="shared" si="75"/>
        <v>20000000</v>
      </c>
      <c r="Y218" t="str">
        <f t="shared" si="76"/>
        <v>20000000</v>
      </c>
      <c r="Z218" t="str">
        <f t="shared" si="77"/>
        <v>20000000</v>
      </c>
      <c r="AA218" t="str">
        <f t="shared" si="78"/>
        <v>20000000</v>
      </c>
      <c r="AB218" t="str">
        <f t="shared" si="79"/>
        <v>20000000</v>
      </c>
      <c r="AC218" t="str">
        <f t="shared" si="80"/>
        <v>20000000</v>
      </c>
      <c r="AD218" t="str">
        <f t="shared" si="80"/>
        <v>20000000</v>
      </c>
      <c r="AE218">
        <f t="shared" si="81"/>
        <v>20000000</v>
      </c>
      <c r="AF218">
        <f t="shared" si="82"/>
        <v>98690254</v>
      </c>
      <c r="AG218">
        <f t="shared" si="83"/>
        <v>98690254</v>
      </c>
      <c r="AH218">
        <f t="shared" si="84"/>
        <v>8.1</v>
      </c>
      <c r="AI218">
        <f t="shared" si="85"/>
        <v>737</v>
      </c>
      <c r="AJ218">
        <f t="shared" si="86"/>
        <v>2015</v>
      </c>
      <c r="AK218">
        <f t="shared" si="87"/>
        <v>98690254</v>
      </c>
    </row>
    <row r="219" spans="1:37" x14ac:dyDescent="0.3">
      <c r="A219" s="6">
        <v>218</v>
      </c>
      <c r="B219" t="s">
        <v>1550</v>
      </c>
      <c r="C219" s="5">
        <v>8.1</v>
      </c>
      <c r="D219" t="s">
        <v>1551</v>
      </c>
      <c r="E219" s="6">
        <v>436</v>
      </c>
      <c r="F219">
        <v>206000</v>
      </c>
      <c r="G219" t="s">
        <v>1507</v>
      </c>
      <c r="H219" t="s">
        <v>1507</v>
      </c>
      <c r="I219">
        <v>1957</v>
      </c>
      <c r="J219">
        <v>96</v>
      </c>
      <c r="K219" s="6">
        <v>150000</v>
      </c>
      <c r="L219" s="6">
        <v>311212</v>
      </c>
      <c r="M219" t="s">
        <v>1509</v>
      </c>
      <c r="O219">
        <f t="shared" si="66"/>
        <v>0</v>
      </c>
      <c r="P219" s="4">
        <f t="shared" si="67"/>
        <v>436</v>
      </c>
      <c r="Q219">
        <f t="shared" si="68"/>
        <v>206000</v>
      </c>
      <c r="R219">
        <f t="shared" si="69"/>
        <v>206000</v>
      </c>
      <c r="S219" t="str">
        <f t="shared" si="70"/>
        <v>150000</v>
      </c>
      <c r="T219" t="str">
        <f t="shared" si="71"/>
        <v>150000</v>
      </c>
      <c r="U219" t="str">
        <f t="shared" si="72"/>
        <v>150000</v>
      </c>
      <c r="V219" t="str">
        <f t="shared" si="73"/>
        <v>150000</v>
      </c>
      <c r="W219" t="str">
        <f t="shared" si="74"/>
        <v>150000</v>
      </c>
      <c r="X219" t="str">
        <f t="shared" si="75"/>
        <v>150000</v>
      </c>
      <c r="Y219" t="str">
        <f t="shared" si="76"/>
        <v>150000</v>
      </c>
      <c r="Z219" t="str">
        <f t="shared" si="77"/>
        <v>150000</v>
      </c>
      <c r="AA219" t="str">
        <f t="shared" si="78"/>
        <v>150000</v>
      </c>
      <c r="AB219" t="str">
        <f t="shared" si="79"/>
        <v>150000</v>
      </c>
      <c r="AC219" t="str">
        <f t="shared" si="80"/>
        <v>150000</v>
      </c>
      <c r="AD219" t="str">
        <f t="shared" si="80"/>
        <v>150000</v>
      </c>
      <c r="AE219">
        <f t="shared" si="81"/>
        <v>150000</v>
      </c>
      <c r="AF219">
        <f t="shared" si="82"/>
        <v>311212</v>
      </c>
      <c r="AG219">
        <f t="shared" si="83"/>
        <v>311212</v>
      </c>
      <c r="AH219">
        <f t="shared" si="84"/>
        <v>8.1</v>
      </c>
      <c r="AI219">
        <f t="shared" si="85"/>
        <v>436</v>
      </c>
      <c r="AJ219">
        <f t="shared" si="86"/>
        <v>1957</v>
      </c>
      <c r="AK219">
        <f t="shared" si="87"/>
        <v>311212</v>
      </c>
    </row>
    <row r="220" spans="1:37" x14ac:dyDescent="0.3">
      <c r="A220" s="6">
        <v>219</v>
      </c>
      <c r="B220" t="s">
        <v>1556</v>
      </c>
      <c r="C220" s="5">
        <v>8.1</v>
      </c>
      <c r="D220" t="s">
        <v>253</v>
      </c>
      <c r="E220" s="6">
        <v>1100</v>
      </c>
      <c r="F220">
        <v>956000</v>
      </c>
      <c r="G220" t="s">
        <v>1557</v>
      </c>
      <c r="H220" t="s">
        <v>1557</v>
      </c>
      <c r="I220">
        <v>1984</v>
      </c>
      <c r="J220">
        <v>107</v>
      </c>
      <c r="K220" s="6">
        <v>6400000</v>
      </c>
      <c r="L220" s="6">
        <v>78371200</v>
      </c>
      <c r="M220" t="s">
        <v>373</v>
      </c>
      <c r="O220">
        <f t="shared" si="66"/>
        <v>0</v>
      </c>
      <c r="P220" s="4">
        <f t="shared" si="67"/>
        <v>1100</v>
      </c>
      <c r="Q220">
        <f t="shared" si="68"/>
        <v>956000</v>
      </c>
      <c r="R220">
        <f t="shared" si="69"/>
        <v>956000</v>
      </c>
      <c r="S220" t="str">
        <f t="shared" si="70"/>
        <v>6400000</v>
      </c>
      <c r="T220" t="str">
        <f t="shared" si="71"/>
        <v>6400000</v>
      </c>
      <c r="U220" t="str">
        <f t="shared" si="72"/>
        <v>6400000</v>
      </c>
      <c r="V220" t="str">
        <f t="shared" si="73"/>
        <v>6400000</v>
      </c>
      <c r="W220" t="str">
        <f t="shared" si="74"/>
        <v>6400000</v>
      </c>
      <c r="X220" t="str">
        <f t="shared" si="75"/>
        <v>6400000</v>
      </c>
      <c r="Y220" t="str">
        <f t="shared" si="76"/>
        <v>6400000</v>
      </c>
      <c r="Z220" t="str">
        <f t="shared" si="77"/>
        <v>6400000</v>
      </c>
      <c r="AA220" t="str">
        <f t="shared" si="78"/>
        <v>6400000</v>
      </c>
      <c r="AB220" t="str">
        <f t="shared" si="79"/>
        <v>6400000</v>
      </c>
      <c r="AC220" t="str">
        <f t="shared" si="80"/>
        <v>6400000</v>
      </c>
      <c r="AD220" t="str">
        <f t="shared" si="80"/>
        <v>6400000</v>
      </c>
      <c r="AE220">
        <f t="shared" si="81"/>
        <v>6400000</v>
      </c>
      <c r="AF220">
        <f t="shared" si="82"/>
        <v>78371200</v>
      </c>
      <c r="AG220">
        <f t="shared" si="83"/>
        <v>78371200</v>
      </c>
      <c r="AH220">
        <f t="shared" si="84"/>
        <v>8.1</v>
      </c>
      <c r="AI220">
        <f t="shared" si="85"/>
        <v>1100</v>
      </c>
      <c r="AJ220">
        <f t="shared" si="86"/>
        <v>1984</v>
      </c>
      <c r="AK220">
        <f t="shared" si="87"/>
        <v>78371200</v>
      </c>
    </row>
    <row r="221" spans="1:37" x14ac:dyDescent="0.3">
      <c r="A221" s="6">
        <v>220</v>
      </c>
      <c r="B221" t="s">
        <v>1560</v>
      </c>
      <c r="C221" s="5">
        <v>8.1</v>
      </c>
      <c r="D221" t="s">
        <v>302</v>
      </c>
      <c r="E221" s="6">
        <v>841</v>
      </c>
      <c r="F221">
        <v>464000</v>
      </c>
      <c r="G221" t="s">
        <v>1563</v>
      </c>
      <c r="H221" t="s">
        <v>1564</v>
      </c>
      <c r="I221">
        <v>2015</v>
      </c>
      <c r="J221">
        <v>118</v>
      </c>
      <c r="K221" s="6">
        <v>13000000</v>
      </c>
      <c r="L221" s="6">
        <v>35402766</v>
      </c>
      <c r="M221" t="s">
        <v>1566</v>
      </c>
      <c r="O221">
        <f t="shared" si="66"/>
        <v>0</v>
      </c>
      <c r="P221" s="4">
        <f t="shared" si="67"/>
        <v>841</v>
      </c>
      <c r="Q221">
        <f t="shared" si="68"/>
        <v>464000</v>
      </c>
      <c r="R221">
        <f t="shared" si="69"/>
        <v>464000</v>
      </c>
      <c r="S221" t="str">
        <f t="shared" si="70"/>
        <v>13000000</v>
      </c>
      <c r="T221" t="str">
        <f t="shared" si="71"/>
        <v>13000000</v>
      </c>
      <c r="U221" t="str">
        <f t="shared" si="72"/>
        <v>13000000</v>
      </c>
      <c r="V221" t="str">
        <f t="shared" si="73"/>
        <v>13000000</v>
      </c>
      <c r="W221" t="str">
        <f t="shared" si="74"/>
        <v>13000000</v>
      </c>
      <c r="X221" t="str">
        <f t="shared" si="75"/>
        <v>13000000</v>
      </c>
      <c r="Y221" t="str">
        <f t="shared" si="76"/>
        <v>13000000</v>
      </c>
      <c r="Z221" t="str">
        <f t="shared" si="77"/>
        <v>13000000</v>
      </c>
      <c r="AA221" t="str">
        <f t="shared" si="78"/>
        <v>13000000</v>
      </c>
      <c r="AB221" t="str">
        <f t="shared" si="79"/>
        <v>13000000</v>
      </c>
      <c r="AC221" t="str">
        <f t="shared" si="80"/>
        <v>13000000</v>
      </c>
      <c r="AD221" t="str">
        <f t="shared" si="80"/>
        <v>13000000</v>
      </c>
      <c r="AE221">
        <f t="shared" si="81"/>
        <v>13000000</v>
      </c>
      <c r="AF221">
        <f t="shared" si="82"/>
        <v>35402766</v>
      </c>
      <c r="AG221">
        <f t="shared" si="83"/>
        <v>35402766</v>
      </c>
      <c r="AH221">
        <f t="shared" si="84"/>
        <v>8.1</v>
      </c>
      <c r="AI221">
        <f t="shared" si="85"/>
        <v>841</v>
      </c>
      <c r="AJ221">
        <f t="shared" si="86"/>
        <v>2015</v>
      </c>
      <c r="AK221">
        <f t="shared" si="87"/>
        <v>35402766</v>
      </c>
    </row>
    <row r="222" spans="1:37" x14ac:dyDescent="0.3">
      <c r="A222" s="6">
        <v>221</v>
      </c>
      <c r="B222" t="s">
        <v>1567</v>
      </c>
      <c r="C222" s="5">
        <v>8.1</v>
      </c>
      <c r="D222" t="s">
        <v>1568</v>
      </c>
      <c r="E222" s="6">
        <v>2400</v>
      </c>
      <c r="F222">
        <v>1300000</v>
      </c>
      <c r="G222" t="s">
        <v>1569</v>
      </c>
      <c r="H222" t="s">
        <v>1570</v>
      </c>
      <c r="I222">
        <v>2003</v>
      </c>
      <c r="J222">
        <v>143</v>
      </c>
      <c r="K222" s="6">
        <v>140000000</v>
      </c>
      <c r="L222" s="6">
        <v>654264546</v>
      </c>
      <c r="M222" t="s">
        <v>21</v>
      </c>
      <c r="O222">
        <f t="shared" si="66"/>
        <v>0</v>
      </c>
      <c r="P222" s="4">
        <f t="shared" si="67"/>
        <v>2400</v>
      </c>
      <c r="Q222">
        <f t="shared" si="68"/>
        <v>1300000</v>
      </c>
      <c r="R222">
        <f t="shared" si="69"/>
        <v>1300000</v>
      </c>
      <c r="S222" t="str">
        <f t="shared" si="70"/>
        <v>140000000</v>
      </c>
      <c r="T222" t="str">
        <f t="shared" si="71"/>
        <v>140000000</v>
      </c>
      <c r="U222" t="str">
        <f t="shared" si="72"/>
        <v>140000000</v>
      </c>
      <c r="V222" t="str">
        <f t="shared" si="73"/>
        <v>140000000</v>
      </c>
      <c r="W222" t="str">
        <f t="shared" si="74"/>
        <v>140000000</v>
      </c>
      <c r="X222" t="str">
        <f t="shared" si="75"/>
        <v>140000000</v>
      </c>
      <c r="Y222" t="str">
        <f t="shared" si="76"/>
        <v>140000000</v>
      </c>
      <c r="Z222" t="str">
        <f t="shared" si="77"/>
        <v>140000000</v>
      </c>
      <c r="AA222" t="str">
        <f t="shared" si="78"/>
        <v>140000000</v>
      </c>
      <c r="AB222" t="str">
        <f t="shared" si="79"/>
        <v>140000000</v>
      </c>
      <c r="AC222" t="str">
        <f t="shared" si="80"/>
        <v>140000000</v>
      </c>
      <c r="AD222" t="str">
        <f t="shared" si="80"/>
        <v>140000000</v>
      </c>
      <c r="AE222">
        <f t="shared" si="81"/>
        <v>140000000</v>
      </c>
      <c r="AF222">
        <f t="shared" si="82"/>
        <v>654264546</v>
      </c>
      <c r="AG222">
        <f t="shared" si="83"/>
        <v>654264546</v>
      </c>
      <c r="AH222">
        <f t="shared" si="84"/>
        <v>8.1</v>
      </c>
      <c r="AI222">
        <f t="shared" si="85"/>
        <v>2400</v>
      </c>
      <c r="AJ222">
        <f t="shared" si="86"/>
        <v>2003</v>
      </c>
      <c r="AK222">
        <f t="shared" si="87"/>
        <v>654264546</v>
      </c>
    </row>
    <row r="223" spans="1:37" x14ac:dyDescent="0.3">
      <c r="A223" s="6">
        <v>222</v>
      </c>
      <c r="B223" t="s">
        <v>1573</v>
      </c>
      <c r="C223" s="5">
        <v>8.6</v>
      </c>
      <c r="D223" t="s">
        <v>1574</v>
      </c>
      <c r="E223" s="6">
        <v>22</v>
      </c>
      <c r="F223">
        <v>30000</v>
      </c>
      <c r="G223" t="s">
        <v>1761</v>
      </c>
      <c r="H223" t="s">
        <v>1762</v>
      </c>
      <c r="I223">
        <v>2021</v>
      </c>
      <c r="J223">
        <v>87</v>
      </c>
      <c r="K223" s="6" t="s">
        <v>360</v>
      </c>
      <c r="L223" s="6">
        <v>67358</v>
      </c>
      <c r="M223" t="s">
        <v>212</v>
      </c>
      <c r="O223">
        <f t="shared" si="66"/>
        <v>0</v>
      </c>
      <c r="P223" s="4">
        <f t="shared" si="67"/>
        <v>22</v>
      </c>
      <c r="Q223">
        <f t="shared" si="68"/>
        <v>30000</v>
      </c>
      <c r="R223">
        <f t="shared" si="69"/>
        <v>30000</v>
      </c>
      <c r="S223" t="str">
        <f t="shared" si="70"/>
        <v>Bilgi yok</v>
      </c>
      <c r="T223" t="str">
        <f t="shared" si="71"/>
        <v>Bilgi yok</v>
      </c>
      <c r="U223" t="str">
        <f t="shared" si="72"/>
        <v>Bilgi yok</v>
      </c>
      <c r="V223" t="str">
        <f t="shared" si="73"/>
        <v>Bilgi yok</v>
      </c>
      <c r="W223" t="str">
        <f t="shared" si="74"/>
        <v>Bilgi yok</v>
      </c>
      <c r="X223" t="str">
        <f t="shared" si="75"/>
        <v>Bilgi yok</v>
      </c>
      <c r="Y223" t="str">
        <f t="shared" si="76"/>
        <v>Bilgi yok</v>
      </c>
      <c r="Z223" t="str">
        <f t="shared" si="77"/>
        <v>Bilgi yok</v>
      </c>
      <c r="AA223" t="str">
        <f t="shared" si="78"/>
        <v>Bilgi yok</v>
      </c>
      <c r="AB223" t="str">
        <f t="shared" si="79"/>
        <v>Bilgi yok</v>
      </c>
      <c r="AC223" t="str">
        <f t="shared" si="80"/>
        <v>Bilgi yok</v>
      </c>
      <c r="AD223" t="str">
        <f t="shared" si="80"/>
        <v>Bilgi yok</v>
      </c>
      <c r="AE223" t="str">
        <f t="shared" si="81"/>
        <v>Bilgi yok</v>
      </c>
      <c r="AF223">
        <f t="shared" si="82"/>
        <v>67358</v>
      </c>
      <c r="AG223">
        <f t="shared" si="83"/>
        <v>67358</v>
      </c>
      <c r="AH223">
        <f t="shared" si="84"/>
        <v>8.6</v>
      </c>
      <c r="AI223">
        <f t="shared" si="85"/>
        <v>22</v>
      </c>
      <c r="AJ223">
        <f t="shared" si="86"/>
        <v>2021</v>
      </c>
      <c r="AK223">
        <f t="shared" si="87"/>
        <v>67358</v>
      </c>
    </row>
    <row r="224" spans="1:37" x14ac:dyDescent="0.3">
      <c r="A224" s="6">
        <v>223</v>
      </c>
      <c r="B224" t="s">
        <v>1578</v>
      </c>
      <c r="C224" s="5">
        <v>8.1</v>
      </c>
      <c r="D224" t="s">
        <v>964</v>
      </c>
      <c r="E224" s="6">
        <v>817</v>
      </c>
      <c r="F224">
        <v>382000</v>
      </c>
      <c r="G224" t="s">
        <v>1581</v>
      </c>
      <c r="H224" t="s">
        <v>1582</v>
      </c>
      <c r="I224">
        <v>2004</v>
      </c>
      <c r="J224">
        <v>121</v>
      </c>
      <c r="K224" s="6">
        <v>17500000</v>
      </c>
      <c r="L224" s="6">
        <v>33882243</v>
      </c>
      <c r="M224" t="s">
        <v>1585</v>
      </c>
      <c r="O224">
        <f t="shared" si="66"/>
        <v>0</v>
      </c>
      <c r="P224" s="4">
        <f t="shared" si="67"/>
        <v>817</v>
      </c>
      <c r="Q224">
        <f t="shared" si="68"/>
        <v>382000</v>
      </c>
      <c r="R224">
        <f t="shared" si="69"/>
        <v>382000</v>
      </c>
      <c r="S224" t="str">
        <f t="shared" si="70"/>
        <v>17500000</v>
      </c>
      <c r="T224" t="str">
        <f t="shared" si="71"/>
        <v>17500000</v>
      </c>
      <c r="U224" t="str">
        <f t="shared" si="72"/>
        <v>17500000</v>
      </c>
      <c r="V224" t="str">
        <f t="shared" si="73"/>
        <v>17500000</v>
      </c>
      <c r="W224" t="str">
        <f t="shared" si="74"/>
        <v>17500000</v>
      </c>
      <c r="X224" t="str">
        <f t="shared" si="75"/>
        <v>17500000</v>
      </c>
      <c r="Y224" t="str">
        <f t="shared" si="76"/>
        <v>17500000</v>
      </c>
      <c r="Z224" t="str">
        <f t="shared" si="77"/>
        <v>17500000</v>
      </c>
      <c r="AA224" t="str">
        <f t="shared" si="78"/>
        <v>17500000</v>
      </c>
      <c r="AB224" t="str">
        <f t="shared" si="79"/>
        <v>17500000</v>
      </c>
      <c r="AC224" t="str">
        <f t="shared" si="80"/>
        <v>17500000</v>
      </c>
      <c r="AD224" t="str">
        <f t="shared" si="80"/>
        <v>17500000</v>
      </c>
      <c r="AE224">
        <f t="shared" si="81"/>
        <v>17500000</v>
      </c>
      <c r="AF224">
        <f t="shared" si="82"/>
        <v>33882243</v>
      </c>
      <c r="AG224">
        <f t="shared" si="83"/>
        <v>33882243</v>
      </c>
      <c r="AH224">
        <f t="shared" si="84"/>
        <v>8.1</v>
      </c>
      <c r="AI224">
        <f t="shared" si="85"/>
        <v>817</v>
      </c>
      <c r="AJ224">
        <f t="shared" si="86"/>
        <v>2004</v>
      </c>
      <c r="AK224">
        <f t="shared" si="87"/>
        <v>33882243</v>
      </c>
    </row>
    <row r="225" spans="1:37" x14ac:dyDescent="0.3">
      <c r="A225" s="6">
        <v>224</v>
      </c>
      <c r="B225" t="s">
        <v>1586</v>
      </c>
      <c r="C225" s="5">
        <v>8.1</v>
      </c>
      <c r="D225" t="s">
        <v>24</v>
      </c>
      <c r="E225" s="6">
        <v>302</v>
      </c>
      <c r="F225">
        <v>208000</v>
      </c>
      <c r="G225" t="s">
        <v>1588</v>
      </c>
      <c r="H225" t="s">
        <v>1588</v>
      </c>
      <c r="I225">
        <v>1995</v>
      </c>
      <c r="J225">
        <v>98</v>
      </c>
      <c r="K225" s="6">
        <v>2697917</v>
      </c>
      <c r="L225" s="6">
        <v>759234</v>
      </c>
      <c r="M225" t="s">
        <v>412</v>
      </c>
      <c r="O225">
        <f t="shared" si="66"/>
        <v>0</v>
      </c>
      <c r="P225" s="4">
        <f t="shared" si="67"/>
        <v>302</v>
      </c>
      <c r="Q225">
        <f t="shared" si="68"/>
        <v>208000</v>
      </c>
      <c r="R225">
        <f t="shared" si="69"/>
        <v>208000</v>
      </c>
      <c r="S225" t="str">
        <f t="shared" si="70"/>
        <v>2697917</v>
      </c>
      <c r="T225" t="str">
        <f t="shared" si="71"/>
        <v>2697917</v>
      </c>
      <c r="U225" t="str">
        <f t="shared" si="72"/>
        <v>2697917</v>
      </c>
      <c r="V225" t="str">
        <f t="shared" si="73"/>
        <v>2697917</v>
      </c>
      <c r="W225" t="str">
        <f t="shared" si="74"/>
        <v>2697917</v>
      </c>
      <c r="X225" t="str">
        <f t="shared" si="75"/>
        <v>2697917</v>
      </c>
      <c r="Y225" t="str">
        <f t="shared" si="76"/>
        <v>2697917</v>
      </c>
      <c r="Z225" t="str">
        <f t="shared" si="77"/>
        <v>2697917</v>
      </c>
      <c r="AA225" t="str">
        <f t="shared" si="78"/>
        <v>2697917</v>
      </c>
      <c r="AB225" t="str">
        <f t="shared" si="79"/>
        <v>2697917</v>
      </c>
      <c r="AC225" t="str">
        <f t="shared" si="80"/>
        <v>2697917</v>
      </c>
      <c r="AD225" s="6" t="str">
        <f t="shared" si="80"/>
        <v>2697917</v>
      </c>
      <c r="AE225">
        <f t="shared" si="81"/>
        <v>2697917</v>
      </c>
      <c r="AF225">
        <f t="shared" si="82"/>
        <v>759234</v>
      </c>
      <c r="AG225">
        <f t="shared" si="83"/>
        <v>759234</v>
      </c>
      <c r="AH225">
        <f t="shared" si="84"/>
        <v>8.1</v>
      </c>
      <c r="AI225">
        <f t="shared" si="85"/>
        <v>302</v>
      </c>
      <c r="AJ225">
        <f t="shared" si="86"/>
        <v>1995</v>
      </c>
      <c r="AK225">
        <f t="shared" si="87"/>
        <v>759234</v>
      </c>
    </row>
    <row r="226" spans="1:37" x14ac:dyDescent="0.3">
      <c r="A226" s="6">
        <v>225</v>
      </c>
      <c r="B226" t="s">
        <v>1591</v>
      </c>
      <c r="C226" s="5">
        <v>8.6999999999999993</v>
      </c>
      <c r="D226" t="s">
        <v>24</v>
      </c>
      <c r="E226" s="6">
        <v>3300</v>
      </c>
      <c r="F226">
        <v>224000</v>
      </c>
      <c r="G226" t="s">
        <v>1593</v>
      </c>
      <c r="H226" t="s">
        <v>1593</v>
      </c>
      <c r="I226">
        <v>2021</v>
      </c>
      <c r="J226">
        <v>164</v>
      </c>
      <c r="K226" s="6" t="s">
        <v>360</v>
      </c>
      <c r="L226" s="6" t="s">
        <v>360</v>
      </c>
      <c r="M226" t="s">
        <v>980</v>
      </c>
      <c r="O226">
        <f t="shared" si="66"/>
        <v>0</v>
      </c>
      <c r="P226" s="4">
        <f t="shared" si="67"/>
        <v>3300</v>
      </c>
      <c r="Q226">
        <f t="shared" si="68"/>
        <v>224000</v>
      </c>
      <c r="R226">
        <f t="shared" si="69"/>
        <v>224000</v>
      </c>
      <c r="S226" t="str">
        <f t="shared" si="70"/>
        <v>Bilgi yok</v>
      </c>
      <c r="T226" t="str">
        <f t="shared" si="71"/>
        <v>Bilgi yok</v>
      </c>
      <c r="U226" t="str">
        <f t="shared" si="72"/>
        <v>Bilgi yok</v>
      </c>
      <c r="V226" t="str">
        <f t="shared" si="73"/>
        <v>Bilgi yok</v>
      </c>
      <c r="W226" t="str">
        <f t="shared" si="74"/>
        <v>Bilgi yok</v>
      </c>
      <c r="X226" t="str">
        <f t="shared" si="75"/>
        <v>Bilgi yok</v>
      </c>
      <c r="Y226" t="str">
        <f t="shared" si="76"/>
        <v>Bilgi yok</v>
      </c>
      <c r="Z226" t="str">
        <f t="shared" si="77"/>
        <v>Bilgi yok</v>
      </c>
      <c r="AA226" t="str">
        <f t="shared" si="78"/>
        <v>Bilgi yok</v>
      </c>
      <c r="AB226" t="str">
        <f t="shared" si="79"/>
        <v>Bilgi yok</v>
      </c>
      <c r="AC226" t="str">
        <f t="shared" si="80"/>
        <v>Bilgi yok</v>
      </c>
      <c r="AD226" t="str">
        <f t="shared" si="80"/>
        <v>Bilgi yok</v>
      </c>
      <c r="AE226" t="str">
        <f t="shared" si="81"/>
        <v>Bilgi yok</v>
      </c>
      <c r="AF226" t="str">
        <f t="shared" si="82"/>
        <v>Bilgi yok</v>
      </c>
      <c r="AG226" t="str">
        <f t="shared" si="83"/>
        <v>Bilgi yok</v>
      </c>
      <c r="AH226">
        <f t="shared" si="84"/>
        <v>8.6999999999999993</v>
      </c>
      <c r="AI226">
        <f t="shared" si="85"/>
        <v>3300</v>
      </c>
      <c r="AJ226">
        <f t="shared" si="86"/>
        <v>2021</v>
      </c>
      <c r="AK226" t="str">
        <f t="shared" si="87"/>
        <v>Bilgi yok</v>
      </c>
    </row>
    <row r="227" spans="1:37" x14ac:dyDescent="0.3">
      <c r="A227" s="6">
        <v>226</v>
      </c>
      <c r="B227" t="s">
        <v>1594</v>
      </c>
      <c r="C227" s="5">
        <v>8.1</v>
      </c>
      <c r="D227" t="s">
        <v>223</v>
      </c>
      <c r="E227" s="6">
        <v>723</v>
      </c>
      <c r="F227">
        <v>452000</v>
      </c>
      <c r="G227" t="s">
        <v>1597</v>
      </c>
      <c r="H227" t="s">
        <v>1597</v>
      </c>
      <c r="I227">
        <v>1986</v>
      </c>
      <c r="J227">
        <v>120</v>
      </c>
      <c r="K227" s="6">
        <v>6000000</v>
      </c>
      <c r="L227" s="6">
        <v>138545632</v>
      </c>
      <c r="M227" t="s">
        <v>43</v>
      </c>
      <c r="O227">
        <f t="shared" si="66"/>
        <v>0</v>
      </c>
      <c r="P227" s="4">
        <f t="shared" si="67"/>
        <v>723</v>
      </c>
      <c r="Q227">
        <f t="shared" si="68"/>
        <v>452000</v>
      </c>
      <c r="R227">
        <f t="shared" si="69"/>
        <v>452000</v>
      </c>
      <c r="S227" t="str">
        <f t="shared" si="70"/>
        <v>6000000</v>
      </c>
      <c r="T227" t="str">
        <f t="shared" si="71"/>
        <v>6000000</v>
      </c>
      <c r="U227" t="str">
        <f t="shared" si="72"/>
        <v>6000000</v>
      </c>
      <c r="V227" t="str">
        <f t="shared" si="73"/>
        <v>6000000</v>
      </c>
      <c r="W227" t="str">
        <f t="shared" si="74"/>
        <v>6000000</v>
      </c>
      <c r="X227" t="str">
        <f t="shared" si="75"/>
        <v>6000000</v>
      </c>
      <c r="Y227" t="str">
        <f t="shared" si="76"/>
        <v>6000000</v>
      </c>
      <c r="Z227" t="str">
        <f t="shared" si="77"/>
        <v>6000000</v>
      </c>
      <c r="AA227" t="str">
        <f t="shared" si="78"/>
        <v>6000000</v>
      </c>
      <c r="AB227" t="str">
        <f t="shared" si="79"/>
        <v>6000000</v>
      </c>
      <c r="AC227" t="str">
        <f t="shared" si="80"/>
        <v>6000000</v>
      </c>
      <c r="AD227" t="str">
        <f t="shared" si="80"/>
        <v>6000000</v>
      </c>
      <c r="AE227">
        <f t="shared" si="81"/>
        <v>6000000</v>
      </c>
      <c r="AF227">
        <f t="shared" si="82"/>
        <v>138545632</v>
      </c>
      <c r="AG227">
        <f t="shared" si="83"/>
        <v>138545632</v>
      </c>
      <c r="AH227">
        <f t="shared" si="84"/>
        <v>8.1</v>
      </c>
      <c r="AI227">
        <f t="shared" si="85"/>
        <v>723</v>
      </c>
      <c r="AJ227">
        <f t="shared" si="86"/>
        <v>1986</v>
      </c>
      <c r="AK227">
        <f t="shared" si="87"/>
        <v>138545632</v>
      </c>
    </row>
    <row r="228" spans="1:37" x14ac:dyDescent="0.3">
      <c r="A228" s="6">
        <v>227</v>
      </c>
      <c r="B228" t="s">
        <v>1599</v>
      </c>
      <c r="C228" s="5">
        <v>8.1</v>
      </c>
      <c r="D228" t="s">
        <v>108</v>
      </c>
      <c r="E228" s="6">
        <v>625</v>
      </c>
      <c r="F228">
        <v>299000</v>
      </c>
      <c r="G228" t="s">
        <v>1602</v>
      </c>
      <c r="H228" t="s">
        <v>1602</v>
      </c>
      <c r="I228">
        <v>2004</v>
      </c>
      <c r="J228">
        <v>80</v>
      </c>
      <c r="K228" s="6">
        <v>2700000</v>
      </c>
      <c r="L228" s="6">
        <v>16506532</v>
      </c>
      <c r="M228" t="s">
        <v>379</v>
      </c>
      <c r="O228">
        <f t="shared" si="66"/>
        <v>0</v>
      </c>
      <c r="P228" s="4">
        <f t="shared" si="67"/>
        <v>625</v>
      </c>
      <c r="Q228">
        <f t="shared" si="68"/>
        <v>299000</v>
      </c>
      <c r="R228">
        <f t="shared" si="69"/>
        <v>299000</v>
      </c>
      <c r="S228" t="str">
        <f t="shared" si="70"/>
        <v>2700000</v>
      </c>
      <c r="T228" t="str">
        <f t="shared" si="71"/>
        <v>2700000</v>
      </c>
      <c r="U228" t="str">
        <f t="shared" si="72"/>
        <v>2700000</v>
      </c>
      <c r="V228" t="str">
        <f t="shared" si="73"/>
        <v>2700000</v>
      </c>
      <c r="W228" t="str">
        <f t="shared" si="74"/>
        <v>2700000</v>
      </c>
      <c r="X228" t="str">
        <f t="shared" si="75"/>
        <v>2700000</v>
      </c>
      <c r="Y228" t="str">
        <f t="shared" si="76"/>
        <v>2700000</v>
      </c>
      <c r="Z228" t="str">
        <f t="shared" si="77"/>
        <v>2700000</v>
      </c>
      <c r="AA228" t="str">
        <f t="shared" si="78"/>
        <v>2700000</v>
      </c>
      <c r="AB228" t="str">
        <f t="shared" si="79"/>
        <v>2700000</v>
      </c>
      <c r="AC228" t="str">
        <f t="shared" si="80"/>
        <v>2700000</v>
      </c>
      <c r="AD228" t="str">
        <f t="shared" si="80"/>
        <v>2700000</v>
      </c>
      <c r="AE228">
        <f t="shared" si="81"/>
        <v>2700000</v>
      </c>
      <c r="AF228">
        <f t="shared" si="82"/>
        <v>16506532</v>
      </c>
      <c r="AG228">
        <f t="shared" si="83"/>
        <v>16506532</v>
      </c>
      <c r="AH228">
        <f t="shared" si="84"/>
        <v>8.1</v>
      </c>
      <c r="AI228">
        <f t="shared" si="85"/>
        <v>625</v>
      </c>
      <c r="AJ228">
        <f t="shared" si="86"/>
        <v>2004</v>
      </c>
      <c r="AK228">
        <f t="shared" si="87"/>
        <v>16506532</v>
      </c>
    </row>
    <row r="229" spans="1:37" x14ac:dyDescent="0.3">
      <c r="A229" s="6">
        <v>228</v>
      </c>
      <c r="B229" t="s">
        <v>1606</v>
      </c>
      <c r="C229" s="5">
        <v>8.1</v>
      </c>
      <c r="D229" t="s">
        <v>390</v>
      </c>
      <c r="E229" s="6">
        <v>374</v>
      </c>
      <c r="F229">
        <v>73000</v>
      </c>
      <c r="G229" t="s">
        <v>1607</v>
      </c>
      <c r="H229" t="s">
        <v>1608</v>
      </c>
      <c r="I229">
        <v>1946</v>
      </c>
      <c r="J229">
        <v>170</v>
      </c>
      <c r="K229" s="6">
        <v>2100000</v>
      </c>
      <c r="L229" s="6">
        <v>23667133</v>
      </c>
      <c r="M229" t="s">
        <v>21</v>
      </c>
      <c r="O229">
        <f t="shared" si="66"/>
        <v>0</v>
      </c>
      <c r="P229" s="4">
        <f t="shared" si="67"/>
        <v>374</v>
      </c>
      <c r="Q229">
        <f t="shared" si="68"/>
        <v>73000</v>
      </c>
      <c r="R229">
        <f t="shared" si="69"/>
        <v>73000</v>
      </c>
      <c r="S229" t="str">
        <f t="shared" si="70"/>
        <v>2100000</v>
      </c>
      <c r="T229" t="str">
        <f t="shared" si="71"/>
        <v>2100000</v>
      </c>
      <c r="U229" t="str">
        <f t="shared" si="72"/>
        <v>2100000</v>
      </c>
      <c r="V229" t="str">
        <f t="shared" si="73"/>
        <v>2100000</v>
      </c>
      <c r="W229" t="str">
        <f t="shared" si="74"/>
        <v>2100000</v>
      </c>
      <c r="X229" t="str">
        <f t="shared" si="75"/>
        <v>2100000</v>
      </c>
      <c r="Y229" t="str">
        <f t="shared" si="76"/>
        <v>2100000</v>
      </c>
      <c r="Z229" t="str">
        <f t="shared" si="77"/>
        <v>2100000</v>
      </c>
      <c r="AA229" t="str">
        <f t="shared" si="78"/>
        <v>2100000</v>
      </c>
      <c r="AB229" t="str">
        <f t="shared" si="79"/>
        <v>2100000</v>
      </c>
      <c r="AC229" t="str">
        <f t="shared" si="80"/>
        <v>2100000</v>
      </c>
      <c r="AD229" t="str">
        <f t="shared" si="80"/>
        <v>2100000</v>
      </c>
      <c r="AE229">
        <f t="shared" si="81"/>
        <v>2100000</v>
      </c>
      <c r="AF229">
        <f t="shared" si="82"/>
        <v>23667133</v>
      </c>
      <c r="AG229">
        <f t="shared" si="83"/>
        <v>23667133</v>
      </c>
      <c r="AH229">
        <f t="shared" si="84"/>
        <v>8.1</v>
      </c>
      <c r="AI229">
        <f t="shared" si="85"/>
        <v>374</v>
      </c>
      <c r="AJ229">
        <f t="shared" si="86"/>
        <v>1946</v>
      </c>
      <c r="AK229">
        <f t="shared" si="87"/>
        <v>23667133</v>
      </c>
    </row>
    <row r="230" spans="1:37" x14ac:dyDescent="0.3">
      <c r="A230" s="6">
        <v>229</v>
      </c>
      <c r="B230" t="s">
        <v>1611</v>
      </c>
      <c r="C230" s="5">
        <v>8.1</v>
      </c>
      <c r="D230" t="s">
        <v>72</v>
      </c>
      <c r="E230" s="6">
        <v>258</v>
      </c>
      <c r="F230">
        <v>64000</v>
      </c>
      <c r="G230" t="s">
        <v>1613</v>
      </c>
      <c r="H230" t="s">
        <v>1614</v>
      </c>
      <c r="I230">
        <v>1928</v>
      </c>
      <c r="J230">
        <v>110</v>
      </c>
      <c r="K230" s="6" t="s">
        <v>360</v>
      </c>
      <c r="L230" s="6">
        <v>22731</v>
      </c>
      <c r="M230" t="s">
        <v>412</v>
      </c>
      <c r="O230">
        <f t="shared" si="66"/>
        <v>0</v>
      </c>
      <c r="P230" s="4">
        <f t="shared" si="67"/>
        <v>258</v>
      </c>
      <c r="Q230">
        <f t="shared" si="68"/>
        <v>64000</v>
      </c>
      <c r="R230">
        <f t="shared" si="69"/>
        <v>64000</v>
      </c>
      <c r="S230" t="str">
        <f t="shared" si="70"/>
        <v>Bilgi yok</v>
      </c>
      <c r="T230" t="str">
        <f t="shared" si="71"/>
        <v>Bilgi yok</v>
      </c>
      <c r="U230" t="str">
        <f t="shared" si="72"/>
        <v>Bilgi yok</v>
      </c>
      <c r="V230" t="str">
        <f t="shared" si="73"/>
        <v>Bilgi yok</v>
      </c>
      <c r="W230" t="str">
        <f t="shared" si="74"/>
        <v>Bilgi yok</v>
      </c>
      <c r="X230" t="str">
        <f t="shared" si="75"/>
        <v>Bilgi yok</v>
      </c>
      <c r="Y230" t="str">
        <f t="shared" si="76"/>
        <v>Bilgi yok</v>
      </c>
      <c r="Z230" t="str">
        <f t="shared" si="77"/>
        <v>Bilgi yok</v>
      </c>
      <c r="AA230" t="str">
        <f t="shared" si="78"/>
        <v>Bilgi yok</v>
      </c>
      <c r="AB230" t="str">
        <f t="shared" si="79"/>
        <v>Bilgi yok</v>
      </c>
      <c r="AC230" t="str">
        <f t="shared" si="80"/>
        <v>Bilgi yok</v>
      </c>
      <c r="AD230" t="str">
        <f t="shared" si="80"/>
        <v>Bilgi yok</v>
      </c>
      <c r="AE230" t="str">
        <f t="shared" si="81"/>
        <v>Bilgi yok</v>
      </c>
      <c r="AF230">
        <f t="shared" si="82"/>
        <v>22731</v>
      </c>
      <c r="AG230">
        <f t="shared" si="83"/>
        <v>22731</v>
      </c>
      <c r="AH230">
        <f t="shared" si="84"/>
        <v>8.1</v>
      </c>
      <c r="AI230">
        <f t="shared" si="85"/>
        <v>258</v>
      </c>
      <c r="AJ230">
        <f t="shared" si="86"/>
        <v>1928</v>
      </c>
      <c r="AK230">
        <f t="shared" si="87"/>
        <v>22731</v>
      </c>
    </row>
    <row r="231" spans="1:37" x14ac:dyDescent="0.3">
      <c r="A231" s="6">
        <v>230</v>
      </c>
      <c r="B231" t="s">
        <v>1617</v>
      </c>
      <c r="C231" s="5">
        <v>8.1</v>
      </c>
      <c r="D231" t="s">
        <v>1618</v>
      </c>
      <c r="E231" s="6">
        <v>1500</v>
      </c>
      <c r="F231">
        <v>473000</v>
      </c>
      <c r="G231" t="s">
        <v>1620</v>
      </c>
      <c r="H231" t="s">
        <v>1621</v>
      </c>
      <c r="I231">
        <v>1973</v>
      </c>
      <c r="J231">
        <v>122</v>
      </c>
      <c r="K231" s="6">
        <v>11000000</v>
      </c>
      <c r="L231" s="6">
        <v>430872776</v>
      </c>
      <c r="M231" t="s">
        <v>21</v>
      </c>
      <c r="O231">
        <f t="shared" si="66"/>
        <v>0</v>
      </c>
      <c r="P231" s="4">
        <f t="shared" si="67"/>
        <v>1500</v>
      </c>
      <c r="Q231">
        <f t="shared" si="68"/>
        <v>473000</v>
      </c>
      <c r="R231">
        <f t="shared" si="69"/>
        <v>473000</v>
      </c>
      <c r="S231" t="str">
        <f t="shared" si="70"/>
        <v>11000000</v>
      </c>
      <c r="T231" t="str">
        <f t="shared" si="71"/>
        <v>11000000</v>
      </c>
      <c r="U231" t="str">
        <f t="shared" si="72"/>
        <v>11000000</v>
      </c>
      <c r="V231" t="str">
        <f t="shared" si="73"/>
        <v>11000000</v>
      </c>
      <c r="W231" t="str">
        <f t="shared" si="74"/>
        <v>11000000</v>
      </c>
      <c r="X231" t="str">
        <f t="shared" si="75"/>
        <v>11000000</v>
      </c>
      <c r="Y231" t="str">
        <f t="shared" si="76"/>
        <v>11000000</v>
      </c>
      <c r="Z231" t="str">
        <f t="shared" si="77"/>
        <v>11000000</v>
      </c>
      <c r="AA231" t="str">
        <f t="shared" si="78"/>
        <v>11000000</v>
      </c>
      <c r="AB231" t="str">
        <f t="shared" si="79"/>
        <v>11000000</v>
      </c>
      <c r="AC231" t="str">
        <f t="shared" si="80"/>
        <v>11000000</v>
      </c>
      <c r="AD231" t="str">
        <f t="shared" si="80"/>
        <v>11000000</v>
      </c>
      <c r="AE231">
        <f t="shared" si="81"/>
        <v>11000000</v>
      </c>
      <c r="AF231">
        <f t="shared" si="82"/>
        <v>430872776</v>
      </c>
      <c r="AG231">
        <f t="shared" si="83"/>
        <v>430872776</v>
      </c>
      <c r="AH231">
        <f t="shared" si="84"/>
        <v>8.1</v>
      </c>
      <c r="AI231">
        <f t="shared" si="85"/>
        <v>1500</v>
      </c>
      <c r="AJ231">
        <f t="shared" si="86"/>
        <v>1973</v>
      </c>
      <c r="AK231">
        <f t="shared" si="87"/>
        <v>430872776</v>
      </c>
    </row>
    <row r="232" spans="1:37" x14ac:dyDescent="0.3">
      <c r="A232" s="6">
        <v>231</v>
      </c>
      <c r="B232" t="s">
        <v>1623</v>
      </c>
      <c r="C232" s="5">
        <v>8.1</v>
      </c>
      <c r="D232" t="s">
        <v>1624</v>
      </c>
      <c r="E232" s="6">
        <v>882</v>
      </c>
      <c r="F232">
        <v>446000</v>
      </c>
      <c r="G232" t="s">
        <v>1627</v>
      </c>
      <c r="H232" t="s">
        <v>1628</v>
      </c>
      <c r="I232">
        <v>1939</v>
      </c>
      <c r="J232">
        <v>102</v>
      </c>
      <c r="K232" s="6">
        <v>2777000</v>
      </c>
      <c r="L232" s="6">
        <v>25637669</v>
      </c>
      <c r="M232" t="s">
        <v>21</v>
      </c>
      <c r="O232">
        <f t="shared" si="66"/>
        <v>0</v>
      </c>
      <c r="P232" s="4">
        <f t="shared" si="67"/>
        <v>882</v>
      </c>
      <c r="Q232">
        <f t="shared" si="68"/>
        <v>446000</v>
      </c>
      <c r="R232">
        <f t="shared" si="69"/>
        <v>446000</v>
      </c>
      <c r="S232" t="str">
        <f t="shared" si="70"/>
        <v>2777000</v>
      </c>
      <c r="T232" t="str">
        <f t="shared" si="71"/>
        <v>2777000</v>
      </c>
      <c r="U232" t="str">
        <f t="shared" si="72"/>
        <v>2777000</v>
      </c>
      <c r="V232" t="str">
        <f t="shared" si="73"/>
        <v>2777000</v>
      </c>
      <c r="W232" t="str">
        <f t="shared" si="74"/>
        <v>2777000</v>
      </c>
      <c r="X232" t="str">
        <f t="shared" si="75"/>
        <v>2777000</v>
      </c>
      <c r="Y232" t="str">
        <f t="shared" si="76"/>
        <v>2777000</v>
      </c>
      <c r="Z232" t="str">
        <f t="shared" si="77"/>
        <v>2777000</v>
      </c>
      <c r="AA232" t="str">
        <f t="shared" si="78"/>
        <v>2777000</v>
      </c>
      <c r="AB232" t="str">
        <f t="shared" si="79"/>
        <v>2777000</v>
      </c>
      <c r="AC232" t="str">
        <f t="shared" si="80"/>
        <v>2777000</v>
      </c>
      <c r="AD232" t="str">
        <f t="shared" si="80"/>
        <v>2777000</v>
      </c>
      <c r="AE232">
        <f t="shared" si="81"/>
        <v>2777000</v>
      </c>
      <c r="AF232">
        <f t="shared" si="82"/>
        <v>25637669</v>
      </c>
      <c r="AG232">
        <f t="shared" si="83"/>
        <v>25637669</v>
      </c>
      <c r="AH232">
        <f t="shared" si="84"/>
        <v>8.1</v>
      </c>
      <c r="AI232">
        <f t="shared" si="85"/>
        <v>882</v>
      </c>
      <c r="AJ232">
        <f t="shared" si="86"/>
        <v>1939</v>
      </c>
      <c r="AK232">
        <f t="shared" si="87"/>
        <v>25637669</v>
      </c>
    </row>
    <row r="233" spans="1:37" x14ac:dyDescent="0.3">
      <c r="A233" s="6">
        <v>232</v>
      </c>
      <c r="B233" t="s">
        <v>1631</v>
      </c>
      <c r="C233" s="5">
        <v>8</v>
      </c>
      <c r="D233" t="s">
        <v>1633</v>
      </c>
      <c r="E233" s="6">
        <v>1000</v>
      </c>
      <c r="F233">
        <v>845000</v>
      </c>
      <c r="G233" t="s">
        <v>1635</v>
      </c>
      <c r="H233" t="s">
        <v>1635</v>
      </c>
      <c r="I233">
        <v>2004</v>
      </c>
      <c r="J233">
        <v>115</v>
      </c>
      <c r="K233" s="6">
        <v>92000000</v>
      </c>
      <c r="L233" s="6">
        <v>631688498</v>
      </c>
      <c r="M233" t="s">
        <v>21</v>
      </c>
      <c r="O233">
        <f t="shared" si="66"/>
        <v>0</v>
      </c>
      <c r="P233" s="4">
        <f t="shared" si="67"/>
        <v>1000</v>
      </c>
      <c r="Q233">
        <f t="shared" si="68"/>
        <v>845000</v>
      </c>
      <c r="R233">
        <f t="shared" si="69"/>
        <v>845000</v>
      </c>
      <c r="S233" t="str">
        <f t="shared" si="70"/>
        <v>92000000</v>
      </c>
      <c r="T233" t="str">
        <f t="shared" si="71"/>
        <v>92000000</v>
      </c>
      <c r="U233" t="str">
        <f t="shared" si="72"/>
        <v>92000000</v>
      </c>
      <c r="V233" t="str">
        <f t="shared" si="73"/>
        <v>92000000</v>
      </c>
      <c r="W233" t="str">
        <f t="shared" si="74"/>
        <v>92000000</v>
      </c>
      <c r="X233" t="str">
        <f t="shared" si="75"/>
        <v>92000000</v>
      </c>
      <c r="Y233" t="str">
        <f t="shared" si="76"/>
        <v>92000000</v>
      </c>
      <c r="Z233" t="str">
        <f t="shared" si="77"/>
        <v>92000000</v>
      </c>
      <c r="AA233" t="str">
        <f t="shared" si="78"/>
        <v>92000000</v>
      </c>
      <c r="AB233" t="str">
        <f t="shared" si="79"/>
        <v>92000000</v>
      </c>
      <c r="AC233" t="str">
        <f t="shared" si="80"/>
        <v>92000000</v>
      </c>
      <c r="AD233" t="str">
        <f t="shared" si="80"/>
        <v>92000000</v>
      </c>
      <c r="AE233">
        <f t="shared" si="81"/>
        <v>92000000</v>
      </c>
      <c r="AF233">
        <f t="shared" si="82"/>
        <v>631688498</v>
      </c>
      <c r="AG233">
        <f t="shared" si="83"/>
        <v>631688498</v>
      </c>
      <c r="AH233">
        <f t="shared" si="84"/>
        <v>8</v>
      </c>
      <c r="AI233">
        <f t="shared" si="85"/>
        <v>1000</v>
      </c>
      <c r="AJ233">
        <f t="shared" si="86"/>
        <v>2004</v>
      </c>
      <c r="AK233">
        <f t="shared" si="87"/>
        <v>631688498</v>
      </c>
    </row>
    <row r="234" spans="1:37" x14ac:dyDescent="0.3">
      <c r="A234" s="6">
        <v>233</v>
      </c>
      <c r="B234" t="s">
        <v>1638</v>
      </c>
      <c r="C234" s="5">
        <v>8.1</v>
      </c>
      <c r="D234" t="s">
        <v>1639</v>
      </c>
      <c r="E234" s="6">
        <v>694</v>
      </c>
      <c r="F234">
        <v>530000</v>
      </c>
      <c r="G234" t="s">
        <v>1642</v>
      </c>
      <c r="H234" t="s">
        <v>1643</v>
      </c>
      <c r="I234">
        <v>2013</v>
      </c>
      <c r="J234">
        <v>123</v>
      </c>
      <c r="K234" s="6">
        <v>38000000</v>
      </c>
      <c r="L234" s="6">
        <v>96992516</v>
      </c>
      <c r="M234" t="s">
        <v>373</v>
      </c>
      <c r="O234">
        <f t="shared" si="66"/>
        <v>0</v>
      </c>
      <c r="P234" s="4">
        <f t="shared" si="67"/>
        <v>694</v>
      </c>
      <c r="Q234">
        <f t="shared" si="68"/>
        <v>530000</v>
      </c>
      <c r="R234">
        <f t="shared" si="69"/>
        <v>530000</v>
      </c>
      <c r="S234" t="str">
        <f t="shared" si="70"/>
        <v>38000000</v>
      </c>
      <c r="T234" t="str">
        <f t="shared" si="71"/>
        <v>38000000</v>
      </c>
      <c r="U234" t="str">
        <f t="shared" si="72"/>
        <v>38000000</v>
      </c>
      <c r="V234" t="str">
        <f t="shared" si="73"/>
        <v>38000000</v>
      </c>
      <c r="W234" t="str">
        <f t="shared" si="74"/>
        <v>38000000</v>
      </c>
      <c r="X234" t="str">
        <f t="shared" si="75"/>
        <v>38000000</v>
      </c>
      <c r="Y234" t="str">
        <f t="shared" si="76"/>
        <v>38000000</v>
      </c>
      <c r="Z234" t="str">
        <f t="shared" si="77"/>
        <v>38000000</v>
      </c>
      <c r="AA234" t="str">
        <f t="shared" si="78"/>
        <v>38000000</v>
      </c>
      <c r="AB234" t="str">
        <f t="shared" si="79"/>
        <v>38000000</v>
      </c>
      <c r="AC234" t="str">
        <f t="shared" si="80"/>
        <v>38000000</v>
      </c>
      <c r="AD234" t="str">
        <f t="shared" si="80"/>
        <v>38000000</v>
      </c>
      <c r="AE234">
        <f t="shared" si="81"/>
        <v>38000000</v>
      </c>
      <c r="AF234">
        <f t="shared" si="82"/>
        <v>96992516</v>
      </c>
      <c r="AG234">
        <f t="shared" si="83"/>
        <v>96992516</v>
      </c>
      <c r="AH234">
        <f t="shared" si="84"/>
        <v>8.1</v>
      </c>
      <c r="AI234">
        <f t="shared" si="85"/>
        <v>694</v>
      </c>
      <c r="AJ234">
        <f t="shared" si="86"/>
        <v>2013</v>
      </c>
      <c r="AK234">
        <f t="shared" si="87"/>
        <v>96992516</v>
      </c>
    </row>
    <row r="235" spans="1:37" x14ac:dyDescent="0.3">
      <c r="A235" s="6">
        <v>234</v>
      </c>
      <c r="B235" t="s">
        <v>1646</v>
      </c>
      <c r="C235" s="5">
        <v>8.1</v>
      </c>
      <c r="D235" t="s">
        <v>1647</v>
      </c>
      <c r="E235" s="6">
        <v>589</v>
      </c>
      <c r="F235">
        <v>273000</v>
      </c>
      <c r="G235" t="s">
        <v>1650</v>
      </c>
      <c r="H235" t="s">
        <v>1651</v>
      </c>
      <c r="I235">
        <v>1965</v>
      </c>
      <c r="J235">
        <v>172</v>
      </c>
      <c r="K235" s="6">
        <v>8200000</v>
      </c>
      <c r="L235" s="6">
        <v>159484051</v>
      </c>
      <c r="M235" t="s">
        <v>21</v>
      </c>
      <c r="O235">
        <f t="shared" si="66"/>
        <v>0</v>
      </c>
      <c r="P235" s="4">
        <f t="shared" si="67"/>
        <v>589</v>
      </c>
      <c r="Q235">
        <f t="shared" si="68"/>
        <v>273000</v>
      </c>
      <c r="R235">
        <f t="shared" si="69"/>
        <v>273000</v>
      </c>
      <c r="S235" t="str">
        <f t="shared" si="70"/>
        <v>8200000</v>
      </c>
      <c r="T235" t="str">
        <f t="shared" si="71"/>
        <v>8200000</v>
      </c>
      <c r="U235" t="str">
        <f t="shared" si="72"/>
        <v>8200000</v>
      </c>
      <c r="V235" t="str">
        <f t="shared" si="73"/>
        <v>8200000</v>
      </c>
      <c r="W235" t="str">
        <f t="shared" si="74"/>
        <v>8200000</v>
      </c>
      <c r="X235" t="str">
        <f t="shared" si="75"/>
        <v>8200000</v>
      </c>
      <c r="Y235" t="str">
        <f t="shared" si="76"/>
        <v>8200000</v>
      </c>
      <c r="Z235" t="str">
        <f t="shared" si="77"/>
        <v>8200000</v>
      </c>
      <c r="AA235" t="str">
        <f t="shared" si="78"/>
        <v>8200000</v>
      </c>
      <c r="AB235" t="str">
        <f t="shared" si="79"/>
        <v>8200000</v>
      </c>
      <c r="AC235" t="str">
        <f t="shared" si="80"/>
        <v>8200000</v>
      </c>
      <c r="AD235" t="str">
        <f t="shared" si="80"/>
        <v>8200000</v>
      </c>
      <c r="AE235">
        <f t="shared" si="81"/>
        <v>8200000</v>
      </c>
      <c r="AF235">
        <f t="shared" si="82"/>
        <v>159484051</v>
      </c>
      <c r="AG235">
        <f t="shared" si="83"/>
        <v>159484051</v>
      </c>
      <c r="AH235">
        <f t="shared" si="84"/>
        <v>8.1</v>
      </c>
      <c r="AI235">
        <f t="shared" si="85"/>
        <v>589</v>
      </c>
      <c r="AJ235">
        <f t="shared" si="86"/>
        <v>1965</v>
      </c>
      <c r="AK235">
        <f t="shared" si="87"/>
        <v>159484051</v>
      </c>
    </row>
    <row r="236" spans="1:37" x14ac:dyDescent="0.3">
      <c r="A236" s="6">
        <v>235</v>
      </c>
      <c r="B236" t="s">
        <v>1654</v>
      </c>
      <c r="C236" s="5">
        <v>8.1</v>
      </c>
      <c r="D236" t="s">
        <v>1655</v>
      </c>
      <c r="E236" s="6">
        <v>676</v>
      </c>
      <c r="F236">
        <v>324000</v>
      </c>
      <c r="G236" t="s">
        <v>1658</v>
      </c>
      <c r="H236" t="s">
        <v>1659</v>
      </c>
      <c r="I236">
        <v>2009</v>
      </c>
      <c r="J236">
        <v>93</v>
      </c>
      <c r="K236" s="6">
        <v>16000000</v>
      </c>
      <c r="L236" s="6">
        <v>46749646</v>
      </c>
      <c r="M236" t="s">
        <v>373</v>
      </c>
      <c r="O236">
        <f t="shared" si="66"/>
        <v>0</v>
      </c>
      <c r="P236" s="4">
        <f t="shared" si="67"/>
        <v>676</v>
      </c>
      <c r="Q236">
        <f t="shared" si="68"/>
        <v>324000</v>
      </c>
      <c r="R236">
        <f t="shared" si="69"/>
        <v>324000</v>
      </c>
      <c r="S236" t="str">
        <f t="shared" si="70"/>
        <v>16000000</v>
      </c>
      <c r="T236" t="str">
        <f t="shared" si="71"/>
        <v>16000000</v>
      </c>
      <c r="U236" t="str">
        <f t="shared" si="72"/>
        <v>16000000</v>
      </c>
      <c r="V236" t="str">
        <f t="shared" si="73"/>
        <v>16000000</v>
      </c>
      <c r="W236" t="str">
        <f t="shared" si="74"/>
        <v>16000000</v>
      </c>
      <c r="X236" t="str">
        <f t="shared" si="75"/>
        <v>16000000</v>
      </c>
      <c r="Y236" t="str">
        <f t="shared" si="76"/>
        <v>16000000</v>
      </c>
      <c r="Z236" t="str">
        <f t="shared" si="77"/>
        <v>16000000</v>
      </c>
      <c r="AA236" t="str">
        <f t="shared" si="78"/>
        <v>16000000</v>
      </c>
      <c r="AB236" t="str">
        <f t="shared" si="79"/>
        <v>16000000</v>
      </c>
      <c r="AC236" t="str">
        <f t="shared" si="80"/>
        <v>16000000</v>
      </c>
      <c r="AD236" t="str">
        <f t="shared" si="80"/>
        <v>16000000</v>
      </c>
      <c r="AE236">
        <f t="shared" si="81"/>
        <v>16000000</v>
      </c>
      <c r="AF236">
        <f t="shared" si="82"/>
        <v>46749646</v>
      </c>
      <c r="AG236">
        <f t="shared" si="83"/>
        <v>46749646</v>
      </c>
      <c r="AH236">
        <f t="shared" si="84"/>
        <v>8.1</v>
      </c>
      <c r="AI236">
        <f t="shared" si="85"/>
        <v>676</v>
      </c>
      <c r="AJ236">
        <f t="shared" si="86"/>
        <v>2009</v>
      </c>
      <c r="AK236">
        <f t="shared" si="87"/>
        <v>46749646</v>
      </c>
    </row>
    <row r="237" spans="1:37" x14ac:dyDescent="0.3">
      <c r="A237" s="6">
        <v>236</v>
      </c>
      <c r="B237" t="s">
        <v>1661</v>
      </c>
      <c r="C237" s="5">
        <v>8.1</v>
      </c>
      <c r="D237" t="s">
        <v>1662</v>
      </c>
      <c r="E237" s="6">
        <v>861</v>
      </c>
      <c r="F237">
        <v>459000</v>
      </c>
      <c r="G237" t="s">
        <v>1665</v>
      </c>
      <c r="H237" t="s">
        <v>1666</v>
      </c>
      <c r="I237">
        <v>1986</v>
      </c>
      <c r="J237">
        <v>89</v>
      </c>
      <c r="K237" s="6">
        <v>8000000</v>
      </c>
      <c r="L237" s="6">
        <v>53522503</v>
      </c>
      <c r="M237" t="s">
        <v>21</v>
      </c>
      <c r="O237">
        <f t="shared" si="66"/>
        <v>0</v>
      </c>
      <c r="P237" s="4">
        <f t="shared" si="67"/>
        <v>861</v>
      </c>
      <c r="Q237">
        <f t="shared" si="68"/>
        <v>459000</v>
      </c>
      <c r="R237">
        <f t="shared" si="69"/>
        <v>459000</v>
      </c>
      <c r="S237" t="str">
        <f t="shared" si="70"/>
        <v>8000000</v>
      </c>
      <c r="T237" t="str">
        <f t="shared" si="71"/>
        <v>8000000</v>
      </c>
      <c r="U237" t="str">
        <f t="shared" si="72"/>
        <v>8000000</v>
      </c>
      <c r="V237" t="str">
        <f t="shared" si="73"/>
        <v>8000000</v>
      </c>
      <c r="W237" t="str">
        <f t="shared" si="74"/>
        <v>8000000</v>
      </c>
      <c r="X237" t="str">
        <f t="shared" si="75"/>
        <v>8000000</v>
      </c>
      <c r="Y237" t="str">
        <f t="shared" si="76"/>
        <v>8000000</v>
      </c>
      <c r="Z237" t="str">
        <f t="shared" si="77"/>
        <v>8000000</v>
      </c>
      <c r="AA237" t="str">
        <f t="shared" si="78"/>
        <v>8000000</v>
      </c>
      <c r="AB237" t="str">
        <f t="shared" si="79"/>
        <v>8000000</v>
      </c>
      <c r="AC237" t="str">
        <f t="shared" si="80"/>
        <v>8000000</v>
      </c>
      <c r="AD237" t="str">
        <f t="shared" si="80"/>
        <v>8000000</v>
      </c>
      <c r="AE237">
        <f t="shared" si="81"/>
        <v>8000000</v>
      </c>
      <c r="AF237">
        <f t="shared" si="82"/>
        <v>53522503</v>
      </c>
      <c r="AG237">
        <f t="shared" si="83"/>
        <v>53522503</v>
      </c>
      <c r="AH237">
        <f t="shared" si="84"/>
        <v>8.1</v>
      </c>
      <c r="AI237">
        <f t="shared" si="85"/>
        <v>861</v>
      </c>
      <c r="AJ237">
        <f t="shared" si="86"/>
        <v>1986</v>
      </c>
      <c r="AK237">
        <f t="shared" si="87"/>
        <v>53522503</v>
      </c>
    </row>
    <row r="238" spans="1:37" x14ac:dyDescent="0.3">
      <c r="A238" s="6">
        <v>237</v>
      </c>
      <c r="B238" t="s">
        <v>1668</v>
      </c>
      <c r="C238" s="5">
        <v>8.1</v>
      </c>
      <c r="D238" t="s">
        <v>12</v>
      </c>
      <c r="E238" s="6">
        <v>471</v>
      </c>
      <c r="F238">
        <v>177000</v>
      </c>
      <c r="G238" t="s">
        <v>55</v>
      </c>
      <c r="H238" t="s">
        <v>1671</v>
      </c>
      <c r="I238">
        <v>1976</v>
      </c>
      <c r="J238">
        <v>121</v>
      </c>
      <c r="K238" s="6">
        <v>3800000</v>
      </c>
      <c r="L238" s="6">
        <v>23701317</v>
      </c>
      <c r="M238" t="s">
        <v>21</v>
      </c>
      <c r="O238">
        <f t="shared" si="66"/>
        <v>0</v>
      </c>
      <c r="P238" s="4">
        <f t="shared" si="67"/>
        <v>471</v>
      </c>
      <c r="Q238">
        <f t="shared" si="68"/>
        <v>177000</v>
      </c>
      <c r="R238">
        <f t="shared" si="69"/>
        <v>177000</v>
      </c>
      <c r="S238" t="str">
        <f t="shared" si="70"/>
        <v>3800000</v>
      </c>
      <c r="T238" t="str">
        <f t="shared" si="71"/>
        <v>3800000</v>
      </c>
      <c r="U238" t="str">
        <f t="shared" si="72"/>
        <v>3800000</v>
      </c>
      <c r="V238" t="str">
        <f t="shared" si="73"/>
        <v>3800000</v>
      </c>
      <c r="W238" t="str">
        <f t="shared" si="74"/>
        <v>3800000</v>
      </c>
      <c r="X238" t="str">
        <f t="shared" si="75"/>
        <v>3800000</v>
      </c>
      <c r="Y238" t="str">
        <f t="shared" si="76"/>
        <v>3800000</v>
      </c>
      <c r="Z238" t="str">
        <f t="shared" si="77"/>
        <v>3800000</v>
      </c>
      <c r="AA238" t="str">
        <f t="shared" si="78"/>
        <v>3800000</v>
      </c>
      <c r="AB238" t="str">
        <f t="shared" si="79"/>
        <v>3800000</v>
      </c>
      <c r="AC238" t="str">
        <f t="shared" si="80"/>
        <v>3800000</v>
      </c>
      <c r="AD238" t="str">
        <f t="shared" si="80"/>
        <v>3800000</v>
      </c>
      <c r="AE238">
        <f t="shared" si="81"/>
        <v>3800000</v>
      </c>
      <c r="AF238">
        <f t="shared" si="82"/>
        <v>23701317</v>
      </c>
      <c r="AG238">
        <f t="shared" si="83"/>
        <v>23701317</v>
      </c>
      <c r="AH238">
        <f t="shared" si="84"/>
        <v>8.1</v>
      </c>
      <c r="AI238">
        <f t="shared" si="85"/>
        <v>471</v>
      </c>
      <c r="AJ238">
        <f t="shared" si="86"/>
        <v>1976</v>
      </c>
      <c r="AK238">
        <f t="shared" si="87"/>
        <v>23701317</v>
      </c>
    </row>
    <row r="239" spans="1:37" x14ac:dyDescent="0.3">
      <c r="A239" s="6">
        <v>238</v>
      </c>
      <c r="B239" t="s">
        <v>1674</v>
      </c>
      <c r="C239" s="5">
        <v>8.1999999999999993</v>
      </c>
      <c r="D239" t="s">
        <v>901</v>
      </c>
      <c r="E239" s="6">
        <v>151</v>
      </c>
      <c r="F239">
        <v>96000</v>
      </c>
      <c r="G239" t="s">
        <v>1677</v>
      </c>
      <c r="H239" t="s">
        <v>1677</v>
      </c>
      <c r="I239">
        <v>2005</v>
      </c>
      <c r="J239">
        <v>108</v>
      </c>
      <c r="K239" s="6" t="s">
        <v>360</v>
      </c>
      <c r="L239" s="6">
        <v>18612999</v>
      </c>
      <c r="M239" t="s">
        <v>1679</v>
      </c>
      <c r="O239">
        <f t="shared" si="66"/>
        <v>0</v>
      </c>
      <c r="P239" s="4">
        <f t="shared" si="67"/>
        <v>151</v>
      </c>
      <c r="Q239">
        <f t="shared" si="68"/>
        <v>96000</v>
      </c>
      <c r="R239">
        <f t="shared" si="69"/>
        <v>96000</v>
      </c>
      <c r="S239" t="str">
        <f t="shared" si="70"/>
        <v>Bilgi yok</v>
      </c>
      <c r="T239" t="str">
        <f t="shared" si="71"/>
        <v>Bilgi yok</v>
      </c>
      <c r="U239" t="str">
        <f t="shared" si="72"/>
        <v>Bilgi yok</v>
      </c>
      <c r="V239" t="str">
        <f t="shared" si="73"/>
        <v>Bilgi yok</v>
      </c>
      <c r="W239" t="str">
        <f t="shared" si="74"/>
        <v>Bilgi yok</v>
      </c>
      <c r="X239" t="str">
        <f t="shared" si="75"/>
        <v>Bilgi yok</v>
      </c>
      <c r="Y239" t="str">
        <f t="shared" si="76"/>
        <v>Bilgi yok</v>
      </c>
      <c r="Z239" t="str">
        <f t="shared" si="77"/>
        <v>Bilgi yok</v>
      </c>
      <c r="AA239" t="str">
        <f t="shared" si="78"/>
        <v>Bilgi yok</v>
      </c>
      <c r="AB239" t="str">
        <f t="shared" si="79"/>
        <v>Bilgi yok</v>
      </c>
      <c r="AC239" t="str">
        <f t="shared" si="80"/>
        <v>Bilgi yok</v>
      </c>
      <c r="AD239" t="str">
        <f t="shared" si="80"/>
        <v>Bilgi yok</v>
      </c>
      <c r="AE239" t="str">
        <f t="shared" si="81"/>
        <v>Bilgi yok</v>
      </c>
      <c r="AF239">
        <f t="shared" si="82"/>
        <v>18612999</v>
      </c>
      <c r="AG239">
        <f t="shared" si="83"/>
        <v>18612999</v>
      </c>
      <c r="AH239">
        <f t="shared" si="84"/>
        <v>8.1999999999999993</v>
      </c>
      <c r="AI239">
        <f t="shared" si="85"/>
        <v>151</v>
      </c>
      <c r="AJ239">
        <f t="shared" si="86"/>
        <v>2005</v>
      </c>
      <c r="AK239">
        <f t="shared" si="87"/>
        <v>18612999</v>
      </c>
    </row>
    <row r="240" spans="1:37" x14ac:dyDescent="0.3">
      <c r="A240" s="6">
        <v>239</v>
      </c>
      <c r="B240" t="s">
        <v>1680</v>
      </c>
      <c r="C240" s="5">
        <v>8.1</v>
      </c>
      <c r="D240" t="s">
        <v>1681</v>
      </c>
      <c r="E240" s="6">
        <v>374</v>
      </c>
      <c r="F240">
        <v>185000</v>
      </c>
      <c r="G240" t="s">
        <v>1683</v>
      </c>
      <c r="H240" t="s">
        <v>1684</v>
      </c>
      <c r="I240">
        <v>2016</v>
      </c>
      <c r="J240">
        <v>145</v>
      </c>
      <c r="K240" s="6">
        <v>6973501</v>
      </c>
      <c r="L240" s="6">
        <v>37863670</v>
      </c>
      <c r="M240" t="s">
        <v>310</v>
      </c>
      <c r="O240">
        <f t="shared" si="66"/>
        <v>0</v>
      </c>
      <c r="P240" s="4">
        <f t="shared" si="67"/>
        <v>374</v>
      </c>
      <c r="Q240">
        <f t="shared" si="68"/>
        <v>185000</v>
      </c>
      <c r="R240">
        <f t="shared" si="69"/>
        <v>185000</v>
      </c>
      <c r="S240" t="str">
        <f t="shared" si="70"/>
        <v>6973501</v>
      </c>
      <c r="T240" t="str">
        <f t="shared" si="71"/>
        <v>6973501</v>
      </c>
      <c r="U240" t="str">
        <f t="shared" si="72"/>
        <v>6973501</v>
      </c>
      <c r="V240" t="str">
        <f t="shared" si="73"/>
        <v>6973501</v>
      </c>
      <c r="W240" t="str">
        <f t="shared" si="74"/>
        <v>6973501</v>
      </c>
      <c r="X240" t="str">
        <f t="shared" si="75"/>
        <v>6973501</v>
      </c>
      <c r="Y240" t="str">
        <f t="shared" si="76"/>
        <v>6973501</v>
      </c>
      <c r="Z240" t="str">
        <f t="shared" si="77"/>
        <v>6973501</v>
      </c>
      <c r="AA240" t="str">
        <f t="shared" si="78"/>
        <v>6973501</v>
      </c>
      <c r="AB240" t="str">
        <f t="shared" si="79"/>
        <v>6973501</v>
      </c>
      <c r="AC240" t="str">
        <f t="shared" si="80"/>
        <v>6973501</v>
      </c>
      <c r="AD240" s="6" t="str">
        <f t="shared" si="80"/>
        <v>6973501</v>
      </c>
      <c r="AE240">
        <f t="shared" si="81"/>
        <v>6973501</v>
      </c>
      <c r="AF240">
        <f t="shared" si="82"/>
        <v>37863670</v>
      </c>
      <c r="AG240">
        <f t="shared" si="83"/>
        <v>37863670</v>
      </c>
      <c r="AH240">
        <f t="shared" si="84"/>
        <v>8.1</v>
      </c>
      <c r="AI240">
        <f t="shared" si="85"/>
        <v>374</v>
      </c>
      <c r="AJ240">
        <f t="shared" si="86"/>
        <v>2016</v>
      </c>
      <c r="AK240">
        <f t="shared" si="87"/>
        <v>37863670</v>
      </c>
    </row>
    <row r="241" spans="1:37" x14ac:dyDescent="0.3">
      <c r="A241" s="6">
        <v>240</v>
      </c>
      <c r="B241" t="s">
        <v>1687</v>
      </c>
      <c r="C241" s="5">
        <v>8.1</v>
      </c>
      <c r="D241" t="s">
        <v>1688</v>
      </c>
      <c r="E241" s="6">
        <v>660</v>
      </c>
      <c r="F241">
        <v>241000</v>
      </c>
      <c r="G241" t="s">
        <v>1635</v>
      </c>
      <c r="H241" t="s">
        <v>1691</v>
      </c>
      <c r="I241">
        <v>1999</v>
      </c>
      <c r="J241">
        <v>86</v>
      </c>
      <c r="K241" s="6">
        <v>70000000</v>
      </c>
      <c r="L241" s="6">
        <v>23338352</v>
      </c>
      <c r="M241" t="s">
        <v>1693</v>
      </c>
      <c r="O241">
        <f t="shared" si="66"/>
        <v>0</v>
      </c>
      <c r="P241" s="4">
        <f t="shared" si="67"/>
        <v>660</v>
      </c>
      <c r="Q241">
        <f t="shared" si="68"/>
        <v>241000</v>
      </c>
      <c r="R241">
        <f t="shared" si="69"/>
        <v>241000</v>
      </c>
      <c r="S241" t="str">
        <f t="shared" si="70"/>
        <v>70000000</v>
      </c>
      <c r="T241" t="str">
        <f t="shared" si="71"/>
        <v>70000000</v>
      </c>
      <c r="U241" t="str">
        <f t="shared" si="72"/>
        <v>70000000</v>
      </c>
      <c r="V241" t="str">
        <f t="shared" si="73"/>
        <v>70000000</v>
      </c>
      <c r="W241" t="str">
        <f t="shared" si="74"/>
        <v>70000000</v>
      </c>
      <c r="X241" t="str">
        <f t="shared" si="75"/>
        <v>70000000</v>
      </c>
      <c r="Y241" t="str">
        <f t="shared" si="76"/>
        <v>70000000</v>
      </c>
      <c r="Z241" t="str">
        <f t="shared" si="77"/>
        <v>70000000</v>
      </c>
      <c r="AA241" t="str">
        <f t="shared" si="78"/>
        <v>70000000</v>
      </c>
      <c r="AB241" t="str">
        <f t="shared" si="79"/>
        <v>70000000</v>
      </c>
      <c r="AC241" t="str">
        <f t="shared" si="80"/>
        <v>70000000</v>
      </c>
      <c r="AD241" t="str">
        <f t="shared" si="80"/>
        <v>70000000</v>
      </c>
      <c r="AE241">
        <f t="shared" si="81"/>
        <v>70000000</v>
      </c>
      <c r="AF241">
        <f t="shared" si="82"/>
        <v>23338352</v>
      </c>
      <c r="AG241">
        <f t="shared" si="83"/>
        <v>23338352</v>
      </c>
      <c r="AH241">
        <f t="shared" si="84"/>
        <v>8.1</v>
      </c>
      <c r="AI241">
        <f t="shared" si="85"/>
        <v>660</v>
      </c>
      <c r="AJ241">
        <f t="shared" si="86"/>
        <v>1999</v>
      </c>
      <c r="AK241">
        <f t="shared" si="87"/>
        <v>23338352</v>
      </c>
    </row>
    <row r="242" spans="1:37" x14ac:dyDescent="0.3">
      <c r="A242" s="6">
        <v>241</v>
      </c>
      <c r="B242" t="s">
        <v>1694</v>
      </c>
      <c r="C242" s="5">
        <v>8.1</v>
      </c>
      <c r="D242" t="s">
        <v>1695</v>
      </c>
      <c r="E242" s="6">
        <v>182</v>
      </c>
      <c r="F242">
        <v>46000</v>
      </c>
      <c r="G242" t="s">
        <v>1698</v>
      </c>
      <c r="H242" t="s">
        <v>1699</v>
      </c>
      <c r="I242">
        <v>1942</v>
      </c>
      <c r="J242">
        <v>99</v>
      </c>
      <c r="K242" s="6" t="s">
        <v>360</v>
      </c>
      <c r="L242" s="6">
        <v>4578000</v>
      </c>
      <c r="M242" t="s">
        <v>21</v>
      </c>
      <c r="O242">
        <f t="shared" si="66"/>
        <v>0</v>
      </c>
      <c r="P242" s="4">
        <f t="shared" si="67"/>
        <v>182</v>
      </c>
      <c r="Q242">
        <f t="shared" si="68"/>
        <v>46000</v>
      </c>
      <c r="R242">
        <f t="shared" si="69"/>
        <v>46000</v>
      </c>
      <c r="S242" t="str">
        <f t="shared" si="70"/>
        <v>Bilgi yok</v>
      </c>
      <c r="T242" t="str">
        <f t="shared" si="71"/>
        <v>Bilgi yok</v>
      </c>
      <c r="U242" t="str">
        <f t="shared" si="72"/>
        <v>Bilgi yok</v>
      </c>
      <c r="V242" t="str">
        <f t="shared" si="73"/>
        <v>Bilgi yok</v>
      </c>
      <c r="W242" t="str">
        <f t="shared" si="74"/>
        <v>Bilgi yok</v>
      </c>
      <c r="X242" t="str">
        <f t="shared" si="75"/>
        <v>Bilgi yok</v>
      </c>
      <c r="Y242" t="str">
        <f t="shared" si="76"/>
        <v>Bilgi yok</v>
      </c>
      <c r="Z242" t="str">
        <f t="shared" si="77"/>
        <v>Bilgi yok</v>
      </c>
      <c r="AA242" t="str">
        <f t="shared" si="78"/>
        <v>Bilgi yok</v>
      </c>
      <c r="AB242" t="str">
        <f t="shared" si="79"/>
        <v>Bilgi yok</v>
      </c>
      <c r="AC242" t="str">
        <f t="shared" si="80"/>
        <v>Bilgi yok</v>
      </c>
      <c r="AD242" t="str">
        <f t="shared" si="80"/>
        <v>Bilgi yok</v>
      </c>
      <c r="AE242" t="str">
        <f t="shared" si="81"/>
        <v>Bilgi yok</v>
      </c>
      <c r="AF242">
        <f t="shared" si="82"/>
        <v>4578000</v>
      </c>
      <c r="AG242">
        <f t="shared" si="83"/>
        <v>4578000</v>
      </c>
      <c r="AH242">
        <f t="shared" si="84"/>
        <v>8.1</v>
      </c>
      <c r="AI242">
        <f t="shared" si="85"/>
        <v>182</v>
      </c>
      <c r="AJ242">
        <f t="shared" si="86"/>
        <v>1942</v>
      </c>
      <c r="AK242">
        <f t="shared" si="87"/>
        <v>4578000</v>
      </c>
    </row>
    <row r="243" spans="1:37" x14ac:dyDescent="0.3">
      <c r="A243" s="6">
        <v>242</v>
      </c>
      <c r="B243" t="s">
        <v>1701</v>
      </c>
      <c r="C243" s="5">
        <v>8.1</v>
      </c>
      <c r="D243" t="s">
        <v>223</v>
      </c>
      <c r="E243" s="6">
        <v>334</v>
      </c>
      <c r="F243">
        <v>70000</v>
      </c>
      <c r="G243" t="s">
        <v>1704</v>
      </c>
      <c r="H243" t="s">
        <v>1705</v>
      </c>
      <c r="I243">
        <v>1966</v>
      </c>
      <c r="J243">
        <v>121</v>
      </c>
      <c r="K243" s="6">
        <v>800000</v>
      </c>
      <c r="L243" s="6">
        <v>962002</v>
      </c>
      <c r="M243" t="s">
        <v>1708</v>
      </c>
      <c r="O243">
        <f t="shared" si="66"/>
        <v>0</v>
      </c>
      <c r="P243" s="4">
        <f t="shared" si="67"/>
        <v>334</v>
      </c>
      <c r="Q243">
        <f t="shared" si="68"/>
        <v>70000</v>
      </c>
      <c r="R243">
        <f t="shared" si="69"/>
        <v>70000</v>
      </c>
      <c r="S243" t="str">
        <f t="shared" si="70"/>
        <v>800000</v>
      </c>
      <c r="T243" t="str">
        <f t="shared" si="71"/>
        <v>800000</v>
      </c>
      <c r="U243" t="str">
        <f t="shared" si="72"/>
        <v>800000</v>
      </c>
      <c r="V243" t="str">
        <f t="shared" si="73"/>
        <v>800000</v>
      </c>
      <c r="W243" t="str">
        <f t="shared" si="74"/>
        <v>800000</v>
      </c>
      <c r="X243" t="str">
        <f t="shared" si="75"/>
        <v>800000</v>
      </c>
      <c r="Y243" t="str">
        <f t="shared" si="76"/>
        <v>800000</v>
      </c>
      <c r="Z243" t="str">
        <f t="shared" si="77"/>
        <v>800000</v>
      </c>
      <c r="AA243" t="str">
        <f t="shared" si="78"/>
        <v>800000</v>
      </c>
      <c r="AB243" t="str">
        <f t="shared" si="79"/>
        <v>800000</v>
      </c>
      <c r="AC243" t="str">
        <f t="shared" si="80"/>
        <v>800000</v>
      </c>
      <c r="AD243" t="str">
        <f t="shared" si="80"/>
        <v>800000</v>
      </c>
      <c r="AE243">
        <f t="shared" si="81"/>
        <v>800000</v>
      </c>
      <c r="AF243">
        <f t="shared" si="82"/>
        <v>962002</v>
      </c>
      <c r="AG243">
        <f t="shared" si="83"/>
        <v>962002</v>
      </c>
      <c r="AH243">
        <f t="shared" si="84"/>
        <v>8.1</v>
      </c>
      <c r="AI243">
        <f t="shared" si="85"/>
        <v>334</v>
      </c>
      <c r="AJ243">
        <f t="shared" si="86"/>
        <v>1966</v>
      </c>
      <c r="AK243">
        <f t="shared" si="87"/>
        <v>962002</v>
      </c>
    </row>
    <row r="244" spans="1:37" x14ac:dyDescent="0.3">
      <c r="A244" s="6">
        <v>243</v>
      </c>
      <c r="B244" t="s">
        <v>1709</v>
      </c>
      <c r="C244" s="5">
        <v>8.1</v>
      </c>
      <c r="D244" t="s">
        <v>1710</v>
      </c>
      <c r="E244" s="6">
        <v>1200</v>
      </c>
      <c r="F244">
        <v>675000</v>
      </c>
      <c r="G244" t="s">
        <v>1712</v>
      </c>
      <c r="H244" t="s">
        <v>1712</v>
      </c>
      <c r="I244">
        <v>2007</v>
      </c>
      <c r="J244">
        <v>148</v>
      </c>
      <c r="K244" s="6">
        <v>15000000</v>
      </c>
      <c r="L244" s="6">
        <v>56676733</v>
      </c>
      <c r="M244" t="s">
        <v>21</v>
      </c>
      <c r="O244">
        <f t="shared" si="66"/>
        <v>0</v>
      </c>
      <c r="P244" s="4">
        <f t="shared" si="67"/>
        <v>1200</v>
      </c>
      <c r="Q244">
        <f t="shared" si="68"/>
        <v>675000</v>
      </c>
      <c r="R244">
        <f t="shared" si="69"/>
        <v>675000</v>
      </c>
      <c r="S244" t="str">
        <f t="shared" si="70"/>
        <v>15000000</v>
      </c>
      <c r="T244" t="str">
        <f t="shared" si="71"/>
        <v>15000000</v>
      </c>
      <c r="U244" t="str">
        <f t="shared" si="72"/>
        <v>15000000</v>
      </c>
      <c r="V244" t="str">
        <f t="shared" si="73"/>
        <v>15000000</v>
      </c>
      <c r="W244" t="str">
        <f t="shared" si="74"/>
        <v>15000000</v>
      </c>
      <c r="X244" t="str">
        <f t="shared" si="75"/>
        <v>15000000</v>
      </c>
      <c r="Y244" t="str">
        <f t="shared" si="76"/>
        <v>15000000</v>
      </c>
      <c r="Z244" t="str">
        <f t="shared" si="77"/>
        <v>15000000</v>
      </c>
      <c r="AA244" t="str">
        <f t="shared" si="78"/>
        <v>15000000</v>
      </c>
      <c r="AB244" t="str">
        <f t="shared" si="79"/>
        <v>15000000</v>
      </c>
      <c r="AC244" t="str">
        <f t="shared" si="80"/>
        <v>15000000</v>
      </c>
      <c r="AD244" t="str">
        <f t="shared" si="80"/>
        <v>15000000</v>
      </c>
      <c r="AE244">
        <f t="shared" si="81"/>
        <v>15000000</v>
      </c>
      <c r="AF244">
        <f t="shared" si="82"/>
        <v>56676733</v>
      </c>
      <c r="AG244">
        <f t="shared" si="83"/>
        <v>56676733</v>
      </c>
      <c r="AH244">
        <f t="shared" si="84"/>
        <v>8.1</v>
      </c>
      <c r="AI244">
        <f t="shared" si="85"/>
        <v>1200</v>
      </c>
      <c r="AJ244">
        <f t="shared" si="86"/>
        <v>2007</v>
      </c>
      <c r="AK244">
        <f t="shared" si="87"/>
        <v>56676733</v>
      </c>
    </row>
    <row r="245" spans="1:37" x14ac:dyDescent="0.3">
      <c r="A245" s="6">
        <v>244</v>
      </c>
      <c r="B245" t="s">
        <v>1714</v>
      </c>
      <c r="C245" s="5">
        <v>8.1</v>
      </c>
      <c r="D245" t="s">
        <v>12</v>
      </c>
      <c r="E245" s="6">
        <v>459</v>
      </c>
      <c r="F245">
        <v>103000</v>
      </c>
      <c r="G245" t="s">
        <v>1717</v>
      </c>
      <c r="H245" t="s">
        <v>1718</v>
      </c>
      <c r="I245">
        <v>1940</v>
      </c>
      <c r="J245">
        <v>129</v>
      </c>
      <c r="K245" s="6">
        <v>800000</v>
      </c>
      <c r="L245" s="6">
        <v>7304</v>
      </c>
      <c r="M245" t="s">
        <v>21</v>
      </c>
      <c r="O245">
        <f t="shared" si="66"/>
        <v>0</v>
      </c>
      <c r="P245" s="4">
        <f t="shared" si="67"/>
        <v>459</v>
      </c>
      <c r="Q245">
        <f t="shared" si="68"/>
        <v>103000</v>
      </c>
      <c r="R245">
        <f t="shared" si="69"/>
        <v>103000</v>
      </c>
      <c r="S245" t="str">
        <f t="shared" si="70"/>
        <v>800000</v>
      </c>
      <c r="T245" t="str">
        <f t="shared" si="71"/>
        <v>800000</v>
      </c>
      <c r="U245" t="str">
        <f t="shared" si="72"/>
        <v>800000</v>
      </c>
      <c r="V245" t="str">
        <f t="shared" si="73"/>
        <v>800000</v>
      </c>
      <c r="W245" t="str">
        <f t="shared" si="74"/>
        <v>800000</v>
      </c>
      <c r="X245" t="str">
        <f t="shared" si="75"/>
        <v>800000</v>
      </c>
      <c r="Y245" t="str">
        <f t="shared" si="76"/>
        <v>800000</v>
      </c>
      <c r="Z245" t="str">
        <f t="shared" si="77"/>
        <v>800000</v>
      </c>
      <c r="AA245" t="str">
        <f t="shared" si="78"/>
        <v>800000</v>
      </c>
      <c r="AB245" t="str">
        <f t="shared" si="79"/>
        <v>800000</v>
      </c>
      <c r="AC245" t="str">
        <f t="shared" si="80"/>
        <v>800000</v>
      </c>
      <c r="AD245" t="str">
        <f t="shared" si="80"/>
        <v>800000</v>
      </c>
      <c r="AE245">
        <f t="shared" si="81"/>
        <v>800000</v>
      </c>
      <c r="AF245">
        <f t="shared" si="82"/>
        <v>7304</v>
      </c>
      <c r="AG245">
        <f t="shared" si="83"/>
        <v>7304</v>
      </c>
      <c r="AH245">
        <f t="shared" si="84"/>
        <v>8.1</v>
      </c>
      <c r="AI245">
        <f t="shared" si="85"/>
        <v>459</v>
      </c>
      <c r="AJ245">
        <f t="shared" si="86"/>
        <v>1940</v>
      </c>
      <c r="AK245">
        <f t="shared" si="87"/>
        <v>7304</v>
      </c>
    </row>
    <row r="246" spans="1:37" x14ac:dyDescent="0.3">
      <c r="A246" s="6">
        <v>245</v>
      </c>
      <c r="B246" t="s">
        <v>1720</v>
      </c>
      <c r="C246" s="5">
        <v>8</v>
      </c>
      <c r="D246" t="s">
        <v>1721</v>
      </c>
      <c r="E246" s="6">
        <v>990</v>
      </c>
      <c r="F246">
        <v>710000</v>
      </c>
      <c r="G246" t="s">
        <v>1724</v>
      </c>
      <c r="H246" t="s">
        <v>1725</v>
      </c>
      <c r="I246">
        <v>1993</v>
      </c>
      <c r="J246">
        <v>101</v>
      </c>
      <c r="K246" s="6">
        <v>14600000</v>
      </c>
      <c r="L246" s="6">
        <v>71108778</v>
      </c>
      <c r="M246" t="s">
        <v>21</v>
      </c>
      <c r="O246">
        <f t="shared" si="66"/>
        <v>0</v>
      </c>
      <c r="P246" s="4">
        <f t="shared" si="67"/>
        <v>990</v>
      </c>
      <c r="Q246">
        <f t="shared" si="68"/>
        <v>710000</v>
      </c>
      <c r="R246">
        <f t="shared" si="69"/>
        <v>710000</v>
      </c>
      <c r="S246" t="str">
        <f t="shared" si="70"/>
        <v>14600000</v>
      </c>
      <c r="T246" t="str">
        <f t="shared" si="71"/>
        <v>14600000</v>
      </c>
      <c r="U246" t="str">
        <f t="shared" si="72"/>
        <v>14600000</v>
      </c>
      <c r="V246" t="str">
        <f t="shared" si="73"/>
        <v>14600000</v>
      </c>
      <c r="W246" t="str">
        <f t="shared" si="74"/>
        <v>14600000</v>
      </c>
      <c r="X246" t="str">
        <f t="shared" si="75"/>
        <v>14600000</v>
      </c>
      <c r="Y246" t="str">
        <f t="shared" si="76"/>
        <v>14600000</v>
      </c>
      <c r="Z246" t="str">
        <f t="shared" si="77"/>
        <v>14600000</v>
      </c>
      <c r="AA246" t="str">
        <f t="shared" si="78"/>
        <v>14600000</v>
      </c>
      <c r="AB246" t="str">
        <f t="shared" si="79"/>
        <v>14600000</v>
      </c>
      <c r="AC246" t="str">
        <f t="shared" si="80"/>
        <v>14600000</v>
      </c>
      <c r="AD246" t="str">
        <f t="shared" si="80"/>
        <v>14600000</v>
      </c>
      <c r="AE246">
        <f t="shared" si="81"/>
        <v>14600000</v>
      </c>
      <c r="AF246">
        <f t="shared" si="82"/>
        <v>71108778</v>
      </c>
      <c r="AG246">
        <f t="shared" si="83"/>
        <v>71108778</v>
      </c>
      <c r="AH246">
        <f t="shared" si="84"/>
        <v>8</v>
      </c>
      <c r="AI246">
        <f t="shared" si="85"/>
        <v>990</v>
      </c>
      <c r="AJ246">
        <f t="shared" si="86"/>
        <v>1993</v>
      </c>
      <c r="AK246">
        <f t="shared" si="87"/>
        <v>71108778</v>
      </c>
    </row>
    <row r="247" spans="1:37" x14ac:dyDescent="0.3">
      <c r="A247" s="6">
        <v>246</v>
      </c>
      <c r="B247" t="s">
        <v>1728</v>
      </c>
      <c r="C247" s="5">
        <v>8.1</v>
      </c>
      <c r="D247" t="s">
        <v>1729</v>
      </c>
      <c r="E247" s="6">
        <v>415</v>
      </c>
      <c r="F247">
        <v>115000</v>
      </c>
      <c r="G247" t="s">
        <v>1732</v>
      </c>
      <c r="H247" t="s">
        <v>1733</v>
      </c>
      <c r="I247">
        <v>2016</v>
      </c>
      <c r="J247">
        <v>130</v>
      </c>
      <c r="K247" s="6" t="s">
        <v>360</v>
      </c>
      <c r="L247" s="6">
        <v>30819442</v>
      </c>
      <c r="M247" t="s">
        <v>212</v>
      </c>
      <c r="O247">
        <f t="shared" si="66"/>
        <v>0</v>
      </c>
      <c r="P247" s="4">
        <f t="shared" si="67"/>
        <v>415</v>
      </c>
      <c r="Q247">
        <f t="shared" si="68"/>
        <v>115000</v>
      </c>
      <c r="R247">
        <f t="shared" si="69"/>
        <v>115000</v>
      </c>
      <c r="S247" t="str">
        <f t="shared" si="70"/>
        <v>Bilgi yok</v>
      </c>
      <c r="T247" t="str">
        <f t="shared" si="71"/>
        <v>Bilgi yok</v>
      </c>
      <c r="U247" t="str">
        <f t="shared" si="72"/>
        <v>Bilgi yok</v>
      </c>
      <c r="V247" t="str">
        <f t="shared" si="73"/>
        <v>Bilgi yok</v>
      </c>
      <c r="W247" t="str">
        <f t="shared" si="74"/>
        <v>Bilgi yok</v>
      </c>
      <c r="X247" t="str">
        <f t="shared" si="75"/>
        <v>Bilgi yok</v>
      </c>
      <c r="Y247" t="str">
        <f t="shared" si="76"/>
        <v>Bilgi yok</v>
      </c>
      <c r="Z247" t="str">
        <f t="shared" si="77"/>
        <v>Bilgi yok</v>
      </c>
      <c r="AA247" t="str">
        <f t="shared" si="78"/>
        <v>Bilgi yok</v>
      </c>
      <c r="AB247" t="str">
        <f t="shared" si="79"/>
        <v>Bilgi yok</v>
      </c>
      <c r="AC247" t="str">
        <f t="shared" si="80"/>
        <v>Bilgi yok</v>
      </c>
      <c r="AD247" t="str">
        <f t="shared" si="80"/>
        <v>Bilgi yok</v>
      </c>
      <c r="AE247" t="str">
        <f t="shared" si="81"/>
        <v>Bilgi yok</v>
      </c>
      <c r="AF247">
        <f t="shared" si="82"/>
        <v>30819442</v>
      </c>
      <c r="AG247">
        <f t="shared" si="83"/>
        <v>30819442</v>
      </c>
      <c r="AH247">
        <f t="shared" si="84"/>
        <v>8.1</v>
      </c>
      <c r="AI247">
        <f t="shared" si="85"/>
        <v>415</v>
      </c>
      <c r="AJ247">
        <f t="shared" si="86"/>
        <v>2016</v>
      </c>
      <c r="AK247">
        <f t="shared" si="87"/>
        <v>30819442</v>
      </c>
    </row>
    <row r="248" spans="1:37" x14ac:dyDescent="0.3">
      <c r="A248" s="6">
        <v>247</v>
      </c>
      <c r="B248" t="s">
        <v>1735</v>
      </c>
      <c r="C248" s="5">
        <v>8.1</v>
      </c>
      <c r="D248" t="s">
        <v>12</v>
      </c>
      <c r="E248" s="6">
        <v>714</v>
      </c>
      <c r="F248">
        <v>508000</v>
      </c>
      <c r="G248" t="s">
        <v>1738</v>
      </c>
      <c r="H248" t="s">
        <v>1738</v>
      </c>
      <c r="I248">
        <v>2011</v>
      </c>
      <c r="J248">
        <v>146</v>
      </c>
      <c r="K248" s="6">
        <v>25000000</v>
      </c>
      <c r="L248" s="6">
        <v>221802186</v>
      </c>
      <c r="M248" t="s">
        <v>1740</v>
      </c>
      <c r="O248">
        <f t="shared" si="66"/>
        <v>0</v>
      </c>
      <c r="P248" s="4">
        <f t="shared" si="67"/>
        <v>714</v>
      </c>
      <c r="Q248">
        <f t="shared" si="68"/>
        <v>508000</v>
      </c>
      <c r="R248">
        <f t="shared" si="69"/>
        <v>508000</v>
      </c>
      <c r="S248" t="str">
        <f t="shared" si="70"/>
        <v>25000000</v>
      </c>
      <c r="T248" t="str">
        <f t="shared" si="71"/>
        <v>25000000</v>
      </c>
      <c r="U248" t="str">
        <f t="shared" si="72"/>
        <v>25000000</v>
      </c>
      <c r="V248" t="str">
        <f t="shared" si="73"/>
        <v>25000000</v>
      </c>
      <c r="W248" t="str">
        <f t="shared" si="74"/>
        <v>25000000</v>
      </c>
      <c r="X248" t="str">
        <f t="shared" si="75"/>
        <v>25000000</v>
      </c>
      <c r="Y248" t="str">
        <f t="shared" si="76"/>
        <v>25000000</v>
      </c>
      <c r="Z248" t="str">
        <f t="shared" si="77"/>
        <v>25000000</v>
      </c>
      <c r="AA248" t="str">
        <f t="shared" si="78"/>
        <v>25000000</v>
      </c>
      <c r="AB248" t="str">
        <f t="shared" si="79"/>
        <v>25000000</v>
      </c>
      <c r="AC248" t="str">
        <f t="shared" si="80"/>
        <v>25000000</v>
      </c>
      <c r="AD248" t="str">
        <f t="shared" si="80"/>
        <v>25000000</v>
      </c>
      <c r="AE248">
        <f t="shared" si="81"/>
        <v>25000000</v>
      </c>
      <c r="AF248">
        <f t="shared" si="82"/>
        <v>221802186</v>
      </c>
      <c r="AG248">
        <f t="shared" si="83"/>
        <v>221802186</v>
      </c>
      <c r="AH248">
        <f t="shared" si="84"/>
        <v>8.1</v>
      </c>
      <c r="AI248">
        <f t="shared" si="85"/>
        <v>714</v>
      </c>
      <c r="AJ248">
        <f t="shared" si="86"/>
        <v>2011</v>
      </c>
      <c r="AK248">
        <f t="shared" si="87"/>
        <v>221802186</v>
      </c>
    </row>
    <row r="249" spans="1:37" x14ac:dyDescent="0.3">
      <c r="A249" s="6">
        <v>248</v>
      </c>
      <c r="B249" t="s">
        <v>1741</v>
      </c>
      <c r="C249" s="5">
        <v>8</v>
      </c>
      <c r="D249" t="s">
        <v>302</v>
      </c>
      <c r="E249" s="6">
        <v>439</v>
      </c>
      <c r="F249">
        <v>259000</v>
      </c>
      <c r="G249" t="s">
        <v>1744</v>
      </c>
      <c r="H249" t="s">
        <v>1745</v>
      </c>
      <c r="I249">
        <v>2000</v>
      </c>
      <c r="J249">
        <v>154</v>
      </c>
      <c r="K249" s="6">
        <v>2000000</v>
      </c>
      <c r="L249" s="6">
        <v>20908467</v>
      </c>
      <c r="M249" t="s">
        <v>1747</v>
      </c>
      <c r="O249">
        <f t="shared" si="66"/>
        <v>0</v>
      </c>
      <c r="P249" s="4">
        <f t="shared" si="67"/>
        <v>439</v>
      </c>
      <c r="Q249">
        <f t="shared" si="68"/>
        <v>259000</v>
      </c>
      <c r="R249">
        <f t="shared" si="69"/>
        <v>259000</v>
      </c>
      <c r="S249" t="str">
        <f t="shared" si="70"/>
        <v>2000000</v>
      </c>
      <c r="T249" t="str">
        <f t="shared" si="71"/>
        <v>2000000</v>
      </c>
      <c r="U249" t="str">
        <f t="shared" si="72"/>
        <v>2000000</v>
      </c>
      <c r="V249" t="str">
        <f t="shared" si="73"/>
        <v>2000000</v>
      </c>
      <c r="W249" t="str">
        <f t="shared" si="74"/>
        <v>2000000</v>
      </c>
      <c r="X249" t="str">
        <f t="shared" si="75"/>
        <v>2000000</v>
      </c>
      <c r="Y249" t="str">
        <f t="shared" si="76"/>
        <v>2000000</v>
      </c>
      <c r="Z249" t="str">
        <f t="shared" si="77"/>
        <v>2000000</v>
      </c>
      <c r="AA249" t="str">
        <f t="shared" si="78"/>
        <v>2000000</v>
      </c>
      <c r="AB249" t="str">
        <f t="shared" si="79"/>
        <v>2000000</v>
      </c>
      <c r="AC249" t="str">
        <f t="shared" si="80"/>
        <v>2000000</v>
      </c>
      <c r="AD249" t="str">
        <f t="shared" si="80"/>
        <v>2000000</v>
      </c>
      <c r="AE249">
        <f t="shared" si="81"/>
        <v>2000000</v>
      </c>
      <c r="AF249">
        <f t="shared" si="82"/>
        <v>20908467</v>
      </c>
      <c r="AG249">
        <f t="shared" si="83"/>
        <v>20908467</v>
      </c>
      <c r="AH249">
        <f t="shared" si="84"/>
        <v>8</v>
      </c>
      <c r="AI249">
        <f t="shared" si="85"/>
        <v>439</v>
      </c>
      <c r="AJ249">
        <f t="shared" si="86"/>
        <v>2000</v>
      </c>
      <c r="AK249">
        <f t="shared" si="87"/>
        <v>20908467</v>
      </c>
    </row>
    <row r="250" spans="1:37" x14ac:dyDescent="0.3">
      <c r="A250" s="6">
        <v>249</v>
      </c>
      <c r="B250" t="s">
        <v>1748</v>
      </c>
      <c r="C250" s="5">
        <v>8.1</v>
      </c>
      <c r="D250" t="s">
        <v>1227</v>
      </c>
      <c r="E250" s="6">
        <v>430</v>
      </c>
      <c r="F250">
        <v>152000</v>
      </c>
      <c r="G250" t="s">
        <v>1751</v>
      </c>
      <c r="H250" t="s">
        <v>1752</v>
      </c>
      <c r="I250">
        <v>1940</v>
      </c>
      <c r="J250">
        <v>130</v>
      </c>
      <c r="K250" s="6">
        <v>1288000</v>
      </c>
      <c r="L250" s="6">
        <v>113328</v>
      </c>
      <c r="M250" t="s">
        <v>21</v>
      </c>
      <c r="O250">
        <f t="shared" si="66"/>
        <v>0</v>
      </c>
      <c r="P250" s="4">
        <f t="shared" si="67"/>
        <v>430</v>
      </c>
      <c r="Q250">
        <f t="shared" si="68"/>
        <v>152000</v>
      </c>
      <c r="R250">
        <f t="shared" si="69"/>
        <v>152000</v>
      </c>
      <c r="S250" t="str">
        <f t="shared" si="70"/>
        <v>1288000</v>
      </c>
      <c r="T250" t="str">
        <f t="shared" si="71"/>
        <v>1288000</v>
      </c>
      <c r="U250" t="str">
        <f t="shared" si="72"/>
        <v>1288000</v>
      </c>
      <c r="V250" t="str">
        <f t="shared" si="73"/>
        <v>1288000</v>
      </c>
      <c r="W250" t="str">
        <f t="shared" si="74"/>
        <v>1288000</v>
      </c>
      <c r="X250" t="str">
        <f t="shared" si="75"/>
        <v>1288000</v>
      </c>
      <c r="Y250" t="str">
        <f t="shared" si="76"/>
        <v>1288000</v>
      </c>
      <c r="Z250" t="str">
        <f t="shared" si="77"/>
        <v>1288000</v>
      </c>
      <c r="AA250" t="str">
        <f t="shared" si="78"/>
        <v>1288000</v>
      </c>
      <c r="AB250" t="str">
        <f t="shared" si="79"/>
        <v>1288000</v>
      </c>
      <c r="AC250" t="str">
        <f t="shared" si="80"/>
        <v>1288000</v>
      </c>
      <c r="AD250" t="str">
        <f t="shared" si="80"/>
        <v>1288000</v>
      </c>
      <c r="AE250">
        <f t="shared" si="81"/>
        <v>1288000</v>
      </c>
      <c r="AF250">
        <f t="shared" si="82"/>
        <v>113328</v>
      </c>
      <c r="AG250">
        <f t="shared" si="83"/>
        <v>113328</v>
      </c>
      <c r="AH250">
        <f t="shared" si="84"/>
        <v>8.1</v>
      </c>
      <c r="AI250">
        <f t="shared" si="85"/>
        <v>430</v>
      </c>
      <c r="AJ250">
        <f t="shared" si="86"/>
        <v>1940</v>
      </c>
      <c r="AK250">
        <f t="shared" si="87"/>
        <v>113328</v>
      </c>
    </row>
    <row r="251" spans="1:37" x14ac:dyDescent="0.3">
      <c r="A251" s="6">
        <v>250</v>
      </c>
      <c r="B251" t="s">
        <v>1755</v>
      </c>
      <c r="C251" s="5">
        <v>8.1999999999999993</v>
      </c>
      <c r="D251" t="s">
        <v>712</v>
      </c>
      <c r="E251" s="6">
        <v>102</v>
      </c>
      <c r="F251">
        <v>28000</v>
      </c>
      <c r="G251" t="s">
        <v>1758</v>
      </c>
      <c r="H251" t="s">
        <v>1759</v>
      </c>
      <c r="I251">
        <v>1956</v>
      </c>
      <c r="J251">
        <v>101</v>
      </c>
      <c r="K251" s="6" t="s">
        <v>360</v>
      </c>
      <c r="L251" s="6" t="s">
        <v>360</v>
      </c>
      <c r="M251" t="s">
        <v>412</v>
      </c>
      <c r="O251">
        <f t="shared" si="66"/>
        <v>0</v>
      </c>
      <c r="P251" s="4">
        <f t="shared" si="67"/>
        <v>102</v>
      </c>
      <c r="Q251">
        <f t="shared" si="68"/>
        <v>28000</v>
      </c>
      <c r="R251">
        <f t="shared" si="69"/>
        <v>28000</v>
      </c>
      <c r="S251" t="str">
        <f t="shared" si="70"/>
        <v>Bilgi yok</v>
      </c>
      <c r="T251" t="str">
        <f t="shared" si="71"/>
        <v>Bilgi yok</v>
      </c>
      <c r="U251" t="str">
        <f t="shared" si="72"/>
        <v>Bilgi yok</v>
      </c>
      <c r="V251" t="str">
        <f t="shared" si="73"/>
        <v>Bilgi yok</v>
      </c>
      <c r="W251" t="str">
        <f t="shared" si="74"/>
        <v>Bilgi yok</v>
      </c>
      <c r="X251" t="str">
        <f t="shared" si="75"/>
        <v>Bilgi yok</v>
      </c>
      <c r="Y251" t="str">
        <f t="shared" si="76"/>
        <v>Bilgi yok</v>
      </c>
      <c r="Z251" t="str">
        <f t="shared" si="77"/>
        <v>Bilgi yok</v>
      </c>
      <c r="AA251" t="str">
        <f t="shared" si="78"/>
        <v>Bilgi yok</v>
      </c>
      <c r="AB251" t="str">
        <f t="shared" si="79"/>
        <v>Bilgi yok</v>
      </c>
      <c r="AC251" t="str">
        <f t="shared" si="80"/>
        <v>Bilgi yok</v>
      </c>
      <c r="AD251" t="str">
        <f t="shared" si="80"/>
        <v>Bilgi yok</v>
      </c>
      <c r="AE251" t="str">
        <f t="shared" si="81"/>
        <v>Bilgi yok</v>
      </c>
      <c r="AF251" t="str">
        <f t="shared" si="82"/>
        <v>Bilgi yok</v>
      </c>
      <c r="AG251" t="str">
        <f t="shared" si="83"/>
        <v>Bilgi yok</v>
      </c>
      <c r="AH251">
        <f t="shared" si="84"/>
        <v>8.1999999999999993</v>
      </c>
      <c r="AI251">
        <f t="shared" si="85"/>
        <v>102</v>
      </c>
      <c r="AJ251">
        <f t="shared" si="86"/>
        <v>1956</v>
      </c>
      <c r="AK251" t="str">
        <f t="shared" si="87"/>
        <v>Bilgi yok</v>
      </c>
    </row>
    <row r="252" spans="1:37" x14ac:dyDescent="0.3">
      <c r="A252" s="18" t="s">
        <v>1764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37" x14ac:dyDescent="0.3">
      <c r="A253" s="2">
        <f>COUNTBLANK(Table1[[#All],[isim]])</f>
        <v>0</v>
      </c>
      <c r="B253" s="2">
        <f>COUNTBLANK(Table1[[#All],[puan]])</f>
        <v>0</v>
      </c>
      <c r="C253" s="2">
        <f>COUNTBLANK(Table1[[#All],[turler]])</f>
        <v>0</v>
      </c>
      <c r="D253" s="2">
        <f>COUNTBLANK(Table1[[#All],[yorum_sayisi(sayi)]])</f>
        <v>0</v>
      </c>
      <c r="E253" s="2">
        <f>COUNTBLANK(Table1[[#All],[puanlanma_sayisi(sayi)]])</f>
        <v>0</v>
      </c>
      <c r="F253" s="2">
        <f>COUNTBLANK(Table1[[#All],[yonetmenler]])</f>
        <v>0</v>
      </c>
      <c r="G253" s="2">
        <f>COUNTBLANK(Table1[[#All],[senaristler]])</f>
        <v>0</v>
      </c>
      <c r="H253" s="2">
        <f>COUNTBLANK(Table1[[#All],[yil]])</f>
        <v>0</v>
      </c>
      <c r="I253" s="2">
        <f>COUNTBLANK(Table1[[#All],[sure(dk)]])</f>
        <v>0</v>
      </c>
      <c r="J253" s="2">
        <f>COUNTBLANK(Table1[[#All],[butce($)]])</f>
        <v>0</v>
      </c>
      <c r="K253" s="2">
        <f>COUNTBLANK(Table1[[#All],[hasilat($)]])</f>
        <v>0</v>
      </c>
      <c r="L253" s="2">
        <f>COUNTBLANK(Table1[[#All],[ulkeler]])</f>
        <v>0</v>
      </c>
    </row>
    <row r="254" spans="1:37" x14ac:dyDescent="0.3">
      <c r="J254" t="s">
        <v>1765</v>
      </c>
      <c r="K254" t="s">
        <v>1765</v>
      </c>
    </row>
    <row r="255" spans="1:37" x14ac:dyDescent="0.3">
      <c r="C255" s="3"/>
    </row>
    <row r="256" spans="1:37" x14ac:dyDescent="0.3">
      <c r="C256" s="3"/>
    </row>
  </sheetData>
  <mergeCells count="1">
    <mergeCell ref="A252:L252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F13D-ADFC-400D-8CFE-7570FDFCD8A5}">
  <dimension ref="A1:M251"/>
  <sheetViews>
    <sheetView zoomScale="10" zoomScaleNormal="10" workbookViewId="0"/>
  </sheetViews>
  <sheetFormatPr defaultColWidth="10.5546875" defaultRowHeight="14.4" x14ac:dyDescent="0.3"/>
  <cols>
    <col min="1" max="1" width="9.21875" bestFit="1" customWidth="1"/>
    <col min="2" max="2" width="66.109375" bestFit="1" customWidth="1"/>
    <col min="3" max="3" width="5.77734375" bestFit="1" customWidth="1"/>
    <col min="4" max="4" width="58.44140625" bestFit="1" customWidth="1"/>
    <col min="5" max="5" width="18.21875" bestFit="1" customWidth="1"/>
    <col min="6" max="6" width="23.33203125" bestFit="1" customWidth="1"/>
    <col min="7" max="7" width="52.33203125" bestFit="1" customWidth="1"/>
    <col min="8" max="8" width="63.77734375" bestFit="1" customWidth="1"/>
    <col min="9" max="9" width="5.109375" bestFit="1" customWidth="1"/>
    <col min="10" max="10" width="8.5546875" bestFit="1" customWidth="1"/>
    <col min="11" max="11" width="10.109375" bestFit="1" customWidth="1"/>
    <col min="12" max="12" width="11.109375" bestFit="1" customWidth="1"/>
    <col min="13" max="13" width="85.6640625" bestFit="1" customWidth="1"/>
  </cols>
  <sheetData>
    <row r="1" spans="1:13" ht="15" thickBot="1" x14ac:dyDescent="0.35">
      <c r="A1" s="7" t="s">
        <v>1767</v>
      </c>
      <c r="B1" s="7" t="s">
        <v>0</v>
      </c>
      <c r="C1" s="7" t="s">
        <v>1</v>
      </c>
      <c r="D1" s="7" t="s">
        <v>2</v>
      </c>
      <c r="E1" s="7" t="s">
        <v>1769</v>
      </c>
      <c r="F1" s="7" t="s">
        <v>1771</v>
      </c>
      <c r="G1" s="7" t="s">
        <v>3</v>
      </c>
      <c r="H1" s="7" t="s">
        <v>4</v>
      </c>
      <c r="I1" s="7" t="s">
        <v>5</v>
      </c>
      <c r="J1" s="7" t="s">
        <v>1766</v>
      </c>
      <c r="K1" s="7" t="s">
        <v>1781</v>
      </c>
      <c r="L1" s="7" t="s">
        <v>1785</v>
      </c>
      <c r="M1" s="7" t="s">
        <v>9</v>
      </c>
    </row>
    <row r="2" spans="1:13" x14ac:dyDescent="0.3">
      <c r="A2" s="8">
        <v>1</v>
      </c>
      <c r="B2" t="s">
        <v>10</v>
      </c>
      <c r="C2" s="9">
        <v>9.3000000000000007</v>
      </c>
      <c r="D2" t="s">
        <v>12</v>
      </c>
      <c r="E2" s="9">
        <v>11400</v>
      </c>
      <c r="F2" s="9">
        <v>3000000</v>
      </c>
      <c r="G2" t="s">
        <v>15</v>
      </c>
      <c r="H2" t="s">
        <v>16</v>
      </c>
      <c r="I2">
        <v>1994</v>
      </c>
      <c r="J2">
        <v>142</v>
      </c>
      <c r="K2" s="9">
        <v>25000000</v>
      </c>
      <c r="L2" s="9">
        <v>29332133</v>
      </c>
      <c r="M2" s="10" t="s">
        <v>21</v>
      </c>
    </row>
    <row r="3" spans="1:13" x14ac:dyDescent="0.3">
      <c r="A3" s="8">
        <v>2</v>
      </c>
      <c r="B3" t="s">
        <v>1789</v>
      </c>
      <c r="C3" s="9">
        <v>9.1999999999999993</v>
      </c>
      <c r="D3" t="s">
        <v>24</v>
      </c>
      <c r="E3" s="9">
        <v>5800</v>
      </c>
      <c r="F3" s="9">
        <v>2100000</v>
      </c>
      <c r="G3" t="s">
        <v>27</v>
      </c>
      <c r="H3" t="s">
        <v>28</v>
      </c>
      <c r="I3">
        <v>1972</v>
      </c>
      <c r="J3">
        <v>175</v>
      </c>
      <c r="K3" s="9">
        <v>6000000</v>
      </c>
      <c r="L3" s="9">
        <v>250342198</v>
      </c>
      <c r="M3" s="10" t="s">
        <v>21</v>
      </c>
    </row>
    <row r="4" spans="1:13" x14ac:dyDescent="0.3">
      <c r="A4" s="8">
        <v>3</v>
      </c>
      <c r="B4" t="s">
        <v>33</v>
      </c>
      <c r="C4" s="9">
        <v>9</v>
      </c>
      <c r="D4" t="s">
        <v>35</v>
      </c>
      <c r="E4" s="9">
        <v>9000</v>
      </c>
      <c r="F4" s="9">
        <v>3000000</v>
      </c>
      <c r="G4" t="s">
        <v>37</v>
      </c>
      <c r="H4" t="s">
        <v>38</v>
      </c>
      <c r="I4">
        <v>2008</v>
      </c>
      <c r="J4">
        <v>152</v>
      </c>
      <c r="K4" s="9">
        <v>185000000</v>
      </c>
      <c r="L4" s="9">
        <v>1009057329</v>
      </c>
      <c r="M4" s="10" t="s">
        <v>43</v>
      </c>
    </row>
    <row r="5" spans="1:13" x14ac:dyDescent="0.3">
      <c r="A5" s="8">
        <v>4</v>
      </c>
      <c r="B5" t="s">
        <v>44</v>
      </c>
      <c r="C5" s="9">
        <v>9</v>
      </c>
      <c r="D5" t="s">
        <v>24</v>
      </c>
      <c r="E5" s="9">
        <v>1400</v>
      </c>
      <c r="F5" s="9">
        <v>1400000</v>
      </c>
      <c r="G5" t="s">
        <v>47</v>
      </c>
      <c r="H5" t="s">
        <v>47</v>
      </c>
      <c r="I5">
        <v>1974</v>
      </c>
      <c r="J5">
        <v>202</v>
      </c>
      <c r="K5" s="9">
        <v>13000000</v>
      </c>
      <c r="L5" s="9">
        <v>47964222</v>
      </c>
      <c r="M5" s="10" t="s">
        <v>21</v>
      </c>
    </row>
    <row r="6" spans="1:13" x14ac:dyDescent="0.3">
      <c r="A6" s="8">
        <v>5</v>
      </c>
      <c r="B6" t="s">
        <v>52</v>
      </c>
      <c r="C6" s="9">
        <v>9</v>
      </c>
      <c r="D6" t="s">
        <v>24</v>
      </c>
      <c r="E6" s="9">
        <v>2200</v>
      </c>
      <c r="F6" s="9">
        <v>912000</v>
      </c>
      <c r="G6" t="s">
        <v>55</v>
      </c>
      <c r="H6" t="s">
        <v>56</v>
      </c>
      <c r="I6">
        <v>1957</v>
      </c>
      <c r="J6">
        <v>96</v>
      </c>
      <c r="K6" s="9">
        <v>350000</v>
      </c>
      <c r="L6" s="9">
        <v>2945</v>
      </c>
      <c r="M6" s="10" t="s">
        <v>21</v>
      </c>
    </row>
    <row r="7" spans="1:13" x14ac:dyDescent="0.3">
      <c r="A7" s="8">
        <v>6</v>
      </c>
      <c r="B7" t="s">
        <v>61</v>
      </c>
      <c r="C7" s="9">
        <v>9</v>
      </c>
      <c r="D7" t="s">
        <v>62</v>
      </c>
      <c r="E7" s="9">
        <v>4300</v>
      </c>
      <c r="F7" s="9">
        <v>2100000</v>
      </c>
      <c r="G7" t="s">
        <v>64</v>
      </c>
      <c r="H7" t="s">
        <v>65</v>
      </c>
      <c r="I7">
        <v>2003</v>
      </c>
      <c r="J7">
        <v>201</v>
      </c>
      <c r="K7" s="9">
        <v>94000000</v>
      </c>
      <c r="L7" s="9">
        <v>1138267561</v>
      </c>
      <c r="M7" s="10" t="s">
        <v>70</v>
      </c>
    </row>
    <row r="8" spans="1:13" x14ac:dyDescent="0.3">
      <c r="A8" s="8">
        <v>7</v>
      </c>
      <c r="B8" t="s">
        <v>71</v>
      </c>
      <c r="C8" s="9">
        <v>9</v>
      </c>
      <c r="D8" t="s">
        <v>72</v>
      </c>
      <c r="E8" s="9">
        <v>2300</v>
      </c>
      <c r="F8" s="9">
        <v>1500000</v>
      </c>
      <c r="G8" t="s">
        <v>75</v>
      </c>
      <c r="H8" t="s">
        <v>76</v>
      </c>
      <c r="I8">
        <v>1993</v>
      </c>
      <c r="J8">
        <v>195</v>
      </c>
      <c r="K8" s="9">
        <v>22000000</v>
      </c>
      <c r="L8" s="9">
        <v>322161245</v>
      </c>
      <c r="M8" s="10" t="s">
        <v>21</v>
      </c>
    </row>
    <row r="9" spans="1:13" x14ac:dyDescent="0.3">
      <c r="A9" s="8">
        <v>8</v>
      </c>
      <c r="B9" t="s">
        <v>81</v>
      </c>
      <c r="C9" s="9">
        <v>8.9</v>
      </c>
      <c r="D9" t="s">
        <v>24</v>
      </c>
      <c r="E9" s="9">
        <v>3700</v>
      </c>
      <c r="F9" s="9">
        <v>2300000</v>
      </c>
      <c r="G9" t="s">
        <v>85</v>
      </c>
      <c r="H9" t="s">
        <v>85</v>
      </c>
      <c r="I9">
        <v>1994</v>
      </c>
      <c r="J9">
        <v>154</v>
      </c>
      <c r="K9" s="9">
        <v>8000000</v>
      </c>
      <c r="L9" s="9">
        <v>213928762</v>
      </c>
      <c r="M9" s="10" t="s">
        <v>21</v>
      </c>
    </row>
    <row r="10" spans="1:13" x14ac:dyDescent="0.3">
      <c r="A10" s="8">
        <v>9</v>
      </c>
      <c r="B10" t="s">
        <v>89</v>
      </c>
      <c r="C10" s="9">
        <v>8.9</v>
      </c>
      <c r="D10" t="s">
        <v>62</v>
      </c>
      <c r="E10" s="9">
        <v>5900</v>
      </c>
      <c r="F10" s="9">
        <v>2100000</v>
      </c>
      <c r="G10" t="s">
        <v>64</v>
      </c>
      <c r="H10" t="s">
        <v>65</v>
      </c>
      <c r="I10">
        <v>2001</v>
      </c>
      <c r="J10">
        <v>178</v>
      </c>
      <c r="K10" s="9">
        <v>93000000</v>
      </c>
      <c r="L10" s="9">
        <v>888171906</v>
      </c>
      <c r="M10" s="10" t="s">
        <v>95</v>
      </c>
    </row>
    <row r="11" spans="1:13" x14ac:dyDescent="0.3">
      <c r="A11" s="8">
        <v>10</v>
      </c>
      <c r="B11" t="s">
        <v>96</v>
      </c>
      <c r="C11" s="9">
        <v>8.8000000000000007</v>
      </c>
      <c r="D11" t="s">
        <v>98</v>
      </c>
      <c r="E11" s="9">
        <v>1400</v>
      </c>
      <c r="F11" s="9">
        <v>844000</v>
      </c>
      <c r="G11" t="s">
        <v>100</v>
      </c>
      <c r="H11" t="s">
        <v>101</v>
      </c>
      <c r="I11">
        <v>1966</v>
      </c>
      <c r="J11">
        <v>161</v>
      </c>
      <c r="K11" s="9">
        <v>1200000</v>
      </c>
      <c r="L11" s="9">
        <v>25264999</v>
      </c>
      <c r="M11" s="10" t="s">
        <v>106</v>
      </c>
    </row>
    <row r="12" spans="1:13" x14ac:dyDescent="0.3">
      <c r="A12" s="8">
        <v>11</v>
      </c>
      <c r="B12" t="s">
        <v>107</v>
      </c>
      <c r="C12" s="9">
        <v>8.8000000000000007</v>
      </c>
      <c r="D12" t="s">
        <v>108</v>
      </c>
      <c r="E12" s="9">
        <v>3300</v>
      </c>
      <c r="F12" s="9">
        <v>2400000</v>
      </c>
      <c r="G12" t="s">
        <v>111</v>
      </c>
      <c r="H12" t="s">
        <v>112</v>
      </c>
      <c r="I12">
        <v>1994</v>
      </c>
      <c r="J12">
        <v>142</v>
      </c>
      <c r="K12" s="9">
        <v>55000000</v>
      </c>
      <c r="L12" s="9">
        <v>678226465</v>
      </c>
      <c r="M12" s="10" t="s">
        <v>21</v>
      </c>
    </row>
    <row r="13" spans="1:13" x14ac:dyDescent="0.3">
      <c r="A13" s="8">
        <v>12</v>
      </c>
      <c r="B13" t="s">
        <v>115</v>
      </c>
      <c r="C13" s="9">
        <v>8.8000000000000007</v>
      </c>
      <c r="D13" t="s">
        <v>62</v>
      </c>
      <c r="E13" s="9">
        <v>2800</v>
      </c>
      <c r="F13" s="9">
        <v>1900000</v>
      </c>
      <c r="G13" t="s">
        <v>64</v>
      </c>
      <c r="H13" t="s">
        <v>65</v>
      </c>
      <c r="I13">
        <v>2002</v>
      </c>
      <c r="J13">
        <v>179</v>
      </c>
      <c r="K13" s="9">
        <v>94000000</v>
      </c>
      <c r="L13" s="9">
        <v>938242927</v>
      </c>
      <c r="M13" s="10" t="s">
        <v>70</v>
      </c>
    </row>
    <row r="14" spans="1:13" x14ac:dyDescent="0.3">
      <c r="A14" s="8">
        <v>13</v>
      </c>
      <c r="B14" t="s">
        <v>121</v>
      </c>
      <c r="C14" s="9">
        <v>8.8000000000000007</v>
      </c>
      <c r="D14" t="s">
        <v>12</v>
      </c>
      <c r="E14" s="9">
        <v>4600</v>
      </c>
      <c r="F14" s="9">
        <v>2400000</v>
      </c>
      <c r="G14" t="s">
        <v>123</v>
      </c>
      <c r="H14" t="s">
        <v>124</v>
      </c>
      <c r="I14">
        <v>1999</v>
      </c>
      <c r="J14">
        <v>139</v>
      </c>
      <c r="K14" s="9">
        <v>63000000</v>
      </c>
      <c r="L14" s="9">
        <v>101321009</v>
      </c>
      <c r="M14" s="10" t="s">
        <v>129</v>
      </c>
    </row>
    <row r="15" spans="1:13" x14ac:dyDescent="0.3">
      <c r="A15" s="8">
        <v>14</v>
      </c>
      <c r="B15" t="s">
        <v>130</v>
      </c>
      <c r="C15" s="9">
        <v>8.8000000000000007</v>
      </c>
      <c r="D15" t="s">
        <v>131</v>
      </c>
      <c r="E15" s="9">
        <v>4900</v>
      </c>
      <c r="F15" s="9">
        <v>2700000</v>
      </c>
      <c r="G15" t="s">
        <v>37</v>
      </c>
      <c r="H15" t="s">
        <v>37</v>
      </c>
      <c r="I15">
        <v>2010</v>
      </c>
      <c r="J15">
        <v>148</v>
      </c>
      <c r="K15" s="9">
        <v>160000000</v>
      </c>
      <c r="L15" s="9">
        <v>839030630</v>
      </c>
      <c r="M15" s="10" t="s">
        <v>43</v>
      </c>
    </row>
    <row r="16" spans="1:13" x14ac:dyDescent="0.3">
      <c r="A16" s="8">
        <v>15</v>
      </c>
      <c r="B16" t="s">
        <v>138</v>
      </c>
      <c r="C16" s="9">
        <v>8.6999999999999993</v>
      </c>
      <c r="D16" t="s">
        <v>140</v>
      </c>
      <c r="E16" s="9">
        <v>1500</v>
      </c>
      <c r="F16" s="9">
        <v>1400000</v>
      </c>
      <c r="G16" t="s">
        <v>142</v>
      </c>
      <c r="H16" t="s">
        <v>143</v>
      </c>
      <c r="I16">
        <v>1980</v>
      </c>
      <c r="J16">
        <v>124</v>
      </c>
      <c r="K16" s="9">
        <v>18000000</v>
      </c>
      <c r="L16" s="9">
        <v>550016086</v>
      </c>
      <c r="M16" s="10" t="s">
        <v>21</v>
      </c>
    </row>
    <row r="17" spans="1:13" x14ac:dyDescent="0.3">
      <c r="A17" s="8">
        <v>16</v>
      </c>
      <c r="B17" t="s">
        <v>148</v>
      </c>
      <c r="C17" s="9">
        <v>8.6999999999999993</v>
      </c>
      <c r="D17" t="s">
        <v>149</v>
      </c>
      <c r="E17" s="9">
        <v>5100</v>
      </c>
      <c r="F17" s="9">
        <v>2100000</v>
      </c>
      <c r="G17" t="s">
        <v>151</v>
      </c>
      <c r="H17" t="s">
        <v>152</v>
      </c>
      <c r="I17">
        <v>1999</v>
      </c>
      <c r="J17">
        <v>136</v>
      </c>
      <c r="K17" s="9">
        <v>63000000</v>
      </c>
      <c r="L17" s="9">
        <v>467841735</v>
      </c>
      <c r="M17" s="10" t="s">
        <v>155</v>
      </c>
    </row>
    <row r="18" spans="1:13" x14ac:dyDescent="0.3">
      <c r="A18" s="8">
        <v>17</v>
      </c>
      <c r="B18" t="s">
        <v>156</v>
      </c>
      <c r="C18" s="9">
        <v>8.6999999999999993</v>
      </c>
      <c r="D18" t="s">
        <v>157</v>
      </c>
      <c r="E18" s="9">
        <v>1700</v>
      </c>
      <c r="F18" s="9">
        <v>1300000</v>
      </c>
      <c r="G18" t="s">
        <v>160</v>
      </c>
      <c r="H18" t="s">
        <v>161</v>
      </c>
      <c r="I18">
        <v>1990</v>
      </c>
      <c r="J18">
        <v>145</v>
      </c>
      <c r="K18" s="9">
        <v>25000000</v>
      </c>
      <c r="L18" s="9">
        <v>47056033</v>
      </c>
      <c r="M18" s="10" t="s">
        <v>21</v>
      </c>
    </row>
    <row r="19" spans="1:13" x14ac:dyDescent="0.3">
      <c r="A19" s="8">
        <v>18</v>
      </c>
      <c r="B19" t="s">
        <v>165</v>
      </c>
      <c r="C19" s="9">
        <v>8.6999999999999993</v>
      </c>
      <c r="D19" t="s">
        <v>12</v>
      </c>
      <c r="E19" s="9">
        <v>1200</v>
      </c>
      <c r="F19" s="9">
        <v>1100000</v>
      </c>
      <c r="G19" t="s">
        <v>168</v>
      </c>
      <c r="H19" t="s">
        <v>169</v>
      </c>
      <c r="I19">
        <v>1975</v>
      </c>
      <c r="J19">
        <v>133</v>
      </c>
      <c r="K19" s="9">
        <v>3000000</v>
      </c>
      <c r="L19" s="9">
        <v>109115366</v>
      </c>
      <c r="M19" s="10" t="s">
        <v>21</v>
      </c>
    </row>
    <row r="20" spans="1:13" x14ac:dyDescent="0.3">
      <c r="A20" s="8">
        <v>19</v>
      </c>
      <c r="B20" t="s">
        <v>174</v>
      </c>
      <c r="C20" s="9">
        <v>8.6999999999999993</v>
      </c>
      <c r="D20" t="s">
        <v>175</v>
      </c>
      <c r="E20" s="9">
        <v>6500</v>
      </c>
      <c r="F20" s="9">
        <v>2300000</v>
      </c>
      <c r="G20" t="s">
        <v>37</v>
      </c>
      <c r="H20" t="s">
        <v>177</v>
      </c>
      <c r="I20">
        <v>2014</v>
      </c>
      <c r="J20">
        <v>169</v>
      </c>
      <c r="K20" s="9">
        <v>165000000</v>
      </c>
      <c r="L20" s="9">
        <v>758429814</v>
      </c>
      <c r="M20" s="10" t="s">
        <v>182</v>
      </c>
    </row>
    <row r="21" spans="1:13" x14ac:dyDescent="0.3">
      <c r="A21" s="8">
        <v>20</v>
      </c>
      <c r="B21" t="s">
        <v>183</v>
      </c>
      <c r="C21" s="9">
        <v>8.6</v>
      </c>
      <c r="D21" t="s">
        <v>185</v>
      </c>
      <c r="E21" s="9">
        <v>2000</v>
      </c>
      <c r="F21" s="9">
        <v>1900000</v>
      </c>
      <c r="G21" t="s">
        <v>187</v>
      </c>
      <c r="H21" t="s">
        <v>188</v>
      </c>
      <c r="I21">
        <v>1995</v>
      </c>
      <c r="J21">
        <v>127</v>
      </c>
      <c r="K21" s="9">
        <v>33000000</v>
      </c>
      <c r="L21" s="9">
        <v>328809821</v>
      </c>
      <c r="M21" s="10" t="s">
        <v>21</v>
      </c>
    </row>
    <row r="22" spans="1:13" x14ac:dyDescent="0.3">
      <c r="A22" s="8">
        <v>21</v>
      </c>
      <c r="B22" t="s">
        <v>193</v>
      </c>
      <c r="C22" s="9">
        <v>8.6</v>
      </c>
      <c r="D22" t="s">
        <v>194</v>
      </c>
      <c r="E22" s="9">
        <v>1300</v>
      </c>
      <c r="F22" s="9">
        <v>523000</v>
      </c>
      <c r="G22" t="s">
        <v>197</v>
      </c>
      <c r="H22" t="s">
        <v>198</v>
      </c>
      <c r="I22">
        <v>1946</v>
      </c>
      <c r="J22">
        <v>130</v>
      </c>
      <c r="K22" s="9">
        <v>3180000</v>
      </c>
      <c r="L22" s="9">
        <v>10635461</v>
      </c>
      <c r="M22" s="10" t="s">
        <v>21</v>
      </c>
    </row>
    <row r="23" spans="1:13" x14ac:dyDescent="0.3">
      <c r="A23" s="8">
        <v>22</v>
      </c>
      <c r="B23" t="s">
        <v>203</v>
      </c>
      <c r="C23" s="9">
        <v>8.6</v>
      </c>
      <c r="D23" t="s">
        <v>204</v>
      </c>
      <c r="E23" s="9">
        <v>880</v>
      </c>
      <c r="F23" s="9">
        <v>380000</v>
      </c>
      <c r="G23" t="s">
        <v>207</v>
      </c>
      <c r="H23" t="s">
        <v>207</v>
      </c>
      <c r="I23">
        <v>1954</v>
      </c>
      <c r="J23">
        <v>207</v>
      </c>
      <c r="K23" s="9">
        <v>830620</v>
      </c>
      <c r="L23" s="9">
        <v>1079164</v>
      </c>
      <c r="M23" s="10" t="s">
        <v>212</v>
      </c>
    </row>
    <row r="24" spans="1:13" x14ac:dyDescent="0.3">
      <c r="A24" s="8">
        <v>23</v>
      </c>
      <c r="B24" t="s">
        <v>213</v>
      </c>
      <c r="C24" s="9">
        <v>8.6</v>
      </c>
      <c r="D24" t="s">
        <v>214</v>
      </c>
      <c r="E24" s="9">
        <v>1700</v>
      </c>
      <c r="F24" s="9">
        <v>1600000</v>
      </c>
      <c r="G24" t="s">
        <v>216</v>
      </c>
      <c r="H24" t="s">
        <v>217</v>
      </c>
      <c r="I24">
        <v>1991</v>
      </c>
      <c r="J24">
        <v>118</v>
      </c>
      <c r="K24" s="9">
        <v>19000000</v>
      </c>
      <c r="L24" s="9">
        <v>272742922</v>
      </c>
      <c r="M24" s="10" t="s">
        <v>21</v>
      </c>
    </row>
    <row r="25" spans="1:13" x14ac:dyDescent="0.3">
      <c r="A25" s="8">
        <v>24</v>
      </c>
      <c r="B25" t="s">
        <v>222</v>
      </c>
      <c r="C25" s="9">
        <v>8.6</v>
      </c>
      <c r="D25" t="s">
        <v>223</v>
      </c>
      <c r="E25" s="9">
        <v>3000</v>
      </c>
      <c r="F25" s="9">
        <v>1600000</v>
      </c>
      <c r="G25" t="s">
        <v>225</v>
      </c>
      <c r="H25" t="s">
        <v>226</v>
      </c>
      <c r="I25">
        <v>1998</v>
      </c>
      <c r="J25">
        <v>169</v>
      </c>
      <c r="K25" s="9">
        <v>70000000</v>
      </c>
      <c r="L25" s="9">
        <v>482352390</v>
      </c>
      <c r="M25" s="10" t="s">
        <v>21</v>
      </c>
    </row>
    <row r="26" spans="1:13" x14ac:dyDescent="0.3">
      <c r="A26" s="8">
        <v>25</v>
      </c>
      <c r="B26" t="s">
        <v>230</v>
      </c>
      <c r="C26" s="9">
        <v>8.6</v>
      </c>
      <c r="D26" t="s">
        <v>24</v>
      </c>
      <c r="E26" s="9">
        <v>1200</v>
      </c>
      <c r="F26" s="9">
        <v>830000</v>
      </c>
      <c r="G26" t="s">
        <v>232</v>
      </c>
      <c r="H26" t="s">
        <v>233</v>
      </c>
      <c r="I26">
        <v>2002</v>
      </c>
      <c r="J26">
        <v>130</v>
      </c>
      <c r="K26" s="9">
        <v>3300000</v>
      </c>
      <c r="L26" s="9">
        <v>30680793</v>
      </c>
      <c r="M26" s="10" t="s">
        <v>236</v>
      </c>
    </row>
    <row r="27" spans="1:13" x14ac:dyDescent="0.3">
      <c r="A27" s="8">
        <v>26</v>
      </c>
      <c r="B27" t="s">
        <v>237</v>
      </c>
      <c r="C27" s="9">
        <v>8.6</v>
      </c>
      <c r="D27" t="s">
        <v>238</v>
      </c>
      <c r="E27" s="9">
        <v>2200</v>
      </c>
      <c r="F27" s="9">
        <v>1500000</v>
      </c>
      <c r="G27" t="s">
        <v>15</v>
      </c>
      <c r="H27" t="s">
        <v>16</v>
      </c>
      <c r="I27">
        <v>1999</v>
      </c>
      <c r="J27">
        <v>189</v>
      </c>
      <c r="K27" s="9">
        <v>60000000</v>
      </c>
      <c r="L27" s="9">
        <v>286801374</v>
      </c>
      <c r="M27" s="10" t="s">
        <v>21</v>
      </c>
    </row>
    <row r="28" spans="1:13" x14ac:dyDescent="0.3">
      <c r="A28" s="8">
        <v>27</v>
      </c>
      <c r="B28" t="s">
        <v>242</v>
      </c>
      <c r="C28" s="9">
        <v>8.6</v>
      </c>
      <c r="D28" t="s">
        <v>243</v>
      </c>
      <c r="E28" s="9">
        <v>1500</v>
      </c>
      <c r="F28" s="9">
        <v>770000</v>
      </c>
      <c r="G28" t="s">
        <v>245</v>
      </c>
      <c r="H28" t="s">
        <v>246</v>
      </c>
      <c r="I28">
        <v>1997</v>
      </c>
      <c r="J28">
        <v>116</v>
      </c>
      <c r="K28" s="9">
        <v>8136697</v>
      </c>
      <c r="L28" s="9">
        <v>230099013</v>
      </c>
      <c r="M28" s="10" t="s">
        <v>251</v>
      </c>
    </row>
    <row r="29" spans="1:13" x14ac:dyDescent="0.3">
      <c r="A29" s="8">
        <v>28</v>
      </c>
      <c r="B29" t="s">
        <v>252</v>
      </c>
      <c r="C29" s="9">
        <v>8.6</v>
      </c>
      <c r="D29" t="s">
        <v>253</v>
      </c>
      <c r="E29" s="9">
        <v>1600</v>
      </c>
      <c r="F29" s="9">
        <v>1200000</v>
      </c>
      <c r="G29" t="s">
        <v>256</v>
      </c>
      <c r="H29" t="s">
        <v>256</v>
      </c>
      <c r="I29">
        <v>1991</v>
      </c>
      <c r="J29">
        <v>137</v>
      </c>
      <c r="K29" s="9">
        <v>102000000</v>
      </c>
      <c r="L29" s="9">
        <v>517778573</v>
      </c>
      <c r="M29" s="10" t="s">
        <v>260</v>
      </c>
    </row>
    <row r="30" spans="1:13" x14ac:dyDescent="0.3">
      <c r="A30" s="8">
        <v>29</v>
      </c>
      <c r="B30" t="s">
        <v>261</v>
      </c>
      <c r="C30" s="9">
        <v>8.6</v>
      </c>
      <c r="D30" t="s">
        <v>140</v>
      </c>
      <c r="E30" s="9">
        <v>2100</v>
      </c>
      <c r="F30" s="9">
        <v>1500000</v>
      </c>
      <c r="G30" t="s">
        <v>263</v>
      </c>
      <c r="H30" t="s">
        <v>263</v>
      </c>
      <c r="I30">
        <v>1977</v>
      </c>
      <c r="J30">
        <v>121</v>
      </c>
      <c r="K30" s="9">
        <v>11000000</v>
      </c>
      <c r="L30" s="9">
        <v>775398507</v>
      </c>
      <c r="M30" s="10" t="s">
        <v>21</v>
      </c>
    </row>
    <row r="31" spans="1:13" x14ac:dyDescent="0.3">
      <c r="A31" s="8">
        <v>30</v>
      </c>
      <c r="B31" t="s">
        <v>268</v>
      </c>
      <c r="C31" s="9">
        <v>8.5</v>
      </c>
      <c r="D31" t="s">
        <v>270</v>
      </c>
      <c r="E31" s="9">
        <v>1600</v>
      </c>
      <c r="F31" s="9">
        <v>1400000</v>
      </c>
      <c r="G31" t="s">
        <v>271</v>
      </c>
      <c r="H31" t="s">
        <v>271</v>
      </c>
      <c r="I31">
        <v>1985</v>
      </c>
      <c r="J31">
        <v>116</v>
      </c>
      <c r="K31" s="9">
        <v>19000000</v>
      </c>
      <c r="L31" s="9">
        <v>385053307</v>
      </c>
      <c r="M31" s="10" t="s">
        <v>21</v>
      </c>
    </row>
    <row r="32" spans="1:13" x14ac:dyDescent="0.3">
      <c r="A32" s="8">
        <v>31</v>
      </c>
      <c r="B32" t="s">
        <v>274</v>
      </c>
      <c r="C32" s="9">
        <v>8.6</v>
      </c>
      <c r="D32" t="s">
        <v>275</v>
      </c>
      <c r="E32" s="9">
        <v>1700</v>
      </c>
      <c r="F32" s="9">
        <v>896000</v>
      </c>
      <c r="G32" t="s">
        <v>277</v>
      </c>
      <c r="H32" t="s">
        <v>277</v>
      </c>
      <c r="I32">
        <v>2001</v>
      </c>
      <c r="J32">
        <v>124</v>
      </c>
      <c r="K32" s="9">
        <v>19000000</v>
      </c>
      <c r="L32" s="9">
        <v>358616752</v>
      </c>
      <c r="M32" s="10" t="s">
        <v>279</v>
      </c>
    </row>
    <row r="33" spans="1:13" x14ac:dyDescent="0.3">
      <c r="A33" s="8">
        <v>32</v>
      </c>
      <c r="B33" t="s">
        <v>280</v>
      </c>
      <c r="C33" s="9">
        <v>8.5</v>
      </c>
      <c r="D33" t="s">
        <v>281</v>
      </c>
      <c r="E33" s="9">
        <v>1100</v>
      </c>
      <c r="F33" s="9">
        <v>956000</v>
      </c>
      <c r="G33" t="s">
        <v>284</v>
      </c>
      <c r="H33" t="s">
        <v>285</v>
      </c>
      <c r="I33">
        <v>2002</v>
      </c>
      <c r="J33">
        <v>150</v>
      </c>
      <c r="K33" s="9">
        <v>35000000</v>
      </c>
      <c r="L33" s="9">
        <v>120098945</v>
      </c>
      <c r="M33" s="10" t="s">
        <v>289</v>
      </c>
    </row>
    <row r="34" spans="1:13" x14ac:dyDescent="0.3">
      <c r="A34" s="8">
        <v>33</v>
      </c>
      <c r="B34" t="s">
        <v>290</v>
      </c>
      <c r="C34" s="9">
        <v>8.5</v>
      </c>
      <c r="D34" t="s">
        <v>291</v>
      </c>
      <c r="E34" s="9">
        <v>3100</v>
      </c>
      <c r="F34" s="9">
        <v>1700000</v>
      </c>
      <c r="G34" t="s">
        <v>294</v>
      </c>
      <c r="H34" t="s">
        <v>295</v>
      </c>
      <c r="I34">
        <v>2000</v>
      </c>
      <c r="J34">
        <v>155</v>
      </c>
      <c r="K34" s="9">
        <v>103000000</v>
      </c>
      <c r="L34" s="9">
        <v>465516248</v>
      </c>
      <c r="M34" s="10" t="s">
        <v>300</v>
      </c>
    </row>
    <row r="35" spans="1:13" x14ac:dyDescent="0.3">
      <c r="A35" s="8">
        <v>34</v>
      </c>
      <c r="B35" t="s">
        <v>301</v>
      </c>
      <c r="C35" s="9">
        <v>8.5</v>
      </c>
      <c r="D35" t="s">
        <v>302</v>
      </c>
      <c r="E35" s="9">
        <v>3600</v>
      </c>
      <c r="F35" s="9">
        <v>1000000</v>
      </c>
      <c r="G35" t="s">
        <v>305</v>
      </c>
      <c r="H35" t="s">
        <v>305</v>
      </c>
      <c r="I35">
        <v>2019</v>
      </c>
      <c r="J35">
        <v>132</v>
      </c>
      <c r="K35" s="9">
        <v>11400000</v>
      </c>
      <c r="L35" s="9">
        <v>262608117</v>
      </c>
      <c r="M35" s="10" t="s">
        <v>310</v>
      </c>
    </row>
    <row r="36" spans="1:13" x14ac:dyDescent="0.3">
      <c r="A36" s="8">
        <v>35</v>
      </c>
      <c r="B36" t="s">
        <v>311</v>
      </c>
      <c r="C36" s="9">
        <v>8.5</v>
      </c>
      <c r="D36" t="s">
        <v>312</v>
      </c>
      <c r="E36" s="9">
        <v>1600</v>
      </c>
      <c r="F36" s="9">
        <v>746000</v>
      </c>
      <c r="G36" t="s">
        <v>314</v>
      </c>
      <c r="H36" t="s">
        <v>315</v>
      </c>
      <c r="I36">
        <v>1960</v>
      </c>
      <c r="J36">
        <v>109</v>
      </c>
      <c r="K36" s="9">
        <v>806947</v>
      </c>
      <c r="L36" s="9">
        <v>32248065</v>
      </c>
      <c r="M36" s="10" t="s">
        <v>21</v>
      </c>
    </row>
    <row r="37" spans="1:13" x14ac:dyDescent="0.3">
      <c r="A37" s="8">
        <v>36</v>
      </c>
      <c r="B37" t="s">
        <v>320</v>
      </c>
      <c r="C37" s="9">
        <v>8.5</v>
      </c>
      <c r="D37" t="s">
        <v>321</v>
      </c>
      <c r="E37" s="9">
        <v>1200</v>
      </c>
      <c r="F37" s="9">
        <v>1200000</v>
      </c>
      <c r="G37" t="s">
        <v>322</v>
      </c>
      <c r="H37" t="s">
        <v>323</v>
      </c>
      <c r="I37">
        <v>1994</v>
      </c>
      <c r="J37">
        <v>88</v>
      </c>
      <c r="K37" s="9">
        <v>45000000</v>
      </c>
      <c r="L37" s="9">
        <v>979161373</v>
      </c>
      <c r="M37" s="10" t="s">
        <v>21</v>
      </c>
    </row>
    <row r="38" spans="1:13" x14ac:dyDescent="0.3">
      <c r="A38" s="8">
        <v>37</v>
      </c>
      <c r="B38" t="s">
        <v>327</v>
      </c>
      <c r="C38" s="9">
        <v>8.5</v>
      </c>
      <c r="D38" t="s">
        <v>328</v>
      </c>
      <c r="E38" s="9">
        <v>1000</v>
      </c>
      <c r="F38" s="9">
        <v>340000</v>
      </c>
      <c r="G38" t="s">
        <v>331</v>
      </c>
      <c r="H38" t="s">
        <v>332</v>
      </c>
      <c r="I38">
        <v>1988</v>
      </c>
      <c r="J38">
        <v>88</v>
      </c>
      <c r="K38" s="9">
        <v>3700000</v>
      </c>
      <c r="L38" s="9">
        <v>839052</v>
      </c>
      <c r="M38" s="10" t="s">
        <v>212</v>
      </c>
    </row>
    <row r="39" spans="1:13" x14ac:dyDescent="0.3">
      <c r="A39" s="8">
        <v>38</v>
      </c>
      <c r="B39" t="s">
        <v>336</v>
      </c>
      <c r="C39" s="9">
        <v>8.5</v>
      </c>
      <c r="D39" t="s">
        <v>337</v>
      </c>
      <c r="E39" s="9">
        <v>2600</v>
      </c>
      <c r="F39" s="9">
        <v>1500000</v>
      </c>
      <c r="G39" t="s">
        <v>339</v>
      </c>
      <c r="H39" t="s">
        <v>340</v>
      </c>
      <c r="I39">
        <v>2006</v>
      </c>
      <c r="J39">
        <v>151</v>
      </c>
      <c r="K39" s="9">
        <v>90000000</v>
      </c>
      <c r="L39" s="9">
        <v>291481358</v>
      </c>
      <c r="M39" s="10" t="s">
        <v>345</v>
      </c>
    </row>
    <row r="40" spans="1:13" x14ac:dyDescent="0.3">
      <c r="A40" s="8">
        <v>39</v>
      </c>
      <c r="B40" t="s">
        <v>346</v>
      </c>
      <c r="C40" s="9">
        <v>8.5</v>
      </c>
      <c r="D40" t="s">
        <v>347</v>
      </c>
      <c r="E40" s="9">
        <v>1800</v>
      </c>
      <c r="F40" s="9">
        <v>1100000</v>
      </c>
      <c r="G40" t="s">
        <v>349</v>
      </c>
      <c r="H40" t="s">
        <v>349</v>
      </c>
      <c r="I40">
        <v>2014</v>
      </c>
      <c r="J40">
        <v>106</v>
      </c>
      <c r="K40" s="9">
        <v>3300000</v>
      </c>
      <c r="L40" s="9">
        <v>50360880</v>
      </c>
      <c r="M40" s="10" t="s">
        <v>21</v>
      </c>
    </row>
    <row r="41" spans="1:13" x14ac:dyDescent="0.3">
      <c r="A41" s="8">
        <v>40</v>
      </c>
      <c r="B41" t="s">
        <v>353</v>
      </c>
      <c r="C41" s="9">
        <v>8.6</v>
      </c>
      <c r="D41" t="s">
        <v>354</v>
      </c>
      <c r="E41" s="9">
        <v>347</v>
      </c>
      <c r="F41" s="9">
        <v>78000</v>
      </c>
      <c r="G41" t="s">
        <v>357</v>
      </c>
      <c r="H41" t="s">
        <v>358</v>
      </c>
      <c r="I41">
        <v>1962</v>
      </c>
      <c r="J41">
        <v>133</v>
      </c>
      <c r="K41" s="9" t="s">
        <v>360</v>
      </c>
      <c r="L41" s="9">
        <v>15222</v>
      </c>
      <c r="M41" s="10" t="s">
        <v>212</v>
      </c>
    </row>
    <row r="42" spans="1:13" x14ac:dyDescent="0.3">
      <c r="A42" s="8">
        <v>41</v>
      </c>
      <c r="B42" t="s">
        <v>362</v>
      </c>
      <c r="C42" s="9">
        <v>8.5</v>
      </c>
      <c r="D42" t="s">
        <v>24</v>
      </c>
      <c r="E42" s="9">
        <v>1700</v>
      </c>
      <c r="F42" s="9">
        <v>1200000</v>
      </c>
      <c r="G42" t="s">
        <v>363</v>
      </c>
      <c r="H42" t="s">
        <v>364</v>
      </c>
      <c r="I42">
        <v>1998</v>
      </c>
      <c r="J42">
        <v>119</v>
      </c>
      <c r="K42" s="9">
        <v>20000000</v>
      </c>
      <c r="L42" s="9">
        <v>23875714</v>
      </c>
      <c r="M42" s="10" t="s">
        <v>21</v>
      </c>
    </row>
    <row r="43" spans="1:13" x14ac:dyDescent="0.3">
      <c r="A43" s="8">
        <v>42</v>
      </c>
      <c r="B43" t="s">
        <v>368</v>
      </c>
      <c r="C43" s="9">
        <v>8.5</v>
      </c>
      <c r="D43" t="s">
        <v>369</v>
      </c>
      <c r="E43" s="9">
        <v>1800</v>
      </c>
      <c r="F43" s="9">
        <v>1500000</v>
      </c>
      <c r="G43" t="s">
        <v>37</v>
      </c>
      <c r="H43" t="s">
        <v>370</v>
      </c>
      <c r="I43">
        <v>2006</v>
      </c>
      <c r="J43">
        <v>130</v>
      </c>
      <c r="K43" s="9">
        <v>40000000</v>
      </c>
      <c r="L43" s="9">
        <v>109676311</v>
      </c>
      <c r="M43" s="10" t="s">
        <v>373</v>
      </c>
    </row>
    <row r="44" spans="1:13" x14ac:dyDescent="0.3">
      <c r="A44" s="8">
        <v>43</v>
      </c>
      <c r="B44" t="s">
        <v>374</v>
      </c>
      <c r="C44" s="9">
        <v>8.5</v>
      </c>
      <c r="D44" t="s">
        <v>35</v>
      </c>
      <c r="E44" s="9">
        <v>1500</v>
      </c>
      <c r="F44" s="9">
        <v>1300000</v>
      </c>
      <c r="G44" t="s">
        <v>375</v>
      </c>
      <c r="H44" t="s">
        <v>375</v>
      </c>
      <c r="I44">
        <v>1994</v>
      </c>
      <c r="J44">
        <v>110</v>
      </c>
      <c r="K44" s="9">
        <v>16000000</v>
      </c>
      <c r="L44" s="9">
        <v>20278989</v>
      </c>
      <c r="M44" s="10" t="s">
        <v>379</v>
      </c>
    </row>
    <row r="45" spans="1:13" x14ac:dyDescent="0.3">
      <c r="A45" s="8">
        <v>44</v>
      </c>
      <c r="B45" t="s">
        <v>380</v>
      </c>
      <c r="C45" s="9">
        <v>8.5</v>
      </c>
      <c r="D45" t="s">
        <v>1763</v>
      </c>
      <c r="E45" s="9">
        <v>1600</v>
      </c>
      <c r="F45" s="9">
        <v>438000</v>
      </c>
      <c r="G45" t="s">
        <v>383</v>
      </c>
      <c r="H45" t="s">
        <v>384</v>
      </c>
      <c r="I45">
        <v>2023</v>
      </c>
      <c r="J45">
        <v>140</v>
      </c>
      <c r="K45" s="9">
        <v>150000000</v>
      </c>
      <c r="L45" s="9">
        <v>690824738</v>
      </c>
      <c r="M45" s="10" t="s">
        <v>21</v>
      </c>
    </row>
    <row r="46" spans="1:13" x14ac:dyDescent="0.3">
      <c r="A46" s="8">
        <v>45</v>
      </c>
      <c r="B46" t="s">
        <v>389</v>
      </c>
      <c r="C46" s="9">
        <v>8.5</v>
      </c>
      <c r="D46" t="s">
        <v>390</v>
      </c>
      <c r="E46" s="9">
        <v>1600</v>
      </c>
      <c r="F46" s="9">
        <v>626000</v>
      </c>
      <c r="G46" t="s">
        <v>392</v>
      </c>
      <c r="H46" t="s">
        <v>393</v>
      </c>
      <c r="I46">
        <v>1942</v>
      </c>
      <c r="J46">
        <v>102</v>
      </c>
      <c r="K46" s="9">
        <v>950000</v>
      </c>
      <c r="L46" s="9">
        <v>4727083</v>
      </c>
      <c r="M46" s="10" t="s">
        <v>21</v>
      </c>
    </row>
    <row r="47" spans="1:13" x14ac:dyDescent="0.3">
      <c r="A47" s="8">
        <v>46</v>
      </c>
      <c r="B47" t="s">
        <v>398</v>
      </c>
      <c r="C47" s="9">
        <v>8.5</v>
      </c>
      <c r="D47" t="s">
        <v>185</v>
      </c>
      <c r="E47" s="9">
        <v>1500</v>
      </c>
      <c r="F47" s="9">
        <v>1200000</v>
      </c>
      <c r="G47" t="s">
        <v>399</v>
      </c>
      <c r="H47" t="s">
        <v>400</v>
      </c>
      <c r="I47">
        <v>1995</v>
      </c>
      <c r="J47">
        <v>106</v>
      </c>
      <c r="K47" s="9">
        <v>6000000</v>
      </c>
      <c r="L47" s="9">
        <v>23341568</v>
      </c>
      <c r="M47" s="10" t="s">
        <v>402</v>
      </c>
    </row>
    <row r="48" spans="1:13" x14ac:dyDescent="0.3">
      <c r="A48" s="8">
        <v>47</v>
      </c>
      <c r="B48" t="s">
        <v>403</v>
      </c>
      <c r="C48" s="9">
        <v>8.5</v>
      </c>
      <c r="D48" t="s">
        <v>404</v>
      </c>
      <c r="E48" s="9">
        <v>909</v>
      </c>
      <c r="F48" s="9">
        <v>967000</v>
      </c>
      <c r="G48" t="s">
        <v>407</v>
      </c>
      <c r="H48" t="s">
        <v>407</v>
      </c>
      <c r="I48">
        <v>2011</v>
      </c>
      <c r="J48">
        <v>112</v>
      </c>
      <c r="K48" s="9">
        <v>9895833</v>
      </c>
      <c r="L48" s="9">
        <v>426590315</v>
      </c>
      <c r="M48" s="10" t="s">
        <v>412</v>
      </c>
    </row>
    <row r="49" spans="1:13" x14ac:dyDescent="0.3">
      <c r="A49" s="8">
        <v>48</v>
      </c>
      <c r="B49" t="s">
        <v>413</v>
      </c>
      <c r="C49" s="9">
        <v>8.5</v>
      </c>
      <c r="D49" t="s">
        <v>108</v>
      </c>
      <c r="E49" s="9">
        <v>677</v>
      </c>
      <c r="F49" s="9">
        <v>298000</v>
      </c>
      <c r="G49" t="s">
        <v>416</v>
      </c>
      <c r="H49" t="s">
        <v>416</v>
      </c>
      <c r="I49">
        <v>1988</v>
      </c>
      <c r="J49">
        <v>174</v>
      </c>
      <c r="K49" s="9">
        <v>5000000</v>
      </c>
      <c r="L49" s="9">
        <v>13020497</v>
      </c>
      <c r="M49" s="10" t="s">
        <v>420</v>
      </c>
    </row>
    <row r="50" spans="1:13" x14ac:dyDescent="0.3">
      <c r="A50" s="8">
        <v>49</v>
      </c>
      <c r="B50" t="s">
        <v>421</v>
      </c>
      <c r="C50" s="9">
        <v>8.5</v>
      </c>
      <c r="D50" t="s">
        <v>422</v>
      </c>
      <c r="E50" s="9">
        <v>403</v>
      </c>
      <c r="F50" s="9">
        <v>270000</v>
      </c>
      <c r="G50" t="s">
        <v>425</v>
      </c>
      <c r="H50" t="s">
        <v>425</v>
      </c>
      <c r="I50">
        <v>1936</v>
      </c>
      <c r="J50">
        <v>87</v>
      </c>
      <c r="K50" s="9">
        <v>1500000</v>
      </c>
      <c r="L50" s="9">
        <v>463618</v>
      </c>
      <c r="M50" s="10" t="s">
        <v>21</v>
      </c>
    </row>
    <row r="51" spans="1:13" x14ac:dyDescent="0.3">
      <c r="A51" s="8">
        <v>50</v>
      </c>
      <c r="B51" t="s">
        <v>430</v>
      </c>
      <c r="C51" s="9">
        <v>8.5</v>
      </c>
      <c r="D51" t="s">
        <v>431</v>
      </c>
      <c r="E51" s="9">
        <v>1900</v>
      </c>
      <c r="F51" s="9">
        <v>1000000</v>
      </c>
      <c r="G51" t="s">
        <v>433</v>
      </c>
      <c r="H51" t="s">
        <v>434</v>
      </c>
      <c r="I51">
        <v>1979</v>
      </c>
      <c r="J51">
        <v>117</v>
      </c>
      <c r="K51" s="9">
        <v>11000000</v>
      </c>
      <c r="L51" s="9">
        <v>108610231</v>
      </c>
      <c r="M51" s="10" t="s">
        <v>373</v>
      </c>
    </row>
    <row r="52" spans="1:13" x14ac:dyDescent="0.3">
      <c r="A52" s="8">
        <v>51</v>
      </c>
      <c r="B52" t="s">
        <v>438</v>
      </c>
      <c r="C52" s="9">
        <v>8.5</v>
      </c>
      <c r="D52" t="s">
        <v>439</v>
      </c>
      <c r="E52" s="9">
        <v>1000</v>
      </c>
      <c r="F52" s="9">
        <v>541000</v>
      </c>
      <c r="G52" t="s">
        <v>441</v>
      </c>
      <c r="H52" t="s">
        <v>442</v>
      </c>
      <c r="I52">
        <v>1954</v>
      </c>
      <c r="J52">
        <v>112</v>
      </c>
      <c r="K52" s="9">
        <v>1000000</v>
      </c>
      <c r="L52" s="9">
        <v>37905475</v>
      </c>
      <c r="M52" s="10" t="s">
        <v>21</v>
      </c>
    </row>
    <row r="53" spans="1:13" x14ac:dyDescent="0.3">
      <c r="A53" s="8">
        <v>52</v>
      </c>
      <c r="B53" t="s">
        <v>445</v>
      </c>
      <c r="C53" s="9">
        <v>8.5</v>
      </c>
      <c r="D53" t="s">
        <v>446</v>
      </c>
      <c r="E53" s="9">
        <v>899</v>
      </c>
      <c r="F53" s="9">
        <v>364000</v>
      </c>
      <c r="G53" t="s">
        <v>100</v>
      </c>
      <c r="H53" t="s">
        <v>449</v>
      </c>
      <c r="I53">
        <v>1968</v>
      </c>
      <c r="J53">
        <v>166</v>
      </c>
      <c r="K53" s="9">
        <v>5000000</v>
      </c>
      <c r="L53" s="9">
        <v>5435312</v>
      </c>
      <c r="M53" s="10" t="s">
        <v>453</v>
      </c>
    </row>
    <row r="54" spans="1:13" x14ac:dyDescent="0.3">
      <c r="A54" s="8">
        <v>53</v>
      </c>
      <c r="B54" t="s">
        <v>454</v>
      </c>
      <c r="C54" s="9">
        <v>8.5</v>
      </c>
      <c r="D54" t="s">
        <v>455</v>
      </c>
      <c r="E54" s="9">
        <v>1900</v>
      </c>
      <c r="F54" s="9">
        <v>1800000</v>
      </c>
      <c r="G54" t="s">
        <v>457</v>
      </c>
      <c r="H54" t="s">
        <v>457</v>
      </c>
      <c r="I54">
        <v>2012</v>
      </c>
      <c r="J54">
        <v>165</v>
      </c>
      <c r="K54" s="9">
        <v>100000000</v>
      </c>
      <c r="L54" s="9">
        <v>426076293</v>
      </c>
      <c r="M54" s="10" t="s">
        <v>21</v>
      </c>
    </row>
    <row r="55" spans="1:13" x14ac:dyDescent="0.3">
      <c r="A55" s="8">
        <v>54</v>
      </c>
      <c r="B55" t="s">
        <v>462</v>
      </c>
      <c r="C55" s="9">
        <v>8.5</v>
      </c>
      <c r="D55" t="s">
        <v>422</v>
      </c>
      <c r="E55" s="9">
        <v>391</v>
      </c>
      <c r="F55" s="9">
        <v>205000</v>
      </c>
      <c r="G55" t="s">
        <v>465</v>
      </c>
      <c r="H55" t="s">
        <v>465</v>
      </c>
      <c r="I55">
        <v>1931</v>
      </c>
      <c r="J55">
        <v>87</v>
      </c>
      <c r="K55" s="9">
        <v>1500000</v>
      </c>
      <c r="L55" s="9">
        <v>55154</v>
      </c>
      <c r="M55" s="10" t="s">
        <v>21</v>
      </c>
    </row>
    <row r="56" spans="1:13" x14ac:dyDescent="0.3">
      <c r="A56" s="8">
        <v>55</v>
      </c>
      <c r="B56" t="s">
        <v>468</v>
      </c>
      <c r="C56" s="9">
        <v>8.5</v>
      </c>
      <c r="D56" t="s">
        <v>469</v>
      </c>
      <c r="E56" s="9">
        <v>2600</v>
      </c>
      <c r="F56" s="9">
        <v>600000</v>
      </c>
      <c r="G56" t="s">
        <v>471</v>
      </c>
      <c r="H56" t="s">
        <v>471</v>
      </c>
      <c r="I56">
        <v>2024</v>
      </c>
      <c r="J56">
        <v>166</v>
      </c>
      <c r="K56" s="9">
        <v>190000000</v>
      </c>
      <c r="L56" s="9">
        <v>714644358</v>
      </c>
      <c r="M56" s="10" t="s">
        <v>475</v>
      </c>
    </row>
    <row r="57" spans="1:13" x14ac:dyDescent="0.3">
      <c r="A57" s="8">
        <v>56</v>
      </c>
      <c r="B57" t="s">
        <v>476</v>
      </c>
      <c r="C57" s="9">
        <v>8.4</v>
      </c>
      <c r="D57" t="s">
        <v>478</v>
      </c>
      <c r="E57" s="9">
        <v>1400</v>
      </c>
      <c r="F57" s="9">
        <v>735000</v>
      </c>
      <c r="G57" t="s">
        <v>27</v>
      </c>
      <c r="H57" t="s">
        <v>480</v>
      </c>
      <c r="I57">
        <v>1979</v>
      </c>
      <c r="J57">
        <v>147</v>
      </c>
      <c r="K57" s="9">
        <v>31500000</v>
      </c>
      <c r="L57" s="9">
        <v>105086099</v>
      </c>
      <c r="M57" s="10" t="s">
        <v>21</v>
      </c>
    </row>
    <row r="58" spans="1:13" x14ac:dyDescent="0.3">
      <c r="A58" s="8">
        <v>57</v>
      </c>
      <c r="B58" t="s">
        <v>484</v>
      </c>
      <c r="C58" s="9">
        <v>8.4</v>
      </c>
      <c r="D58" t="s">
        <v>485</v>
      </c>
      <c r="E58" s="9">
        <v>2500</v>
      </c>
      <c r="F58" s="9">
        <v>1400000</v>
      </c>
      <c r="G58" t="s">
        <v>487</v>
      </c>
      <c r="H58" t="s">
        <v>487</v>
      </c>
      <c r="I58">
        <v>2000</v>
      </c>
      <c r="J58">
        <v>113</v>
      </c>
      <c r="K58" s="9">
        <v>9000000</v>
      </c>
      <c r="L58" s="9">
        <v>40047236</v>
      </c>
      <c r="M58" s="10" t="s">
        <v>21</v>
      </c>
    </row>
    <row r="59" spans="1:13" x14ac:dyDescent="0.3">
      <c r="A59" s="8">
        <v>58</v>
      </c>
      <c r="B59" t="s">
        <v>491</v>
      </c>
      <c r="C59" s="9">
        <v>8.4</v>
      </c>
      <c r="D59" t="s">
        <v>492</v>
      </c>
      <c r="E59" s="9">
        <v>1500</v>
      </c>
      <c r="F59" s="9">
        <v>1200000</v>
      </c>
      <c r="G59" t="s">
        <v>493</v>
      </c>
      <c r="H59" t="s">
        <v>493</v>
      </c>
      <c r="I59">
        <v>2008</v>
      </c>
      <c r="J59">
        <v>98</v>
      </c>
      <c r="K59" s="9">
        <v>180000000</v>
      </c>
      <c r="L59" s="9">
        <v>527403656</v>
      </c>
      <c r="M59" s="10" t="s">
        <v>497</v>
      </c>
    </row>
    <row r="60" spans="1:13" x14ac:dyDescent="0.3">
      <c r="A60" s="8">
        <v>59</v>
      </c>
      <c r="B60" t="s">
        <v>498</v>
      </c>
      <c r="C60" s="9">
        <v>8.4</v>
      </c>
      <c r="D60" t="s">
        <v>499</v>
      </c>
      <c r="E60" s="9">
        <v>1200</v>
      </c>
      <c r="F60" s="9">
        <v>1100000</v>
      </c>
      <c r="G60" t="s">
        <v>500</v>
      </c>
      <c r="H60" t="s">
        <v>501</v>
      </c>
      <c r="I60">
        <v>1981</v>
      </c>
      <c r="J60">
        <v>115</v>
      </c>
      <c r="K60" s="9">
        <v>18000000</v>
      </c>
      <c r="L60" s="9">
        <v>389925971</v>
      </c>
      <c r="M60" s="10" t="s">
        <v>21</v>
      </c>
    </row>
    <row r="61" spans="1:13" x14ac:dyDescent="0.3">
      <c r="A61" s="8">
        <v>60</v>
      </c>
      <c r="B61" t="s">
        <v>505</v>
      </c>
      <c r="C61" s="9">
        <v>8.4</v>
      </c>
      <c r="D61" t="s">
        <v>439</v>
      </c>
      <c r="E61" s="9">
        <v>599</v>
      </c>
      <c r="F61" s="9">
        <v>424000</v>
      </c>
      <c r="G61" t="s">
        <v>508</v>
      </c>
      <c r="H61" t="s">
        <v>508</v>
      </c>
      <c r="I61">
        <v>2006</v>
      </c>
      <c r="J61">
        <v>137</v>
      </c>
      <c r="K61" s="9">
        <v>2000000</v>
      </c>
      <c r="L61" s="9">
        <v>77672685</v>
      </c>
      <c r="M61" s="10" t="s">
        <v>511</v>
      </c>
    </row>
    <row r="62" spans="1:13" x14ac:dyDescent="0.3">
      <c r="A62" s="8">
        <v>61</v>
      </c>
      <c r="B62" t="s">
        <v>512</v>
      </c>
      <c r="C62" s="9">
        <v>8.4</v>
      </c>
      <c r="D62" t="s">
        <v>253</v>
      </c>
      <c r="E62" s="9">
        <v>4600</v>
      </c>
      <c r="F62" s="9">
        <v>1300000</v>
      </c>
      <c r="G62" t="s">
        <v>513</v>
      </c>
      <c r="H62" t="s">
        <v>514</v>
      </c>
      <c r="I62">
        <v>2018</v>
      </c>
      <c r="J62">
        <v>149</v>
      </c>
      <c r="K62" s="9">
        <v>321000000</v>
      </c>
      <c r="L62" s="9">
        <v>2052415039</v>
      </c>
      <c r="M62" s="10" t="s">
        <v>519</v>
      </c>
    </row>
    <row r="63" spans="1:13" x14ac:dyDescent="0.3">
      <c r="A63" s="8">
        <v>62</v>
      </c>
      <c r="B63" t="s">
        <v>520</v>
      </c>
      <c r="C63" s="9">
        <v>8.4</v>
      </c>
      <c r="D63" t="s">
        <v>521</v>
      </c>
      <c r="E63" s="9">
        <v>782</v>
      </c>
      <c r="F63" s="9">
        <v>247000</v>
      </c>
      <c r="G63" t="s">
        <v>524</v>
      </c>
      <c r="H63" t="s">
        <v>525</v>
      </c>
      <c r="I63">
        <v>1950</v>
      </c>
      <c r="J63">
        <v>110</v>
      </c>
      <c r="K63" s="9">
        <v>1752000</v>
      </c>
      <c r="L63" s="9">
        <v>309467</v>
      </c>
      <c r="M63" s="10" t="s">
        <v>21</v>
      </c>
    </row>
    <row r="64" spans="1:13" x14ac:dyDescent="0.3">
      <c r="A64" s="8">
        <v>63</v>
      </c>
      <c r="B64" t="s">
        <v>529</v>
      </c>
      <c r="C64" s="9">
        <v>8.4</v>
      </c>
      <c r="D64" t="s">
        <v>530</v>
      </c>
      <c r="E64" s="9">
        <v>2200</v>
      </c>
      <c r="F64" s="9">
        <v>717000</v>
      </c>
      <c r="G64" t="s">
        <v>532</v>
      </c>
      <c r="H64" t="s">
        <v>533</v>
      </c>
      <c r="I64">
        <v>2018</v>
      </c>
      <c r="J64">
        <v>117</v>
      </c>
      <c r="K64" s="9">
        <v>90000000</v>
      </c>
      <c r="L64" s="9">
        <v>393602435</v>
      </c>
      <c r="M64" s="10" t="s">
        <v>535</v>
      </c>
    </row>
    <row r="65" spans="1:13" x14ac:dyDescent="0.3">
      <c r="A65" s="8">
        <v>64</v>
      </c>
      <c r="B65" t="s">
        <v>536</v>
      </c>
      <c r="C65" s="9">
        <v>8.4</v>
      </c>
      <c r="D65" t="s">
        <v>223</v>
      </c>
      <c r="E65" s="9">
        <v>564</v>
      </c>
      <c r="F65" s="9">
        <v>224000</v>
      </c>
      <c r="G65" t="s">
        <v>539</v>
      </c>
      <c r="H65" t="s">
        <v>539</v>
      </c>
      <c r="I65">
        <v>1957</v>
      </c>
      <c r="J65">
        <v>88</v>
      </c>
      <c r="K65" s="9">
        <v>935000</v>
      </c>
      <c r="L65" s="9">
        <v>8290</v>
      </c>
      <c r="M65" s="10" t="s">
        <v>21</v>
      </c>
    </row>
    <row r="66" spans="1:13" x14ac:dyDescent="0.3">
      <c r="A66" s="8">
        <v>65</v>
      </c>
      <c r="B66" t="s">
        <v>542</v>
      </c>
      <c r="C66" s="9">
        <v>8.4</v>
      </c>
      <c r="D66" t="s">
        <v>185</v>
      </c>
      <c r="E66" s="9">
        <v>394</v>
      </c>
      <c r="F66" s="9">
        <v>148000</v>
      </c>
      <c r="G66" t="s">
        <v>524</v>
      </c>
      <c r="H66" t="s">
        <v>545</v>
      </c>
      <c r="I66">
        <v>1957</v>
      </c>
      <c r="J66">
        <v>116</v>
      </c>
      <c r="K66" s="9">
        <v>3000000</v>
      </c>
      <c r="L66" s="9">
        <v>7903</v>
      </c>
      <c r="M66" s="10" t="s">
        <v>21</v>
      </c>
    </row>
    <row r="67" spans="1:13" x14ac:dyDescent="0.3">
      <c r="A67" s="8">
        <v>66</v>
      </c>
      <c r="B67" t="s">
        <v>547</v>
      </c>
      <c r="C67" s="9">
        <v>8.4</v>
      </c>
      <c r="D67" t="s">
        <v>548</v>
      </c>
      <c r="E67" s="9">
        <v>2300</v>
      </c>
      <c r="F67" s="9">
        <v>1200000</v>
      </c>
      <c r="G67" t="s">
        <v>549</v>
      </c>
      <c r="H67" t="s">
        <v>550</v>
      </c>
      <c r="I67">
        <v>1980</v>
      </c>
      <c r="J67">
        <v>146</v>
      </c>
      <c r="K67" s="9">
        <v>19000000</v>
      </c>
      <c r="L67" s="9">
        <v>47962534</v>
      </c>
      <c r="M67" s="10" t="s">
        <v>373</v>
      </c>
    </row>
    <row r="68" spans="1:13" x14ac:dyDescent="0.3">
      <c r="A68" s="8">
        <v>67</v>
      </c>
      <c r="B68" t="s">
        <v>553</v>
      </c>
      <c r="C68" s="9">
        <v>8.4</v>
      </c>
      <c r="D68" t="s">
        <v>554</v>
      </c>
      <c r="E68" s="9">
        <v>352</v>
      </c>
      <c r="F68" s="9">
        <v>247000</v>
      </c>
      <c r="G68" t="s">
        <v>425</v>
      </c>
      <c r="H68" t="s">
        <v>425</v>
      </c>
      <c r="I68">
        <v>1940</v>
      </c>
      <c r="J68">
        <v>125</v>
      </c>
      <c r="K68" s="9">
        <v>2000000</v>
      </c>
      <c r="L68" s="9">
        <v>972212</v>
      </c>
      <c r="M68" s="10" t="s">
        <v>21</v>
      </c>
    </row>
    <row r="69" spans="1:13" x14ac:dyDescent="0.3">
      <c r="A69" s="8">
        <v>68</v>
      </c>
      <c r="B69" t="s">
        <v>559</v>
      </c>
      <c r="C69" s="9">
        <v>8.8000000000000007</v>
      </c>
      <c r="D69" t="s">
        <v>1180</v>
      </c>
      <c r="E69" s="9">
        <v>986</v>
      </c>
      <c r="F69" s="9">
        <v>143000</v>
      </c>
      <c r="G69" t="s">
        <v>562</v>
      </c>
      <c r="H69" t="s">
        <v>562</v>
      </c>
      <c r="I69">
        <v>2023</v>
      </c>
      <c r="J69">
        <v>147</v>
      </c>
      <c r="K69" s="9" t="s">
        <v>360</v>
      </c>
      <c r="L69" s="9">
        <v>138288</v>
      </c>
      <c r="M69" s="10" t="s">
        <v>564</v>
      </c>
    </row>
    <row r="70" spans="1:13" x14ac:dyDescent="0.3">
      <c r="A70" s="8">
        <v>69</v>
      </c>
      <c r="B70" t="s">
        <v>565</v>
      </c>
      <c r="C70" s="9">
        <v>8.4</v>
      </c>
      <c r="D70" t="s">
        <v>566</v>
      </c>
      <c r="E70" s="9">
        <v>1600</v>
      </c>
      <c r="F70" s="9">
        <v>802000</v>
      </c>
      <c r="G70" t="s">
        <v>568</v>
      </c>
      <c r="H70" t="s">
        <v>568</v>
      </c>
      <c r="I70">
        <v>1986</v>
      </c>
      <c r="J70">
        <v>137</v>
      </c>
      <c r="K70" s="9">
        <v>18500000</v>
      </c>
      <c r="L70" s="9">
        <v>131060248</v>
      </c>
      <c r="M70" s="10" t="s">
        <v>373</v>
      </c>
    </row>
    <row r="71" spans="1:13" x14ac:dyDescent="0.3">
      <c r="A71" s="8">
        <v>70</v>
      </c>
      <c r="B71" t="s">
        <v>572</v>
      </c>
      <c r="C71" s="9">
        <v>8.4</v>
      </c>
      <c r="D71" t="s">
        <v>573</v>
      </c>
      <c r="E71" s="9">
        <v>2200</v>
      </c>
      <c r="F71" s="9">
        <v>1700000</v>
      </c>
      <c r="G71" t="s">
        <v>457</v>
      </c>
      <c r="H71" t="s">
        <v>457</v>
      </c>
      <c r="I71">
        <v>2009</v>
      </c>
      <c r="J71">
        <v>153</v>
      </c>
      <c r="K71" s="9">
        <v>70000000</v>
      </c>
      <c r="L71" s="9">
        <v>321460744</v>
      </c>
      <c r="M71" s="10" t="s">
        <v>402</v>
      </c>
    </row>
    <row r="72" spans="1:13" x14ac:dyDescent="0.3">
      <c r="A72" s="8">
        <v>71</v>
      </c>
      <c r="B72" t="s">
        <v>577</v>
      </c>
      <c r="C72" s="9">
        <v>8.4</v>
      </c>
      <c r="D72" t="s">
        <v>578</v>
      </c>
      <c r="E72" s="9">
        <v>4000</v>
      </c>
      <c r="F72" s="9">
        <v>1900000</v>
      </c>
      <c r="G72" t="s">
        <v>37</v>
      </c>
      <c r="H72" t="s">
        <v>38</v>
      </c>
      <c r="I72">
        <v>2012</v>
      </c>
      <c r="J72">
        <v>164</v>
      </c>
      <c r="K72" s="9">
        <v>250000000</v>
      </c>
      <c r="L72" s="9">
        <v>1114976407</v>
      </c>
      <c r="M72" s="10" t="s">
        <v>43</v>
      </c>
    </row>
    <row r="73" spans="1:13" x14ac:dyDescent="0.3">
      <c r="A73" s="8">
        <v>72</v>
      </c>
      <c r="B73" t="s">
        <v>583</v>
      </c>
      <c r="C73" s="9">
        <v>8.4</v>
      </c>
      <c r="D73" t="s">
        <v>584</v>
      </c>
      <c r="E73" s="9">
        <v>1400</v>
      </c>
      <c r="F73" s="9">
        <v>638000</v>
      </c>
      <c r="G73" t="s">
        <v>586</v>
      </c>
      <c r="H73" t="s">
        <v>587</v>
      </c>
      <c r="I73">
        <v>2017</v>
      </c>
      <c r="J73">
        <v>105</v>
      </c>
      <c r="K73" s="9">
        <v>175000000</v>
      </c>
      <c r="L73" s="9">
        <v>814641172</v>
      </c>
      <c r="M73" s="10" t="s">
        <v>592</v>
      </c>
    </row>
    <row r="74" spans="1:13" x14ac:dyDescent="0.3">
      <c r="A74" s="8">
        <v>73</v>
      </c>
      <c r="B74" t="s">
        <v>593</v>
      </c>
      <c r="C74" s="9">
        <v>8.4</v>
      </c>
      <c r="D74" t="s">
        <v>594</v>
      </c>
      <c r="E74" s="9">
        <v>786</v>
      </c>
      <c r="F74" s="9">
        <v>444000</v>
      </c>
      <c r="G74" t="s">
        <v>597</v>
      </c>
      <c r="H74" t="s">
        <v>598</v>
      </c>
      <c r="I74">
        <v>1984</v>
      </c>
      <c r="J74">
        <v>160</v>
      </c>
      <c r="K74" s="9">
        <v>18000000</v>
      </c>
      <c r="L74" s="9">
        <v>52108314</v>
      </c>
      <c r="M74" s="10" t="s">
        <v>260</v>
      </c>
    </row>
    <row r="75" spans="1:13" x14ac:dyDescent="0.3">
      <c r="A75" s="8">
        <v>74</v>
      </c>
      <c r="B75" t="s">
        <v>602</v>
      </c>
      <c r="C75" s="9">
        <v>8.3000000000000007</v>
      </c>
      <c r="D75" t="s">
        <v>604</v>
      </c>
      <c r="E75" s="9">
        <v>818</v>
      </c>
      <c r="F75" s="9">
        <v>1100000</v>
      </c>
      <c r="G75" t="s">
        <v>606</v>
      </c>
      <c r="H75" t="s">
        <v>606</v>
      </c>
      <c r="I75">
        <v>1995</v>
      </c>
      <c r="J75">
        <v>81</v>
      </c>
      <c r="K75" s="9">
        <v>30000000</v>
      </c>
      <c r="L75" s="9">
        <v>394436586</v>
      </c>
      <c r="M75" s="10" t="s">
        <v>21</v>
      </c>
    </row>
    <row r="76" spans="1:13" x14ac:dyDescent="0.3">
      <c r="A76" s="8">
        <v>75</v>
      </c>
      <c r="B76" t="s">
        <v>610</v>
      </c>
      <c r="C76" s="9">
        <v>8.4</v>
      </c>
      <c r="D76" t="s">
        <v>253</v>
      </c>
      <c r="E76" s="9">
        <v>9600</v>
      </c>
      <c r="F76" s="9">
        <v>1300000</v>
      </c>
      <c r="G76" t="s">
        <v>513</v>
      </c>
      <c r="H76" t="s">
        <v>514</v>
      </c>
      <c r="I76">
        <v>2019</v>
      </c>
      <c r="J76">
        <v>181</v>
      </c>
      <c r="K76" s="9">
        <v>356000000</v>
      </c>
      <c r="L76" s="9">
        <v>2799439100</v>
      </c>
      <c r="M76" s="10" t="s">
        <v>21</v>
      </c>
    </row>
    <row r="77" spans="1:13" x14ac:dyDescent="0.3">
      <c r="A77" s="8">
        <v>76</v>
      </c>
      <c r="B77" t="s">
        <v>615</v>
      </c>
      <c r="C77" s="9">
        <v>8.3000000000000007</v>
      </c>
      <c r="D77" t="s">
        <v>616</v>
      </c>
      <c r="E77" s="9">
        <v>1300</v>
      </c>
      <c r="F77" s="9">
        <v>669000</v>
      </c>
      <c r="G77" t="s">
        <v>618</v>
      </c>
      <c r="H77" t="s">
        <v>619</v>
      </c>
      <c r="I77">
        <v>2003</v>
      </c>
      <c r="J77">
        <v>120</v>
      </c>
      <c r="K77" s="9">
        <v>3000000</v>
      </c>
      <c r="L77" s="9">
        <v>17592355</v>
      </c>
      <c r="M77" s="10" t="s">
        <v>310</v>
      </c>
    </row>
    <row r="78" spans="1:13" x14ac:dyDescent="0.3">
      <c r="A78" s="8">
        <v>77</v>
      </c>
      <c r="B78" t="s">
        <v>622</v>
      </c>
      <c r="C78" s="9">
        <v>8.3000000000000007</v>
      </c>
      <c r="D78" t="s">
        <v>623</v>
      </c>
      <c r="E78" s="9">
        <v>1100</v>
      </c>
      <c r="F78" s="9">
        <v>534000</v>
      </c>
      <c r="G78" t="s">
        <v>625</v>
      </c>
      <c r="H78" t="s">
        <v>625</v>
      </c>
      <c r="I78">
        <v>1964</v>
      </c>
      <c r="J78">
        <v>95</v>
      </c>
      <c r="K78" s="9">
        <v>1800000</v>
      </c>
      <c r="L78" s="9">
        <v>9631984</v>
      </c>
      <c r="M78" s="10" t="s">
        <v>373</v>
      </c>
    </row>
    <row r="79" spans="1:13" x14ac:dyDescent="0.3">
      <c r="A79" s="8">
        <v>78</v>
      </c>
      <c r="B79" t="s">
        <v>403</v>
      </c>
      <c r="C79" s="9">
        <v>8.3000000000000007</v>
      </c>
      <c r="D79" t="s">
        <v>108</v>
      </c>
      <c r="E79" s="9">
        <v>1100</v>
      </c>
      <c r="F79" s="9">
        <v>1100000</v>
      </c>
      <c r="G79" t="s">
        <v>630</v>
      </c>
      <c r="H79" t="s">
        <v>631</v>
      </c>
      <c r="I79">
        <v>1997</v>
      </c>
      <c r="J79">
        <v>126</v>
      </c>
      <c r="K79" s="9">
        <v>10000000</v>
      </c>
      <c r="L79" s="9">
        <v>225933435</v>
      </c>
      <c r="M79" s="10" t="s">
        <v>21</v>
      </c>
    </row>
    <row r="80" spans="1:13" x14ac:dyDescent="0.3">
      <c r="A80" s="8">
        <v>79</v>
      </c>
      <c r="B80" t="s">
        <v>635</v>
      </c>
      <c r="C80" s="9">
        <v>8.3000000000000007</v>
      </c>
      <c r="D80" t="s">
        <v>12</v>
      </c>
      <c r="E80" s="9">
        <v>3100</v>
      </c>
      <c r="F80" s="9">
        <v>1200000</v>
      </c>
      <c r="G80" t="s">
        <v>636</v>
      </c>
      <c r="H80" t="s">
        <v>637</v>
      </c>
      <c r="I80">
        <v>1999</v>
      </c>
      <c r="J80">
        <v>122</v>
      </c>
      <c r="K80" s="9">
        <v>15000000</v>
      </c>
      <c r="L80" s="9">
        <v>356296601</v>
      </c>
      <c r="M80" s="10" t="s">
        <v>21</v>
      </c>
    </row>
    <row r="81" spans="1:13" x14ac:dyDescent="0.3">
      <c r="A81" s="8">
        <v>80</v>
      </c>
      <c r="B81" t="s">
        <v>641</v>
      </c>
      <c r="C81" s="9">
        <v>8.4</v>
      </c>
      <c r="D81" t="s">
        <v>223</v>
      </c>
      <c r="E81" s="9">
        <v>611</v>
      </c>
      <c r="F81" s="9">
        <v>277000</v>
      </c>
      <c r="G81" t="s">
        <v>644</v>
      </c>
      <c r="H81" t="s">
        <v>644</v>
      </c>
      <c r="I81">
        <v>1981</v>
      </c>
      <c r="J81">
        <v>149</v>
      </c>
      <c r="K81" s="9">
        <v>17112299</v>
      </c>
      <c r="L81" s="9">
        <v>11488778</v>
      </c>
      <c r="M81" s="10" t="s">
        <v>647</v>
      </c>
    </row>
    <row r="82" spans="1:13" x14ac:dyDescent="0.3">
      <c r="A82" s="8">
        <v>81</v>
      </c>
      <c r="B82" t="s">
        <v>648</v>
      </c>
      <c r="C82" s="9">
        <v>8.3000000000000007</v>
      </c>
      <c r="D82" t="s">
        <v>649</v>
      </c>
      <c r="E82" s="9">
        <v>1500</v>
      </c>
      <c r="F82" s="9">
        <v>1100000</v>
      </c>
      <c r="G82" t="s">
        <v>650</v>
      </c>
      <c r="H82" t="s">
        <v>651</v>
      </c>
      <c r="I82">
        <v>1995</v>
      </c>
      <c r="J82">
        <v>178</v>
      </c>
      <c r="K82" s="9">
        <v>72000000</v>
      </c>
      <c r="L82" s="9">
        <v>213216216</v>
      </c>
      <c r="M82" s="10" t="s">
        <v>21</v>
      </c>
    </row>
    <row r="83" spans="1:13" x14ac:dyDescent="0.3">
      <c r="A83" s="8">
        <v>82</v>
      </c>
      <c r="B83" t="s">
        <v>654</v>
      </c>
      <c r="C83" s="9">
        <v>8.3000000000000007</v>
      </c>
      <c r="D83" t="s">
        <v>655</v>
      </c>
      <c r="E83" s="9">
        <v>860</v>
      </c>
      <c r="F83" s="9">
        <v>454000</v>
      </c>
      <c r="G83" t="s">
        <v>277</v>
      </c>
      <c r="H83" t="s">
        <v>277</v>
      </c>
      <c r="I83">
        <v>1997</v>
      </c>
      <c r="J83">
        <v>133</v>
      </c>
      <c r="K83" s="9">
        <v>15947904</v>
      </c>
      <c r="L83" s="9">
        <v>170503609</v>
      </c>
      <c r="M83" s="10" t="s">
        <v>212</v>
      </c>
    </row>
    <row r="84" spans="1:13" x14ac:dyDescent="0.3">
      <c r="A84" s="8">
        <v>83</v>
      </c>
      <c r="B84" t="s">
        <v>660</v>
      </c>
      <c r="C84" s="9">
        <v>8.4</v>
      </c>
      <c r="D84" t="s">
        <v>661</v>
      </c>
      <c r="E84" s="9">
        <v>1000</v>
      </c>
      <c r="F84" s="9">
        <v>348000</v>
      </c>
      <c r="G84" t="s">
        <v>663</v>
      </c>
      <c r="H84" t="s">
        <v>663</v>
      </c>
      <c r="I84">
        <v>2016</v>
      </c>
      <c r="J84">
        <v>106</v>
      </c>
      <c r="K84" s="9">
        <v>2458635</v>
      </c>
      <c r="L84" s="9">
        <v>405340703</v>
      </c>
      <c r="M84" s="10" t="s">
        <v>212</v>
      </c>
    </row>
    <row r="85" spans="1:13" x14ac:dyDescent="0.3">
      <c r="A85" s="8">
        <v>84</v>
      </c>
      <c r="B85" t="s">
        <v>667</v>
      </c>
      <c r="C85" s="9">
        <v>8.4</v>
      </c>
      <c r="D85" t="s">
        <v>185</v>
      </c>
      <c r="E85" s="9">
        <v>180</v>
      </c>
      <c r="F85" s="9">
        <v>58000</v>
      </c>
      <c r="G85" t="s">
        <v>670</v>
      </c>
      <c r="H85" t="s">
        <v>671</v>
      </c>
      <c r="I85">
        <v>1963</v>
      </c>
      <c r="J85">
        <v>143</v>
      </c>
      <c r="K85" s="9">
        <v>1528341</v>
      </c>
      <c r="L85" s="9">
        <v>64215</v>
      </c>
      <c r="M85" s="10" t="s">
        <v>212</v>
      </c>
    </row>
    <row r="86" spans="1:13" x14ac:dyDescent="0.3">
      <c r="A86" s="8">
        <v>85</v>
      </c>
      <c r="B86" t="s">
        <v>676</v>
      </c>
      <c r="C86" s="9">
        <v>8.4</v>
      </c>
      <c r="D86" t="s">
        <v>404</v>
      </c>
      <c r="E86" s="9">
        <v>1000</v>
      </c>
      <c r="F86" s="9">
        <v>453000</v>
      </c>
      <c r="G86" t="s">
        <v>678</v>
      </c>
      <c r="H86" t="s">
        <v>679</v>
      </c>
      <c r="I86">
        <v>2009</v>
      </c>
      <c r="J86">
        <v>170</v>
      </c>
      <c r="K86" s="9">
        <v>6349573</v>
      </c>
      <c r="L86" s="9">
        <v>60262836</v>
      </c>
      <c r="M86" s="10" t="s">
        <v>564</v>
      </c>
    </row>
    <row r="87" spans="1:13" x14ac:dyDescent="0.3">
      <c r="A87" s="8">
        <v>86</v>
      </c>
      <c r="B87" t="s">
        <v>683</v>
      </c>
      <c r="C87" s="9">
        <v>8.3000000000000007</v>
      </c>
      <c r="D87" t="s">
        <v>337</v>
      </c>
      <c r="E87" s="9">
        <v>11600</v>
      </c>
      <c r="F87" s="9">
        <v>1600000</v>
      </c>
      <c r="G87" t="s">
        <v>685</v>
      </c>
      <c r="H87" t="s">
        <v>685</v>
      </c>
      <c r="I87">
        <v>2019</v>
      </c>
      <c r="J87">
        <v>122</v>
      </c>
      <c r="K87" s="9">
        <v>55000000</v>
      </c>
      <c r="L87" s="9">
        <v>1078958629</v>
      </c>
      <c r="M87" s="10" t="s">
        <v>687</v>
      </c>
    </row>
    <row r="88" spans="1:13" x14ac:dyDescent="0.3">
      <c r="A88" s="8">
        <v>87</v>
      </c>
      <c r="B88" t="s">
        <v>688</v>
      </c>
      <c r="C88" s="9">
        <v>8.3000000000000007</v>
      </c>
      <c r="D88" t="s">
        <v>24</v>
      </c>
      <c r="E88" s="9">
        <v>891</v>
      </c>
      <c r="F88" s="9">
        <v>391000</v>
      </c>
      <c r="G88" t="s">
        <v>691</v>
      </c>
      <c r="H88" t="s">
        <v>692</v>
      </c>
      <c r="I88">
        <v>1984</v>
      </c>
      <c r="J88">
        <v>229</v>
      </c>
      <c r="K88" s="9">
        <v>30000000</v>
      </c>
      <c r="L88" s="9">
        <v>5476126</v>
      </c>
      <c r="M88" s="10" t="s">
        <v>453</v>
      </c>
    </row>
    <row r="89" spans="1:13" x14ac:dyDescent="0.3">
      <c r="A89" s="8">
        <v>88</v>
      </c>
      <c r="B89" t="s">
        <v>695</v>
      </c>
      <c r="C89" s="9">
        <v>8.4</v>
      </c>
      <c r="D89" t="s">
        <v>12</v>
      </c>
      <c r="E89" s="9">
        <v>518</v>
      </c>
      <c r="F89" s="9">
        <v>114000</v>
      </c>
      <c r="G89" t="s">
        <v>698</v>
      </c>
      <c r="H89" t="s">
        <v>698</v>
      </c>
      <c r="I89">
        <v>2018</v>
      </c>
      <c r="J89">
        <v>126</v>
      </c>
      <c r="K89" s="9">
        <v>4000000</v>
      </c>
      <c r="L89" s="9">
        <v>64417003</v>
      </c>
      <c r="M89" s="10" t="s">
        <v>701</v>
      </c>
    </row>
    <row r="90" spans="1:13" x14ac:dyDescent="0.3">
      <c r="A90" s="8">
        <v>89</v>
      </c>
      <c r="B90" t="s">
        <v>702</v>
      </c>
      <c r="C90" s="9">
        <v>8.3000000000000007</v>
      </c>
      <c r="D90" t="s">
        <v>703</v>
      </c>
      <c r="E90" s="9">
        <v>842</v>
      </c>
      <c r="F90" s="9">
        <v>270000</v>
      </c>
      <c r="G90" t="s">
        <v>705</v>
      </c>
      <c r="H90" t="s">
        <v>706</v>
      </c>
      <c r="I90">
        <v>1952</v>
      </c>
      <c r="J90">
        <v>103</v>
      </c>
      <c r="K90" s="9">
        <v>2540800</v>
      </c>
      <c r="L90" s="9">
        <v>2093659</v>
      </c>
      <c r="M90" s="10" t="s">
        <v>21</v>
      </c>
    </row>
    <row r="91" spans="1:13" x14ac:dyDescent="0.3">
      <c r="A91" s="8">
        <v>90</v>
      </c>
      <c r="B91" t="s">
        <v>711</v>
      </c>
      <c r="C91" s="9">
        <v>8.3000000000000007</v>
      </c>
      <c r="D91" t="s">
        <v>712</v>
      </c>
      <c r="E91" s="9">
        <v>705</v>
      </c>
      <c r="F91" s="9">
        <v>109000</v>
      </c>
      <c r="G91" t="s">
        <v>715</v>
      </c>
      <c r="H91" t="s">
        <v>716</v>
      </c>
      <c r="I91">
        <v>1985</v>
      </c>
      <c r="J91">
        <v>142</v>
      </c>
      <c r="K91" s="9" t="s">
        <v>360</v>
      </c>
      <c r="L91" s="9">
        <v>20929648</v>
      </c>
      <c r="M91" s="10" t="s">
        <v>718</v>
      </c>
    </row>
    <row r="92" spans="1:13" x14ac:dyDescent="0.3">
      <c r="A92" s="8">
        <v>91</v>
      </c>
      <c r="B92" t="s">
        <v>719</v>
      </c>
      <c r="C92" s="9">
        <v>8.3000000000000007</v>
      </c>
      <c r="D92" t="s">
        <v>12</v>
      </c>
      <c r="E92" s="9">
        <v>2500</v>
      </c>
      <c r="F92" s="9">
        <v>930000</v>
      </c>
      <c r="G92" t="s">
        <v>721</v>
      </c>
      <c r="H92" t="s">
        <v>722</v>
      </c>
      <c r="I92">
        <v>2000</v>
      </c>
      <c r="J92">
        <v>102</v>
      </c>
      <c r="K92" s="9">
        <v>4500000</v>
      </c>
      <c r="L92" s="9">
        <v>7391471</v>
      </c>
      <c r="M92" s="10" t="s">
        <v>21</v>
      </c>
    </row>
    <row r="93" spans="1:13" x14ac:dyDescent="0.3">
      <c r="A93" s="8">
        <v>92</v>
      </c>
      <c r="B93" t="s">
        <v>725</v>
      </c>
      <c r="C93" s="9">
        <v>8.3000000000000007</v>
      </c>
      <c r="D93" t="s">
        <v>604</v>
      </c>
      <c r="E93" s="9">
        <v>1000</v>
      </c>
      <c r="F93" s="9">
        <v>923000</v>
      </c>
      <c r="G93" t="s">
        <v>727</v>
      </c>
      <c r="H93" t="s">
        <v>728</v>
      </c>
      <c r="I93">
        <v>2010</v>
      </c>
      <c r="J93">
        <v>103</v>
      </c>
      <c r="K93" s="9">
        <v>200000000</v>
      </c>
      <c r="L93" s="9">
        <v>1067316101</v>
      </c>
      <c r="M93" s="10" t="s">
        <v>21</v>
      </c>
    </row>
    <row r="94" spans="1:13" x14ac:dyDescent="0.3">
      <c r="A94" s="8">
        <v>93</v>
      </c>
      <c r="B94" t="s">
        <v>731</v>
      </c>
      <c r="C94" s="9">
        <v>8.3000000000000007</v>
      </c>
      <c r="D94" t="s">
        <v>140</v>
      </c>
      <c r="E94" s="9">
        <v>1000</v>
      </c>
      <c r="F94" s="9">
        <v>1200000</v>
      </c>
      <c r="G94" t="s">
        <v>732</v>
      </c>
      <c r="H94" t="s">
        <v>733</v>
      </c>
      <c r="I94">
        <v>1983</v>
      </c>
      <c r="J94">
        <v>131</v>
      </c>
      <c r="K94" s="9">
        <v>32500000</v>
      </c>
      <c r="L94" s="9">
        <v>482466382</v>
      </c>
      <c r="M94" s="10" t="s">
        <v>21</v>
      </c>
    </row>
    <row r="95" spans="1:13" x14ac:dyDescent="0.3">
      <c r="A95" s="8">
        <v>94</v>
      </c>
      <c r="B95" t="s">
        <v>738</v>
      </c>
      <c r="C95" s="9">
        <v>8.3000000000000007</v>
      </c>
      <c r="D95" t="s">
        <v>12</v>
      </c>
      <c r="E95" s="9">
        <v>614</v>
      </c>
      <c r="F95" s="9">
        <v>383000</v>
      </c>
      <c r="G95" t="s">
        <v>741</v>
      </c>
      <c r="H95" t="s">
        <v>741</v>
      </c>
      <c r="I95">
        <v>2012</v>
      </c>
      <c r="J95">
        <v>115</v>
      </c>
      <c r="K95" s="9">
        <v>142857143</v>
      </c>
      <c r="L95" s="9">
        <v>15886373</v>
      </c>
      <c r="M95" s="10" t="s">
        <v>744</v>
      </c>
    </row>
    <row r="96" spans="1:13" x14ac:dyDescent="0.3">
      <c r="A96" s="8">
        <v>95</v>
      </c>
      <c r="B96" t="s">
        <v>745</v>
      </c>
      <c r="C96" s="9">
        <v>8.3000000000000007</v>
      </c>
      <c r="D96" t="s">
        <v>746</v>
      </c>
      <c r="E96" s="9">
        <v>2100</v>
      </c>
      <c r="F96" s="9">
        <v>1100000</v>
      </c>
      <c r="G96" t="s">
        <v>747</v>
      </c>
      <c r="H96" t="s">
        <v>748</v>
      </c>
      <c r="I96">
        <v>2004</v>
      </c>
      <c r="J96">
        <v>108</v>
      </c>
      <c r="K96" s="9">
        <v>20000000</v>
      </c>
      <c r="L96" s="9">
        <v>73380075</v>
      </c>
      <c r="M96" s="10" t="s">
        <v>21</v>
      </c>
    </row>
    <row r="97" spans="1:13" x14ac:dyDescent="0.3">
      <c r="A97" s="8">
        <v>96</v>
      </c>
      <c r="B97" t="s">
        <v>752</v>
      </c>
      <c r="C97" s="9">
        <v>8.3000000000000007</v>
      </c>
      <c r="D97" t="s">
        <v>12</v>
      </c>
      <c r="E97" s="9">
        <v>302</v>
      </c>
      <c r="F97" s="9">
        <v>95000</v>
      </c>
      <c r="G97" t="s">
        <v>207</v>
      </c>
      <c r="H97" t="s">
        <v>207</v>
      </c>
      <c r="I97">
        <v>1952</v>
      </c>
      <c r="J97">
        <v>143</v>
      </c>
      <c r="K97" s="9" t="s">
        <v>360</v>
      </c>
      <c r="L97" s="9">
        <v>113821</v>
      </c>
      <c r="M97" s="10" t="s">
        <v>212</v>
      </c>
    </row>
    <row r="98" spans="1:13" x14ac:dyDescent="0.3">
      <c r="A98" s="8">
        <v>97</v>
      </c>
      <c r="B98" t="s">
        <v>756</v>
      </c>
      <c r="C98" s="9">
        <v>8.3000000000000007</v>
      </c>
      <c r="D98" t="s">
        <v>757</v>
      </c>
      <c r="E98" s="9">
        <v>2700</v>
      </c>
      <c r="F98" s="9">
        <v>746000</v>
      </c>
      <c r="G98" t="s">
        <v>759</v>
      </c>
      <c r="H98" t="s">
        <v>759</v>
      </c>
      <c r="I98">
        <v>1968</v>
      </c>
      <c r="J98">
        <v>149</v>
      </c>
      <c r="K98" s="9">
        <v>12000000</v>
      </c>
      <c r="L98" s="9">
        <v>66781817</v>
      </c>
      <c r="M98" s="10" t="s">
        <v>373</v>
      </c>
    </row>
    <row r="99" spans="1:13" x14ac:dyDescent="0.3">
      <c r="A99" s="8">
        <v>98</v>
      </c>
      <c r="B99" t="s">
        <v>762</v>
      </c>
      <c r="C99" s="9">
        <v>8.3000000000000007</v>
      </c>
      <c r="D99" t="s">
        <v>763</v>
      </c>
      <c r="E99" s="9">
        <v>1400</v>
      </c>
      <c r="F99" s="9">
        <v>1100000</v>
      </c>
      <c r="G99" t="s">
        <v>85</v>
      </c>
      <c r="H99" t="s">
        <v>85</v>
      </c>
      <c r="I99">
        <v>1992</v>
      </c>
      <c r="J99">
        <v>99</v>
      </c>
      <c r="K99" s="9">
        <v>1200000</v>
      </c>
      <c r="L99" s="9">
        <v>2932006</v>
      </c>
      <c r="M99" s="10" t="s">
        <v>21</v>
      </c>
    </row>
    <row r="100" spans="1:13" x14ac:dyDescent="0.3">
      <c r="A100" s="8">
        <v>99</v>
      </c>
      <c r="B100" t="s">
        <v>767</v>
      </c>
      <c r="C100" s="9">
        <v>8.3000000000000007</v>
      </c>
      <c r="D100" t="s">
        <v>422</v>
      </c>
      <c r="E100" s="9">
        <v>461</v>
      </c>
      <c r="F100" s="9">
        <v>207000</v>
      </c>
      <c r="G100" t="s">
        <v>770</v>
      </c>
      <c r="H100" t="s">
        <v>770</v>
      </c>
      <c r="I100">
        <v>1960</v>
      </c>
      <c r="J100">
        <v>125</v>
      </c>
      <c r="K100" s="9">
        <v>3000000</v>
      </c>
      <c r="L100" s="9">
        <v>18783481</v>
      </c>
      <c r="M100" s="10" t="s">
        <v>21</v>
      </c>
    </row>
    <row r="101" spans="1:13" x14ac:dyDescent="0.3">
      <c r="A101" s="8">
        <v>100</v>
      </c>
      <c r="B101" t="s">
        <v>772</v>
      </c>
      <c r="C101" s="9">
        <v>8.3000000000000007</v>
      </c>
      <c r="D101" t="s">
        <v>773</v>
      </c>
      <c r="E101" s="9">
        <v>816</v>
      </c>
      <c r="F101" s="9">
        <v>326000</v>
      </c>
      <c r="G101" t="s">
        <v>776</v>
      </c>
      <c r="H101" t="s">
        <v>777</v>
      </c>
      <c r="I101">
        <v>1962</v>
      </c>
      <c r="J101">
        <v>227</v>
      </c>
      <c r="K101" s="9">
        <v>15000000</v>
      </c>
      <c r="L101" s="9">
        <v>45764288</v>
      </c>
      <c r="M101" s="10" t="s">
        <v>373</v>
      </c>
    </row>
    <row r="102" spans="1:13" x14ac:dyDescent="0.3">
      <c r="A102" s="8">
        <v>101</v>
      </c>
      <c r="B102" t="s">
        <v>780</v>
      </c>
      <c r="C102" s="9">
        <v>8.3000000000000007</v>
      </c>
      <c r="D102" t="s">
        <v>478</v>
      </c>
      <c r="E102" s="9">
        <v>406</v>
      </c>
      <c r="F102" s="9">
        <v>222000</v>
      </c>
      <c r="G102" t="s">
        <v>783</v>
      </c>
      <c r="H102" t="s">
        <v>784</v>
      </c>
      <c r="I102">
        <v>2010</v>
      </c>
      <c r="J102">
        <v>131</v>
      </c>
      <c r="K102" s="9">
        <v>6800000</v>
      </c>
      <c r="L102" s="9">
        <v>6797861</v>
      </c>
      <c r="M102" s="10" t="s">
        <v>787</v>
      </c>
    </row>
    <row r="103" spans="1:13" x14ac:dyDescent="0.3">
      <c r="A103" s="8">
        <v>102</v>
      </c>
      <c r="B103" t="s">
        <v>788</v>
      </c>
      <c r="C103" s="9">
        <v>8.3000000000000007</v>
      </c>
      <c r="D103" t="s">
        <v>24</v>
      </c>
      <c r="E103" s="9">
        <v>1300</v>
      </c>
      <c r="F103" s="9">
        <v>953000</v>
      </c>
      <c r="G103" t="s">
        <v>790</v>
      </c>
      <c r="H103" t="s">
        <v>791</v>
      </c>
      <c r="I103">
        <v>1983</v>
      </c>
      <c r="J103">
        <v>170</v>
      </c>
      <c r="K103" s="9">
        <v>50000000</v>
      </c>
      <c r="L103" s="9">
        <v>66443303</v>
      </c>
      <c r="M103" s="10" t="s">
        <v>21</v>
      </c>
    </row>
    <row r="104" spans="1:13" x14ac:dyDescent="0.3">
      <c r="A104" s="8">
        <v>103</v>
      </c>
      <c r="B104" t="s">
        <v>794</v>
      </c>
      <c r="C104" s="9">
        <v>8.3000000000000007</v>
      </c>
      <c r="D104" t="s">
        <v>795</v>
      </c>
      <c r="E104" s="9">
        <v>502</v>
      </c>
      <c r="F104" s="9">
        <v>173000</v>
      </c>
      <c r="G104" t="s">
        <v>798</v>
      </c>
      <c r="H104" t="s">
        <v>798</v>
      </c>
      <c r="I104">
        <v>1944</v>
      </c>
      <c r="J104">
        <v>107</v>
      </c>
      <c r="K104" s="9">
        <v>927262</v>
      </c>
      <c r="L104" s="9">
        <v>21026</v>
      </c>
      <c r="M104" s="10" t="s">
        <v>21</v>
      </c>
    </row>
    <row r="105" spans="1:13" x14ac:dyDescent="0.3">
      <c r="A105" s="8">
        <v>104</v>
      </c>
      <c r="B105" t="s">
        <v>803</v>
      </c>
      <c r="C105" s="9">
        <v>8.3000000000000007</v>
      </c>
      <c r="D105" t="s">
        <v>804</v>
      </c>
      <c r="E105" s="9">
        <v>781</v>
      </c>
      <c r="F105" s="9">
        <v>358000</v>
      </c>
      <c r="G105" t="s">
        <v>807</v>
      </c>
      <c r="H105" t="s">
        <v>808</v>
      </c>
      <c r="I105">
        <v>1959</v>
      </c>
      <c r="J105">
        <v>136</v>
      </c>
      <c r="K105" s="9">
        <v>3101000</v>
      </c>
      <c r="L105" s="9">
        <v>192323</v>
      </c>
      <c r="M105" s="10" t="s">
        <v>21</v>
      </c>
    </row>
    <row r="106" spans="1:13" x14ac:dyDescent="0.3">
      <c r="A106" s="8">
        <v>105</v>
      </c>
      <c r="B106" t="s">
        <v>812</v>
      </c>
      <c r="C106" s="9">
        <v>8.3000000000000007</v>
      </c>
      <c r="D106" t="s">
        <v>813</v>
      </c>
      <c r="E106" s="9">
        <v>1400</v>
      </c>
      <c r="F106" s="9">
        <v>747000</v>
      </c>
      <c r="G106" t="s">
        <v>815</v>
      </c>
      <c r="H106" t="s">
        <v>815</v>
      </c>
      <c r="I106">
        <v>1995</v>
      </c>
      <c r="J106">
        <v>170</v>
      </c>
      <c r="K106" s="9">
        <v>60000000</v>
      </c>
      <c r="L106" s="9">
        <v>187436818</v>
      </c>
      <c r="M106" s="10" t="s">
        <v>21</v>
      </c>
    </row>
    <row r="107" spans="1:13" x14ac:dyDescent="0.3">
      <c r="A107" s="8">
        <v>106</v>
      </c>
      <c r="B107" t="s">
        <v>817</v>
      </c>
      <c r="C107" s="9">
        <v>8.3000000000000007</v>
      </c>
      <c r="D107" t="s">
        <v>354</v>
      </c>
      <c r="E107" s="9">
        <v>1700</v>
      </c>
      <c r="F107" s="9">
        <v>478000</v>
      </c>
      <c r="G107" t="s">
        <v>819</v>
      </c>
      <c r="H107" t="s">
        <v>820</v>
      </c>
      <c r="I107">
        <v>1941</v>
      </c>
      <c r="J107">
        <v>119</v>
      </c>
      <c r="K107" s="9">
        <v>839727</v>
      </c>
      <c r="L107" s="9">
        <v>1707754</v>
      </c>
      <c r="M107" s="10" t="s">
        <v>21</v>
      </c>
    </row>
    <row r="108" spans="1:13" x14ac:dyDescent="0.3">
      <c r="A108" s="8">
        <v>107</v>
      </c>
      <c r="B108" t="s">
        <v>824</v>
      </c>
      <c r="C108" s="9">
        <v>8.3000000000000007</v>
      </c>
      <c r="D108" t="s">
        <v>825</v>
      </c>
      <c r="E108" s="9">
        <v>456</v>
      </c>
      <c r="F108" s="9">
        <v>175000</v>
      </c>
      <c r="G108" t="s">
        <v>828</v>
      </c>
      <c r="H108" t="s">
        <v>829</v>
      </c>
      <c r="I108">
        <v>1931</v>
      </c>
      <c r="J108">
        <v>117</v>
      </c>
      <c r="K108" s="9" t="s">
        <v>360</v>
      </c>
      <c r="L108" s="9">
        <v>35566</v>
      </c>
      <c r="M108" s="10" t="s">
        <v>831</v>
      </c>
    </row>
    <row r="109" spans="1:13" x14ac:dyDescent="0.3">
      <c r="A109" s="8">
        <v>108</v>
      </c>
      <c r="B109" t="s">
        <v>832</v>
      </c>
      <c r="C109" s="9">
        <v>8.3000000000000007</v>
      </c>
      <c r="D109" t="s">
        <v>833</v>
      </c>
      <c r="E109" s="9">
        <v>1100</v>
      </c>
      <c r="F109" s="9">
        <v>1200000</v>
      </c>
      <c r="G109" t="s">
        <v>834</v>
      </c>
      <c r="H109" t="s">
        <v>834</v>
      </c>
      <c r="I109">
        <v>2009</v>
      </c>
      <c r="J109">
        <v>96</v>
      </c>
      <c r="K109" s="9">
        <v>175000000</v>
      </c>
      <c r="L109" s="9">
        <v>735102136</v>
      </c>
      <c r="M109" s="10" t="s">
        <v>21</v>
      </c>
    </row>
    <row r="110" spans="1:13" x14ac:dyDescent="0.3">
      <c r="A110" s="8">
        <v>109</v>
      </c>
      <c r="B110" t="s">
        <v>836</v>
      </c>
      <c r="C110" s="9">
        <v>8.1999999999999993</v>
      </c>
      <c r="D110" t="s">
        <v>223</v>
      </c>
      <c r="E110" s="9">
        <v>1000</v>
      </c>
      <c r="F110" s="9">
        <v>815000</v>
      </c>
      <c r="G110" t="s">
        <v>839</v>
      </c>
      <c r="H110" t="s">
        <v>839</v>
      </c>
      <c r="I110">
        <v>1987</v>
      </c>
      <c r="J110">
        <v>116</v>
      </c>
      <c r="K110" s="9">
        <v>30000000</v>
      </c>
      <c r="L110" s="9">
        <v>50193748</v>
      </c>
      <c r="M110" s="10" t="s">
        <v>373</v>
      </c>
    </row>
    <row r="111" spans="1:13" x14ac:dyDescent="0.3">
      <c r="A111" s="8">
        <v>110</v>
      </c>
      <c r="B111" t="s">
        <v>842</v>
      </c>
      <c r="C111" s="9">
        <v>8.3000000000000007</v>
      </c>
      <c r="D111" t="s">
        <v>843</v>
      </c>
      <c r="E111" s="9">
        <v>1100</v>
      </c>
      <c r="F111" s="9">
        <v>441000</v>
      </c>
      <c r="G111" t="s">
        <v>845</v>
      </c>
      <c r="H111" t="s">
        <v>846</v>
      </c>
      <c r="I111">
        <v>1958</v>
      </c>
      <c r="J111">
        <v>128</v>
      </c>
      <c r="K111" s="9">
        <v>2479000</v>
      </c>
      <c r="L111" s="9">
        <v>7967183</v>
      </c>
      <c r="M111" s="10" t="s">
        <v>21</v>
      </c>
    </row>
    <row r="112" spans="1:13" x14ac:dyDescent="0.3">
      <c r="A112" s="8">
        <v>111</v>
      </c>
      <c r="B112" t="s">
        <v>851</v>
      </c>
      <c r="C112" s="9">
        <v>8.3000000000000007</v>
      </c>
      <c r="D112" t="s">
        <v>852</v>
      </c>
      <c r="E112" s="9">
        <v>1600</v>
      </c>
      <c r="F112" s="9">
        <v>813000</v>
      </c>
      <c r="G112" t="s">
        <v>854</v>
      </c>
      <c r="H112" t="s">
        <v>855</v>
      </c>
      <c r="I112">
        <v>2001</v>
      </c>
      <c r="J112">
        <v>122</v>
      </c>
      <c r="K112" s="9">
        <v>10000000</v>
      </c>
      <c r="L112" s="9">
        <v>175183052</v>
      </c>
      <c r="M112" s="10" t="s">
        <v>857</v>
      </c>
    </row>
    <row r="113" spans="1:13" x14ac:dyDescent="0.3">
      <c r="A113" s="8">
        <v>112</v>
      </c>
      <c r="B113" t="s">
        <v>858</v>
      </c>
      <c r="C113" s="9">
        <v>8.1999999999999993</v>
      </c>
      <c r="D113" t="s">
        <v>859</v>
      </c>
      <c r="E113" s="9">
        <v>1700</v>
      </c>
      <c r="F113" s="9">
        <v>905000</v>
      </c>
      <c r="G113" t="s">
        <v>861</v>
      </c>
      <c r="H113" t="s">
        <v>861</v>
      </c>
      <c r="I113">
        <v>1971</v>
      </c>
      <c r="J113">
        <v>136</v>
      </c>
      <c r="K113" s="9">
        <v>2200000</v>
      </c>
      <c r="L113" s="9">
        <v>27034174</v>
      </c>
      <c r="M113" s="10" t="s">
        <v>373</v>
      </c>
    </row>
    <row r="114" spans="1:13" x14ac:dyDescent="0.3">
      <c r="A114" s="8">
        <v>113</v>
      </c>
      <c r="B114" t="s">
        <v>865</v>
      </c>
      <c r="C114" s="9">
        <v>8.3000000000000007</v>
      </c>
      <c r="D114" t="s">
        <v>72</v>
      </c>
      <c r="E114" s="9">
        <v>4300</v>
      </c>
      <c r="F114" s="9">
        <v>855000</v>
      </c>
      <c r="G114" t="s">
        <v>867</v>
      </c>
      <c r="H114" t="s">
        <v>867</v>
      </c>
      <c r="I114">
        <v>2023</v>
      </c>
      <c r="J114">
        <v>180</v>
      </c>
      <c r="K114" s="9">
        <v>100000000</v>
      </c>
      <c r="L114" s="9">
        <v>975594978</v>
      </c>
      <c r="M114" s="10" t="s">
        <v>43</v>
      </c>
    </row>
    <row r="115" spans="1:13" x14ac:dyDescent="0.3">
      <c r="A115" s="8">
        <v>114</v>
      </c>
      <c r="B115" t="s">
        <v>870</v>
      </c>
      <c r="C115" s="9">
        <v>8.3000000000000007</v>
      </c>
      <c r="D115" t="s">
        <v>24</v>
      </c>
      <c r="E115" s="9">
        <v>664</v>
      </c>
      <c r="F115" s="9">
        <v>341000</v>
      </c>
      <c r="G115" t="s">
        <v>873</v>
      </c>
      <c r="H115" t="s">
        <v>874</v>
      </c>
      <c r="I115">
        <v>1962</v>
      </c>
      <c r="J115">
        <v>129</v>
      </c>
      <c r="K115" s="9">
        <v>2000000</v>
      </c>
      <c r="L115" s="9">
        <v>599934</v>
      </c>
      <c r="M115" s="10" t="s">
        <v>21</v>
      </c>
    </row>
    <row r="116" spans="1:13" x14ac:dyDescent="0.3">
      <c r="A116" s="8">
        <v>115</v>
      </c>
      <c r="B116" t="s">
        <v>877</v>
      </c>
      <c r="C116" s="9">
        <v>8.3000000000000007</v>
      </c>
      <c r="D116" t="s">
        <v>12</v>
      </c>
      <c r="E116" s="9">
        <v>455</v>
      </c>
      <c r="F116" s="9">
        <v>267000</v>
      </c>
      <c r="G116" t="s">
        <v>880</v>
      </c>
      <c r="H116" t="s">
        <v>880</v>
      </c>
      <c r="I116">
        <v>2011</v>
      </c>
      <c r="J116">
        <v>123</v>
      </c>
      <c r="K116" s="9">
        <v>500000</v>
      </c>
      <c r="L116" s="9">
        <v>22926076</v>
      </c>
      <c r="M116" s="10" t="s">
        <v>884</v>
      </c>
    </row>
    <row r="117" spans="1:13" x14ac:dyDescent="0.3">
      <c r="A117" s="8">
        <v>116</v>
      </c>
      <c r="B117" t="s">
        <v>885</v>
      </c>
      <c r="C117" s="9">
        <v>8.1999999999999993</v>
      </c>
      <c r="D117" t="s">
        <v>886</v>
      </c>
      <c r="E117" s="9">
        <v>1200</v>
      </c>
      <c r="F117" s="9">
        <v>983000</v>
      </c>
      <c r="G117" t="s">
        <v>888</v>
      </c>
      <c r="H117" t="s">
        <v>889</v>
      </c>
      <c r="I117">
        <v>1988</v>
      </c>
      <c r="J117">
        <v>132</v>
      </c>
      <c r="K117" s="9">
        <v>28000000</v>
      </c>
      <c r="L117" s="9">
        <v>143651650</v>
      </c>
      <c r="M117" s="10" t="s">
        <v>21</v>
      </c>
    </row>
    <row r="118" spans="1:13" x14ac:dyDescent="0.3">
      <c r="A118" s="8">
        <v>117</v>
      </c>
      <c r="B118" t="s">
        <v>892</v>
      </c>
      <c r="C118" s="9">
        <v>8.3000000000000007</v>
      </c>
      <c r="D118" t="s">
        <v>893</v>
      </c>
      <c r="E118" s="9">
        <v>403</v>
      </c>
      <c r="F118" s="9">
        <v>288000</v>
      </c>
      <c r="G118" t="s">
        <v>895</v>
      </c>
      <c r="H118" t="s">
        <v>896</v>
      </c>
      <c r="I118">
        <v>1973</v>
      </c>
      <c r="J118">
        <v>129</v>
      </c>
      <c r="K118" s="9">
        <v>5500000</v>
      </c>
      <c r="L118" s="9">
        <v>156000000</v>
      </c>
      <c r="M118" s="10" t="s">
        <v>21</v>
      </c>
    </row>
    <row r="119" spans="1:13" x14ac:dyDescent="0.3">
      <c r="A119" s="8">
        <v>118</v>
      </c>
      <c r="B119" t="s">
        <v>900</v>
      </c>
      <c r="C119" s="9">
        <v>8.3000000000000007</v>
      </c>
      <c r="D119" t="s">
        <v>901</v>
      </c>
      <c r="E119" s="9">
        <v>469</v>
      </c>
      <c r="F119" s="9">
        <v>215000</v>
      </c>
      <c r="G119" t="s">
        <v>904</v>
      </c>
      <c r="H119" t="s">
        <v>905</v>
      </c>
      <c r="I119">
        <v>2007</v>
      </c>
      <c r="J119">
        <v>162</v>
      </c>
      <c r="K119" s="9" t="s">
        <v>360</v>
      </c>
      <c r="L119" s="9">
        <v>21897373</v>
      </c>
      <c r="M119" s="10" t="s">
        <v>564</v>
      </c>
    </row>
    <row r="120" spans="1:13" x14ac:dyDescent="0.3">
      <c r="A120" s="8">
        <v>119</v>
      </c>
      <c r="B120" t="s">
        <v>909</v>
      </c>
      <c r="C120" s="9">
        <v>8.1999999999999993</v>
      </c>
      <c r="D120" t="s">
        <v>499</v>
      </c>
      <c r="E120" s="9">
        <v>758</v>
      </c>
      <c r="F120" s="9">
        <v>833000</v>
      </c>
      <c r="G120" t="s">
        <v>912</v>
      </c>
      <c r="H120" t="s">
        <v>913</v>
      </c>
      <c r="I120">
        <v>1989</v>
      </c>
      <c r="J120">
        <v>127</v>
      </c>
      <c r="K120" s="9">
        <v>48000000</v>
      </c>
      <c r="L120" s="9">
        <v>474171806</v>
      </c>
      <c r="M120" s="10" t="s">
        <v>21</v>
      </c>
    </row>
    <row r="121" spans="1:13" x14ac:dyDescent="0.3">
      <c r="A121" s="8">
        <v>120</v>
      </c>
      <c r="B121" t="s">
        <v>917</v>
      </c>
      <c r="C121" s="9">
        <v>8.3000000000000007</v>
      </c>
      <c r="D121" t="s">
        <v>918</v>
      </c>
      <c r="E121" s="9">
        <v>590</v>
      </c>
      <c r="F121" s="9">
        <v>193000</v>
      </c>
      <c r="G121" t="s">
        <v>828</v>
      </c>
      <c r="H121" t="s">
        <v>921</v>
      </c>
      <c r="I121">
        <v>1927</v>
      </c>
      <c r="J121">
        <v>153</v>
      </c>
      <c r="K121" s="9">
        <v>3208556</v>
      </c>
      <c r="L121" s="9">
        <v>1350322</v>
      </c>
      <c r="M121" s="10" t="s">
        <v>831</v>
      </c>
    </row>
    <row r="122" spans="1:13" x14ac:dyDescent="0.3">
      <c r="A122" s="8">
        <v>121</v>
      </c>
      <c r="B122" t="s">
        <v>925</v>
      </c>
      <c r="C122" s="9">
        <v>8.1999999999999993</v>
      </c>
      <c r="D122" t="s">
        <v>926</v>
      </c>
      <c r="E122" s="9">
        <v>979</v>
      </c>
      <c r="F122" s="9">
        <v>938000</v>
      </c>
      <c r="G122" t="s">
        <v>929</v>
      </c>
      <c r="H122" t="s">
        <v>929</v>
      </c>
      <c r="I122">
        <v>2000</v>
      </c>
      <c r="J122">
        <v>104</v>
      </c>
      <c r="K122" s="9">
        <v>7594937</v>
      </c>
      <c r="L122" s="9">
        <v>83557872</v>
      </c>
      <c r="M122" s="10" t="s">
        <v>373</v>
      </c>
    </row>
    <row r="123" spans="1:13" x14ac:dyDescent="0.3">
      <c r="A123" s="8">
        <v>122</v>
      </c>
      <c r="B123" t="s">
        <v>933</v>
      </c>
      <c r="C123" s="9">
        <v>8.8000000000000007</v>
      </c>
      <c r="D123" t="s">
        <v>72</v>
      </c>
      <c r="E123" s="9">
        <v>475</v>
      </c>
      <c r="F123" s="9">
        <v>76000</v>
      </c>
      <c r="G123" t="s">
        <v>937</v>
      </c>
      <c r="H123" t="s">
        <v>938</v>
      </c>
      <c r="I123">
        <v>2024</v>
      </c>
      <c r="J123">
        <v>137</v>
      </c>
      <c r="K123" s="9" t="s">
        <v>360</v>
      </c>
      <c r="L123" s="9">
        <v>26000974</v>
      </c>
      <c r="M123" s="10" t="s">
        <v>236</v>
      </c>
    </row>
    <row r="124" spans="1:13" x14ac:dyDescent="0.3">
      <c r="A124" s="8">
        <v>123</v>
      </c>
      <c r="B124" t="s">
        <v>940</v>
      </c>
      <c r="C124" s="9">
        <v>8.1999999999999993</v>
      </c>
      <c r="D124" t="s">
        <v>941</v>
      </c>
      <c r="E124" s="9">
        <v>3500</v>
      </c>
      <c r="F124" s="9">
        <v>717000</v>
      </c>
      <c r="G124" t="s">
        <v>943</v>
      </c>
      <c r="H124" t="s">
        <v>943</v>
      </c>
      <c r="I124">
        <v>2019</v>
      </c>
      <c r="J124">
        <v>119</v>
      </c>
      <c r="K124" s="9">
        <v>95000000</v>
      </c>
      <c r="L124" s="9">
        <v>446064352</v>
      </c>
      <c r="M124" s="10" t="s">
        <v>946</v>
      </c>
    </row>
    <row r="125" spans="1:13" x14ac:dyDescent="0.3">
      <c r="A125" s="8">
        <v>124</v>
      </c>
      <c r="B125" t="s">
        <v>947</v>
      </c>
      <c r="C125" s="9">
        <v>8.1999999999999993</v>
      </c>
      <c r="D125" t="s">
        <v>185</v>
      </c>
      <c r="E125" s="9">
        <v>892</v>
      </c>
      <c r="F125" s="9">
        <v>637000</v>
      </c>
      <c r="G125" t="s">
        <v>950</v>
      </c>
      <c r="H125" t="s">
        <v>951</v>
      </c>
      <c r="I125">
        <v>1997</v>
      </c>
      <c r="J125">
        <v>138</v>
      </c>
      <c r="K125" s="9">
        <v>35000000</v>
      </c>
      <c r="L125" s="9">
        <v>126216940</v>
      </c>
      <c r="M125" s="10" t="s">
        <v>21</v>
      </c>
    </row>
    <row r="126" spans="1:13" x14ac:dyDescent="0.3">
      <c r="A126" s="8">
        <v>125</v>
      </c>
      <c r="B126" t="s">
        <v>954</v>
      </c>
      <c r="C126" s="9">
        <v>8.3000000000000007</v>
      </c>
      <c r="D126" t="s">
        <v>12</v>
      </c>
      <c r="E126" s="9">
        <v>395</v>
      </c>
      <c r="F126" s="9">
        <v>183000</v>
      </c>
      <c r="G126" t="s">
        <v>957</v>
      </c>
      <c r="H126" t="s">
        <v>958</v>
      </c>
      <c r="I126">
        <v>1948</v>
      </c>
      <c r="J126">
        <v>89</v>
      </c>
      <c r="K126" s="9">
        <v>133000</v>
      </c>
      <c r="L126" s="9">
        <v>451336</v>
      </c>
      <c r="M126" s="10" t="s">
        <v>251</v>
      </c>
    </row>
    <row r="127" spans="1:13" x14ac:dyDescent="0.3">
      <c r="A127" s="8">
        <v>126</v>
      </c>
      <c r="B127" t="s">
        <v>963</v>
      </c>
      <c r="C127" s="9">
        <v>8.1999999999999993</v>
      </c>
      <c r="D127" t="s">
        <v>964</v>
      </c>
      <c r="E127" s="9">
        <v>726</v>
      </c>
      <c r="F127" s="9">
        <v>385000</v>
      </c>
      <c r="G127" t="s">
        <v>967</v>
      </c>
      <c r="H127" t="s">
        <v>968</v>
      </c>
      <c r="I127">
        <v>2004</v>
      </c>
      <c r="J127">
        <v>156</v>
      </c>
      <c r="K127" s="9">
        <v>14062500</v>
      </c>
      <c r="L127" s="9">
        <v>92181574</v>
      </c>
      <c r="M127" s="10" t="s">
        <v>972</v>
      </c>
    </row>
    <row r="128" spans="1:13" x14ac:dyDescent="0.3">
      <c r="A128" s="8">
        <v>127</v>
      </c>
      <c r="B128" t="s">
        <v>973</v>
      </c>
      <c r="C128" s="9">
        <v>8.3000000000000007</v>
      </c>
      <c r="D128" t="s">
        <v>974</v>
      </c>
      <c r="E128" s="9">
        <v>504</v>
      </c>
      <c r="F128" s="9">
        <v>222000</v>
      </c>
      <c r="G128" t="s">
        <v>976</v>
      </c>
      <c r="H128" t="s">
        <v>977</v>
      </c>
      <c r="I128">
        <v>2016</v>
      </c>
      <c r="J128">
        <v>161</v>
      </c>
      <c r="K128" s="9">
        <v>8081275</v>
      </c>
      <c r="L128" s="9">
        <v>303726694</v>
      </c>
      <c r="M128" s="10" t="s">
        <v>980</v>
      </c>
    </row>
    <row r="129" spans="1:13" x14ac:dyDescent="0.3">
      <c r="A129" s="8">
        <v>128</v>
      </c>
      <c r="B129" t="s">
        <v>981</v>
      </c>
      <c r="C129" s="9">
        <v>8.1999999999999993</v>
      </c>
      <c r="D129" t="s">
        <v>24</v>
      </c>
      <c r="E129" s="9">
        <v>1500</v>
      </c>
      <c r="F129" s="9">
        <v>967000</v>
      </c>
      <c r="G129" t="s">
        <v>160</v>
      </c>
      <c r="H129" t="s">
        <v>982</v>
      </c>
      <c r="I129">
        <v>1976</v>
      </c>
      <c r="J129">
        <v>114</v>
      </c>
      <c r="K129" s="9">
        <v>1300000</v>
      </c>
      <c r="L129" s="9">
        <v>28580862</v>
      </c>
      <c r="M129" s="10" t="s">
        <v>21</v>
      </c>
    </row>
    <row r="130" spans="1:13" x14ac:dyDescent="0.3">
      <c r="A130" s="8">
        <v>129</v>
      </c>
      <c r="B130" t="s">
        <v>987</v>
      </c>
      <c r="C130" s="9">
        <v>8.3000000000000007</v>
      </c>
      <c r="D130" t="s">
        <v>988</v>
      </c>
      <c r="E130" s="9">
        <v>763</v>
      </c>
      <c r="F130" s="9">
        <v>125000</v>
      </c>
      <c r="G130" t="s">
        <v>991</v>
      </c>
      <c r="H130" t="s">
        <v>992</v>
      </c>
      <c r="I130">
        <v>2020</v>
      </c>
      <c r="J130">
        <v>160</v>
      </c>
      <c r="K130" s="9" t="s">
        <v>360</v>
      </c>
      <c r="L130" s="9" t="s">
        <v>360</v>
      </c>
      <c r="M130" s="10" t="s">
        <v>21</v>
      </c>
    </row>
    <row r="131" spans="1:13" x14ac:dyDescent="0.3">
      <c r="A131" s="8">
        <v>130</v>
      </c>
      <c r="B131" t="s">
        <v>994</v>
      </c>
      <c r="C131" s="9">
        <v>8.1999999999999993</v>
      </c>
      <c r="D131" t="s">
        <v>995</v>
      </c>
      <c r="E131" s="9">
        <v>1900</v>
      </c>
      <c r="F131" s="9">
        <v>1700000</v>
      </c>
      <c r="G131" t="s">
        <v>996</v>
      </c>
      <c r="H131" t="s">
        <v>997</v>
      </c>
      <c r="I131">
        <v>2013</v>
      </c>
      <c r="J131">
        <v>180</v>
      </c>
      <c r="K131" s="9">
        <v>100000000</v>
      </c>
      <c r="L131" s="9">
        <v>407039432</v>
      </c>
      <c r="M131" s="10" t="s">
        <v>21</v>
      </c>
    </row>
    <row r="132" spans="1:13" x14ac:dyDescent="0.3">
      <c r="A132" s="8">
        <v>131</v>
      </c>
      <c r="B132" t="s">
        <v>1000</v>
      </c>
      <c r="C132" s="9">
        <v>8.1999999999999993</v>
      </c>
      <c r="D132" t="s">
        <v>204</v>
      </c>
      <c r="E132" s="9">
        <v>3200</v>
      </c>
      <c r="F132" s="9">
        <v>1600000</v>
      </c>
      <c r="G132" t="s">
        <v>1002</v>
      </c>
      <c r="H132" t="s">
        <v>1003</v>
      </c>
      <c r="I132">
        <v>2005</v>
      </c>
      <c r="J132">
        <v>140</v>
      </c>
      <c r="K132" s="9">
        <v>150000000</v>
      </c>
      <c r="L132" s="9">
        <v>375406308</v>
      </c>
      <c r="M132" s="10" t="s">
        <v>43</v>
      </c>
    </row>
    <row r="133" spans="1:13" x14ac:dyDescent="0.3">
      <c r="A133" s="8">
        <v>132</v>
      </c>
      <c r="B133" t="s">
        <v>1006</v>
      </c>
      <c r="C133" s="9">
        <v>8.1999999999999993</v>
      </c>
      <c r="D133" t="s">
        <v>1007</v>
      </c>
      <c r="E133" s="9">
        <v>1800</v>
      </c>
      <c r="F133" s="9">
        <v>622000</v>
      </c>
      <c r="G133" t="s">
        <v>1009</v>
      </c>
      <c r="H133" t="s">
        <v>1010</v>
      </c>
      <c r="I133">
        <v>2018</v>
      </c>
      <c r="J133">
        <v>130</v>
      </c>
      <c r="K133" s="9">
        <v>23000000</v>
      </c>
      <c r="L133" s="9">
        <v>321752656</v>
      </c>
      <c r="M133" s="10" t="s">
        <v>1013</v>
      </c>
    </row>
    <row r="134" spans="1:13" x14ac:dyDescent="0.3">
      <c r="A134" s="8">
        <v>133</v>
      </c>
      <c r="B134" t="s">
        <v>1014</v>
      </c>
      <c r="C134" s="9">
        <v>8.1999999999999993</v>
      </c>
      <c r="D134" t="s">
        <v>446</v>
      </c>
      <c r="E134" s="9">
        <v>382</v>
      </c>
      <c r="F134" s="9">
        <v>285000</v>
      </c>
      <c r="G134" t="s">
        <v>1017</v>
      </c>
      <c r="H134" t="s">
        <v>1017</v>
      </c>
      <c r="I134">
        <v>1965</v>
      </c>
      <c r="J134">
        <v>132</v>
      </c>
      <c r="K134" s="9">
        <v>600000</v>
      </c>
      <c r="L134" s="9">
        <v>15000000</v>
      </c>
      <c r="M134" s="10" t="s">
        <v>1021</v>
      </c>
    </row>
    <row r="135" spans="1:13" x14ac:dyDescent="0.3">
      <c r="A135" s="8">
        <v>134</v>
      </c>
      <c r="B135" t="s">
        <v>1022</v>
      </c>
      <c r="C135" s="9">
        <v>8.1999999999999993</v>
      </c>
      <c r="D135" t="s">
        <v>1023</v>
      </c>
      <c r="E135" s="9">
        <v>526</v>
      </c>
      <c r="F135" s="9">
        <v>292000</v>
      </c>
      <c r="G135" t="s">
        <v>1026</v>
      </c>
      <c r="H135" t="s">
        <v>1026</v>
      </c>
      <c r="I135">
        <v>1959</v>
      </c>
      <c r="J135">
        <v>121</v>
      </c>
      <c r="K135" s="9">
        <v>2883848</v>
      </c>
      <c r="L135" s="9">
        <v>208786</v>
      </c>
      <c r="M135" s="10" t="s">
        <v>21</v>
      </c>
    </row>
    <row r="136" spans="1:13" x14ac:dyDescent="0.3">
      <c r="A136" s="8">
        <v>135</v>
      </c>
      <c r="B136" t="s">
        <v>1029</v>
      </c>
      <c r="C136" s="9">
        <v>8.1999999999999993</v>
      </c>
      <c r="D136" t="s">
        <v>404</v>
      </c>
      <c r="E136" s="9">
        <v>1500</v>
      </c>
      <c r="F136" s="9">
        <v>1300000</v>
      </c>
      <c r="G136" t="s">
        <v>1030</v>
      </c>
      <c r="H136" t="s">
        <v>1031</v>
      </c>
      <c r="I136">
        <v>1998</v>
      </c>
      <c r="J136">
        <v>103</v>
      </c>
      <c r="K136" s="9">
        <v>60000000</v>
      </c>
      <c r="L136" s="9">
        <v>264118712</v>
      </c>
      <c r="M136" s="10" t="s">
        <v>21</v>
      </c>
    </row>
    <row r="137" spans="1:13" x14ac:dyDescent="0.3">
      <c r="A137" s="8">
        <v>136</v>
      </c>
      <c r="B137" t="s">
        <v>1033</v>
      </c>
      <c r="C137" s="9">
        <v>8.3000000000000007</v>
      </c>
      <c r="D137" t="s">
        <v>223</v>
      </c>
      <c r="E137" s="9">
        <v>281</v>
      </c>
      <c r="F137" s="9">
        <v>90000</v>
      </c>
      <c r="G137" t="s">
        <v>1036</v>
      </c>
      <c r="H137" t="s">
        <v>1037</v>
      </c>
      <c r="I137">
        <v>1961</v>
      </c>
      <c r="J137">
        <v>179</v>
      </c>
      <c r="K137" s="9">
        <v>3000000</v>
      </c>
      <c r="L137" s="9">
        <v>12180</v>
      </c>
      <c r="M137" s="10" t="s">
        <v>21</v>
      </c>
    </row>
    <row r="138" spans="1:13" x14ac:dyDescent="0.3">
      <c r="A138" s="8">
        <v>137</v>
      </c>
      <c r="B138" t="s">
        <v>1040</v>
      </c>
      <c r="C138" s="9">
        <v>8.1999999999999993</v>
      </c>
      <c r="D138" t="s">
        <v>1041</v>
      </c>
      <c r="E138" s="9">
        <v>306</v>
      </c>
      <c r="F138" s="9">
        <v>140000</v>
      </c>
      <c r="G138" t="s">
        <v>425</v>
      </c>
      <c r="H138" t="s">
        <v>425</v>
      </c>
      <c r="I138">
        <v>1921</v>
      </c>
      <c r="J138">
        <v>68</v>
      </c>
      <c r="K138" s="9">
        <v>250000</v>
      </c>
      <c r="L138" s="9">
        <v>41979</v>
      </c>
      <c r="M138" s="10" t="s">
        <v>21</v>
      </c>
    </row>
    <row r="139" spans="1:13" x14ac:dyDescent="0.3">
      <c r="A139" s="8">
        <v>138</v>
      </c>
      <c r="B139" t="s">
        <v>22</v>
      </c>
      <c r="C139" s="9">
        <v>8.1999999999999993</v>
      </c>
      <c r="D139" t="s">
        <v>354</v>
      </c>
      <c r="E139" s="9">
        <v>1100</v>
      </c>
      <c r="F139" s="9">
        <v>209000</v>
      </c>
      <c r="G139" t="s">
        <v>1049</v>
      </c>
      <c r="H139" t="s">
        <v>1050</v>
      </c>
      <c r="I139">
        <v>2020</v>
      </c>
      <c r="J139">
        <v>97</v>
      </c>
      <c r="K139" s="9">
        <v>6000000</v>
      </c>
      <c r="L139" s="9">
        <v>24048935</v>
      </c>
      <c r="M139" s="10" t="s">
        <v>1053</v>
      </c>
    </row>
    <row r="140" spans="1:13" x14ac:dyDescent="0.3">
      <c r="A140" s="8">
        <v>139</v>
      </c>
      <c r="B140" t="s">
        <v>1054</v>
      </c>
      <c r="C140" s="9">
        <v>8.1999999999999993</v>
      </c>
      <c r="D140" t="s">
        <v>439</v>
      </c>
      <c r="E140" s="9">
        <v>1700</v>
      </c>
      <c r="F140" s="9">
        <v>1500000</v>
      </c>
      <c r="G140" t="s">
        <v>1055</v>
      </c>
      <c r="H140" t="s">
        <v>1056</v>
      </c>
      <c r="I140">
        <v>2010</v>
      </c>
      <c r="J140">
        <v>138</v>
      </c>
      <c r="K140" s="9">
        <v>80000000</v>
      </c>
      <c r="L140" s="9">
        <v>294962035</v>
      </c>
      <c r="M140" s="10" t="s">
        <v>21</v>
      </c>
    </row>
    <row r="141" spans="1:13" x14ac:dyDescent="0.3">
      <c r="A141" s="8">
        <v>140</v>
      </c>
      <c r="B141" t="s">
        <v>1059</v>
      </c>
      <c r="C141" s="9">
        <v>8.1999999999999993</v>
      </c>
      <c r="D141" t="s">
        <v>12</v>
      </c>
      <c r="E141" s="9">
        <v>457</v>
      </c>
      <c r="F141" s="9">
        <v>143000</v>
      </c>
      <c r="G141" t="s">
        <v>1061</v>
      </c>
      <c r="H141" t="s">
        <v>1061</v>
      </c>
      <c r="I141">
        <v>1950</v>
      </c>
      <c r="J141">
        <v>138</v>
      </c>
      <c r="K141" s="9">
        <v>1400000</v>
      </c>
      <c r="L141" s="9">
        <v>154736</v>
      </c>
      <c r="M141" s="10" t="s">
        <v>21</v>
      </c>
    </row>
    <row r="142" spans="1:13" x14ac:dyDescent="0.3">
      <c r="A142" s="8">
        <v>141</v>
      </c>
      <c r="B142" t="s">
        <v>1064</v>
      </c>
      <c r="C142" s="9">
        <v>8.1999999999999993</v>
      </c>
      <c r="D142" t="s">
        <v>12</v>
      </c>
      <c r="E142" s="9">
        <v>1600</v>
      </c>
      <c r="F142" s="9">
        <v>664000</v>
      </c>
      <c r="G142" t="s">
        <v>1066</v>
      </c>
      <c r="H142" t="s">
        <v>1066</v>
      </c>
      <c r="I142">
        <v>2007</v>
      </c>
      <c r="J142">
        <v>158</v>
      </c>
      <c r="K142" s="9">
        <v>25000000</v>
      </c>
      <c r="L142" s="9">
        <v>76430381</v>
      </c>
      <c r="M142" s="10" t="s">
        <v>21</v>
      </c>
    </row>
    <row r="143" spans="1:13" x14ac:dyDescent="0.3">
      <c r="A143" s="8">
        <v>142</v>
      </c>
      <c r="B143" t="s">
        <v>1069</v>
      </c>
      <c r="C143" s="9">
        <v>8.1999999999999993</v>
      </c>
      <c r="D143" t="s">
        <v>131</v>
      </c>
      <c r="E143" s="9">
        <v>1400</v>
      </c>
      <c r="F143" s="9">
        <v>1100000</v>
      </c>
      <c r="G143" t="s">
        <v>1070</v>
      </c>
      <c r="H143" t="s">
        <v>1071</v>
      </c>
      <c r="I143">
        <v>1993</v>
      </c>
      <c r="J143">
        <v>127</v>
      </c>
      <c r="K143" s="9">
        <v>63000000</v>
      </c>
      <c r="L143" s="9">
        <v>1104379926</v>
      </c>
      <c r="M143" s="10" t="s">
        <v>21</v>
      </c>
    </row>
    <row r="144" spans="1:13" x14ac:dyDescent="0.3">
      <c r="A144" s="8">
        <v>143</v>
      </c>
      <c r="B144" t="s">
        <v>1073</v>
      </c>
      <c r="C144" s="9">
        <v>8.1999999999999993</v>
      </c>
      <c r="D144" t="s">
        <v>24</v>
      </c>
      <c r="E144" s="9">
        <v>802</v>
      </c>
      <c r="F144" s="9">
        <v>586000</v>
      </c>
      <c r="G144" t="s">
        <v>160</v>
      </c>
      <c r="H144" t="s">
        <v>161</v>
      </c>
      <c r="I144">
        <v>1995</v>
      </c>
      <c r="J144">
        <v>178</v>
      </c>
      <c r="K144" s="9">
        <v>52000000</v>
      </c>
      <c r="L144" s="9">
        <v>116112375</v>
      </c>
      <c r="M144" s="10" t="s">
        <v>260</v>
      </c>
    </row>
    <row r="145" spans="1:13" x14ac:dyDescent="0.3">
      <c r="A145" s="8">
        <v>144</v>
      </c>
      <c r="B145" t="s">
        <v>1078</v>
      </c>
      <c r="C145" s="9">
        <v>8.1999999999999993</v>
      </c>
      <c r="D145" t="s">
        <v>439</v>
      </c>
      <c r="E145" s="9">
        <v>2400</v>
      </c>
      <c r="F145" s="9">
        <v>1100000</v>
      </c>
      <c r="G145" t="s">
        <v>1080</v>
      </c>
      <c r="H145" t="s">
        <v>1080</v>
      </c>
      <c r="I145">
        <v>1999</v>
      </c>
      <c r="J145">
        <v>107</v>
      </c>
      <c r="K145" s="9">
        <v>40000000</v>
      </c>
      <c r="L145" s="9">
        <v>672806432</v>
      </c>
      <c r="M145" s="10" t="s">
        <v>21</v>
      </c>
    </row>
    <row r="146" spans="1:13" x14ac:dyDescent="0.3">
      <c r="A146" s="8">
        <v>145</v>
      </c>
      <c r="B146" t="s">
        <v>1082</v>
      </c>
      <c r="C146" s="9">
        <v>8.1999999999999993</v>
      </c>
      <c r="D146" t="s">
        <v>941</v>
      </c>
      <c r="E146" s="9">
        <v>362</v>
      </c>
      <c r="F146" s="9">
        <v>142000</v>
      </c>
      <c r="G146" t="s">
        <v>1085</v>
      </c>
      <c r="H146" t="s">
        <v>1085</v>
      </c>
      <c r="I146">
        <v>1985</v>
      </c>
      <c r="J146">
        <v>160</v>
      </c>
      <c r="K146" s="9">
        <v>11500000</v>
      </c>
      <c r="L146" s="9">
        <v>4172871</v>
      </c>
      <c r="M146" s="10" t="s">
        <v>1088</v>
      </c>
    </row>
    <row r="147" spans="1:13" x14ac:dyDescent="0.3">
      <c r="A147" s="8">
        <v>146</v>
      </c>
      <c r="B147" t="s">
        <v>1089</v>
      </c>
      <c r="C147" s="9">
        <v>8.1999999999999993</v>
      </c>
      <c r="D147" t="s">
        <v>204</v>
      </c>
      <c r="E147" s="9">
        <v>4400</v>
      </c>
      <c r="F147" s="9">
        <v>758000</v>
      </c>
      <c r="G147" t="s">
        <v>1092</v>
      </c>
      <c r="H147" t="s">
        <v>1093</v>
      </c>
      <c r="I147">
        <v>2022</v>
      </c>
      <c r="J147">
        <v>130</v>
      </c>
      <c r="K147" s="9">
        <v>170000000</v>
      </c>
      <c r="L147" s="9">
        <v>1495696292</v>
      </c>
      <c r="M147" s="10" t="s">
        <v>21</v>
      </c>
    </row>
    <row r="148" spans="1:13" x14ac:dyDescent="0.3">
      <c r="A148" s="8">
        <v>147</v>
      </c>
      <c r="B148" t="s">
        <v>1097</v>
      </c>
      <c r="C148" s="9">
        <v>8.1999999999999993</v>
      </c>
      <c r="D148" t="s">
        <v>337</v>
      </c>
      <c r="E148" s="9">
        <v>2200</v>
      </c>
      <c r="F148" s="9">
        <v>1100000</v>
      </c>
      <c r="G148" t="s">
        <v>1098</v>
      </c>
      <c r="H148" t="s">
        <v>1099</v>
      </c>
      <c r="I148">
        <v>2007</v>
      </c>
      <c r="J148">
        <v>122</v>
      </c>
      <c r="K148" s="9">
        <v>25000000</v>
      </c>
      <c r="L148" s="9">
        <v>171632777</v>
      </c>
      <c r="M148" s="10" t="s">
        <v>21</v>
      </c>
    </row>
    <row r="149" spans="1:13" x14ac:dyDescent="0.3">
      <c r="A149" s="8">
        <v>148</v>
      </c>
      <c r="B149" t="s">
        <v>1101</v>
      </c>
      <c r="C149" s="9">
        <v>8.1999999999999993</v>
      </c>
      <c r="D149" t="s">
        <v>1102</v>
      </c>
      <c r="E149" s="9">
        <v>1400</v>
      </c>
      <c r="F149" s="9">
        <v>492000</v>
      </c>
      <c r="G149" t="s">
        <v>1104</v>
      </c>
      <c r="H149" t="s">
        <v>1105</v>
      </c>
      <c r="I149">
        <v>1982</v>
      </c>
      <c r="J149">
        <v>109</v>
      </c>
      <c r="K149" s="9">
        <v>15000000</v>
      </c>
      <c r="L149" s="9">
        <v>20836881</v>
      </c>
      <c r="M149" s="10" t="s">
        <v>1108</v>
      </c>
    </row>
    <row r="150" spans="1:13" x14ac:dyDescent="0.3">
      <c r="A150" s="8">
        <v>149</v>
      </c>
      <c r="B150" t="s">
        <v>1109</v>
      </c>
      <c r="C150" s="9">
        <v>8.1999999999999993</v>
      </c>
      <c r="D150" t="s">
        <v>1110</v>
      </c>
      <c r="E150" s="9">
        <v>1400</v>
      </c>
      <c r="F150" s="9">
        <v>720000</v>
      </c>
      <c r="G150" t="s">
        <v>1112</v>
      </c>
      <c r="H150" t="s">
        <v>1112</v>
      </c>
      <c r="I150">
        <v>2006</v>
      </c>
      <c r="J150">
        <v>118</v>
      </c>
      <c r="K150" s="9">
        <v>19000000</v>
      </c>
      <c r="L150" s="9">
        <v>83863565</v>
      </c>
      <c r="M150" s="10" t="s">
        <v>1114</v>
      </c>
    </row>
    <row r="151" spans="1:13" x14ac:dyDescent="0.3">
      <c r="A151" s="8">
        <v>150</v>
      </c>
      <c r="B151" t="s">
        <v>1115</v>
      </c>
      <c r="C151" s="9">
        <v>8.1999999999999993</v>
      </c>
      <c r="D151" t="s">
        <v>446</v>
      </c>
      <c r="E151" s="9">
        <v>759</v>
      </c>
      <c r="F151" s="9">
        <v>449000</v>
      </c>
      <c r="G151" t="s">
        <v>1118</v>
      </c>
      <c r="H151" t="s">
        <v>1119</v>
      </c>
      <c r="I151">
        <v>1992</v>
      </c>
      <c r="J151">
        <v>130</v>
      </c>
      <c r="K151" s="9">
        <v>14400000</v>
      </c>
      <c r="L151" s="9">
        <v>159167799</v>
      </c>
      <c r="M151" s="10" t="s">
        <v>21</v>
      </c>
    </row>
    <row r="152" spans="1:13" x14ac:dyDescent="0.3">
      <c r="A152" s="8">
        <v>151</v>
      </c>
      <c r="B152" t="s">
        <v>1122</v>
      </c>
      <c r="C152" s="9">
        <v>8.1999999999999993</v>
      </c>
      <c r="D152" t="s">
        <v>1123</v>
      </c>
      <c r="E152" s="9">
        <v>1400</v>
      </c>
      <c r="F152" s="9">
        <v>1000000</v>
      </c>
      <c r="G152" t="s">
        <v>1124</v>
      </c>
      <c r="H152" t="s">
        <v>1125</v>
      </c>
      <c r="I152">
        <v>2001</v>
      </c>
      <c r="J152">
        <v>135</v>
      </c>
      <c r="K152" s="9">
        <v>58000000</v>
      </c>
      <c r="L152" s="9">
        <v>316791257</v>
      </c>
      <c r="M152" s="10" t="s">
        <v>21</v>
      </c>
    </row>
    <row r="153" spans="1:13" x14ac:dyDescent="0.3">
      <c r="A153" s="8">
        <v>152</v>
      </c>
      <c r="B153" t="s">
        <v>1129</v>
      </c>
      <c r="C153" s="9">
        <v>8.1999999999999993</v>
      </c>
      <c r="D153" t="s">
        <v>1130</v>
      </c>
      <c r="E153" s="9">
        <v>2500</v>
      </c>
      <c r="F153" s="9">
        <v>1200000</v>
      </c>
      <c r="G153" t="s">
        <v>1131</v>
      </c>
      <c r="H153" t="s">
        <v>1131</v>
      </c>
      <c r="I153">
        <v>2003</v>
      </c>
      <c r="J153">
        <v>111</v>
      </c>
      <c r="K153" s="9">
        <v>30000000</v>
      </c>
      <c r="L153" s="9">
        <v>180908413</v>
      </c>
      <c r="M153" s="10" t="s">
        <v>1013</v>
      </c>
    </row>
    <row r="154" spans="1:13" x14ac:dyDescent="0.3">
      <c r="A154" s="8">
        <v>153</v>
      </c>
      <c r="B154" t="s">
        <v>1134</v>
      </c>
      <c r="C154" s="9">
        <v>8.1999999999999993</v>
      </c>
      <c r="D154" t="s">
        <v>98</v>
      </c>
      <c r="E154" s="9">
        <v>343</v>
      </c>
      <c r="F154" s="9">
        <v>136000</v>
      </c>
      <c r="G154" t="s">
        <v>1137</v>
      </c>
      <c r="H154" t="s">
        <v>1137</v>
      </c>
      <c r="I154">
        <v>1948</v>
      </c>
      <c r="J154">
        <v>126</v>
      </c>
      <c r="K154" s="9">
        <v>3000000</v>
      </c>
      <c r="L154" s="9">
        <v>5014000</v>
      </c>
      <c r="M154" s="10" t="s">
        <v>21</v>
      </c>
    </row>
    <row r="155" spans="1:13" x14ac:dyDescent="0.3">
      <c r="A155" s="8">
        <v>154</v>
      </c>
      <c r="B155" t="s">
        <v>1139</v>
      </c>
      <c r="C155" s="9">
        <v>8.1999999999999993</v>
      </c>
      <c r="D155" t="s">
        <v>578</v>
      </c>
      <c r="E155" s="9">
        <v>251</v>
      </c>
      <c r="F155" s="9">
        <v>136000</v>
      </c>
      <c r="G155" t="s">
        <v>1141</v>
      </c>
      <c r="H155" t="s">
        <v>1141</v>
      </c>
      <c r="I155">
        <v>1961</v>
      </c>
      <c r="J155">
        <v>110</v>
      </c>
      <c r="K155" s="9" t="s">
        <v>360</v>
      </c>
      <c r="L155" s="9">
        <v>67653</v>
      </c>
      <c r="M155" s="10" t="s">
        <v>212</v>
      </c>
    </row>
    <row r="156" spans="1:13" x14ac:dyDescent="0.3">
      <c r="A156" s="8">
        <v>155</v>
      </c>
      <c r="B156" t="s">
        <v>1143</v>
      </c>
      <c r="C156" s="9">
        <v>8.1999999999999993</v>
      </c>
      <c r="D156" t="s">
        <v>185</v>
      </c>
      <c r="E156" s="9">
        <v>1300</v>
      </c>
      <c r="F156" s="9">
        <v>858000</v>
      </c>
      <c r="G156" t="s">
        <v>783</v>
      </c>
      <c r="H156" t="s">
        <v>1145</v>
      </c>
      <c r="I156">
        <v>2013</v>
      </c>
      <c r="J156">
        <v>153</v>
      </c>
      <c r="K156" s="9">
        <v>46000000</v>
      </c>
      <c r="L156" s="9">
        <v>122127446</v>
      </c>
      <c r="M156" s="10" t="s">
        <v>21</v>
      </c>
    </row>
    <row r="157" spans="1:13" x14ac:dyDescent="0.3">
      <c r="A157" s="8">
        <v>156</v>
      </c>
      <c r="B157" t="s">
        <v>1148</v>
      </c>
      <c r="C157" s="9">
        <v>8.1999999999999993</v>
      </c>
      <c r="D157" t="s">
        <v>1149</v>
      </c>
      <c r="E157" s="9">
        <v>1100</v>
      </c>
      <c r="F157" s="9">
        <v>1100000</v>
      </c>
      <c r="G157" t="s">
        <v>1150</v>
      </c>
      <c r="H157" t="s">
        <v>1151</v>
      </c>
      <c r="I157">
        <v>2003</v>
      </c>
      <c r="J157">
        <v>100</v>
      </c>
      <c r="K157" s="9">
        <v>94000000</v>
      </c>
      <c r="L157" s="9">
        <v>941637960</v>
      </c>
      <c r="M157" s="10" t="s">
        <v>497</v>
      </c>
    </row>
    <row r="158" spans="1:13" x14ac:dyDescent="0.3">
      <c r="A158" s="8">
        <v>157</v>
      </c>
      <c r="B158" t="s">
        <v>1154</v>
      </c>
      <c r="C158" s="9">
        <v>8.1999999999999993</v>
      </c>
      <c r="D158" t="s">
        <v>1155</v>
      </c>
      <c r="E158" s="9">
        <v>463</v>
      </c>
      <c r="F158" s="9">
        <v>266000</v>
      </c>
      <c r="G158" t="s">
        <v>1158</v>
      </c>
      <c r="H158" t="s">
        <v>1159</v>
      </c>
      <c r="I158">
        <v>1963</v>
      </c>
      <c r="J158">
        <v>172</v>
      </c>
      <c r="K158" s="9">
        <v>4000000</v>
      </c>
      <c r="L158" s="9">
        <v>230637</v>
      </c>
      <c r="M158" s="10" t="s">
        <v>21</v>
      </c>
    </row>
    <row r="159" spans="1:13" x14ac:dyDescent="0.3">
      <c r="A159" s="8">
        <v>158</v>
      </c>
      <c r="B159" t="s">
        <v>1162</v>
      </c>
      <c r="C159" s="9">
        <v>8.1999999999999993</v>
      </c>
      <c r="D159" t="s">
        <v>1163</v>
      </c>
      <c r="E159" s="9">
        <v>884</v>
      </c>
      <c r="F159" s="9">
        <v>584000</v>
      </c>
      <c r="G159" t="s">
        <v>1166</v>
      </c>
      <c r="H159" t="s">
        <v>1167</v>
      </c>
      <c r="I159">
        <v>1975</v>
      </c>
      <c r="J159">
        <v>91</v>
      </c>
      <c r="K159" s="9">
        <v>290601</v>
      </c>
      <c r="L159" s="9">
        <v>2817496</v>
      </c>
      <c r="M159" s="10" t="s">
        <v>1171</v>
      </c>
    </row>
    <row r="160" spans="1:13" x14ac:dyDescent="0.3">
      <c r="A160" s="8">
        <v>159</v>
      </c>
      <c r="B160" t="s">
        <v>1172</v>
      </c>
      <c r="C160" s="9">
        <v>8.1999999999999993</v>
      </c>
      <c r="D160" t="s">
        <v>1173</v>
      </c>
      <c r="E160" s="9">
        <v>624</v>
      </c>
      <c r="F160" s="9">
        <v>476000</v>
      </c>
      <c r="G160" t="s">
        <v>1176</v>
      </c>
      <c r="H160" t="s">
        <v>1176</v>
      </c>
      <c r="I160">
        <v>2004</v>
      </c>
      <c r="J160">
        <v>119</v>
      </c>
      <c r="K160" s="9">
        <v>24000000</v>
      </c>
      <c r="L160" s="9">
        <v>240871922</v>
      </c>
      <c r="M160" s="10" t="s">
        <v>279</v>
      </c>
    </row>
    <row r="161" spans="1:13" x14ac:dyDescent="0.3">
      <c r="A161" s="8">
        <v>160</v>
      </c>
      <c r="B161" t="s">
        <v>1179</v>
      </c>
      <c r="C161" s="9">
        <v>8.1999999999999993</v>
      </c>
      <c r="D161" t="s">
        <v>1180</v>
      </c>
      <c r="E161" s="9">
        <v>566</v>
      </c>
      <c r="F161" s="9">
        <v>270000</v>
      </c>
      <c r="G161" t="s">
        <v>1182</v>
      </c>
      <c r="H161" t="s">
        <v>1183</v>
      </c>
      <c r="I161">
        <v>1980</v>
      </c>
      <c r="J161">
        <v>124</v>
      </c>
      <c r="K161" s="9">
        <v>5000000</v>
      </c>
      <c r="L161" s="9">
        <v>26031773</v>
      </c>
      <c r="M161" s="10" t="s">
        <v>43</v>
      </c>
    </row>
    <row r="162" spans="1:13" x14ac:dyDescent="0.3">
      <c r="A162" s="8">
        <v>161</v>
      </c>
      <c r="B162" t="s">
        <v>1185</v>
      </c>
      <c r="C162" s="9">
        <v>8.1999999999999993</v>
      </c>
      <c r="D162" t="s">
        <v>185</v>
      </c>
      <c r="E162" s="9">
        <v>453</v>
      </c>
      <c r="F162" s="9">
        <v>196000</v>
      </c>
      <c r="G162" t="s">
        <v>1188</v>
      </c>
      <c r="H162" t="s">
        <v>1189</v>
      </c>
      <c r="I162">
        <v>1954</v>
      </c>
      <c r="J162">
        <v>105</v>
      </c>
      <c r="K162" s="9">
        <v>1400000</v>
      </c>
      <c r="L162" s="9">
        <v>45313</v>
      </c>
      <c r="M162" s="10" t="s">
        <v>21</v>
      </c>
    </row>
    <row r="163" spans="1:13" x14ac:dyDescent="0.3">
      <c r="A163" s="8">
        <v>162</v>
      </c>
      <c r="B163" t="s">
        <v>1191</v>
      </c>
      <c r="C163" s="9">
        <v>8.1999999999999993</v>
      </c>
      <c r="D163" t="s">
        <v>1192</v>
      </c>
      <c r="E163" s="9">
        <v>824</v>
      </c>
      <c r="F163" s="9">
        <v>138000</v>
      </c>
      <c r="G163" t="s">
        <v>1195</v>
      </c>
      <c r="H163" t="s">
        <v>1195</v>
      </c>
      <c r="I163">
        <v>2024</v>
      </c>
      <c r="J163">
        <v>102</v>
      </c>
      <c r="K163" s="9">
        <v>78000000</v>
      </c>
      <c r="L163" s="9">
        <v>330617945</v>
      </c>
      <c r="M163" s="10" t="s">
        <v>497</v>
      </c>
    </row>
    <row r="164" spans="1:13" x14ac:dyDescent="0.3">
      <c r="A164" s="8">
        <v>163</v>
      </c>
      <c r="B164" t="s">
        <v>1198</v>
      </c>
      <c r="C164" s="9">
        <v>8.1999999999999993</v>
      </c>
      <c r="D164" t="s">
        <v>1199</v>
      </c>
      <c r="E164" s="9">
        <v>438</v>
      </c>
      <c r="F164" s="9">
        <v>188000</v>
      </c>
      <c r="G164" t="s">
        <v>1202</v>
      </c>
      <c r="H164" t="s">
        <v>1203</v>
      </c>
      <c r="I164">
        <v>1950</v>
      </c>
      <c r="J164">
        <v>88</v>
      </c>
      <c r="K164" s="9">
        <v>250000</v>
      </c>
      <c r="L164" s="9">
        <v>139757</v>
      </c>
      <c r="M164" s="10" t="s">
        <v>212</v>
      </c>
    </row>
    <row r="165" spans="1:13" x14ac:dyDescent="0.3">
      <c r="A165" s="8">
        <v>164</v>
      </c>
      <c r="B165" t="s">
        <v>1205</v>
      </c>
      <c r="C165" s="9">
        <v>8.1999999999999993</v>
      </c>
      <c r="D165" t="s">
        <v>390</v>
      </c>
      <c r="E165" s="9">
        <v>1000</v>
      </c>
      <c r="F165" s="9">
        <v>344000</v>
      </c>
      <c r="G165" t="s">
        <v>1207</v>
      </c>
      <c r="H165" t="s">
        <v>1208</v>
      </c>
      <c r="I165">
        <v>1939</v>
      </c>
      <c r="J165">
        <v>238</v>
      </c>
      <c r="K165" s="9">
        <v>3977000</v>
      </c>
      <c r="L165" s="9">
        <v>402382193</v>
      </c>
      <c r="M165" s="10" t="s">
        <v>21</v>
      </c>
    </row>
    <row r="166" spans="1:13" x14ac:dyDescent="0.3">
      <c r="A166" s="8">
        <v>165</v>
      </c>
      <c r="B166" t="s">
        <v>1213</v>
      </c>
      <c r="C166" s="9">
        <v>8.1</v>
      </c>
      <c r="D166" t="s">
        <v>439</v>
      </c>
      <c r="E166" s="9">
        <v>669</v>
      </c>
      <c r="F166" s="9">
        <v>362000</v>
      </c>
      <c r="G166" t="s">
        <v>1217</v>
      </c>
      <c r="H166" t="s">
        <v>1218</v>
      </c>
      <c r="I166">
        <v>1974</v>
      </c>
      <c r="J166">
        <v>130</v>
      </c>
      <c r="K166" s="9">
        <v>6000000</v>
      </c>
      <c r="L166" s="9">
        <v>29231954</v>
      </c>
      <c r="M166" s="10" t="s">
        <v>21</v>
      </c>
    </row>
    <row r="167" spans="1:13" x14ac:dyDescent="0.3">
      <c r="A167" s="8">
        <v>166</v>
      </c>
      <c r="B167" t="s">
        <v>1220</v>
      </c>
      <c r="C167" s="9">
        <v>8.1999999999999993</v>
      </c>
      <c r="D167" t="s">
        <v>604</v>
      </c>
      <c r="E167" s="9">
        <v>894</v>
      </c>
      <c r="F167" s="9">
        <v>211000</v>
      </c>
      <c r="G167" t="s">
        <v>1223</v>
      </c>
      <c r="H167" t="s">
        <v>1224</v>
      </c>
      <c r="I167">
        <v>2019</v>
      </c>
      <c r="J167">
        <v>96</v>
      </c>
      <c r="K167" s="9">
        <v>40000000</v>
      </c>
      <c r="L167" s="9" t="s">
        <v>360</v>
      </c>
      <c r="M167" s="10" t="s">
        <v>1225</v>
      </c>
    </row>
    <row r="168" spans="1:13" x14ac:dyDescent="0.3">
      <c r="A168" s="8">
        <v>167</v>
      </c>
      <c r="B168" t="s">
        <v>1226</v>
      </c>
      <c r="C168" s="9">
        <v>8.1999999999999993</v>
      </c>
      <c r="D168" t="s">
        <v>1227</v>
      </c>
      <c r="E168" s="9">
        <v>372</v>
      </c>
      <c r="F168" s="9">
        <v>230000</v>
      </c>
      <c r="G168" t="s">
        <v>1230</v>
      </c>
      <c r="H168" t="s">
        <v>1231</v>
      </c>
      <c r="I168">
        <v>2009</v>
      </c>
      <c r="J168">
        <v>129</v>
      </c>
      <c r="K168" s="9">
        <v>2000000</v>
      </c>
      <c r="L168" s="9">
        <v>35079650</v>
      </c>
      <c r="M168" s="10" t="s">
        <v>1233</v>
      </c>
    </row>
    <row r="169" spans="1:13" x14ac:dyDescent="0.3">
      <c r="A169" s="8">
        <v>168</v>
      </c>
      <c r="B169" t="s">
        <v>1234</v>
      </c>
      <c r="C169" s="9">
        <v>8.1</v>
      </c>
      <c r="D169" t="s">
        <v>926</v>
      </c>
      <c r="E169" s="9">
        <v>670</v>
      </c>
      <c r="F169" s="9">
        <v>631000</v>
      </c>
      <c r="G169" t="s">
        <v>929</v>
      </c>
      <c r="H169" t="s">
        <v>929</v>
      </c>
      <c r="I169">
        <v>1998</v>
      </c>
      <c r="J169">
        <v>107</v>
      </c>
      <c r="K169" s="9">
        <v>1215190</v>
      </c>
      <c r="L169" s="9">
        <v>3753929</v>
      </c>
      <c r="M169" s="10" t="s">
        <v>373</v>
      </c>
    </row>
    <row r="170" spans="1:13" x14ac:dyDescent="0.3">
      <c r="A170" s="8">
        <v>169</v>
      </c>
      <c r="B170" t="s">
        <v>1239</v>
      </c>
      <c r="C170" s="9">
        <v>8.1</v>
      </c>
      <c r="D170" t="s">
        <v>1240</v>
      </c>
      <c r="E170" s="9">
        <v>2500</v>
      </c>
      <c r="F170" s="9">
        <v>1200000</v>
      </c>
      <c r="G170" t="s">
        <v>1241</v>
      </c>
      <c r="H170" t="s">
        <v>1242</v>
      </c>
      <c r="I170">
        <v>2005</v>
      </c>
      <c r="J170">
        <v>132</v>
      </c>
      <c r="K170" s="9">
        <v>54000000</v>
      </c>
      <c r="L170" s="9">
        <v>134686457</v>
      </c>
      <c r="M170" s="10" t="s">
        <v>1245</v>
      </c>
    </row>
    <row r="171" spans="1:13" x14ac:dyDescent="0.3">
      <c r="A171" s="8">
        <v>170</v>
      </c>
      <c r="B171" t="s">
        <v>1246</v>
      </c>
      <c r="C171" s="9">
        <v>8.1</v>
      </c>
      <c r="D171" t="s">
        <v>1247</v>
      </c>
      <c r="E171" s="9">
        <v>1300</v>
      </c>
      <c r="F171" s="9">
        <v>856000</v>
      </c>
      <c r="G171" t="s">
        <v>1249</v>
      </c>
      <c r="H171" t="s">
        <v>1249</v>
      </c>
      <c r="I171">
        <v>2015</v>
      </c>
      <c r="J171">
        <v>95</v>
      </c>
      <c r="K171" s="9">
        <v>175000000</v>
      </c>
      <c r="L171" s="9">
        <v>859076254</v>
      </c>
      <c r="M171" s="10" t="s">
        <v>21</v>
      </c>
    </row>
    <row r="172" spans="1:13" x14ac:dyDescent="0.3">
      <c r="A172" s="8">
        <v>171</v>
      </c>
      <c r="B172" t="s">
        <v>1252</v>
      </c>
      <c r="C172" s="9">
        <v>8.1</v>
      </c>
      <c r="D172" t="s">
        <v>893</v>
      </c>
      <c r="E172" s="9">
        <v>1400</v>
      </c>
      <c r="F172" s="9">
        <v>576000</v>
      </c>
      <c r="G172" t="s">
        <v>1255</v>
      </c>
      <c r="H172" t="s">
        <v>1255</v>
      </c>
      <c r="I172">
        <v>2017</v>
      </c>
      <c r="J172">
        <v>115</v>
      </c>
      <c r="K172" s="9">
        <v>15000000</v>
      </c>
      <c r="L172" s="9">
        <v>162729321</v>
      </c>
      <c r="M172" s="10" t="s">
        <v>373</v>
      </c>
    </row>
    <row r="173" spans="1:13" x14ac:dyDescent="0.3">
      <c r="A173" s="8">
        <v>172</v>
      </c>
      <c r="B173" t="s">
        <v>1257</v>
      </c>
      <c r="C173" s="9">
        <v>8.1</v>
      </c>
      <c r="D173" t="s">
        <v>12</v>
      </c>
      <c r="E173" s="9">
        <v>733</v>
      </c>
      <c r="F173" s="9">
        <v>744000</v>
      </c>
      <c r="G173" t="s">
        <v>1260</v>
      </c>
      <c r="H173" t="s">
        <v>1261</v>
      </c>
      <c r="I173">
        <v>1996</v>
      </c>
      <c r="J173">
        <v>93</v>
      </c>
      <c r="K173" s="9">
        <v>1898734</v>
      </c>
      <c r="L173" s="9">
        <v>16981823</v>
      </c>
      <c r="M173" s="10" t="s">
        <v>373</v>
      </c>
    </row>
    <row r="174" spans="1:13" x14ac:dyDescent="0.3">
      <c r="A174" s="8">
        <v>173</v>
      </c>
      <c r="B174" t="s">
        <v>1266</v>
      </c>
      <c r="C174" s="9">
        <v>8.1</v>
      </c>
      <c r="D174" t="s">
        <v>573</v>
      </c>
      <c r="E174" s="9">
        <v>409</v>
      </c>
      <c r="F174" s="9">
        <v>240000</v>
      </c>
      <c r="G174" t="s">
        <v>1269</v>
      </c>
      <c r="H174" t="s">
        <v>1270</v>
      </c>
      <c r="I174">
        <v>1957</v>
      </c>
      <c r="J174">
        <v>161</v>
      </c>
      <c r="K174" s="9">
        <v>3000000</v>
      </c>
      <c r="L174" s="9">
        <v>27201366</v>
      </c>
      <c r="M174" s="10" t="s">
        <v>373</v>
      </c>
    </row>
    <row r="175" spans="1:13" x14ac:dyDescent="0.3">
      <c r="A175" s="8">
        <v>174</v>
      </c>
      <c r="B175" t="s">
        <v>1272</v>
      </c>
      <c r="C175" s="9">
        <v>8.1</v>
      </c>
      <c r="D175" t="s">
        <v>1639</v>
      </c>
      <c r="E175" s="9">
        <v>716</v>
      </c>
      <c r="F175" s="9">
        <v>392000</v>
      </c>
      <c r="G175" t="s">
        <v>1275</v>
      </c>
      <c r="H175" t="s">
        <v>1276</v>
      </c>
      <c r="I175">
        <v>1980</v>
      </c>
      <c r="J175">
        <v>129</v>
      </c>
      <c r="K175" s="9">
        <v>18000000</v>
      </c>
      <c r="L175" s="9">
        <v>23405883</v>
      </c>
      <c r="M175" s="10" t="s">
        <v>21</v>
      </c>
    </row>
    <row r="176" spans="1:13" x14ac:dyDescent="0.3">
      <c r="A176" s="8">
        <v>175</v>
      </c>
      <c r="B176" t="s">
        <v>1278</v>
      </c>
      <c r="C176" s="9">
        <v>8.1</v>
      </c>
      <c r="D176" t="s">
        <v>157</v>
      </c>
      <c r="E176" s="9">
        <v>1000</v>
      </c>
      <c r="F176" s="9">
        <v>1100000</v>
      </c>
      <c r="G176" t="s">
        <v>1279</v>
      </c>
      <c r="H176" t="s">
        <v>1280</v>
      </c>
      <c r="I176">
        <v>2002</v>
      </c>
      <c r="J176">
        <v>141</v>
      </c>
      <c r="K176" s="9">
        <v>52000000</v>
      </c>
      <c r="L176" s="9">
        <v>352114312</v>
      </c>
      <c r="M176" s="10" t="s">
        <v>1108</v>
      </c>
    </row>
    <row r="177" spans="1:13" x14ac:dyDescent="0.3">
      <c r="A177" s="8">
        <v>176</v>
      </c>
      <c r="B177" t="s">
        <v>1283</v>
      </c>
      <c r="C177" s="9">
        <v>8.1</v>
      </c>
      <c r="D177" t="s">
        <v>337</v>
      </c>
      <c r="E177" s="9">
        <v>1100</v>
      </c>
      <c r="F177" s="9">
        <v>749000</v>
      </c>
      <c r="G177" t="s">
        <v>1285</v>
      </c>
      <c r="H177" t="s">
        <v>1286</v>
      </c>
      <c r="I177">
        <v>1996</v>
      </c>
      <c r="J177">
        <v>98</v>
      </c>
      <c r="K177" s="9">
        <v>7000000</v>
      </c>
      <c r="L177" s="9">
        <v>60611975</v>
      </c>
      <c r="M177" s="10" t="s">
        <v>373</v>
      </c>
    </row>
    <row r="178" spans="1:13" x14ac:dyDescent="0.3">
      <c r="A178" s="8">
        <v>177</v>
      </c>
      <c r="B178" t="s">
        <v>1289</v>
      </c>
      <c r="C178" s="9">
        <v>8.1</v>
      </c>
      <c r="D178" t="s">
        <v>1290</v>
      </c>
      <c r="E178" s="9">
        <v>878</v>
      </c>
      <c r="F178" s="9">
        <v>511000</v>
      </c>
      <c r="G178" t="s">
        <v>1293</v>
      </c>
      <c r="H178" t="s">
        <v>1293</v>
      </c>
      <c r="I178">
        <v>2011</v>
      </c>
      <c r="J178">
        <v>140</v>
      </c>
      <c r="K178" s="9">
        <v>25000000</v>
      </c>
      <c r="L178" s="9">
        <v>23308615</v>
      </c>
      <c r="M178" s="10" t="s">
        <v>21</v>
      </c>
    </row>
    <row r="179" spans="1:13" x14ac:dyDescent="0.3">
      <c r="A179" s="8">
        <v>178</v>
      </c>
      <c r="B179" t="s">
        <v>1295</v>
      </c>
      <c r="C179" s="9">
        <v>8.1</v>
      </c>
      <c r="D179" t="s">
        <v>1296</v>
      </c>
      <c r="E179" s="9">
        <v>1100</v>
      </c>
      <c r="F179" s="9">
        <v>987000</v>
      </c>
      <c r="G179" t="s">
        <v>1298</v>
      </c>
      <c r="H179" t="s">
        <v>1299</v>
      </c>
      <c r="I179">
        <v>2011</v>
      </c>
      <c r="J179">
        <v>130</v>
      </c>
      <c r="K179" s="9">
        <v>125000000</v>
      </c>
      <c r="L179" s="9">
        <v>1342499744</v>
      </c>
      <c r="M179" s="10" t="s">
        <v>373</v>
      </c>
    </row>
    <row r="180" spans="1:13" x14ac:dyDescent="0.3">
      <c r="A180" s="8">
        <v>179</v>
      </c>
      <c r="B180" t="s">
        <v>1302</v>
      </c>
      <c r="C180" s="9">
        <v>8.1</v>
      </c>
      <c r="D180" t="s">
        <v>12</v>
      </c>
      <c r="E180" s="9">
        <v>1100</v>
      </c>
      <c r="F180" s="9">
        <v>834000</v>
      </c>
      <c r="G180" t="s">
        <v>1305</v>
      </c>
      <c r="H180" t="s">
        <v>1306</v>
      </c>
      <c r="I180">
        <v>2008</v>
      </c>
      <c r="J180">
        <v>116</v>
      </c>
      <c r="K180" s="9">
        <v>33000000</v>
      </c>
      <c r="L180" s="9">
        <v>269958228</v>
      </c>
      <c r="M180" s="10" t="s">
        <v>129</v>
      </c>
    </row>
    <row r="181" spans="1:13" x14ac:dyDescent="0.3">
      <c r="A181" s="8">
        <v>180</v>
      </c>
      <c r="B181" t="s">
        <v>1308</v>
      </c>
      <c r="C181" s="9">
        <v>8.1</v>
      </c>
      <c r="D181" t="s">
        <v>1309</v>
      </c>
      <c r="E181" s="9">
        <v>1400</v>
      </c>
      <c r="F181" s="9">
        <v>741000</v>
      </c>
      <c r="G181" t="s">
        <v>1311</v>
      </c>
      <c r="H181" t="s">
        <v>1312</v>
      </c>
      <c r="I181">
        <v>2004</v>
      </c>
      <c r="J181">
        <v>132</v>
      </c>
      <c r="K181" s="9">
        <v>30000000</v>
      </c>
      <c r="L181" s="9">
        <v>216763646</v>
      </c>
      <c r="M181" s="10" t="s">
        <v>21</v>
      </c>
    </row>
    <row r="182" spans="1:13" x14ac:dyDescent="0.3">
      <c r="A182" s="8">
        <v>181</v>
      </c>
      <c r="B182" t="s">
        <v>1314</v>
      </c>
      <c r="C182" s="9">
        <v>8.1999999999999993</v>
      </c>
      <c r="D182" t="s">
        <v>140</v>
      </c>
      <c r="E182" s="9">
        <v>6100</v>
      </c>
      <c r="F182" s="9">
        <v>935000</v>
      </c>
      <c r="G182" t="s">
        <v>1317</v>
      </c>
      <c r="H182" t="s">
        <v>1318</v>
      </c>
      <c r="I182">
        <v>2021</v>
      </c>
      <c r="J182">
        <v>148</v>
      </c>
      <c r="K182" s="9">
        <v>200000000</v>
      </c>
      <c r="L182" s="9">
        <v>1952732181</v>
      </c>
      <c r="M182" s="10" t="s">
        <v>21</v>
      </c>
    </row>
    <row r="183" spans="1:13" x14ac:dyDescent="0.3">
      <c r="A183" s="8">
        <v>182</v>
      </c>
      <c r="B183" t="s">
        <v>1321</v>
      </c>
      <c r="C183" s="9">
        <v>8.1</v>
      </c>
      <c r="D183" t="s">
        <v>1322</v>
      </c>
      <c r="E183" s="9">
        <v>628</v>
      </c>
      <c r="F183" s="9">
        <v>401000</v>
      </c>
      <c r="G183" t="s">
        <v>277</v>
      </c>
      <c r="H183" t="s">
        <v>277</v>
      </c>
      <c r="I183">
        <v>1988</v>
      </c>
      <c r="J183">
        <v>86</v>
      </c>
      <c r="K183" s="9">
        <v>3700000</v>
      </c>
      <c r="L183" s="9">
        <v>30349095</v>
      </c>
      <c r="M183" s="10" t="s">
        <v>212</v>
      </c>
    </row>
    <row r="184" spans="1:13" x14ac:dyDescent="0.3">
      <c r="A184" s="8">
        <v>183</v>
      </c>
      <c r="B184" t="s">
        <v>1327</v>
      </c>
      <c r="C184" s="9">
        <v>8.1</v>
      </c>
      <c r="D184" t="s">
        <v>131</v>
      </c>
      <c r="E184" s="9">
        <v>2400</v>
      </c>
      <c r="F184" s="9">
        <v>1200000</v>
      </c>
      <c r="G184" t="s">
        <v>1328</v>
      </c>
      <c r="H184" t="s">
        <v>1328</v>
      </c>
      <c r="I184">
        <v>2015</v>
      </c>
      <c r="J184">
        <v>120</v>
      </c>
      <c r="K184" s="9">
        <v>150000000</v>
      </c>
      <c r="L184" s="9">
        <v>380437267</v>
      </c>
      <c r="M184" s="10" t="s">
        <v>1330</v>
      </c>
    </row>
    <row r="185" spans="1:13" x14ac:dyDescent="0.3">
      <c r="A185" s="8">
        <v>184</v>
      </c>
      <c r="B185" t="s">
        <v>1331</v>
      </c>
      <c r="C185" s="9">
        <v>8.1</v>
      </c>
      <c r="D185" t="s">
        <v>1332</v>
      </c>
      <c r="E185" s="9">
        <v>526</v>
      </c>
      <c r="F185" s="9">
        <v>261000</v>
      </c>
      <c r="G185" t="s">
        <v>1334</v>
      </c>
      <c r="H185" t="s">
        <v>1335</v>
      </c>
      <c r="I185">
        <v>1959</v>
      </c>
      <c r="J185">
        <v>212</v>
      </c>
      <c r="K185" s="9">
        <v>15000000</v>
      </c>
      <c r="L185" s="9">
        <v>74439376</v>
      </c>
      <c r="M185" s="10" t="s">
        <v>21</v>
      </c>
    </row>
    <row r="186" spans="1:13" x14ac:dyDescent="0.3">
      <c r="A186" s="8">
        <v>185</v>
      </c>
      <c r="B186" t="s">
        <v>1338</v>
      </c>
      <c r="C186" s="9">
        <v>8.1999999999999993</v>
      </c>
      <c r="D186" t="s">
        <v>1339</v>
      </c>
      <c r="E186" s="9">
        <v>203</v>
      </c>
      <c r="F186" s="9">
        <v>85000</v>
      </c>
      <c r="G186" t="s">
        <v>1342</v>
      </c>
      <c r="H186" t="s">
        <v>1342</v>
      </c>
      <c r="I186">
        <v>1997</v>
      </c>
      <c r="J186">
        <v>89</v>
      </c>
      <c r="K186" s="9">
        <v>180000</v>
      </c>
      <c r="L186" s="9">
        <v>933933</v>
      </c>
      <c r="M186" s="10" t="s">
        <v>1345</v>
      </c>
    </row>
    <row r="187" spans="1:13" x14ac:dyDescent="0.3">
      <c r="A187" s="8">
        <v>186</v>
      </c>
      <c r="B187" t="s">
        <v>1346</v>
      </c>
      <c r="C187" s="9">
        <v>8.1</v>
      </c>
      <c r="D187" t="s">
        <v>573</v>
      </c>
      <c r="E187" s="9">
        <v>579</v>
      </c>
      <c r="F187" s="9">
        <v>191000</v>
      </c>
      <c r="G187" t="s">
        <v>1349</v>
      </c>
      <c r="H187" t="s">
        <v>1349</v>
      </c>
      <c r="I187">
        <v>1975</v>
      </c>
      <c r="J187">
        <v>185</v>
      </c>
      <c r="K187" s="9">
        <v>11000000</v>
      </c>
      <c r="L187" s="9">
        <v>280093</v>
      </c>
      <c r="M187" s="10" t="s">
        <v>373</v>
      </c>
    </row>
    <row r="188" spans="1:13" x14ac:dyDescent="0.3">
      <c r="A188" s="8">
        <v>187</v>
      </c>
      <c r="B188" t="s">
        <v>1352</v>
      </c>
      <c r="C188" s="9">
        <v>8.1</v>
      </c>
      <c r="D188" t="s">
        <v>72</v>
      </c>
      <c r="E188" s="9">
        <v>1000</v>
      </c>
      <c r="F188" s="9">
        <v>759000</v>
      </c>
      <c r="G188" t="s">
        <v>1354</v>
      </c>
      <c r="H188" t="s">
        <v>1355</v>
      </c>
      <c r="I188">
        <v>2013</v>
      </c>
      <c r="J188">
        <v>134</v>
      </c>
      <c r="K188" s="9">
        <v>20000000</v>
      </c>
      <c r="L188" s="9">
        <v>187734091</v>
      </c>
      <c r="M188" s="10" t="s">
        <v>373</v>
      </c>
    </row>
    <row r="189" spans="1:13" x14ac:dyDescent="0.3">
      <c r="A189" s="8">
        <v>188</v>
      </c>
      <c r="B189" t="s">
        <v>1358</v>
      </c>
      <c r="C189" s="9">
        <v>8.1</v>
      </c>
      <c r="D189" t="s">
        <v>108</v>
      </c>
      <c r="E189" s="9">
        <v>679</v>
      </c>
      <c r="F189" s="9">
        <v>355000</v>
      </c>
      <c r="G189" t="s">
        <v>1361</v>
      </c>
      <c r="H189" t="s">
        <v>1361</v>
      </c>
      <c r="I189">
        <v>1995</v>
      </c>
      <c r="J189">
        <v>101</v>
      </c>
      <c r="K189" s="9">
        <v>2500000</v>
      </c>
      <c r="L189" s="9">
        <v>6568101</v>
      </c>
      <c r="M189" s="10" t="s">
        <v>1365</v>
      </c>
    </row>
    <row r="190" spans="1:13" x14ac:dyDescent="0.3">
      <c r="A190" s="8">
        <v>189</v>
      </c>
      <c r="B190" t="s">
        <v>1366</v>
      </c>
      <c r="C190" s="9">
        <v>8.1</v>
      </c>
      <c r="D190" t="s">
        <v>1240</v>
      </c>
      <c r="E190" s="9">
        <v>1800</v>
      </c>
      <c r="F190" s="9">
        <v>847000</v>
      </c>
      <c r="G190" t="s">
        <v>1368</v>
      </c>
      <c r="H190" t="s">
        <v>1369</v>
      </c>
      <c r="I190">
        <v>1982</v>
      </c>
      <c r="J190">
        <v>117</v>
      </c>
      <c r="K190" s="9">
        <v>28000000</v>
      </c>
      <c r="L190" s="9">
        <v>41759489</v>
      </c>
      <c r="M190" s="10" t="s">
        <v>43</v>
      </c>
    </row>
    <row r="191" spans="1:13" x14ac:dyDescent="0.3">
      <c r="A191" s="8">
        <v>190</v>
      </c>
      <c r="B191" t="s">
        <v>1371</v>
      </c>
      <c r="C191" s="9">
        <v>8.1</v>
      </c>
      <c r="D191" t="s">
        <v>1372</v>
      </c>
      <c r="E191" s="9">
        <v>1100</v>
      </c>
      <c r="F191" s="9">
        <v>918000</v>
      </c>
      <c r="G191" t="s">
        <v>1374</v>
      </c>
      <c r="H191" t="s">
        <v>1375</v>
      </c>
      <c r="I191">
        <v>2014</v>
      </c>
      <c r="J191">
        <v>99</v>
      </c>
      <c r="K191" s="9">
        <v>25000000</v>
      </c>
      <c r="L191" s="9">
        <v>174567384</v>
      </c>
      <c r="M191" s="10" t="s">
        <v>402</v>
      </c>
    </row>
    <row r="192" spans="1:13" x14ac:dyDescent="0.3">
      <c r="A192" s="8">
        <v>191</v>
      </c>
      <c r="B192" t="s">
        <v>1377</v>
      </c>
      <c r="C192" s="9">
        <v>8.1</v>
      </c>
      <c r="D192" t="s">
        <v>404</v>
      </c>
      <c r="E192" s="9">
        <v>892</v>
      </c>
      <c r="F192" s="9">
        <v>582000</v>
      </c>
      <c r="G192" t="s">
        <v>1030</v>
      </c>
      <c r="H192" t="s">
        <v>1379</v>
      </c>
      <c r="I192">
        <v>1989</v>
      </c>
      <c r="J192">
        <v>128</v>
      </c>
      <c r="K192" s="9">
        <v>16400000</v>
      </c>
      <c r="L192" s="9">
        <v>235860116</v>
      </c>
      <c r="M192" s="10" t="s">
        <v>21</v>
      </c>
    </row>
    <row r="193" spans="1:13" x14ac:dyDescent="0.3">
      <c r="A193" s="8">
        <v>192</v>
      </c>
      <c r="B193" t="s">
        <v>1382</v>
      </c>
      <c r="C193" s="9">
        <v>8.1</v>
      </c>
      <c r="D193" t="s">
        <v>964</v>
      </c>
      <c r="E193" s="9">
        <v>1200</v>
      </c>
      <c r="F193" s="9">
        <v>628000</v>
      </c>
      <c r="G193" t="s">
        <v>1384</v>
      </c>
      <c r="H193" t="s">
        <v>1385</v>
      </c>
      <c r="I193">
        <v>2016</v>
      </c>
      <c r="J193">
        <v>139</v>
      </c>
      <c r="K193" s="9">
        <v>40000000</v>
      </c>
      <c r="L193" s="9">
        <v>180563636</v>
      </c>
      <c r="M193" s="10" t="s">
        <v>21</v>
      </c>
    </row>
    <row r="194" spans="1:13" x14ac:dyDescent="0.3">
      <c r="A194" s="8">
        <v>193</v>
      </c>
      <c r="B194" t="s">
        <v>1387</v>
      </c>
      <c r="C194" s="9">
        <v>8.1</v>
      </c>
      <c r="D194" t="s">
        <v>439</v>
      </c>
      <c r="E194" s="9">
        <v>1800</v>
      </c>
      <c r="F194" s="9">
        <v>1100000</v>
      </c>
      <c r="G194" t="s">
        <v>187</v>
      </c>
      <c r="H194" t="s">
        <v>1388</v>
      </c>
      <c r="I194">
        <v>2014</v>
      </c>
      <c r="J194">
        <v>149</v>
      </c>
      <c r="K194" s="9">
        <v>61000000</v>
      </c>
      <c r="L194" s="9">
        <v>370890259</v>
      </c>
      <c r="M194" s="10" t="s">
        <v>21</v>
      </c>
    </row>
    <row r="195" spans="1:13" x14ac:dyDescent="0.3">
      <c r="A195" s="8">
        <v>194</v>
      </c>
      <c r="B195" t="s">
        <v>1391</v>
      </c>
      <c r="C195" s="9">
        <v>8.1</v>
      </c>
      <c r="D195" t="s">
        <v>185</v>
      </c>
      <c r="E195" s="9">
        <v>462</v>
      </c>
      <c r="F195" s="9">
        <v>235000</v>
      </c>
      <c r="G195" t="s">
        <v>1394</v>
      </c>
      <c r="H195" t="s">
        <v>1394</v>
      </c>
      <c r="I195">
        <v>2003</v>
      </c>
      <c r="J195">
        <v>131</v>
      </c>
      <c r="K195" s="9">
        <v>2800000</v>
      </c>
      <c r="L195" s="9">
        <v>1210156</v>
      </c>
      <c r="M195" s="10" t="s">
        <v>310</v>
      </c>
    </row>
    <row r="196" spans="1:13" x14ac:dyDescent="0.3">
      <c r="A196" s="8">
        <v>195</v>
      </c>
      <c r="B196" t="s">
        <v>1397</v>
      </c>
      <c r="C196" s="9">
        <v>8.1</v>
      </c>
      <c r="D196" t="s">
        <v>157</v>
      </c>
      <c r="E196" s="9">
        <v>231</v>
      </c>
      <c r="F196" s="9">
        <v>194000</v>
      </c>
      <c r="G196" t="s">
        <v>1400</v>
      </c>
      <c r="H196" t="s">
        <v>1401</v>
      </c>
      <c r="I196">
        <v>1993</v>
      </c>
      <c r="J196">
        <v>133</v>
      </c>
      <c r="K196" s="9">
        <v>13000000</v>
      </c>
      <c r="L196" s="9">
        <v>65796862</v>
      </c>
      <c r="M196" s="10" t="s">
        <v>1403</v>
      </c>
    </row>
    <row r="197" spans="1:13" x14ac:dyDescent="0.3">
      <c r="A197" s="8">
        <v>196</v>
      </c>
      <c r="B197" t="s">
        <v>1404</v>
      </c>
      <c r="C197" s="9">
        <v>8.1</v>
      </c>
      <c r="D197" t="s">
        <v>604</v>
      </c>
      <c r="E197" s="9">
        <v>826</v>
      </c>
      <c r="F197" s="9">
        <v>1000000</v>
      </c>
      <c r="G197" t="s">
        <v>1406</v>
      </c>
      <c r="H197" t="s">
        <v>1407</v>
      </c>
      <c r="I197">
        <v>2001</v>
      </c>
      <c r="J197">
        <v>92</v>
      </c>
      <c r="K197" s="9">
        <v>115000000</v>
      </c>
      <c r="L197" s="9">
        <v>579770299</v>
      </c>
      <c r="M197" s="10" t="s">
        <v>21</v>
      </c>
    </row>
    <row r="198" spans="1:13" x14ac:dyDescent="0.3">
      <c r="A198" s="8">
        <v>197</v>
      </c>
      <c r="B198" t="s">
        <v>1411</v>
      </c>
      <c r="C198" s="9">
        <v>8.1</v>
      </c>
      <c r="D198" t="s">
        <v>604</v>
      </c>
      <c r="E198" s="9">
        <v>942</v>
      </c>
      <c r="F198" s="9">
        <v>872000</v>
      </c>
      <c r="G198" t="s">
        <v>1414</v>
      </c>
      <c r="H198" t="s">
        <v>1414</v>
      </c>
      <c r="I198">
        <v>2007</v>
      </c>
      <c r="J198">
        <v>111</v>
      </c>
      <c r="K198" s="9">
        <v>150000000</v>
      </c>
      <c r="L198" s="9">
        <v>623729380</v>
      </c>
      <c r="M198" s="10" t="s">
        <v>21</v>
      </c>
    </row>
    <row r="199" spans="1:13" x14ac:dyDescent="0.3">
      <c r="A199" s="8">
        <v>198</v>
      </c>
      <c r="B199" t="s">
        <v>1416</v>
      </c>
      <c r="C199" s="9">
        <v>8.1</v>
      </c>
      <c r="D199" t="s">
        <v>1417</v>
      </c>
      <c r="E199" s="9">
        <v>291</v>
      </c>
      <c r="F199" s="9">
        <v>123000</v>
      </c>
      <c r="G199" t="s">
        <v>425</v>
      </c>
      <c r="H199" t="s">
        <v>425</v>
      </c>
      <c r="I199">
        <v>1925</v>
      </c>
      <c r="J199">
        <v>95</v>
      </c>
      <c r="K199" s="9">
        <v>923000</v>
      </c>
      <c r="L199" s="9">
        <v>31490</v>
      </c>
      <c r="M199" s="10" t="s">
        <v>21</v>
      </c>
    </row>
    <row r="200" spans="1:13" x14ac:dyDescent="0.3">
      <c r="A200" s="8">
        <v>199</v>
      </c>
      <c r="B200" t="s">
        <v>1423</v>
      </c>
      <c r="C200" s="9">
        <v>8.1</v>
      </c>
      <c r="D200" t="s">
        <v>1424</v>
      </c>
      <c r="E200" s="9">
        <v>303</v>
      </c>
      <c r="F200" s="9">
        <v>226000</v>
      </c>
      <c r="G200" t="s">
        <v>1427</v>
      </c>
      <c r="H200" t="s">
        <v>1428</v>
      </c>
      <c r="I200">
        <v>2014</v>
      </c>
      <c r="J200">
        <v>122</v>
      </c>
      <c r="K200" s="9">
        <v>3300000</v>
      </c>
      <c r="L200" s="9">
        <v>31478893</v>
      </c>
      <c r="M200" s="10" t="s">
        <v>1430</v>
      </c>
    </row>
    <row r="201" spans="1:13" x14ac:dyDescent="0.3">
      <c r="A201" s="8">
        <v>200</v>
      </c>
      <c r="B201" t="s">
        <v>1431</v>
      </c>
      <c r="C201" s="9">
        <v>8.1</v>
      </c>
      <c r="D201" t="s">
        <v>1432</v>
      </c>
      <c r="E201" s="9">
        <v>776</v>
      </c>
      <c r="F201" s="9">
        <v>833000</v>
      </c>
      <c r="G201" t="s">
        <v>1434</v>
      </c>
      <c r="H201" t="s">
        <v>1435</v>
      </c>
      <c r="I201">
        <v>2010</v>
      </c>
      <c r="J201">
        <v>98</v>
      </c>
      <c r="K201" s="9">
        <v>165000000</v>
      </c>
      <c r="L201" s="9">
        <v>494879860</v>
      </c>
      <c r="M201" s="10" t="s">
        <v>1437</v>
      </c>
    </row>
    <row r="202" spans="1:13" x14ac:dyDescent="0.3">
      <c r="A202" s="8">
        <v>201</v>
      </c>
      <c r="B202" t="s">
        <v>1438</v>
      </c>
      <c r="C202" s="9">
        <v>8.1999999999999993</v>
      </c>
      <c r="D202" t="s">
        <v>1439</v>
      </c>
      <c r="E202" s="9">
        <v>399</v>
      </c>
      <c r="F202" s="9">
        <v>61000</v>
      </c>
      <c r="G202" t="s">
        <v>1442</v>
      </c>
      <c r="H202" t="s">
        <v>1443</v>
      </c>
      <c r="I202">
        <v>1924</v>
      </c>
      <c r="J202">
        <v>45</v>
      </c>
      <c r="K202" s="9" t="s">
        <v>360</v>
      </c>
      <c r="L202" s="9">
        <v>399</v>
      </c>
      <c r="M202" s="10" t="s">
        <v>21</v>
      </c>
    </row>
    <row r="203" spans="1:13" x14ac:dyDescent="0.3">
      <c r="A203" s="8">
        <v>202</v>
      </c>
      <c r="B203" t="s">
        <v>1447</v>
      </c>
      <c r="C203" s="9">
        <v>8.1</v>
      </c>
      <c r="D203" t="s">
        <v>1448</v>
      </c>
      <c r="E203" s="9">
        <v>1500</v>
      </c>
      <c r="F203" s="9">
        <v>687000</v>
      </c>
      <c r="G203" t="s">
        <v>1450</v>
      </c>
      <c r="H203" t="s">
        <v>1451</v>
      </c>
      <c r="I203">
        <v>1975</v>
      </c>
      <c r="J203">
        <v>124</v>
      </c>
      <c r="K203" s="9">
        <v>7000000</v>
      </c>
      <c r="L203" s="9">
        <v>477916625</v>
      </c>
      <c r="M203" s="10" t="s">
        <v>21</v>
      </c>
    </row>
    <row r="204" spans="1:13" x14ac:dyDescent="0.3">
      <c r="A204" s="8">
        <v>203</v>
      </c>
      <c r="B204" t="s">
        <v>1453</v>
      </c>
      <c r="C204" s="9">
        <v>8.1</v>
      </c>
      <c r="D204" t="s">
        <v>223</v>
      </c>
      <c r="E204" s="9">
        <v>1200</v>
      </c>
      <c r="F204" s="9">
        <v>373000</v>
      </c>
      <c r="G204" t="s">
        <v>1455</v>
      </c>
      <c r="H204" t="s">
        <v>1455</v>
      </c>
      <c r="I204">
        <v>1978</v>
      </c>
      <c r="J204">
        <v>183</v>
      </c>
      <c r="K204" s="9">
        <v>15000000</v>
      </c>
      <c r="L204" s="9">
        <v>49080126</v>
      </c>
      <c r="M204" s="10" t="s">
        <v>43</v>
      </c>
    </row>
    <row r="205" spans="1:13" x14ac:dyDescent="0.3">
      <c r="A205" s="8">
        <v>204</v>
      </c>
      <c r="B205" t="s">
        <v>1459</v>
      </c>
      <c r="C205" s="9">
        <v>8.1</v>
      </c>
      <c r="D205" t="s">
        <v>1460</v>
      </c>
      <c r="E205" s="9">
        <v>278</v>
      </c>
      <c r="F205" s="9">
        <v>194000</v>
      </c>
      <c r="G205" t="s">
        <v>1462</v>
      </c>
      <c r="H205" t="s">
        <v>1462</v>
      </c>
      <c r="I205">
        <v>2009</v>
      </c>
      <c r="J205">
        <v>92</v>
      </c>
      <c r="K205" s="9">
        <v>8240000</v>
      </c>
      <c r="L205" s="9">
        <v>1740791</v>
      </c>
      <c r="M205" s="10" t="s">
        <v>1465</v>
      </c>
    </row>
    <row r="206" spans="1:13" x14ac:dyDescent="0.3">
      <c r="A206" s="8">
        <v>205</v>
      </c>
      <c r="B206" t="s">
        <v>1466</v>
      </c>
      <c r="C206" s="9">
        <v>8.1</v>
      </c>
      <c r="D206" t="s">
        <v>1467</v>
      </c>
      <c r="E206" s="9">
        <v>374</v>
      </c>
      <c r="F206" s="9">
        <v>102000</v>
      </c>
      <c r="G206" t="s">
        <v>1470</v>
      </c>
      <c r="H206" t="s">
        <v>1471</v>
      </c>
      <c r="I206">
        <v>1926</v>
      </c>
      <c r="J206">
        <v>78</v>
      </c>
      <c r="K206" s="9">
        <v>750000</v>
      </c>
      <c r="L206" s="9">
        <v>612</v>
      </c>
      <c r="M206" s="10" t="s">
        <v>21</v>
      </c>
    </row>
    <row r="207" spans="1:13" x14ac:dyDescent="0.3">
      <c r="A207" s="8">
        <v>206</v>
      </c>
      <c r="B207" t="s">
        <v>1476</v>
      </c>
      <c r="C207" s="9">
        <v>8.1</v>
      </c>
      <c r="D207" t="s">
        <v>974</v>
      </c>
      <c r="E207" s="9">
        <v>1700</v>
      </c>
      <c r="F207" s="9">
        <v>513000</v>
      </c>
      <c r="G207" t="s">
        <v>1478</v>
      </c>
      <c r="H207" t="s">
        <v>1479</v>
      </c>
      <c r="I207">
        <v>2019</v>
      </c>
      <c r="J207">
        <v>152</v>
      </c>
      <c r="K207" s="9">
        <v>97600000</v>
      </c>
      <c r="L207" s="9">
        <v>226299480</v>
      </c>
      <c r="M207" s="10" t="s">
        <v>21</v>
      </c>
    </row>
    <row r="208" spans="1:13" x14ac:dyDescent="0.3">
      <c r="A208" s="8">
        <v>207</v>
      </c>
      <c r="B208" t="s">
        <v>1482</v>
      </c>
      <c r="C208" s="9">
        <v>8.1</v>
      </c>
      <c r="D208" t="s">
        <v>1483</v>
      </c>
      <c r="E208" s="9">
        <v>213</v>
      </c>
      <c r="F208" s="9">
        <v>69000</v>
      </c>
      <c r="G208" t="s">
        <v>1486</v>
      </c>
      <c r="H208" t="s">
        <v>1487</v>
      </c>
      <c r="I208">
        <v>1953</v>
      </c>
      <c r="J208">
        <v>156</v>
      </c>
      <c r="K208" s="9" t="s">
        <v>360</v>
      </c>
      <c r="L208" s="9">
        <v>22326</v>
      </c>
      <c r="M208" s="10" t="s">
        <v>1490</v>
      </c>
    </row>
    <row r="209" spans="1:13" x14ac:dyDescent="0.3">
      <c r="A209" s="8">
        <v>208</v>
      </c>
      <c r="B209" t="s">
        <v>1491</v>
      </c>
      <c r="C209" s="9">
        <v>8.1</v>
      </c>
      <c r="D209" t="s">
        <v>337</v>
      </c>
      <c r="E209" s="9">
        <v>407</v>
      </c>
      <c r="F209" s="9">
        <v>171000</v>
      </c>
      <c r="G209" t="s">
        <v>1494</v>
      </c>
      <c r="H209" t="s">
        <v>1495</v>
      </c>
      <c r="I209">
        <v>1954</v>
      </c>
      <c r="J209">
        <v>108</v>
      </c>
      <c r="K209" s="9">
        <v>910000</v>
      </c>
      <c r="L209" s="9">
        <v>3768</v>
      </c>
      <c r="M209" s="10" t="s">
        <v>21</v>
      </c>
    </row>
    <row r="210" spans="1:13" x14ac:dyDescent="0.3">
      <c r="A210" s="8">
        <v>209</v>
      </c>
      <c r="B210" t="s">
        <v>1498</v>
      </c>
      <c r="C210" s="9">
        <v>8.1</v>
      </c>
      <c r="D210" t="s">
        <v>404</v>
      </c>
      <c r="E210" s="9">
        <v>360</v>
      </c>
      <c r="F210" s="9">
        <v>125000</v>
      </c>
      <c r="G210" t="s">
        <v>1500</v>
      </c>
      <c r="H210" t="s">
        <v>1501</v>
      </c>
      <c r="I210">
        <v>1939</v>
      </c>
      <c r="J210">
        <v>129</v>
      </c>
      <c r="K210" s="9">
        <v>1900000</v>
      </c>
      <c r="L210" s="9">
        <v>146123</v>
      </c>
      <c r="M210" s="10" t="s">
        <v>21</v>
      </c>
    </row>
    <row r="211" spans="1:13" x14ac:dyDescent="0.3">
      <c r="A211" s="8">
        <v>210</v>
      </c>
      <c r="B211" t="s">
        <v>1504</v>
      </c>
      <c r="C211" s="9">
        <v>8.1</v>
      </c>
      <c r="D211" t="s">
        <v>108</v>
      </c>
      <c r="E211" s="9">
        <v>239</v>
      </c>
      <c r="F211" s="9">
        <v>119000</v>
      </c>
      <c r="G211" t="s">
        <v>1507</v>
      </c>
      <c r="H211" t="s">
        <v>1507</v>
      </c>
      <c r="I211">
        <v>1957</v>
      </c>
      <c r="J211">
        <v>92</v>
      </c>
      <c r="K211" s="9" t="s">
        <v>360</v>
      </c>
      <c r="L211" s="9">
        <v>81070</v>
      </c>
      <c r="M211" s="10" t="s">
        <v>1509</v>
      </c>
    </row>
    <row r="212" spans="1:13" x14ac:dyDescent="0.3">
      <c r="A212" s="8">
        <v>211</v>
      </c>
      <c r="B212" t="s">
        <v>1510</v>
      </c>
      <c r="C212" s="9">
        <v>8.4</v>
      </c>
      <c r="D212" t="s">
        <v>35</v>
      </c>
      <c r="E212" s="9">
        <v>465</v>
      </c>
      <c r="F212" s="9">
        <v>64000</v>
      </c>
      <c r="G212" t="s">
        <v>1513</v>
      </c>
      <c r="H212" t="s">
        <v>1513</v>
      </c>
      <c r="I212">
        <v>2024</v>
      </c>
      <c r="J212">
        <v>141</v>
      </c>
      <c r="K212" s="9">
        <v>2308936</v>
      </c>
      <c r="L212" s="9">
        <v>975543</v>
      </c>
      <c r="M212" s="10" t="s">
        <v>564</v>
      </c>
    </row>
    <row r="213" spans="1:13" x14ac:dyDescent="0.3">
      <c r="A213" s="8">
        <v>212</v>
      </c>
      <c r="B213" t="s">
        <v>1516</v>
      </c>
      <c r="C213" s="9">
        <v>8.1</v>
      </c>
      <c r="D213" t="s">
        <v>1240</v>
      </c>
      <c r="E213" s="9">
        <v>1800</v>
      </c>
      <c r="F213" s="9">
        <v>880000</v>
      </c>
      <c r="G213" t="s">
        <v>1518</v>
      </c>
      <c r="H213" t="s">
        <v>1518</v>
      </c>
      <c r="I213">
        <v>2017</v>
      </c>
      <c r="J213">
        <v>137</v>
      </c>
      <c r="K213" s="9">
        <v>97000000</v>
      </c>
      <c r="L213" s="9">
        <v>619180476</v>
      </c>
      <c r="M213" s="10" t="s">
        <v>21</v>
      </c>
    </row>
    <row r="214" spans="1:13" x14ac:dyDescent="0.3">
      <c r="A214" s="8">
        <v>213</v>
      </c>
      <c r="B214" t="s">
        <v>1521</v>
      </c>
      <c r="C214" s="9">
        <v>8.1</v>
      </c>
      <c r="D214" t="s">
        <v>1522</v>
      </c>
      <c r="E214" s="9">
        <v>573</v>
      </c>
      <c r="F214" s="9">
        <v>188000</v>
      </c>
      <c r="G214" t="s">
        <v>1524</v>
      </c>
      <c r="H214" t="s">
        <v>1525</v>
      </c>
      <c r="I214">
        <v>1949</v>
      </c>
      <c r="J214">
        <v>104</v>
      </c>
      <c r="K214" s="9" t="s">
        <v>360</v>
      </c>
      <c r="L214" s="9">
        <v>1406393</v>
      </c>
      <c r="M214" s="10" t="s">
        <v>1171</v>
      </c>
    </row>
    <row r="215" spans="1:13" x14ac:dyDescent="0.3">
      <c r="A215" s="8">
        <v>214</v>
      </c>
      <c r="B215" t="s">
        <v>1528</v>
      </c>
      <c r="C215" s="9">
        <v>8.1</v>
      </c>
      <c r="D215" t="s">
        <v>1309</v>
      </c>
      <c r="E215" s="9">
        <v>879</v>
      </c>
      <c r="F215" s="9">
        <v>653000</v>
      </c>
      <c r="G215" t="s">
        <v>1531</v>
      </c>
      <c r="H215" t="s">
        <v>1532</v>
      </c>
      <c r="I215">
        <v>1976</v>
      </c>
      <c r="J215">
        <v>120</v>
      </c>
      <c r="K215" s="9">
        <v>960000</v>
      </c>
      <c r="L215" s="9">
        <v>117253345</v>
      </c>
      <c r="M215" s="10" t="s">
        <v>21</v>
      </c>
    </row>
    <row r="216" spans="1:13" x14ac:dyDescent="0.3">
      <c r="A216" s="8">
        <v>215</v>
      </c>
      <c r="B216" t="s">
        <v>1535</v>
      </c>
      <c r="C216" s="9">
        <v>8.1</v>
      </c>
      <c r="D216" t="s">
        <v>12</v>
      </c>
      <c r="E216" s="9">
        <v>256</v>
      </c>
      <c r="F216" s="9">
        <v>73000</v>
      </c>
      <c r="G216" t="s">
        <v>1538</v>
      </c>
      <c r="H216" t="s">
        <v>1539</v>
      </c>
      <c r="I216">
        <v>1953</v>
      </c>
      <c r="J216">
        <v>137</v>
      </c>
      <c r="K216" s="9" t="s">
        <v>360</v>
      </c>
      <c r="L216" s="9">
        <v>92310</v>
      </c>
      <c r="M216" s="10" t="s">
        <v>212</v>
      </c>
    </row>
    <row r="217" spans="1:13" x14ac:dyDescent="0.3">
      <c r="A217" s="8">
        <v>216</v>
      </c>
      <c r="B217" t="s">
        <v>1541</v>
      </c>
      <c r="C217" s="9">
        <v>8.1</v>
      </c>
      <c r="D217" t="s">
        <v>926</v>
      </c>
      <c r="E217" s="9">
        <v>1500</v>
      </c>
      <c r="F217" s="9">
        <v>884000</v>
      </c>
      <c r="G217" t="s">
        <v>1285</v>
      </c>
      <c r="H217" t="s">
        <v>1286</v>
      </c>
      <c r="I217">
        <v>1998</v>
      </c>
      <c r="J217">
        <v>117</v>
      </c>
      <c r="K217" s="9">
        <v>15000000</v>
      </c>
      <c r="L217" s="9">
        <v>48254463</v>
      </c>
      <c r="M217" s="10" t="s">
        <v>373</v>
      </c>
    </row>
    <row r="218" spans="1:13" x14ac:dyDescent="0.3">
      <c r="A218" s="8">
        <v>217</v>
      </c>
      <c r="B218" t="s">
        <v>1544</v>
      </c>
      <c r="C218" s="9">
        <v>8.1</v>
      </c>
      <c r="D218" t="s">
        <v>157</v>
      </c>
      <c r="E218" s="9">
        <v>737</v>
      </c>
      <c r="F218" s="9">
        <v>515000</v>
      </c>
      <c r="G218" t="s">
        <v>1547</v>
      </c>
      <c r="H218" t="s">
        <v>1548</v>
      </c>
      <c r="I218">
        <v>2015</v>
      </c>
      <c r="J218">
        <v>129</v>
      </c>
      <c r="K218" s="9">
        <v>20000000</v>
      </c>
      <c r="L218" s="9">
        <v>98690254</v>
      </c>
      <c r="M218" s="10" t="s">
        <v>21</v>
      </c>
    </row>
    <row r="219" spans="1:13" x14ac:dyDescent="0.3">
      <c r="A219" s="8">
        <v>218</v>
      </c>
      <c r="B219" t="s">
        <v>1550</v>
      </c>
      <c r="C219" s="9">
        <v>8.1</v>
      </c>
      <c r="D219" t="s">
        <v>1551</v>
      </c>
      <c r="E219" s="9">
        <v>436</v>
      </c>
      <c r="F219" s="9">
        <v>206000</v>
      </c>
      <c r="G219" t="s">
        <v>1507</v>
      </c>
      <c r="H219" t="s">
        <v>1507</v>
      </c>
      <c r="I219">
        <v>1957</v>
      </c>
      <c r="J219">
        <v>96</v>
      </c>
      <c r="K219" s="9">
        <v>150000</v>
      </c>
      <c r="L219" s="9">
        <v>311212</v>
      </c>
      <c r="M219" s="10" t="s">
        <v>1509</v>
      </c>
    </row>
    <row r="220" spans="1:13" x14ac:dyDescent="0.3">
      <c r="A220" s="8">
        <v>219</v>
      </c>
      <c r="B220" t="s">
        <v>1556</v>
      </c>
      <c r="C220" s="9">
        <v>8.1</v>
      </c>
      <c r="D220" t="s">
        <v>253</v>
      </c>
      <c r="E220" s="9">
        <v>1100</v>
      </c>
      <c r="F220" s="9">
        <v>956000</v>
      </c>
      <c r="G220" t="s">
        <v>1557</v>
      </c>
      <c r="H220" t="s">
        <v>1557</v>
      </c>
      <c r="I220">
        <v>1984</v>
      </c>
      <c r="J220">
        <v>107</v>
      </c>
      <c r="K220" s="9">
        <v>6400000</v>
      </c>
      <c r="L220" s="9">
        <v>78371200</v>
      </c>
      <c r="M220" s="10" t="s">
        <v>373</v>
      </c>
    </row>
    <row r="221" spans="1:13" x14ac:dyDescent="0.3">
      <c r="A221" s="8">
        <v>220</v>
      </c>
      <c r="B221" t="s">
        <v>1560</v>
      </c>
      <c r="C221" s="9">
        <v>8.1</v>
      </c>
      <c r="D221" t="s">
        <v>302</v>
      </c>
      <c r="E221" s="9">
        <v>841</v>
      </c>
      <c r="F221" s="9">
        <v>464000</v>
      </c>
      <c r="G221" t="s">
        <v>1563</v>
      </c>
      <c r="H221" t="s">
        <v>1564</v>
      </c>
      <c r="I221">
        <v>2015</v>
      </c>
      <c r="J221">
        <v>118</v>
      </c>
      <c r="K221" s="9">
        <v>13000000</v>
      </c>
      <c r="L221" s="9">
        <v>35402766</v>
      </c>
      <c r="M221" s="10" t="s">
        <v>1566</v>
      </c>
    </row>
    <row r="222" spans="1:13" x14ac:dyDescent="0.3">
      <c r="A222" s="8">
        <v>221</v>
      </c>
      <c r="B222" t="s">
        <v>1567</v>
      </c>
      <c r="C222" s="9">
        <v>8.1</v>
      </c>
      <c r="D222" t="s">
        <v>1568</v>
      </c>
      <c r="E222" s="9">
        <v>2400</v>
      </c>
      <c r="F222" s="9">
        <v>1300000</v>
      </c>
      <c r="G222" t="s">
        <v>1569</v>
      </c>
      <c r="H222" t="s">
        <v>1570</v>
      </c>
      <c r="I222">
        <v>2003</v>
      </c>
      <c r="J222">
        <v>143</v>
      </c>
      <c r="K222" s="9">
        <v>140000000</v>
      </c>
      <c r="L222" s="9">
        <v>654264546</v>
      </c>
      <c r="M222" s="10" t="s">
        <v>21</v>
      </c>
    </row>
    <row r="223" spans="1:13" x14ac:dyDescent="0.3">
      <c r="A223" s="8">
        <v>222</v>
      </c>
      <c r="B223" t="s">
        <v>1573</v>
      </c>
      <c r="C223" s="9">
        <v>8.6</v>
      </c>
      <c r="D223" t="s">
        <v>1574</v>
      </c>
      <c r="E223" s="9">
        <v>22</v>
      </c>
      <c r="F223" s="9">
        <v>30000</v>
      </c>
      <c r="G223" t="s">
        <v>1761</v>
      </c>
      <c r="H223" t="s">
        <v>1762</v>
      </c>
      <c r="I223">
        <v>2021</v>
      </c>
      <c r="J223">
        <v>87</v>
      </c>
      <c r="K223" s="9" t="s">
        <v>360</v>
      </c>
      <c r="L223" s="9">
        <v>67358</v>
      </c>
      <c r="M223" s="10" t="s">
        <v>212</v>
      </c>
    </row>
    <row r="224" spans="1:13" x14ac:dyDescent="0.3">
      <c r="A224" s="8">
        <v>223</v>
      </c>
      <c r="B224" t="s">
        <v>1578</v>
      </c>
      <c r="C224" s="9">
        <v>8.1</v>
      </c>
      <c r="D224" t="s">
        <v>964</v>
      </c>
      <c r="E224" s="9">
        <v>817</v>
      </c>
      <c r="F224" s="9">
        <v>382000</v>
      </c>
      <c r="G224" t="s">
        <v>1581</v>
      </c>
      <c r="H224" t="s">
        <v>1582</v>
      </c>
      <c r="I224">
        <v>2004</v>
      </c>
      <c r="J224">
        <v>121</v>
      </c>
      <c r="K224" s="9">
        <v>17500000</v>
      </c>
      <c r="L224" s="9">
        <v>33882243</v>
      </c>
      <c r="M224" s="10" t="s">
        <v>1585</v>
      </c>
    </row>
    <row r="225" spans="1:13" x14ac:dyDescent="0.3">
      <c r="A225" s="8">
        <v>224</v>
      </c>
      <c r="B225" t="s">
        <v>1586</v>
      </c>
      <c r="C225" s="9">
        <v>8.1</v>
      </c>
      <c r="D225" t="s">
        <v>24</v>
      </c>
      <c r="E225" s="9">
        <v>302</v>
      </c>
      <c r="F225" s="9">
        <v>208000</v>
      </c>
      <c r="G225" t="s">
        <v>1588</v>
      </c>
      <c r="H225" t="s">
        <v>1588</v>
      </c>
      <c r="I225">
        <v>1995</v>
      </c>
      <c r="J225">
        <v>98</v>
      </c>
      <c r="K225" s="9">
        <v>2697917</v>
      </c>
      <c r="L225" s="9">
        <v>759234</v>
      </c>
      <c r="M225" s="10" t="s">
        <v>412</v>
      </c>
    </row>
    <row r="226" spans="1:13" x14ac:dyDescent="0.3">
      <c r="A226" s="8">
        <v>225</v>
      </c>
      <c r="B226" t="s">
        <v>1591</v>
      </c>
      <c r="C226" s="9">
        <v>8.6999999999999993</v>
      </c>
      <c r="D226" t="s">
        <v>24</v>
      </c>
      <c r="E226" s="9">
        <v>3300</v>
      </c>
      <c r="F226" s="9">
        <v>224000</v>
      </c>
      <c r="G226" t="s">
        <v>1593</v>
      </c>
      <c r="H226" t="s">
        <v>1593</v>
      </c>
      <c r="I226">
        <v>2021</v>
      </c>
      <c r="J226">
        <v>164</v>
      </c>
      <c r="K226" s="9" t="s">
        <v>360</v>
      </c>
      <c r="L226" s="9" t="s">
        <v>360</v>
      </c>
      <c r="M226" s="10" t="s">
        <v>980</v>
      </c>
    </row>
    <row r="227" spans="1:13" x14ac:dyDescent="0.3">
      <c r="A227" s="8">
        <v>226</v>
      </c>
      <c r="B227" t="s">
        <v>1594</v>
      </c>
      <c r="C227" s="9">
        <v>8.1</v>
      </c>
      <c r="D227" t="s">
        <v>223</v>
      </c>
      <c r="E227" s="9">
        <v>723</v>
      </c>
      <c r="F227" s="9">
        <v>452000</v>
      </c>
      <c r="G227" t="s">
        <v>1597</v>
      </c>
      <c r="H227" t="s">
        <v>1597</v>
      </c>
      <c r="I227">
        <v>1986</v>
      </c>
      <c r="J227">
        <v>120</v>
      </c>
      <c r="K227" s="9">
        <v>6000000</v>
      </c>
      <c r="L227" s="9">
        <v>138545632</v>
      </c>
      <c r="M227" s="10" t="s">
        <v>43</v>
      </c>
    </row>
    <row r="228" spans="1:13" x14ac:dyDescent="0.3">
      <c r="A228" s="8">
        <v>227</v>
      </c>
      <c r="B228" t="s">
        <v>1599</v>
      </c>
      <c r="C228" s="9">
        <v>8.1</v>
      </c>
      <c r="D228" t="s">
        <v>108</v>
      </c>
      <c r="E228" s="9">
        <v>625</v>
      </c>
      <c r="F228" s="9">
        <v>299000</v>
      </c>
      <c r="G228" t="s">
        <v>1602</v>
      </c>
      <c r="H228" t="s">
        <v>1602</v>
      </c>
      <c r="I228">
        <v>2004</v>
      </c>
      <c r="J228">
        <v>80</v>
      </c>
      <c r="K228" s="9">
        <v>2700000</v>
      </c>
      <c r="L228" s="9">
        <v>16506532</v>
      </c>
      <c r="M228" s="10" t="s">
        <v>379</v>
      </c>
    </row>
    <row r="229" spans="1:13" x14ac:dyDescent="0.3">
      <c r="A229" s="8">
        <v>228</v>
      </c>
      <c r="B229" t="s">
        <v>1606</v>
      </c>
      <c r="C229" s="9">
        <v>8.1</v>
      </c>
      <c r="D229" t="s">
        <v>390</v>
      </c>
      <c r="E229" s="9">
        <v>374</v>
      </c>
      <c r="F229" s="9">
        <v>73000</v>
      </c>
      <c r="G229" t="s">
        <v>1607</v>
      </c>
      <c r="H229" t="s">
        <v>1608</v>
      </c>
      <c r="I229">
        <v>1946</v>
      </c>
      <c r="J229">
        <v>170</v>
      </c>
      <c r="K229" s="9">
        <v>2100000</v>
      </c>
      <c r="L229" s="9">
        <v>23667133</v>
      </c>
      <c r="M229" s="10" t="s">
        <v>21</v>
      </c>
    </row>
    <row r="230" spans="1:13" x14ac:dyDescent="0.3">
      <c r="A230" s="8">
        <v>229</v>
      </c>
      <c r="B230" t="s">
        <v>1611</v>
      </c>
      <c r="C230" s="9">
        <v>8.1</v>
      </c>
      <c r="D230" t="s">
        <v>72</v>
      </c>
      <c r="E230" s="9">
        <v>258</v>
      </c>
      <c r="F230" s="9">
        <v>64000</v>
      </c>
      <c r="G230" t="s">
        <v>1613</v>
      </c>
      <c r="H230" t="s">
        <v>1614</v>
      </c>
      <c r="I230">
        <v>1928</v>
      </c>
      <c r="J230">
        <v>110</v>
      </c>
      <c r="K230" s="9" t="s">
        <v>360</v>
      </c>
      <c r="L230" s="9">
        <v>22731</v>
      </c>
      <c r="M230" s="10" t="s">
        <v>412</v>
      </c>
    </row>
    <row r="231" spans="1:13" x14ac:dyDescent="0.3">
      <c r="A231" s="8">
        <v>230</v>
      </c>
      <c r="B231" t="s">
        <v>1617</v>
      </c>
      <c r="C231" s="9">
        <v>8.1</v>
      </c>
      <c r="D231" t="s">
        <v>1618</v>
      </c>
      <c r="E231" s="9">
        <v>1500</v>
      </c>
      <c r="F231" s="9">
        <v>473000</v>
      </c>
      <c r="G231" t="s">
        <v>1620</v>
      </c>
      <c r="H231" t="s">
        <v>1621</v>
      </c>
      <c r="I231">
        <v>1973</v>
      </c>
      <c r="J231">
        <v>122</v>
      </c>
      <c r="K231" s="9">
        <v>11000000</v>
      </c>
      <c r="L231" s="9">
        <v>430872776</v>
      </c>
      <c r="M231" s="10" t="s">
        <v>21</v>
      </c>
    </row>
    <row r="232" spans="1:13" x14ac:dyDescent="0.3">
      <c r="A232" s="8">
        <v>231</v>
      </c>
      <c r="B232" t="s">
        <v>1623</v>
      </c>
      <c r="C232" s="9">
        <v>8.1</v>
      </c>
      <c r="D232" t="s">
        <v>1624</v>
      </c>
      <c r="E232" s="9">
        <v>882</v>
      </c>
      <c r="F232" s="9">
        <v>446000</v>
      </c>
      <c r="G232" t="s">
        <v>1627</v>
      </c>
      <c r="H232" t="s">
        <v>1628</v>
      </c>
      <c r="I232">
        <v>1939</v>
      </c>
      <c r="J232">
        <v>102</v>
      </c>
      <c r="K232" s="9">
        <v>2777000</v>
      </c>
      <c r="L232" s="9">
        <v>25637669</v>
      </c>
      <c r="M232" s="10" t="s">
        <v>21</v>
      </c>
    </row>
    <row r="233" spans="1:13" x14ac:dyDescent="0.3">
      <c r="A233" s="8">
        <v>232</v>
      </c>
      <c r="B233" t="s">
        <v>1631</v>
      </c>
      <c r="C233" s="9">
        <v>8</v>
      </c>
      <c r="D233" t="s">
        <v>1633</v>
      </c>
      <c r="E233" s="9">
        <v>1000</v>
      </c>
      <c r="F233" s="9">
        <v>845000</v>
      </c>
      <c r="G233" t="s">
        <v>1635</v>
      </c>
      <c r="H233" t="s">
        <v>1635</v>
      </c>
      <c r="I233">
        <v>2004</v>
      </c>
      <c r="J233">
        <v>115</v>
      </c>
      <c r="K233" s="9">
        <v>92000000</v>
      </c>
      <c r="L233" s="9">
        <v>631688498</v>
      </c>
      <c r="M233" s="10" t="s">
        <v>21</v>
      </c>
    </row>
    <row r="234" spans="1:13" x14ac:dyDescent="0.3">
      <c r="A234" s="8">
        <v>233</v>
      </c>
      <c r="B234" t="s">
        <v>1638</v>
      </c>
      <c r="C234" s="9">
        <v>8.1</v>
      </c>
      <c r="D234" t="s">
        <v>1639</v>
      </c>
      <c r="E234" s="9">
        <v>694</v>
      </c>
      <c r="F234" s="9">
        <v>530000</v>
      </c>
      <c r="G234" t="s">
        <v>1642</v>
      </c>
      <c r="H234" t="s">
        <v>1643</v>
      </c>
      <c r="I234">
        <v>2013</v>
      </c>
      <c r="J234">
        <v>123</v>
      </c>
      <c r="K234" s="9">
        <v>38000000</v>
      </c>
      <c r="L234" s="9">
        <v>96992516</v>
      </c>
      <c r="M234" s="10" t="s">
        <v>373</v>
      </c>
    </row>
    <row r="235" spans="1:13" x14ac:dyDescent="0.3">
      <c r="A235" s="8">
        <v>234</v>
      </c>
      <c r="B235" t="s">
        <v>1646</v>
      </c>
      <c r="C235" s="9">
        <v>8.1</v>
      </c>
      <c r="D235" t="s">
        <v>1647</v>
      </c>
      <c r="E235" s="9">
        <v>589</v>
      </c>
      <c r="F235" s="9">
        <v>273000</v>
      </c>
      <c r="G235" t="s">
        <v>1650</v>
      </c>
      <c r="H235" t="s">
        <v>1651</v>
      </c>
      <c r="I235">
        <v>1965</v>
      </c>
      <c r="J235">
        <v>172</v>
      </c>
      <c r="K235" s="9">
        <v>8200000</v>
      </c>
      <c r="L235" s="9">
        <v>159484051</v>
      </c>
      <c r="M235" s="10" t="s">
        <v>21</v>
      </c>
    </row>
    <row r="236" spans="1:13" x14ac:dyDescent="0.3">
      <c r="A236" s="8">
        <v>235</v>
      </c>
      <c r="B236" t="s">
        <v>1654</v>
      </c>
      <c r="C236" s="9">
        <v>8.1</v>
      </c>
      <c r="D236" t="s">
        <v>1655</v>
      </c>
      <c r="E236" s="9">
        <v>676</v>
      </c>
      <c r="F236" s="9">
        <v>324000</v>
      </c>
      <c r="G236" t="s">
        <v>1658</v>
      </c>
      <c r="H236" t="s">
        <v>1659</v>
      </c>
      <c r="I236">
        <v>2009</v>
      </c>
      <c r="J236">
        <v>93</v>
      </c>
      <c r="K236" s="9">
        <v>16000000</v>
      </c>
      <c r="L236" s="9">
        <v>46749646</v>
      </c>
      <c r="M236" s="10" t="s">
        <v>373</v>
      </c>
    </row>
    <row r="237" spans="1:13" x14ac:dyDescent="0.3">
      <c r="A237" s="8">
        <v>236</v>
      </c>
      <c r="B237" t="s">
        <v>1661</v>
      </c>
      <c r="C237" s="9">
        <v>8.1</v>
      </c>
      <c r="D237" t="s">
        <v>1662</v>
      </c>
      <c r="E237" s="9">
        <v>861</v>
      </c>
      <c r="F237" s="9">
        <v>459000</v>
      </c>
      <c r="G237" t="s">
        <v>1665</v>
      </c>
      <c r="H237" t="s">
        <v>1666</v>
      </c>
      <c r="I237">
        <v>1986</v>
      </c>
      <c r="J237">
        <v>89</v>
      </c>
      <c r="K237" s="9">
        <v>8000000</v>
      </c>
      <c r="L237" s="9">
        <v>53522503</v>
      </c>
      <c r="M237" s="10" t="s">
        <v>21</v>
      </c>
    </row>
    <row r="238" spans="1:13" x14ac:dyDescent="0.3">
      <c r="A238" s="8">
        <v>237</v>
      </c>
      <c r="B238" t="s">
        <v>1668</v>
      </c>
      <c r="C238" s="9">
        <v>8.1</v>
      </c>
      <c r="D238" t="s">
        <v>12</v>
      </c>
      <c r="E238" s="9">
        <v>471</v>
      </c>
      <c r="F238" s="9">
        <v>177000</v>
      </c>
      <c r="G238" t="s">
        <v>55</v>
      </c>
      <c r="H238" t="s">
        <v>1671</v>
      </c>
      <c r="I238">
        <v>1976</v>
      </c>
      <c r="J238">
        <v>121</v>
      </c>
      <c r="K238" s="9">
        <v>3800000</v>
      </c>
      <c r="L238" s="9">
        <v>23701317</v>
      </c>
      <c r="M238" s="10" t="s">
        <v>21</v>
      </c>
    </row>
    <row r="239" spans="1:13" x14ac:dyDescent="0.3">
      <c r="A239" s="8">
        <v>238</v>
      </c>
      <c r="B239" t="s">
        <v>1674</v>
      </c>
      <c r="C239" s="9">
        <v>8.1999999999999993</v>
      </c>
      <c r="D239" t="s">
        <v>901</v>
      </c>
      <c r="E239" s="9">
        <v>151</v>
      </c>
      <c r="F239" s="9">
        <v>96000</v>
      </c>
      <c r="G239" t="s">
        <v>1677</v>
      </c>
      <c r="H239" t="s">
        <v>1677</v>
      </c>
      <c r="I239">
        <v>2005</v>
      </c>
      <c r="J239">
        <v>108</v>
      </c>
      <c r="K239" s="9" t="s">
        <v>360</v>
      </c>
      <c r="L239" s="9">
        <v>18612999</v>
      </c>
      <c r="M239" s="10" t="s">
        <v>1679</v>
      </c>
    </row>
    <row r="240" spans="1:13" x14ac:dyDescent="0.3">
      <c r="A240" s="8">
        <v>239</v>
      </c>
      <c r="B240" t="s">
        <v>1680</v>
      </c>
      <c r="C240" s="9">
        <v>8.1</v>
      </c>
      <c r="D240" t="s">
        <v>1681</v>
      </c>
      <c r="E240" s="9">
        <v>374</v>
      </c>
      <c r="F240" s="9">
        <v>185000</v>
      </c>
      <c r="G240" t="s">
        <v>1683</v>
      </c>
      <c r="H240" t="s">
        <v>1684</v>
      </c>
      <c r="I240">
        <v>2016</v>
      </c>
      <c r="J240">
        <v>145</v>
      </c>
      <c r="K240" s="9">
        <v>6973501</v>
      </c>
      <c r="L240" s="9">
        <v>37863670</v>
      </c>
      <c r="M240" s="10" t="s">
        <v>310</v>
      </c>
    </row>
    <row r="241" spans="1:13" x14ac:dyDescent="0.3">
      <c r="A241" s="8">
        <v>240</v>
      </c>
      <c r="B241" t="s">
        <v>1687</v>
      </c>
      <c r="C241" s="9">
        <v>8.1</v>
      </c>
      <c r="D241" t="s">
        <v>1688</v>
      </c>
      <c r="E241" s="9">
        <v>660</v>
      </c>
      <c r="F241" s="9">
        <v>241000</v>
      </c>
      <c r="G241" t="s">
        <v>1635</v>
      </c>
      <c r="H241" t="s">
        <v>1691</v>
      </c>
      <c r="I241">
        <v>1999</v>
      </c>
      <c r="J241">
        <v>86</v>
      </c>
      <c r="K241" s="9">
        <v>70000000</v>
      </c>
      <c r="L241" s="9">
        <v>23338352</v>
      </c>
      <c r="M241" s="10" t="s">
        <v>1693</v>
      </c>
    </row>
    <row r="242" spans="1:13" x14ac:dyDescent="0.3">
      <c r="A242" s="8">
        <v>241</v>
      </c>
      <c r="B242" t="s">
        <v>1694</v>
      </c>
      <c r="C242" s="9">
        <v>8.1</v>
      </c>
      <c r="D242" t="s">
        <v>1695</v>
      </c>
      <c r="E242" s="9">
        <v>182</v>
      </c>
      <c r="F242" s="9">
        <v>46000</v>
      </c>
      <c r="G242" t="s">
        <v>1698</v>
      </c>
      <c r="H242" t="s">
        <v>1699</v>
      </c>
      <c r="I242">
        <v>1942</v>
      </c>
      <c r="J242">
        <v>99</v>
      </c>
      <c r="K242" s="9" t="s">
        <v>360</v>
      </c>
      <c r="L242" s="9">
        <v>4578000</v>
      </c>
      <c r="M242" s="10" t="s">
        <v>21</v>
      </c>
    </row>
    <row r="243" spans="1:13" x14ac:dyDescent="0.3">
      <c r="A243" s="8">
        <v>242</v>
      </c>
      <c r="B243" t="s">
        <v>1701</v>
      </c>
      <c r="C243" s="9">
        <v>8.1</v>
      </c>
      <c r="D243" t="s">
        <v>223</v>
      </c>
      <c r="E243" s="9">
        <v>334</v>
      </c>
      <c r="F243" s="9">
        <v>70000</v>
      </c>
      <c r="G243" t="s">
        <v>1704</v>
      </c>
      <c r="H243" t="s">
        <v>1705</v>
      </c>
      <c r="I243">
        <v>1966</v>
      </c>
      <c r="J243">
        <v>121</v>
      </c>
      <c r="K243" s="9">
        <v>800000</v>
      </c>
      <c r="L243" s="9">
        <v>962002</v>
      </c>
      <c r="M243" s="10" t="s">
        <v>1708</v>
      </c>
    </row>
    <row r="244" spans="1:13" x14ac:dyDescent="0.3">
      <c r="A244" s="8">
        <v>243</v>
      </c>
      <c r="B244" t="s">
        <v>1709</v>
      </c>
      <c r="C244" s="9">
        <v>8.1</v>
      </c>
      <c r="D244" t="s">
        <v>1710</v>
      </c>
      <c r="E244" s="9">
        <v>1200</v>
      </c>
      <c r="F244" s="9">
        <v>675000</v>
      </c>
      <c r="G244" t="s">
        <v>1712</v>
      </c>
      <c r="H244" t="s">
        <v>1712</v>
      </c>
      <c r="I244">
        <v>2007</v>
      </c>
      <c r="J244">
        <v>148</v>
      </c>
      <c r="K244" s="9">
        <v>15000000</v>
      </c>
      <c r="L244" s="9">
        <v>56676733</v>
      </c>
      <c r="M244" s="10" t="s">
        <v>21</v>
      </c>
    </row>
    <row r="245" spans="1:13" x14ac:dyDescent="0.3">
      <c r="A245" s="8">
        <v>244</v>
      </c>
      <c r="B245" t="s">
        <v>1714</v>
      </c>
      <c r="C245" s="9">
        <v>8.1</v>
      </c>
      <c r="D245" t="s">
        <v>12</v>
      </c>
      <c r="E245" s="9">
        <v>459</v>
      </c>
      <c r="F245" s="9">
        <v>103000</v>
      </c>
      <c r="G245" t="s">
        <v>1717</v>
      </c>
      <c r="H245" t="s">
        <v>1718</v>
      </c>
      <c r="I245">
        <v>1940</v>
      </c>
      <c r="J245">
        <v>129</v>
      </c>
      <c r="K245" s="9">
        <v>800000</v>
      </c>
      <c r="L245" s="9">
        <v>7304</v>
      </c>
      <c r="M245" s="10" t="s">
        <v>21</v>
      </c>
    </row>
    <row r="246" spans="1:13" x14ac:dyDescent="0.3">
      <c r="A246" s="8">
        <v>245</v>
      </c>
      <c r="B246" t="s">
        <v>1720</v>
      </c>
      <c r="C246" s="9">
        <v>8</v>
      </c>
      <c r="D246" t="s">
        <v>1721</v>
      </c>
      <c r="E246" s="9">
        <v>990</v>
      </c>
      <c r="F246" s="9">
        <v>710000</v>
      </c>
      <c r="G246" t="s">
        <v>1724</v>
      </c>
      <c r="H246" t="s">
        <v>1725</v>
      </c>
      <c r="I246">
        <v>1993</v>
      </c>
      <c r="J246">
        <v>101</v>
      </c>
      <c r="K246" s="9">
        <v>14600000</v>
      </c>
      <c r="L246" s="9">
        <v>71108778</v>
      </c>
      <c r="M246" s="10" t="s">
        <v>21</v>
      </c>
    </row>
    <row r="247" spans="1:13" x14ac:dyDescent="0.3">
      <c r="A247" s="8">
        <v>246</v>
      </c>
      <c r="B247" t="s">
        <v>1728</v>
      </c>
      <c r="C247" s="9">
        <v>8.1</v>
      </c>
      <c r="D247" t="s">
        <v>1729</v>
      </c>
      <c r="E247" s="9">
        <v>415</v>
      </c>
      <c r="F247" s="9">
        <v>115000</v>
      </c>
      <c r="G247" t="s">
        <v>1732</v>
      </c>
      <c r="H247" t="s">
        <v>1733</v>
      </c>
      <c r="I247">
        <v>2016</v>
      </c>
      <c r="J247">
        <v>130</v>
      </c>
      <c r="K247" s="9" t="s">
        <v>360</v>
      </c>
      <c r="L247" s="9">
        <v>30819442</v>
      </c>
      <c r="M247" s="10" t="s">
        <v>212</v>
      </c>
    </row>
    <row r="248" spans="1:13" x14ac:dyDescent="0.3">
      <c r="A248" s="8">
        <v>247</v>
      </c>
      <c r="B248" t="s">
        <v>1735</v>
      </c>
      <c r="C248" s="9">
        <v>8.1</v>
      </c>
      <c r="D248" t="s">
        <v>12</v>
      </c>
      <c r="E248" s="9">
        <v>714</v>
      </c>
      <c r="F248" s="9">
        <v>508000</v>
      </c>
      <c r="G248" t="s">
        <v>1738</v>
      </c>
      <c r="H248" t="s">
        <v>1738</v>
      </c>
      <c r="I248">
        <v>2011</v>
      </c>
      <c r="J248">
        <v>146</v>
      </c>
      <c r="K248" s="9">
        <v>25000000</v>
      </c>
      <c r="L248" s="9">
        <v>221802186</v>
      </c>
      <c r="M248" s="10" t="s">
        <v>1740</v>
      </c>
    </row>
    <row r="249" spans="1:13" x14ac:dyDescent="0.3">
      <c r="A249" s="8">
        <v>248</v>
      </c>
      <c r="B249" t="s">
        <v>1741</v>
      </c>
      <c r="C249" s="9">
        <v>8</v>
      </c>
      <c r="D249" t="s">
        <v>302</v>
      </c>
      <c r="E249" s="9">
        <v>439</v>
      </c>
      <c r="F249" s="9">
        <v>259000</v>
      </c>
      <c r="G249" t="s">
        <v>1744</v>
      </c>
      <c r="H249" t="s">
        <v>1745</v>
      </c>
      <c r="I249">
        <v>2000</v>
      </c>
      <c r="J249">
        <v>154</v>
      </c>
      <c r="K249" s="9">
        <v>2000000</v>
      </c>
      <c r="L249" s="9">
        <v>20908467</v>
      </c>
      <c r="M249" s="10" t="s">
        <v>1747</v>
      </c>
    </row>
    <row r="250" spans="1:13" x14ac:dyDescent="0.3">
      <c r="A250" s="8">
        <v>249</v>
      </c>
      <c r="B250" t="s">
        <v>1748</v>
      </c>
      <c r="C250" s="9">
        <v>8.1</v>
      </c>
      <c r="D250" t="s">
        <v>1227</v>
      </c>
      <c r="E250" s="9">
        <v>430</v>
      </c>
      <c r="F250" s="9">
        <v>152000</v>
      </c>
      <c r="G250" t="s">
        <v>1751</v>
      </c>
      <c r="H250" t="s">
        <v>1752</v>
      </c>
      <c r="I250">
        <v>1940</v>
      </c>
      <c r="J250">
        <v>130</v>
      </c>
      <c r="K250" s="9">
        <v>1288000</v>
      </c>
      <c r="L250" s="9">
        <v>113328</v>
      </c>
      <c r="M250" s="10" t="s">
        <v>21</v>
      </c>
    </row>
    <row r="251" spans="1:13" x14ac:dyDescent="0.3">
      <c r="A251" s="11">
        <v>250</v>
      </c>
      <c r="B251" s="12" t="s">
        <v>1755</v>
      </c>
      <c r="C251" s="13">
        <v>8.1999999999999993</v>
      </c>
      <c r="D251" s="12" t="s">
        <v>712</v>
      </c>
      <c r="E251" s="13">
        <v>102</v>
      </c>
      <c r="F251" s="13">
        <v>28000</v>
      </c>
      <c r="G251" s="12" t="s">
        <v>1758</v>
      </c>
      <c r="H251" s="12" t="s">
        <v>1759</v>
      </c>
      <c r="I251" s="12">
        <v>1956</v>
      </c>
      <c r="J251" s="12">
        <v>101</v>
      </c>
      <c r="K251" s="13" t="s">
        <v>360</v>
      </c>
      <c r="L251" s="13" t="s">
        <v>360</v>
      </c>
      <c r="M251" s="14" t="s">
        <v>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6AC1-BA52-42BF-B358-D3C7E4E6D57C}">
  <dimension ref="A1:M251"/>
  <sheetViews>
    <sheetView zoomScale="10" zoomScaleNormal="10" workbookViewId="0"/>
  </sheetViews>
  <sheetFormatPr defaultColWidth="10.5546875" defaultRowHeight="14.4" x14ac:dyDescent="0.3"/>
  <cols>
    <col min="1" max="1" width="9.88671875" customWidth="1"/>
    <col min="2" max="2" width="60" bestFit="1" customWidth="1"/>
    <col min="3" max="3" width="7.21875" customWidth="1"/>
    <col min="4" max="4" width="52.33203125" bestFit="1" customWidth="1"/>
    <col min="5" max="5" width="18.44140625" customWidth="1"/>
    <col min="6" max="6" width="22.44140625" customWidth="1"/>
    <col min="7" max="7" width="46.5546875" bestFit="1" customWidth="1"/>
    <col min="8" max="8" width="55.5546875" bestFit="1" customWidth="1"/>
    <col min="9" max="9" width="5.44140625" bestFit="1" customWidth="1"/>
    <col min="10" max="10" width="9.88671875" customWidth="1"/>
    <col min="11" max="11" width="12" bestFit="1" customWidth="1"/>
    <col min="12" max="12" width="12.109375" bestFit="1" customWidth="1"/>
    <col min="13" max="13" width="81.6640625" bestFit="1" customWidth="1"/>
  </cols>
  <sheetData>
    <row r="1" spans="1:13" ht="15" thickBot="1" x14ac:dyDescent="0.35">
      <c r="A1" s="17" t="s">
        <v>1767</v>
      </c>
      <c r="B1" s="15" t="s">
        <v>0</v>
      </c>
      <c r="C1" s="15" t="s">
        <v>1</v>
      </c>
      <c r="D1" s="15" t="s">
        <v>2</v>
      </c>
      <c r="E1" s="15" t="s">
        <v>1769</v>
      </c>
      <c r="F1" s="15" t="s">
        <v>1771</v>
      </c>
      <c r="G1" s="15" t="s">
        <v>3</v>
      </c>
      <c r="H1" s="15" t="s">
        <v>4</v>
      </c>
      <c r="I1" s="15" t="s">
        <v>5</v>
      </c>
      <c r="J1" s="15" t="s">
        <v>1766</v>
      </c>
      <c r="K1" s="15" t="s">
        <v>1781</v>
      </c>
      <c r="L1" s="15" t="s">
        <v>1785</v>
      </c>
      <c r="M1" s="16" t="s">
        <v>9</v>
      </c>
    </row>
    <row r="2" spans="1:13" x14ac:dyDescent="0.3">
      <c r="A2">
        <v>1</v>
      </c>
      <c r="B2" t="s">
        <v>10</v>
      </c>
      <c r="C2" s="9">
        <v>9.3000000000000007</v>
      </c>
      <c r="D2" t="s">
        <v>12</v>
      </c>
      <c r="E2" s="9">
        <v>11400</v>
      </c>
      <c r="F2" s="9">
        <v>3000000</v>
      </c>
      <c r="G2" t="s">
        <v>15</v>
      </c>
      <c r="H2" t="s">
        <v>16</v>
      </c>
      <c r="I2">
        <v>1994</v>
      </c>
      <c r="J2">
        <v>142</v>
      </c>
      <c r="K2" s="9">
        <v>25000000</v>
      </c>
      <c r="L2" s="9">
        <v>29332133</v>
      </c>
      <c r="M2" t="s">
        <v>21</v>
      </c>
    </row>
    <row r="3" spans="1:13" x14ac:dyDescent="0.3">
      <c r="A3">
        <v>2</v>
      </c>
      <c r="B3" t="s">
        <v>1789</v>
      </c>
      <c r="C3" s="9">
        <v>9.1999999999999993</v>
      </c>
      <c r="D3" t="s">
        <v>24</v>
      </c>
      <c r="E3" s="9">
        <v>5800</v>
      </c>
      <c r="F3" s="9">
        <v>2100000</v>
      </c>
      <c r="G3" t="s">
        <v>27</v>
      </c>
      <c r="H3" t="s">
        <v>28</v>
      </c>
      <c r="I3">
        <v>1972</v>
      </c>
      <c r="J3">
        <v>175</v>
      </c>
      <c r="K3" s="9">
        <v>6000000</v>
      </c>
      <c r="L3" s="9">
        <v>250342198</v>
      </c>
      <c r="M3" t="s">
        <v>21</v>
      </c>
    </row>
    <row r="4" spans="1:13" x14ac:dyDescent="0.3">
      <c r="A4">
        <v>3</v>
      </c>
      <c r="B4" t="s">
        <v>33</v>
      </c>
      <c r="C4" s="9">
        <v>9</v>
      </c>
      <c r="D4" t="s">
        <v>35</v>
      </c>
      <c r="E4" s="9">
        <v>9000</v>
      </c>
      <c r="F4" s="9">
        <v>3000000</v>
      </c>
      <c r="G4" t="s">
        <v>37</v>
      </c>
      <c r="H4" t="s">
        <v>38</v>
      </c>
      <c r="I4">
        <v>2008</v>
      </c>
      <c r="J4">
        <v>152</v>
      </c>
      <c r="K4" s="9">
        <v>185000000</v>
      </c>
      <c r="L4" s="9">
        <v>1009057329</v>
      </c>
      <c r="M4" t="s">
        <v>43</v>
      </c>
    </row>
    <row r="5" spans="1:13" x14ac:dyDescent="0.3">
      <c r="A5">
        <v>4</v>
      </c>
      <c r="B5" t="s">
        <v>44</v>
      </c>
      <c r="C5" s="9">
        <v>9</v>
      </c>
      <c r="D5" t="s">
        <v>24</v>
      </c>
      <c r="E5" s="9">
        <v>1400</v>
      </c>
      <c r="F5" s="9">
        <v>1400000</v>
      </c>
      <c r="G5" t="s">
        <v>47</v>
      </c>
      <c r="H5" t="s">
        <v>47</v>
      </c>
      <c r="I5">
        <v>1974</v>
      </c>
      <c r="J5">
        <v>202</v>
      </c>
      <c r="K5" s="9">
        <v>13000000</v>
      </c>
      <c r="L5" s="9">
        <v>47964222</v>
      </c>
      <c r="M5" t="s">
        <v>21</v>
      </c>
    </row>
    <row r="6" spans="1:13" x14ac:dyDescent="0.3">
      <c r="A6">
        <v>5</v>
      </c>
      <c r="B6" t="s">
        <v>52</v>
      </c>
      <c r="C6" s="9">
        <v>9</v>
      </c>
      <c r="D6" t="s">
        <v>24</v>
      </c>
      <c r="E6" s="9">
        <v>2200</v>
      </c>
      <c r="F6" s="9">
        <v>912000</v>
      </c>
      <c r="G6" t="s">
        <v>55</v>
      </c>
      <c r="H6" t="s">
        <v>56</v>
      </c>
      <c r="I6">
        <v>1957</v>
      </c>
      <c r="J6">
        <v>96</v>
      </c>
      <c r="K6" s="9">
        <v>350000</v>
      </c>
      <c r="L6" s="9">
        <v>2945</v>
      </c>
      <c r="M6" t="s">
        <v>21</v>
      </c>
    </row>
    <row r="7" spans="1:13" x14ac:dyDescent="0.3">
      <c r="A7">
        <v>6</v>
      </c>
      <c r="B7" t="s">
        <v>61</v>
      </c>
      <c r="C7" s="9">
        <v>9</v>
      </c>
      <c r="D7" t="s">
        <v>62</v>
      </c>
      <c r="E7" s="9">
        <v>4300</v>
      </c>
      <c r="F7" s="9">
        <v>2100000</v>
      </c>
      <c r="G7" t="s">
        <v>64</v>
      </c>
      <c r="H7" t="s">
        <v>65</v>
      </c>
      <c r="I7">
        <v>2003</v>
      </c>
      <c r="J7">
        <v>201</v>
      </c>
      <c r="K7" s="9">
        <v>94000000</v>
      </c>
      <c r="L7" s="9">
        <v>1138267561</v>
      </c>
      <c r="M7" t="s">
        <v>70</v>
      </c>
    </row>
    <row r="8" spans="1:13" x14ac:dyDescent="0.3">
      <c r="A8">
        <v>7</v>
      </c>
      <c r="B8" t="s">
        <v>71</v>
      </c>
      <c r="C8" s="9">
        <v>9</v>
      </c>
      <c r="D8" t="s">
        <v>72</v>
      </c>
      <c r="E8" s="9">
        <v>2300</v>
      </c>
      <c r="F8" s="9">
        <v>1500000</v>
      </c>
      <c r="G8" t="s">
        <v>75</v>
      </c>
      <c r="H8" t="s">
        <v>76</v>
      </c>
      <c r="I8">
        <v>1993</v>
      </c>
      <c r="J8">
        <v>195</v>
      </c>
      <c r="K8" s="9">
        <v>22000000</v>
      </c>
      <c r="L8" s="9">
        <v>322161245</v>
      </c>
      <c r="M8" t="s">
        <v>21</v>
      </c>
    </row>
    <row r="9" spans="1:13" x14ac:dyDescent="0.3">
      <c r="A9">
        <v>8</v>
      </c>
      <c r="B9" t="s">
        <v>81</v>
      </c>
      <c r="C9" s="9">
        <v>8.9</v>
      </c>
      <c r="D9" t="s">
        <v>24</v>
      </c>
      <c r="E9" s="9">
        <v>3700</v>
      </c>
      <c r="F9" s="9">
        <v>2300000</v>
      </c>
      <c r="G9" t="s">
        <v>85</v>
      </c>
      <c r="H9" t="s">
        <v>85</v>
      </c>
      <c r="I9">
        <v>1994</v>
      </c>
      <c r="J9">
        <v>154</v>
      </c>
      <c r="K9" s="9">
        <v>8000000</v>
      </c>
      <c r="L9" s="9">
        <v>213928762</v>
      </c>
      <c r="M9" t="s">
        <v>21</v>
      </c>
    </row>
    <row r="10" spans="1:13" x14ac:dyDescent="0.3">
      <c r="A10">
        <v>9</v>
      </c>
      <c r="B10" t="s">
        <v>89</v>
      </c>
      <c r="C10" s="9">
        <v>8.9</v>
      </c>
      <c r="D10" t="s">
        <v>62</v>
      </c>
      <c r="E10" s="9">
        <v>5900</v>
      </c>
      <c r="F10" s="9">
        <v>2100000</v>
      </c>
      <c r="G10" t="s">
        <v>64</v>
      </c>
      <c r="H10" t="s">
        <v>65</v>
      </c>
      <c r="I10">
        <v>2001</v>
      </c>
      <c r="J10">
        <v>178</v>
      </c>
      <c r="K10" s="9">
        <v>93000000</v>
      </c>
      <c r="L10" s="9">
        <v>888171906</v>
      </c>
      <c r="M10" t="s">
        <v>95</v>
      </c>
    </row>
    <row r="11" spans="1:13" x14ac:dyDescent="0.3">
      <c r="A11">
        <v>10</v>
      </c>
      <c r="B11" t="s">
        <v>96</v>
      </c>
      <c r="C11" s="9">
        <v>8.8000000000000007</v>
      </c>
      <c r="D11" t="s">
        <v>98</v>
      </c>
      <c r="E11" s="9">
        <v>1400</v>
      </c>
      <c r="F11" s="9">
        <v>844000</v>
      </c>
      <c r="G11" t="s">
        <v>100</v>
      </c>
      <c r="H11" t="s">
        <v>101</v>
      </c>
      <c r="I11">
        <v>1966</v>
      </c>
      <c r="J11">
        <v>161</v>
      </c>
      <c r="K11">
        <v>1200000</v>
      </c>
      <c r="L11" s="9">
        <v>25264999</v>
      </c>
      <c r="M11" t="s">
        <v>106</v>
      </c>
    </row>
    <row r="12" spans="1:13" x14ac:dyDescent="0.3">
      <c r="A12">
        <v>11</v>
      </c>
      <c r="B12" t="s">
        <v>107</v>
      </c>
      <c r="C12" s="9">
        <v>8.8000000000000007</v>
      </c>
      <c r="D12" t="s">
        <v>108</v>
      </c>
      <c r="E12" s="9">
        <v>3300</v>
      </c>
      <c r="F12" s="9">
        <v>2400000</v>
      </c>
      <c r="G12" t="s">
        <v>111</v>
      </c>
      <c r="H12" t="s">
        <v>112</v>
      </c>
      <c r="I12">
        <v>1994</v>
      </c>
      <c r="J12">
        <v>142</v>
      </c>
      <c r="K12" s="9">
        <v>55000000</v>
      </c>
      <c r="L12" s="9">
        <v>678226465</v>
      </c>
      <c r="M12" t="s">
        <v>21</v>
      </c>
    </row>
    <row r="13" spans="1:13" x14ac:dyDescent="0.3">
      <c r="A13">
        <v>12</v>
      </c>
      <c r="B13" t="s">
        <v>115</v>
      </c>
      <c r="C13" s="9">
        <v>8.8000000000000007</v>
      </c>
      <c r="D13" t="s">
        <v>62</v>
      </c>
      <c r="E13" s="9">
        <v>2800</v>
      </c>
      <c r="F13" s="9">
        <v>1900000</v>
      </c>
      <c r="G13" t="s">
        <v>64</v>
      </c>
      <c r="H13" t="s">
        <v>65</v>
      </c>
      <c r="I13">
        <v>2002</v>
      </c>
      <c r="J13">
        <v>179</v>
      </c>
      <c r="K13" s="9">
        <v>94000000</v>
      </c>
      <c r="L13" s="9">
        <v>938242927</v>
      </c>
      <c r="M13" t="s">
        <v>70</v>
      </c>
    </row>
    <row r="14" spans="1:13" x14ac:dyDescent="0.3">
      <c r="A14">
        <v>13</v>
      </c>
      <c r="B14" t="s">
        <v>121</v>
      </c>
      <c r="C14" s="9">
        <v>8.8000000000000007</v>
      </c>
      <c r="D14" t="s">
        <v>12</v>
      </c>
      <c r="E14" s="9">
        <v>4600</v>
      </c>
      <c r="F14" s="9">
        <v>2400000</v>
      </c>
      <c r="G14" t="s">
        <v>123</v>
      </c>
      <c r="H14" t="s">
        <v>124</v>
      </c>
      <c r="I14">
        <v>1999</v>
      </c>
      <c r="J14">
        <v>139</v>
      </c>
      <c r="K14" s="9">
        <v>63000000</v>
      </c>
      <c r="L14" s="9">
        <v>101321009</v>
      </c>
      <c r="M14" t="s">
        <v>129</v>
      </c>
    </row>
    <row r="15" spans="1:13" x14ac:dyDescent="0.3">
      <c r="A15">
        <v>14</v>
      </c>
      <c r="B15" t="s">
        <v>130</v>
      </c>
      <c r="C15" s="9">
        <v>8.8000000000000007</v>
      </c>
      <c r="D15" t="s">
        <v>131</v>
      </c>
      <c r="E15" s="9">
        <v>4900</v>
      </c>
      <c r="F15" s="9">
        <v>2700000</v>
      </c>
      <c r="G15" t="s">
        <v>37</v>
      </c>
      <c r="H15" t="s">
        <v>37</v>
      </c>
      <c r="I15">
        <v>2010</v>
      </c>
      <c r="J15">
        <v>148</v>
      </c>
      <c r="K15" s="9">
        <v>160000000</v>
      </c>
      <c r="L15" s="9">
        <v>839030630</v>
      </c>
      <c r="M15" t="s">
        <v>43</v>
      </c>
    </row>
    <row r="16" spans="1:13" x14ac:dyDescent="0.3">
      <c r="A16">
        <v>15</v>
      </c>
      <c r="B16" t="s">
        <v>138</v>
      </c>
      <c r="C16" s="9">
        <v>8.6999999999999993</v>
      </c>
      <c r="D16" t="s">
        <v>140</v>
      </c>
      <c r="E16" s="9">
        <v>1500</v>
      </c>
      <c r="F16" s="9">
        <v>1400000</v>
      </c>
      <c r="G16" t="s">
        <v>142</v>
      </c>
      <c r="H16" t="s">
        <v>143</v>
      </c>
      <c r="I16">
        <v>1980</v>
      </c>
      <c r="J16">
        <v>124</v>
      </c>
      <c r="K16" s="9">
        <v>18000000</v>
      </c>
      <c r="L16" s="9">
        <v>550016086</v>
      </c>
      <c r="M16" t="s">
        <v>21</v>
      </c>
    </row>
    <row r="17" spans="1:13" x14ac:dyDescent="0.3">
      <c r="A17">
        <v>16</v>
      </c>
      <c r="B17" t="s">
        <v>148</v>
      </c>
      <c r="C17" s="9">
        <v>8.6999999999999993</v>
      </c>
      <c r="D17" t="s">
        <v>149</v>
      </c>
      <c r="E17" s="9">
        <v>5100</v>
      </c>
      <c r="F17" s="9">
        <v>2100000</v>
      </c>
      <c r="G17" t="s">
        <v>151</v>
      </c>
      <c r="H17" t="s">
        <v>152</v>
      </c>
      <c r="I17">
        <v>1999</v>
      </c>
      <c r="J17">
        <v>136</v>
      </c>
      <c r="K17" s="9">
        <v>63000000</v>
      </c>
      <c r="L17" s="9">
        <v>467841735</v>
      </c>
      <c r="M17" t="s">
        <v>155</v>
      </c>
    </row>
    <row r="18" spans="1:13" x14ac:dyDescent="0.3">
      <c r="A18">
        <v>17</v>
      </c>
      <c r="B18" t="s">
        <v>156</v>
      </c>
      <c r="C18" s="9">
        <v>8.6999999999999993</v>
      </c>
      <c r="D18" t="s">
        <v>157</v>
      </c>
      <c r="E18" s="9">
        <v>1700</v>
      </c>
      <c r="F18" s="9">
        <v>1300000</v>
      </c>
      <c r="G18" t="s">
        <v>160</v>
      </c>
      <c r="H18" t="s">
        <v>161</v>
      </c>
      <c r="I18">
        <v>1990</v>
      </c>
      <c r="J18">
        <v>145</v>
      </c>
      <c r="K18" s="9">
        <v>25000000</v>
      </c>
      <c r="L18" s="9">
        <v>47056033</v>
      </c>
      <c r="M18" t="s">
        <v>21</v>
      </c>
    </row>
    <row r="19" spans="1:13" x14ac:dyDescent="0.3">
      <c r="A19">
        <v>18</v>
      </c>
      <c r="B19" t="s">
        <v>165</v>
      </c>
      <c r="C19" s="9">
        <v>8.6999999999999993</v>
      </c>
      <c r="D19" t="s">
        <v>12</v>
      </c>
      <c r="E19" s="9">
        <v>1200</v>
      </c>
      <c r="F19" s="9">
        <v>1100000</v>
      </c>
      <c r="G19" t="s">
        <v>168</v>
      </c>
      <c r="H19" t="s">
        <v>169</v>
      </c>
      <c r="I19">
        <v>1975</v>
      </c>
      <c r="J19">
        <v>133</v>
      </c>
      <c r="K19" s="9">
        <v>3000000</v>
      </c>
      <c r="L19" s="9">
        <v>109115366</v>
      </c>
      <c r="M19" t="s">
        <v>21</v>
      </c>
    </row>
    <row r="20" spans="1:13" x14ac:dyDescent="0.3">
      <c r="A20">
        <v>19</v>
      </c>
      <c r="B20" t="s">
        <v>174</v>
      </c>
      <c r="C20" s="9">
        <v>8.6999999999999993</v>
      </c>
      <c r="D20" t="s">
        <v>175</v>
      </c>
      <c r="E20" s="9">
        <v>6500</v>
      </c>
      <c r="F20" s="9">
        <v>2300000</v>
      </c>
      <c r="G20" t="s">
        <v>37</v>
      </c>
      <c r="H20" t="s">
        <v>177</v>
      </c>
      <c r="I20">
        <v>2014</v>
      </c>
      <c r="J20">
        <v>169</v>
      </c>
      <c r="K20" s="9">
        <v>165000000</v>
      </c>
      <c r="L20" s="9">
        <v>758429814</v>
      </c>
      <c r="M20" t="s">
        <v>182</v>
      </c>
    </row>
    <row r="21" spans="1:13" x14ac:dyDescent="0.3">
      <c r="A21">
        <v>20</v>
      </c>
      <c r="B21" t="s">
        <v>183</v>
      </c>
      <c r="C21" s="9">
        <v>8.6</v>
      </c>
      <c r="D21" t="s">
        <v>185</v>
      </c>
      <c r="E21" s="9">
        <v>2000</v>
      </c>
      <c r="F21" s="9">
        <v>1900000</v>
      </c>
      <c r="G21" t="s">
        <v>187</v>
      </c>
      <c r="H21" t="s">
        <v>188</v>
      </c>
      <c r="I21">
        <v>1995</v>
      </c>
      <c r="J21">
        <v>127</v>
      </c>
      <c r="K21" s="9">
        <v>33000000</v>
      </c>
      <c r="L21" s="9">
        <v>328809821</v>
      </c>
      <c r="M21" t="s">
        <v>21</v>
      </c>
    </row>
    <row r="22" spans="1:13" x14ac:dyDescent="0.3">
      <c r="A22">
        <v>21</v>
      </c>
      <c r="B22" t="s">
        <v>193</v>
      </c>
      <c r="C22" s="9">
        <v>8.6</v>
      </c>
      <c r="D22" t="s">
        <v>194</v>
      </c>
      <c r="E22" s="9">
        <v>1300</v>
      </c>
      <c r="F22" s="9">
        <v>523000</v>
      </c>
      <c r="G22" t="s">
        <v>197</v>
      </c>
      <c r="H22" t="s">
        <v>198</v>
      </c>
      <c r="I22">
        <v>1946</v>
      </c>
      <c r="J22">
        <v>130</v>
      </c>
      <c r="K22" s="9">
        <v>3180000</v>
      </c>
      <c r="L22" s="9">
        <v>10635461</v>
      </c>
      <c r="M22" t="s">
        <v>21</v>
      </c>
    </row>
    <row r="23" spans="1:13" x14ac:dyDescent="0.3">
      <c r="A23">
        <v>22</v>
      </c>
      <c r="B23" t="s">
        <v>203</v>
      </c>
      <c r="C23" s="9">
        <v>8.6</v>
      </c>
      <c r="D23" t="s">
        <v>204</v>
      </c>
      <c r="E23" s="9">
        <v>880</v>
      </c>
      <c r="F23" s="9">
        <v>380000</v>
      </c>
      <c r="G23" t="s">
        <v>207</v>
      </c>
      <c r="H23" t="s">
        <v>207</v>
      </c>
      <c r="I23">
        <v>1954</v>
      </c>
      <c r="J23">
        <v>207</v>
      </c>
      <c r="K23" s="9">
        <v>830620</v>
      </c>
      <c r="L23" s="9">
        <v>1079164</v>
      </c>
      <c r="M23" t="s">
        <v>212</v>
      </c>
    </row>
    <row r="24" spans="1:13" x14ac:dyDescent="0.3">
      <c r="A24">
        <v>23</v>
      </c>
      <c r="B24" t="s">
        <v>213</v>
      </c>
      <c r="C24" s="9">
        <v>8.6</v>
      </c>
      <c r="D24" t="s">
        <v>214</v>
      </c>
      <c r="E24" s="9">
        <v>1700</v>
      </c>
      <c r="F24" s="9">
        <v>1600000</v>
      </c>
      <c r="G24" t="s">
        <v>216</v>
      </c>
      <c r="H24" t="s">
        <v>217</v>
      </c>
      <c r="I24">
        <v>1991</v>
      </c>
      <c r="J24">
        <v>118</v>
      </c>
      <c r="K24" s="9">
        <v>19000000</v>
      </c>
      <c r="L24" s="9">
        <v>272742922</v>
      </c>
      <c r="M24" t="s">
        <v>21</v>
      </c>
    </row>
    <row r="25" spans="1:13" x14ac:dyDescent="0.3">
      <c r="A25">
        <v>24</v>
      </c>
      <c r="B25" t="s">
        <v>222</v>
      </c>
      <c r="C25" s="9">
        <v>8.6</v>
      </c>
      <c r="D25" t="s">
        <v>223</v>
      </c>
      <c r="E25" s="9">
        <v>3000</v>
      </c>
      <c r="F25" s="9">
        <v>1600000</v>
      </c>
      <c r="G25" t="s">
        <v>225</v>
      </c>
      <c r="H25" t="s">
        <v>226</v>
      </c>
      <c r="I25">
        <v>1998</v>
      </c>
      <c r="J25">
        <v>169</v>
      </c>
      <c r="K25" s="9">
        <v>70000000</v>
      </c>
      <c r="L25" s="9">
        <v>482352390</v>
      </c>
      <c r="M25" t="s">
        <v>21</v>
      </c>
    </row>
    <row r="26" spans="1:13" x14ac:dyDescent="0.3">
      <c r="A26">
        <v>25</v>
      </c>
      <c r="B26" t="s">
        <v>230</v>
      </c>
      <c r="C26" s="9">
        <v>8.6</v>
      </c>
      <c r="D26" t="s">
        <v>24</v>
      </c>
      <c r="E26" s="9">
        <v>1200</v>
      </c>
      <c r="F26" s="9">
        <v>830000</v>
      </c>
      <c r="G26" t="s">
        <v>232</v>
      </c>
      <c r="H26" t="s">
        <v>233</v>
      </c>
      <c r="I26">
        <v>2002</v>
      </c>
      <c r="J26">
        <v>130</v>
      </c>
      <c r="K26" s="9">
        <v>3300000</v>
      </c>
      <c r="L26" s="9">
        <v>30680793</v>
      </c>
      <c r="M26" t="s">
        <v>236</v>
      </c>
    </row>
    <row r="27" spans="1:13" x14ac:dyDescent="0.3">
      <c r="A27">
        <v>26</v>
      </c>
      <c r="B27" t="s">
        <v>237</v>
      </c>
      <c r="C27" s="9">
        <v>8.6</v>
      </c>
      <c r="D27" t="s">
        <v>238</v>
      </c>
      <c r="E27" s="9">
        <v>2200</v>
      </c>
      <c r="F27" s="9">
        <v>1500000</v>
      </c>
      <c r="G27" t="s">
        <v>15</v>
      </c>
      <c r="H27" t="s">
        <v>16</v>
      </c>
      <c r="I27">
        <v>1999</v>
      </c>
      <c r="J27">
        <v>189</v>
      </c>
      <c r="K27" s="9">
        <v>60000000</v>
      </c>
      <c r="L27" s="9">
        <v>286801374</v>
      </c>
      <c r="M27" t="s">
        <v>21</v>
      </c>
    </row>
    <row r="28" spans="1:13" x14ac:dyDescent="0.3">
      <c r="A28">
        <v>27</v>
      </c>
      <c r="B28" t="s">
        <v>242</v>
      </c>
      <c r="C28" s="9">
        <v>8.6</v>
      </c>
      <c r="D28" t="s">
        <v>243</v>
      </c>
      <c r="E28" s="9">
        <v>1500</v>
      </c>
      <c r="F28" s="9">
        <v>770000</v>
      </c>
      <c r="G28" t="s">
        <v>245</v>
      </c>
      <c r="H28" t="s">
        <v>246</v>
      </c>
      <c r="I28">
        <v>1997</v>
      </c>
      <c r="J28">
        <v>116</v>
      </c>
      <c r="K28" s="9">
        <v>8136697</v>
      </c>
      <c r="L28" s="9">
        <v>230099013</v>
      </c>
      <c r="M28" t="s">
        <v>251</v>
      </c>
    </row>
    <row r="29" spans="1:13" x14ac:dyDescent="0.3">
      <c r="A29">
        <v>28</v>
      </c>
      <c r="B29" t="s">
        <v>252</v>
      </c>
      <c r="C29" s="9">
        <v>8.6</v>
      </c>
      <c r="D29" t="s">
        <v>253</v>
      </c>
      <c r="E29" s="9">
        <v>1600</v>
      </c>
      <c r="F29" s="9">
        <v>1200000</v>
      </c>
      <c r="G29" t="s">
        <v>256</v>
      </c>
      <c r="H29" t="s">
        <v>256</v>
      </c>
      <c r="I29">
        <v>1991</v>
      </c>
      <c r="J29">
        <v>137</v>
      </c>
      <c r="K29" s="9">
        <v>102000000</v>
      </c>
      <c r="L29" s="9">
        <v>517778573</v>
      </c>
      <c r="M29" t="s">
        <v>260</v>
      </c>
    </row>
    <row r="30" spans="1:13" x14ac:dyDescent="0.3">
      <c r="A30">
        <v>29</v>
      </c>
      <c r="B30" t="s">
        <v>261</v>
      </c>
      <c r="C30" s="9">
        <v>8.6</v>
      </c>
      <c r="D30" t="s">
        <v>140</v>
      </c>
      <c r="E30" s="9">
        <v>2100</v>
      </c>
      <c r="F30" s="9">
        <v>1500000</v>
      </c>
      <c r="G30" t="s">
        <v>263</v>
      </c>
      <c r="H30" t="s">
        <v>263</v>
      </c>
      <c r="I30">
        <v>1977</v>
      </c>
      <c r="J30">
        <v>121</v>
      </c>
      <c r="K30" s="9">
        <v>11000000</v>
      </c>
      <c r="L30" s="9">
        <v>775398507</v>
      </c>
      <c r="M30" t="s">
        <v>21</v>
      </c>
    </row>
    <row r="31" spans="1:13" x14ac:dyDescent="0.3">
      <c r="A31">
        <v>30</v>
      </c>
      <c r="B31" t="s">
        <v>268</v>
      </c>
      <c r="C31" s="9">
        <v>8.5</v>
      </c>
      <c r="D31" t="s">
        <v>270</v>
      </c>
      <c r="E31" s="9">
        <v>1600</v>
      </c>
      <c r="F31" s="9">
        <v>1400000</v>
      </c>
      <c r="G31" t="s">
        <v>271</v>
      </c>
      <c r="H31" t="s">
        <v>271</v>
      </c>
      <c r="I31">
        <v>1985</v>
      </c>
      <c r="J31">
        <v>116</v>
      </c>
      <c r="K31" s="9">
        <v>19000000</v>
      </c>
      <c r="L31" s="9">
        <v>385053307</v>
      </c>
      <c r="M31" t="s">
        <v>21</v>
      </c>
    </row>
    <row r="32" spans="1:13" x14ac:dyDescent="0.3">
      <c r="A32">
        <v>31</v>
      </c>
      <c r="B32" t="s">
        <v>274</v>
      </c>
      <c r="C32" s="9">
        <v>8.6</v>
      </c>
      <c r="D32" t="s">
        <v>275</v>
      </c>
      <c r="E32" s="9">
        <v>1700</v>
      </c>
      <c r="F32" s="9">
        <v>896000</v>
      </c>
      <c r="G32" t="s">
        <v>277</v>
      </c>
      <c r="H32" t="s">
        <v>277</v>
      </c>
      <c r="I32">
        <v>2001</v>
      </c>
      <c r="J32">
        <v>124</v>
      </c>
      <c r="K32" s="9">
        <v>19000000</v>
      </c>
      <c r="L32" s="9">
        <v>358616752</v>
      </c>
      <c r="M32" t="s">
        <v>279</v>
      </c>
    </row>
    <row r="33" spans="1:13" x14ac:dyDescent="0.3">
      <c r="A33">
        <v>32</v>
      </c>
      <c r="B33" t="s">
        <v>280</v>
      </c>
      <c r="C33" s="9">
        <v>8.5</v>
      </c>
      <c r="D33" t="s">
        <v>281</v>
      </c>
      <c r="E33" s="9">
        <v>1100</v>
      </c>
      <c r="F33" s="9">
        <v>956000</v>
      </c>
      <c r="G33" t="s">
        <v>284</v>
      </c>
      <c r="H33" t="s">
        <v>285</v>
      </c>
      <c r="I33">
        <v>2002</v>
      </c>
      <c r="J33">
        <v>150</v>
      </c>
      <c r="K33" s="9">
        <v>35000000</v>
      </c>
      <c r="L33" s="9">
        <v>120098945</v>
      </c>
      <c r="M33" t="s">
        <v>289</v>
      </c>
    </row>
    <row r="34" spans="1:13" x14ac:dyDescent="0.3">
      <c r="A34">
        <v>33</v>
      </c>
      <c r="B34" t="s">
        <v>290</v>
      </c>
      <c r="C34" s="9">
        <v>8.5</v>
      </c>
      <c r="D34" t="s">
        <v>291</v>
      </c>
      <c r="E34" s="9">
        <v>3100</v>
      </c>
      <c r="F34" s="9">
        <v>1700000</v>
      </c>
      <c r="G34" t="s">
        <v>294</v>
      </c>
      <c r="H34" t="s">
        <v>295</v>
      </c>
      <c r="I34">
        <v>2000</v>
      </c>
      <c r="J34">
        <v>155</v>
      </c>
      <c r="K34" s="9">
        <v>103000000</v>
      </c>
      <c r="L34" s="9">
        <v>465516248</v>
      </c>
      <c r="M34" t="s">
        <v>300</v>
      </c>
    </row>
    <row r="35" spans="1:13" x14ac:dyDescent="0.3">
      <c r="A35">
        <v>34</v>
      </c>
      <c r="B35" t="s">
        <v>301</v>
      </c>
      <c r="C35" s="9">
        <v>8.5</v>
      </c>
      <c r="D35" t="s">
        <v>302</v>
      </c>
      <c r="E35" s="9">
        <v>3600</v>
      </c>
      <c r="F35" s="9">
        <v>1000000</v>
      </c>
      <c r="G35" t="s">
        <v>305</v>
      </c>
      <c r="H35" t="s">
        <v>305</v>
      </c>
      <c r="I35">
        <v>2019</v>
      </c>
      <c r="J35">
        <v>132</v>
      </c>
      <c r="K35" s="9">
        <v>11400000</v>
      </c>
      <c r="L35" s="9">
        <v>262608117</v>
      </c>
      <c r="M35" t="s">
        <v>310</v>
      </c>
    </row>
    <row r="36" spans="1:13" x14ac:dyDescent="0.3">
      <c r="A36">
        <v>35</v>
      </c>
      <c r="B36" t="s">
        <v>311</v>
      </c>
      <c r="C36" s="9">
        <v>8.5</v>
      </c>
      <c r="D36" t="s">
        <v>312</v>
      </c>
      <c r="E36" s="9">
        <v>1600</v>
      </c>
      <c r="F36" s="9">
        <v>746000</v>
      </c>
      <c r="G36" t="s">
        <v>314</v>
      </c>
      <c r="H36" t="s">
        <v>315</v>
      </c>
      <c r="I36">
        <v>1960</v>
      </c>
      <c r="J36">
        <v>109</v>
      </c>
      <c r="K36" s="9">
        <v>806947</v>
      </c>
      <c r="L36" s="9">
        <v>32248065</v>
      </c>
      <c r="M36" t="s">
        <v>21</v>
      </c>
    </row>
    <row r="37" spans="1:13" x14ac:dyDescent="0.3">
      <c r="A37">
        <v>36</v>
      </c>
      <c r="B37" t="s">
        <v>320</v>
      </c>
      <c r="C37" s="9">
        <v>8.5</v>
      </c>
      <c r="D37" t="s">
        <v>321</v>
      </c>
      <c r="E37" s="9">
        <v>1200</v>
      </c>
      <c r="F37" s="9">
        <v>1200000</v>
      </c>
      <c r="G37" t="s">
        <v>322</v>
      </c>
      <c r="H37" t="s">
        <v>323</v>
      </c>
      <c r="I37">
        <v>1994</v>
      </c>
      <c r="J37">
        <v>88</v>
      </c>
      <c r="K37" s="9">
        <v>45000000</v>
      </c>
      <c r="L37" s="9">
        <v>979161373</v>
      </c>
      <c r="M37" t="s">
        <v>21</v>
      </c>
    </row>
    <row r="38" spans="1:13" x14ac:dyDescent="0.3">
      <c r="A38">
        <v>37</v>
      </c>
      <c r="B38" t="s">
        <v>327</v>
      </c>
      <c r="C38" s="9">
        <v>8.5</v>
      </c>
      <c r="D38" t="s">
        <v>328</v>
      </c>
      <c r="E38" s="9">
        <v>1000</v>
      </c>
      <c r="F38" s="9">
        <v>340000</v>
      </c>
      <c r="G38" t="s">
        <v>331</v>
      </c>
      <c r="H38" t="s">
        <v>332</v>
      </c>
      <c r="I38">
        <v>1988</v>
      </c>
      <c r="J38">
        <v>88</v>
      </c>
      <c r="K38" s="9">
        <v>3700000</v>
      </c>
      <c r="L38" s="9">
        <v>839052</v>
      </c>
      <c r="M38" t="s">
        <v>212</v>
      </c>
    </row>
    <row r="39" spans="1:13" x14ac:dyDescent="0.3">
      <c r="A39">
        <v>38</v>
      </c>
      <c r="B39" t="s">
        <v>336</v>
      </c>
      <c r="C39" s="9">
        <v>8.5</v>
      </c>
      <c r="D39" t="s">
        <v>337</v>
      </c>
      <c r="E39" s="9">
        <v>2600</v>
      </c>
      <c r="F39" s="9">
        <v>1500000</v>
      </c>
      <c r="G39" t="s">
        <v>339</v>
      </c>
      <c r="H39" t="s">
        <v>340</v>
      </c>
      <c r="I39">
        <v>2006</v>
      </c>
      <c r="J39">
        <v>151</v>
      </c>
      <c r="K39" s="9">
        <v>90000000</v>
      </c>
      <c r="L39" s="9">
        <v>291481358</v>
      </c>
      <c r="M39" t="s">
        <v>345</v>
      </c>
    </row>
    <row r="40" spans="1:13" x14ac:dyDescent="0.3">
      <c r="A40">
        <v>39</v>
      </c>
      <c r="B40" t="s">
        <v>346</v>
      </c>
      <c r="C40" s="9">
        <v>8.5</v>
      </c>
      <c r="D40" t="s">
        <v>347</v>
      </c>
      <c r="E40" s="9">
        <v>1800</v>
      </c>
      <c r="F40" s="9">
        <v>1100000</v>
      </c>
      <c r="G40" t="s">
        <v>349</v>
      </c>
      <c r="H40" t="s">
        <v>349</v>
      </c>
      <c r="I40">
        <v>2014</v>
      </c>
      <c r="J40">
        <v>106</v>
      </c>
      <c r="K40" s="9">
        <v>3300000</v>
      </c>
      <c r="L40" s="9">
        <v>50360880</v>
      </c>
      <c r="M40" t="s">
        <v>21</v>
      </c>
    </row>
    <row r="41" spans="1:13" x14ac:dyDescent="0.3">
      <c r="A41">
        <v>40</v>
      </c>
      <c r="B41" t="s">
        <v>353</v>
      </c>
      <c r="C41" s="9">
        <v>8.6</v>
      </c>
      <c r="D41" t="s">
        <v>354</v>
      </c>
      <c r="E41" s="9">
        <v>347</v>
      </c>
      <c r="F41" s="9">
        <v>78000</v>
      </c>
      <c r="G41" t="s">
        <v>357</v>
      </c>
      <c r="H41" t="s">
        <v>358</v>
      </c>
      <c r="I41">
        <v>1962</v>
      </c>
      <c r="J41">
        <v>133</v>
      </c>
      <c r="K41" s="9" t="s">
        <v>360</v>
      </c>
      <c r="L41" s="9">
        <v>15222</v>
      </c>
      <c r="M41" t="s">
        <v>212</v>
      </c>
    </row>
    <row r="42" spans="1:13" x14ac:dyDescent="0.3">
      <c r="A42">
        <v>41</v>
      </c>
      <c r="B42" t="s">
        <v>362</v>
      </c>
      <c r="C42" s="9">
        <v>8.5</v>
      </c>
      <c r="D42" t="s">
        <v>24</v>
      </c>
      <c r="E42" s="9">
        <v>1700</v>
      </c>
      <c r="F42" s="9">
        <v>1200000</v>
      </c>
      <c r="G42" t="s">
        <v>363</v>
      </c>
      <c r="H42" t="s">
        <v>364</v>
      </c>
      <c r="I42">
        <v>1998</v>
      </c>
      <c r="J42">
        <v>119</v>
      </c>
      <c r="K42" s="9">
        <v>20000000</v>
      </c>
      <c r="L42" s="9">
        <v>23875714</v>
      </c>
      <c r="M42" t="s">
        <v>21</v>
      </c>
    </row>
    <row r="43" spans="1:13" x14ac:dyDescent="0.3">
      <c r="A43">
        <v>42</v>
      </c>
      <c r="B43" t="s">
        <v>368</v>
      </c>
      <c r="C43" s="9">
        <v>8.5</v>
      </c>
      <c r="D43" t="s">
        <v>369</v>
      </c>
      <c r="E43" s="9">
        <v>1800</v>
      </c>
      <c r="F43" s="9">
        <v>1500000</v>
      </c>
      <c r="G43" t="s">
        <v>37</v>
      </c>
      <c r="H43" t="s">
        <v>370</v>
      </c>
      <c r="I43">
        <v>2006</v>
      </c>
      <c r="J43">
        <v>130</v>
      </c>
      <c r="K43" s="9">
        <v>40000000</v>
      </c>
      <c r="L43" s="9">
        <v>109676311</v>
      </c>
      <c r="M43" t="s">
        <v>373</v>
      </c>
    </row>
    <row r="44" spans="1:13" x14ac:dyDescent="0.3">
      <c r="A44">
        <v>43</v>
      </c>
      <c r="B44" t="s">
        <v>374</v>
      </c>
      <c r="C44" s="9">
        <v>8.5</v>
      </c>
      <c r="D44" t="s">
        <v>35</v>
      </c>
      <c r="E44" s="9">
        <v>1500</v>
      </c>
      <c r="F44" s="9">
        <v>1300000</v>
      </c>
      <c r="G44" t="s">
        <v>375</v>
      </c>
      <c r="H44" t="s">
        <v>375</v>
      </c>
      <c r="I44">
        <v>1994</v>
      </c>
      <c r="J44">
        <v>110</v>
      </c>
      <c r="K44" s="9">
        <v>16000000</v>
      </c>
      <c r="L44" s="9">
        <v>20278989</v>
      </c>
      <c r="M44" t="s">
        <v>379</v>
      </c>
    </row>
    <row r="45" spans="1:13" x14ac:dyDescent="0.3">
      <c r="A45">
        <v>44</v>
      </c>
      <c r="B45" t="s">
        <v>380</v>
      </c>
      <c r="C45" s="9">
        <v>8.5</v>
      </c>
      <c r="D45" t="s">
        <v>1763</v>
      </c>
      <c r="E45" s="9">
        <v>1600</v>
      </c>
      <c r="F45" s="9">
        <v>438000</v>
      </c>
      <c r="G45" t="s">
        <v>383</v>
      </c>
      <c r="H45" t="s">
        <v>384</v>
      </c>
      <c r="I45">
        <v>2023</v>
      </c>
      <c r="J45">
        <v>140</v>
      </c>
      <c r="K45" s="9">
        <v>150000000</v>
      </c>
      <c r="L45" s="9">
        <v>690824738</v>
      </c>
      <c r="M45" t="s">
        <v>21</v>
      </c>
    </row>
    <row r="46" spans="1:13" x14ac:dyDescent="0.3">
      <c r="A46">
        <v>45</v>
      </c>
      <c r="B46" t="s">
        <v>389</v>
      </c>
      <c r="C46" s="9">
        <v>8.5</v>
      </c>
      <c r="D46" t="s">
        <v>390</v>
      </c>
      <c r="E46" s="9">
        <v>1600</v>
      </c>
      <c r="F46" s="9">
        <v>626000</v>
      </c>
      <c r="G46" t="s">
        <v>392</v>
      </c>
      <c r="H46" t="s">
        <v>393</v>
      </c>
      <c r="I46">
        <v>1942</v>
      </c>
      <c r="J46">
        <v>102</v>
      </c>
      <c r="K46" s="9">
        <v>950000</v>
      </c>
      <c r="L46" s="9">
        <v>4727083</v>
      </c>
      <c r="M46" t="s">
        <v>21</v>
      </c>
    </row>
    <row r="47" spans="1:13" x14ac:dyDescent="0.3">
      <c r="A47">
        <v>46</v>
      </c>
      <c r="B47" t="s">
        <v>398</v>
      </c>
      <c r="C47" s="9">
        <v>8.5</v>
      </c>
      <c r="D47" t="s">
        <v>185</v>
      </c>
      <c r="E47" s="9">
        <v>1500</v>
      </c>
      <c r="F47" s="9">
        <v>1200000</v>
      </c>
      <c r="G47" t="s">
        <v>399</v>
      </c>
      <c r="H47" t="s">
        <v>400</v>
      </c>
      <c r="I47">
        <v>1995</v>
      </c>
      <c r="J47">
        <v>106</v>
      </c>
      <c r="K47" s="9">
        <v>6000000</v>
      </c>
      <c r="L47" s="9">
        <v>23341568</v>
      </c>
      <c r="M47" t="s">
        <v>402</v>
      </c>
    </row>
    <row r="48" spans="1:13" x14ac:dyDescent="0.3">
      <c r="A48">
        <v>47</v>
      </c>
      <c r="B48" t="s">
        <v>403</v>
      </c>
      <c r="C48" s="9">
        <v>8.5</v>
      </c>
      <c r="D48" t="s">
        <v>404</v>
      </c>
      <c r="E48" s="9">
        <v>909</v>
      </c>
      <c r="F48" s="9">
        <v>967000</v>
      </c>
      <c r="G48" t="s">
        <v>407</v>
      </c>
      <c r="H48" t="s">
        <v>407</v>
      </c>
      <c r="I48">
        <v>2011</v>
      </c>
      <c r="J48">
        <v>112</v>
      </c>
      <c r="K48" s="9">
        <v>9895833</v>
      </c>
      <c r="L48" s="9">
        <v>426590315</v>
      </c>
      <c r="M48" t="s">
        <v>412</v>
      </c>
    </row>
    <row r="49" spans="1:13" x14ac:dyDescent="0.3">
      <c r="A49">
        <v>48</v>
      </c>
      <c r="B49" t="s">
        <v>413</v>
      </c>
      <c r="C49" s="9">
        <v>8.5</v>
      </c>
      <c r="D49" t="s">
        <v>108</v>
      </c>
      <c r="E49" s="9">
        <v>677</v>
      </c>
      <c r="F49" s="9">
        <v>298000</v>
      </c>
      <c r="G49" t="s">
        <v>416</v>
      </c>
      <c r="H49" t="s">
        <v>416</v>
      </c>
      <c r="I49">
        <v>1988</v>
      </c>
      <c r="J49">
        <v>174</v>
      </c>
      <c r="K49" s="9">
        <v>5000000</v>
      </c>
      <c r="L49" s="9">
        <v>13020497</v>
      </c>
      <c r="M49" t="s">
        <v>420</v>
      </c>
    </row>
    <row r="50" spans="1:13" x14ac:dyDescent="0.3">
      <c r="A50">
        <v>49</v>
      </c>
      <c r="B50" t="s">
        <v>421</v>
      </c>
      <c r="C50" s="9">
        <v>8.5</v>
      </c>
      <c r="D50" t="s">
        <v>422</v>
      </c>
      <c r="E50" s="9">
        <v>403</v>
      </c>
      <c r="F50" s="9">
        <v>270000</v>
      </c>
      <c r="G50" t="s">
        <v>425</v>
      </c>
      <c r="H50" t="s">
        <v>425</v>
      </c>
      <c r="I50">
        <v>1936</v>
      </c>
      <c r="J50">
        <v>87</v>
      </c>
      <c r="K50" s="9">
        <v>1500000</v>
      </c>
      <c r="L50" s="9">
        <v>463618</v>
      </c>
      <c r="M50" t="s">
        <v>21</v>
      </c>
    </row>
    <row r="51" spans="1:13" x14ac:dyDescent="0.3">
      <c r="A51">
        <v>50</v>
      </c>
      <c r="B51" t="s">
        <v>430</v>
      </c>
      <c r="C51" s="9">
        <v>8.5</v>
      </c>
      <c r="D51" t="s">
        <v>431</v>
      </c>
      <c r="E51" s="9">
        <v>1900</v>
      </c>
      <c r="F51" s="9">
        <v>1000000</v>
      </c>
      <c r="G51" t="s">
        <v>433</v>
      </c>
      <c r="H51" t="s">
        <v>434</v>
      </c>
      <c r="I51">
        <v>1979</v>
      </c>
      <c r="J51">
        <v>117</v>
      </c>
      <c r="K51" s="9">
        <v>11000000</v>
      </c>
      <c r="L51" s="9">
        <v>108610231</v>
      </c>
      <c r="M51" t="s">
        <v>373</v>
      </c>
    </row>
    <row r="52" spans="1:13" x14ac:dyDescent="0.3">
      <c r="A52">
        <v>51</v>
      </c>
      <c r="B52" t="s">
        <v>438</v>
      </c>
      <c r="C52" s="9">
        <v>8.5</v>
      </c>
      <c r="D52" t="s">
        <v>439</v>
      </c>
      <c r="E52" s="9">
        <v>1000</v>
      </c>
      <c r="F52" s="9">
        <v>541000</v>
      </c>
      <c r="G52" t="s">
        <v>441</v>
      </c>
      <c r="H52" t="s">
        <v>442</v>
      </c>
      <c r="I52">
        <v>1954</v>
      </c>
      <c r="J52">
        <v>112</v>
      </c>
      <c r="K52" s="9">
        <v>1000000</v>
      </c>
      <c r="L52" s="9">
        <v>37905475</v>
      </c>
      <c r="M52" t="s">
        <v>21</v>
      </c>
    </row>
    <row r="53" spans="1:13" x14ac:dyDescent="0.3">
      <c r="A53">
        <v>52</v>
      </c>
      <c r="B53" t="s">
        <v>445</v>
      </c>
      <c r="C53" s="9">
        <v>8.5</v>
      </c>
      <c r="D53" t="s">
        <v>446</v>
      </c>
      <c r="E53" s="9">
        <v>899</v>
      </c>
      <c r="F53" s="9">
        <v>364000</v>
      </c>
      <c r="G53" t="s">
        <v>100</v>
      </c>
      <c r="H53" t="s">
        <v>449</v>
      </c>
      <c r="I53">
        <v>1968</v>
      </c>
      <c r="J53">
        <v>166</v>
      </c>
      <c r="K53" s="9">
        <v>5000000</v>
      </c>
      <c r="L53" s="9">
        <v>5435312</v>
      </c>
      <c r="M53" t="s">
        <v>453</v>
      </c>
    </row>
    <row r="54" spans="1:13" x14ac:dyDescent="0.3">
      <c r="A54">
        <v>53</v>
      </c>
      <c r="B54" t="s">
        <v>454</v>
      </c>
      <c r="C54" s="9">
        <v>8.5</v>
      </c>
      <c r="D54" t="s">
        <v>455</v>
      </c>
      <c r="E54" s="9">
        <v>1900</v>
      </c>
      <c r="F54" s="9">
        <v>1800000</v>
      </c>
      <c r="G54" t="s">
        <v>457</v>
      </c>
      <c r="H54" t="s">
        <v>457</v>
      </c>
      <c r="I54">
        <v>2012</v>
      </c>
      <c r="J54">
        <v>165</v>
      </c>
      <c r="K54" s="9">
        <v>100000000</v>
      </c>
      <c r="L54" s="9">
        <v>426076293</v>
      </c>
      <c r="M54" t="s">
        <v>21</v>
      </c>
    </row>
    <row r="55" spans="1:13" x14ac:dyDescent="0.3">
      <c r="A55">
        <v>54</v>
      </c>
      <c r="B55" t="s">
        <v>462</v>
      </c>
      <c r="C55" s="9">
        <v>8.5</v>
      </c>
      <c r="D55" t="s">
        <v>422</v>
      </c>
      <c r="E55" s="9">
        <v>391</v>
      </c>
      <c r="F55" s="9">
        <v>205000</v>
      </c>
      <c r="G55" t="s">
        <v>465</v>
      </c>
      <c r="H55" t="s">
        <v>465</v>
      </c>
      <c r="I55">
        <v>1931</v>
      </c>
      <c r="J55">
        <v>87</v>
      </c>
      <c r="K55" s="9">
        <v>1500000</v>
      </c>
      <c r="L55" s="9">
        <v>55154</v>
      </c>
      <c r="M55" t="s">
        <v>21</v>
      </c>
    </row>
    <row r="56" spans="1:13" x14ac:dyDescent="0.3">
      <c r="A56">
        <v>55</v>
      </c>
      <c r="B56" t="s">
        <v>468</v>
      </c>
      <c r="C56" s="9">
        <v>8.5</v>
      </c>
      <c r="D56" t="s">
        <v>469</v>
      </c>
      <c r="E56" s="9">
        <v>2600</v>
      </c>
      <c r="F56" s="9">
        <v>600000</v>
      </c>
      <c r="G56" t="s">
        <v>471</v>
      </c>
      <c r="H56" t="s">
        <v>471</v>
      </c>
      <c r="I56">
        <v>2024</v>
      </c>
      <c r="J56">
        <v>166</v>
      </c>
      <c r="K56" s="9">
        <v>190000000</v>
      </c>
      <c r="L56" s="9">
        <v>714644358</v>
      </c>
      <c r="M56" t="s">
        <v>475</v>
      </c>
    </row>
    <row r="57" spans="1:13" x14ac:dyDescent="0.3">
      <c r="A57">
        <v>56</v>
      </c>
      <c r="B57" t="s">
        <v>476</v>
      </c>
      <c r="C57" s="9">
        <v>8.4</v>
      </c>
      <c r="D57" t="s">
        <v>478</v>
      </c>
      <c r="E57" s="9">
        <v>1400</v>
      </c>
      <c r="F57" s="9">
        <v>735000</v>
      </c>
      <c r="G57" t="s">
        <v>27</v>
      </c>
      <c r="H57" t="s">
        <v>480</v>
      </c>
      <c r="I57">
        <v>1979</v>
      </c>
      <c r="J57">
        <v>147</v>
      </c>
      <c r="K57" s="9">
        <v>31500000</v>
      </c>
      <c r="L57" s="9">
        <v>105086099</v>
      </c>
      <c r="M57" t="s">
        <v>21</v>
      </c>
    </row>
    <row r="58" spans="1:13" x14ac:dyDescent="0.3">
      <c r="A58">
        <v>57</v>
      </c>
      <c r="B58" t="s">
        <v>484</v>
      </c>
      <c r="C58" s="9">
        <v>8.4</v>
      </c>
      <c r="D58" t="s">
        <v>485</v>
      </c>
      <c r="E58" s="9">
        <v>2500</v>
      </c>
      <c r="F58" s="9">
        <v>1400000</v>
      </c>
      <c r="G58" t="s">
        <v>487</v>
      </c>
      <c r="H58" t="s">
        <v>487</v>
      </c>
      <c r="I58">
        <v>2000</v>
      </c>
      <c r="J58">
        <v>113</v>
      </c>
      <c r="K58" s="9">
        <v>9000000</v>
      </c>
      <c r="L58" s="9">
        <v>40047236</v>
      </c>
      <c r="M58" t="s">
        <v>21</v>
      </c>
    </row>
    <row r="59" spans="1:13" x14ac:dyDescent="0.3">
      <c r="A59">
        <v>58</v>
      </c>
      <c r="B59" t="s">
        <v>491</v>
      </c>
      <c r="C59" s="9">
        <v>8.4</v>
      </c>
      <c r="D59" t="s">
        <v>492</v>
      </c>
      <c r="E59" s="9">
        <v>1500</v>
      </c>
      <c r="F59" s="9">
        <v>1200000</v>
      </c>
      <c r="G59" t="s">
        <v>493</v>
      </c>
      <c r="H59" t="s">
        <v>493</v>
      </c>
      <c r="I59">
        <v>2008</v>
      </c>
      <c r="J59">
        <v>98</v>
      </c>
      <c r="K59" s="9">
        <v>180000000</v>
      </c>
      <c r="L59" s="9">
        <v>527403656</v>
      </c>
      <c r="M59" t="s">
        <v>497</v>
      </c>
    </row>
    <row r="60" spans="1:13" x14ac:dyDescent="0.3">
      <c r="A60">
        <v>59</v>
      </c>
      <c r="B60" t="s">
        <v>498</v>
      </c>
      <c r="C60" s="9">
        <v>8.4</v>
      </c>
      <c r="D60" t="s">
        <v>499</v>
      </c>
      <c r="E60" s="9">
        <v>1200</v>
      </c>
      <c r="F60" s="9">
        <v>1100000</v>
      </c>
      <c r="G60" t="s">
        <v>500</v>
      </c>
      <c r="H60" t="s">
        <v>501</v>
      </c>
      <c r="I60">
        <v>1981</v>
      </c>
      <c r="J60">
        <v>115</v>
      </c>
      <c r="K60" s="9">
        <v>18000000</v>
      </c>
      <c r="L60" s="9">
        <v>389925971</v>
      </c>
      <c r="M60" t="s">
        <v>21</v>
      </c>
    </row>
    <row r="61" spans="1:13" x14ac:dyDescent="0.3">
      <c r="A61">
        <v>60</v>
      </c>
      <c r="B61" t="s">
        <v>505</v>
      </c>
      <c r="C61" s="9">
        <v>8.4</v>
      </c>
      <c r="D61" t="s">
        <v>439</v>
      </c>
      <c r="E61" s="9">
        <v>599</v>
      </c>
      <c r="F61" s="9">
        <v>424000</v>
      </c>
      <c r="G61" t="s">
        <v>508</v>
      </c>
      <c r="H61" t="s">
        <v>508</v>
      </c>
      <c r="I61">
        <v>2006</v>
      </c>
      <c r="J61">
        <v>137</v>
      </c>
      <c r="K61" s="9">
        <v>2000000</v>
      </c>
      <c r="L61" s="9">
        <v>77672685</v>
      </c>
      <c r="M61" t="s">
        <v>511</v>
      </c>
    </row>
    <row r="62" spans="1:13" x14ac:dyDescent="0.3">
      <c r="A62">
        <v>61</v>
      </c>
      <c r="B62" t="s">
        <v>512</v>
      </c>
      <c r="C62" s="9">
        <v>8.4</v>
      </c>
      <c r="D62" t="s">
        <v>253</v>
      </c>
      <c r="E62" s="9">
        <v>4600</v>
      </c>
      <c r="F62" s="9">
        <v>1300000</v>
      </c>
      <c r="G62" t="s">
        <v>513</v>
      </c>
      <c r="H62" t="s">
        <v>514</v>
      </c>
      <c r="I62">
        <v>2018</v>
      </c>
      <c r="J62">
        <v>149</v>
      </c>
      <c r="K62" s="9">
        <v>321000000</v>
      </c>
      <c r="L62" s="9">
        <v>2052415039</v>
      </c>
      <c r="M62" t="s">
        <v>519</v>
      </c>
    </row>
    <row r="63" spans="1:13" x14ac:dyDescent="0.3">
      <c r="A63">
        <v>62</v>
      </c>
      <c r="B63" t="s">
        <v>520</v>
      </c>
      <c r="C63" s="9">
        <v>8.4</v>
      </c>
      <c r="D63" t="s">
        <v>521</v>
      </c>
      <c r="E63" s="9">
        <v>782</v>
      </c>
      <c r="F63" s="9">
        <v>247000</v>
      </c>
      <c r="G63" t="s">
        <v>524</v>
      </c>
      <c r="H63" t="s">
        <v>525</v>
      </c>
      <c r="I63">
        <v>1950</v>
      </c>
      <c r="J63">
        <v>110</v>
      </c>
      <c r="K63" s="9">
        <v>1752000</v>
      </c>
      <c r="L63" s="9">
        <v>309467</v>
      </c>
      <c r="M63" t="s">
        <v>21</v>
      </c>
    </row>
    <row r="64" spans="1:13" x14ac:dyDescent="0.3">
      <c r="A64">
        <v>63</v>
      </c>
      <c r="B64" t="s">
        <v>529</v>
      </c>
      <c r="C64" s="9">
        <v>8.4</v>
      </c>
      <c r="D64" t="s">
        <v>530</v>
      </c>
      <c r="E64" s="9">
        <v>2200</v>
      </c>
      <c r="F64" s="9">
        <v>717000</v>
      </c>
      <c r="G64" t="s">
        <v>532</v>
      </c>
      <c r="H64" t="s">
        <v>533</v>
      </c>
      <c r="I64">
        <v>2018</v>
      </c>
      <c r="J64">
        <v>117</v>
      </c>
      <c r="K64" s="9">
        <v>90000000</v>
      </c>
      <c r="L64" s="9">
        <v>393602435</v>
      </c>
      <c r="M64" t="s">
        <v>535</v>
      </c>
    </row>
    <row r="65" spans="1:13" x14ac:dyDescent="0.3">
      <c r="A65">
        <v>64</v>
      </c>
      <c r="B65" t="s">
        <v>536</v>
      </c>
      <c r="C65" s="9">
        <v>8.4</v>
      </c>
      <c r="D65" t="s">
        <v>223</v>
      </c>
      <c r="E65" s="9">
        <v>564</v>
      </c>
      <c r="F65" s="9">
        <v>224000</v>
      </c>
      <c r="G65" t="s">
        <v>539</v>
      </c>
      <c r="H65" t="s">
        <v>539</v>
      </c>
      <c r="I65">
        <v>1957</v>
      </c>
      <c r="J65">
        <v>88</v>
      </c>
      <c r="K65" s="9">
        <v>935000</v>
      </c>
      <c r="L65" s="9">
        <v>8290</v>
      </c>
      <c r="M65" t="s">
        <v>21</v>
      </c>
    </row>
    <row r="66" spans="1:13" x14ac:dyDescent="0.3">
      <c r="A66">
        <v>65</v>
      </c>
      <c r="B66" t="s">
        <v>542</v>
      </c>
      <c r="C66" s="9">
        <v>8.4</v>
      </c>
      <c r="D66" t="s">
        <v>185</v>
      </c>
      <c r="E66" s="9">
        <v>394</v>
      </c>
      <c r="F66" s="9">
        <v>148000</v>
      </c>
      <c r="G66" t="s">
        <v>524</v>
      </c>
      <c r="H66" t="s">
        <v>545</v>
      </c>
      <c r="I66">
        <v>1957</v>
      </c>
      <c r="J66">
        <v>116</v>
      </c>
      <c r="K66" s="9">
        <v>3000000</v>
      </c>
      <c r="L66" s="9">
        <v>7903</v>
      </c>
      <c r="M66" t="s">
        <v>21</v>
      </c>
    </row>
    <row r="67" spans="1:13" x14ac:dyDescent="0.3">
      <c r="A67">
        <v>66</v>
      </c>
      <c r="B67" t="s">
        <v>547</v>
      </c>
      <c r="C67" s="9">
        <v>8.4</v>
      </c>
      <c r="D67" t="s">
        <v>548</v>
      </c>
      <c r="E67" s="9">
        <v>2300</v>
      </c>
      <c r="F67" s="9">
        <v>1200000</v>
      </c>
      <c r="G67" t="s">
        <v>549</v>
      </c>
      <c r="H67" t="s">
        <v>550</v>
      </c>
      <c r="I67">
        <v>1980</v>
      </c>
      <c r="J67">
        <v>146</v>
      </c>
      <c r="K67" s="9">
        <v>19000000</v>
      </c>
      <c r="L67" s="9">
        <v>47962534</v>
      </c>
      <c r="M67" t="s">
        <v>373</v>
      </c>
    </row>
    <row r="68" spans="1:13" x14ac:dyDescent="0.3">
      <c r="A68">
        <v>67</v>
      </c>
      <c r="B68" t="s">
        <v>553</v>
      </c>
      <c r="C68" s="9">
        <v>8.4</v>
      </c>
      <c r="D68" t="s">
        <v>554</v>
      </c>
      <c r="E68" s="9">
        <v>352</v>
      </c>
      <c r="F68" s="9">
        <v>247000</v>
      </c>
      <c r="G68" t="s">
        <v>425</v>
      </c>
      <c r="H68" t="s">
        <v>425</v>
      </c>
      <c r="I68">
        <v>1940</v>
      </c>
      <c r="J68">
        <v>125</v>
      </c>
      <c r="K68" s="9">
        <v>2000000</v>
      </c>
      <c r="L68" s="9">
        <v>972212</v>
      </c>
      <c r="M68" t="s">
        <v>21</v>
      </c>
    </row>
    <row r="69" spans="1:13" x14ac:dyDescent="0.3">
      <c r="A69">
        <v>68</v>
      </c>
      <c r="B69" t="s">
        <v>559</v>
      </c>
      <c r="C69" s="9">
        <v>8.8000000000000007</v>
      </c>
      <c r="D69" t="s">
        <v>1180</v>
      </c>
      <c r="E69" s="9">
        <v>986</v>
      </c>
      <c r="F69" s="9">
        <v>143000</v>
      </c>
      <c r="G69" t="s">
        <v>562</v>
      </c>
      <c r="H69" t="s">
        <v>562</v>
      </c>
      <c r="I69">
        <v>2023</v>
      </c>
      <c r="J69">
        <v>147</v>
      </c>
      <c r="K69" s="9" t="s">
        <v>360</v>
      </c>
      <c r="L69" s="9">
        <v>138288</v>
      </c>
      <c r="M69" t="s">
        <v>564</v>
      </c>
    </row>
    <row r="70" spans="1:13" x14ac:dyDescent="0.3">
      <c r="A70">
        <v>69</v>
      </c>
      <c r="B70" t="s">
        <v>565</v>
      </c>
      <c r="C70" s="9">
        <v>8.4</v>
      </c>
      <c r="D70" t="s">
        <v>566</v>
      </c>
      <c r="E70" s="9">
        <v>1600</v>
      </c>
      <c r="F70" s="9">
        <v>802000</v>
      </c>
      <c r="G70" t="s">
        <v>568</v>
      </c>
      <c r="H70" t="s">
        <v>568</v>
      </c>
      <c r="I70">
        <v>1986</v>
      </c>
      <c r="J70">
        <v>137</v>
      </c>
      <c r="K70" s="9">
        <v>18500000</v>
      </c>
      <c r="L70" s="9">
        <v>131060248</v>
      </c>
      <c r="M70" t="s">
        <v>373</v>
      </c>
    </row>
    <row r="71" spans="1:13" x14ac:dyDescent="0.3">
      <c r="A71">
        <v>70</v>
      </c>
      <c r="B71" t="s">
        <v>572</v>
      </c>
      <c r="C71" s="9">
        <v>8.4</v>
      </c>
      <c r="D71" t="s">
        <v>573</v>
      </c>
      <c r="E71" s="9">
        <v>2200</v>
      </c>
      <c r="F71" s="9">
        <v>1700000</v>
      </c>
      <c r="G71" t="s">
        <v>457</v>
      </c>
      <c r="H71" t="s">
        <v>457</v>
      </c>
      <c r="I71">
        <v>2009</v>
      </c>
      <c r="J71">
        <v>153</v>
      </c>
      <c r="K71" s="9">
        <v>70000000</v>
      </c>
      <c r="L71" s="9">
        <v>321460744</v>
      </c>
      <c r="M71" t="s">
        <v>402</v>
      </c>
    </row>
    <row r="72" spans="1:13" x14ac:dyDescent="0.3">
      <c r="A72">
        <v>71</v>
      </c>
      <c r="B72" t="s">
        <v>577</v>
      </c>
      <c r="C72" s="9">
        <v>8.4</v>
      </c>
      <c r="D72" t="s">
        <v>578</v>
      </c>
      <c r="E72" s="9">
        <v>4000</v>
      </c>
      <c r="F72" s="9">
        <v>1900000</v>
      </c>
      <c r="G72" t="s">
        <v>37</v>
      </c>
      <c r="H72" t="s">
        <v>38</v>
      </c>
      <c r="I72">
        <v>2012</v>
      </c>
      <c r="J72">
        <v>164</v>
      </c>
      <c r="K72" s="9">
        <v>250000000</v>
      </c>
      <c r="L72" s="9">
        <v>1114976407</v>
      </c>
      <c r="M72" t="s">
        <v>43</v>
      </c>
    </row>
    <row r="73" spans="1:13" x14ac:dyDescent="0.3">
      <c r="A73">
        <v>72</v>
      </c>
      <c r="B73" t="s">
        <v>583</v>
      </c>
      <c r="C73" s="9">
        <v>8.4</v>
      </c>
      <c r="D73" t="s">
        <v>584</v>
      </c>
      <c r="E73" s="9">
        <v>1400</v>
      </c>
      <c r="F73" s="9">
        <v>638000</v>
      </c>
      <c r="G73" t="s">
        <v>586</v>
      </c>
      <c r="H73" t="s">
        <v>587</v>
      </c>
      <c r="I73">
        <v>2017</v>
      </c>
      <c r="J73">
        <v>105</v>
      </c>
      <c r="K73" s="9">
        <v>175000000</v>
      </c>
      <c r="L73" s="9">
        <v>814641172</v>
      </c>
      <c r="M73" t="s">
        <v>592</v>
      </c>
    </row>
    <row r="74" spans="1:13" x14ac:dyDescent="0.3">
      <c r="A74">
        <v>73</v>
      </c>
      <c r="B74" t="s">
        <v>593</v>
      </c>
      <c r="C74" s="9">
        <v>8.4</v>
      </c>
      <c r="D74" t="s">
        <v>594</v>
      </c>
      <c r="E74" s="9">
        <v>786</v>
      </c>
      <c r="F74" s="9">
        <v>444000</v>
      </c>
      <c r="G74" t="s">
        <v>597</v>
      </c>
      <c r="H74" t="s">
        <v>598</v>
      </c>
      <c r="I74">
        <v>1984</v>
      </c>
      <c r="J74">
        <v>160</v>
      </c>
      <c r="K74" s="9">
        <v>18000000</v>
      </c>
      <c r="L74" s="9">
        <v>52108314</v>
      </c>
      <c r="M74" t="s">
        <v>260</v>
      </c>
    </row>
    <row r="75" spans="1:13" x14ac:dyDescent="0.3">
      <c r="A75">
        <v>74</v>
      </c>
      <c r="B75" t="s">
        <v>602</v>
      </c>
      <c r="C75" s="9">
        <v>8.3000000000000007</v>
      </c>
      <c r="D75" t="s">
        <v>604</v>
      </c>
      <c r="E75" s="9">
        <v>818</v>
      </c>
      <c r="F75" s="9">
        <v>1100000</v>
      </c>
      <c r="G75" t="s">
        <v>606</v>
      </c>
      <c r="H75" t="s">
        <v>606</v>
      </c>
      <c r="I75">
        <v>1995</v>
      </c>
      <c r="J75">
        <v>81</v>
      </c>
      <c r="K75" s="9">
        <v>30000000</v>
      </c>
      <c r="L75" s="9">
        <v>394436586</v>
      </c>
      <c r="M75" t="s">
        <v>21</v>
      </c>
    </row>
    <row r="76" spans="1:13" x14ac:dyDescent="0.3">
      <c r="A76">
        <v>75</v>
      </c>
      <c r="B76" t="s">
        <v>610</v>
      </c>
      <c r="C76" s="9">
        <v>8.4</v>
      </c>
      <c r="D76" t="s">
        <v>253</v>
      </c>
      <c r="E76" s="9">
        <v>9600</v>
      </c>
      <c r="F76" s="9">
        <v>1300000</v>
      </c>
      <c r="G76" t="s">
        <v>513</v>
      </c>
      <c r="H76" t="s">
        <v>514</v>
      </c>
      <c r="I76">
        <v>2019</v>
      </c>
      <c r="J76">
        <v>181</v>
      </c>
      <c r="K76" s="9">
        <v>356000000</v>
      </c>
      <c r="L76" s="9">
        <v>2799439100</v>
      </c>
      <c r="M76" t="s">
        <v>21</v>
      </c>
    </row>
    <row r="77" spans="1:13" x14ac:dyDescent="0.3">
      <c r="A77">
        <v>76</v>
      </c>
      <c r="B77" t="s">
        <v>615</v>
      </c>
      <c r="C77" s="9">
        <v>8.3000000000000007</v>
      </c>
      <c r="D77" t="s">
        <v>616</v>
      </c>
      <c r="E77" s="9">
        <v>1300</v>
      </c>
      <c r="F77" s="9">
        <v>669000</v>
      </c>
      <c r="G77" t="s">
        <v>618</v>
      </c>
      <c r="H77" t="s">
        <v>619</v>
      </c>
      <c r="I77">
        <v>2003</v>
      </c>
      <c r="J77">
        <v>120</v>
      </c>
      <c r="K77" s="9">
        <v>3000000</v>
      </c>
      <c r="L77" s="9">
        <v>17592355</v>
      </c>
      <c r="M77" t="s">
        <v>310</v>
      </c>
    </row>
    <row r="78" spans="1:13" x14ac:dyDescent="0.3">
      <c r="A78">
        <v>77</v>
      </c>
      <c r="B78" t="s">
        <v>622</v>
      </c>
      <c r="C78" s="9">
        <v>8.3000000000000007</v>
      </c>
      <c r="D78" t="s">
        <v>623</v>
      </c>
      <c r="E78" s="9">
        <v>1100</v>
      </c>
      <c r="F78" s="9">
        <v>534000</v>
      </c>
      <c r="G78" t="s">
        <v>625</v>
      </c>
      <c r="H78" t="s">
        <v>625</v>
      </c>
      <c r="I78">
        <v>1964</v>
      </c>
      <c r="J78">
        <v>95</v>
      </c>
      <c r="K78" s="9">
        <v>1800000</v>
      </c>
      <c r="L78" s="9">
        <v>9631984</v>
      </c>
      <c r="M78" t="s">
        <v>373</v>
      </c>
    </row>
    <row r="79" spans="1:13" x14ac:dyDescent="0.3">
      <c r="A79">
        <v>78</v>
      </c>
      <c r="B79" t="s">
        <v>403</v>
      </c>
      <c r="C79" s="9">
        <v>8.3000000000000007</v>
      </c>
      <c r="D79" t="s">
        <v>108</v>
      </c>
      <c r="E79" s="9">
        <v>1100</v>
      </c>
      <c r="F79" s="9">
        <v>1100000</v>
      </c>
      <c r="G79" t="s">
        <v>630</v>
      </c>
      <c r="H79" t="s">
        <v>631</v>
      </c>
      <c r="I79">
        <v>1997</v>
      </c>
      <c r="J79">
        <v>126</v>
      </c>
      <c r="K79" s="9">
        <v>10000000</v>
      </c>
      <c r="L79" s="9">
        <v>225933435</v>
      </c>
      <c r="M79" t="s">
        <v>21</v>
      </c>
    </row>
    <row r="80" spans="1:13" x14ac:dyDescent="0.3">
      <c r="A80">
        <v>79</v>
      </c>
      <c r="B80" t="s">
        <v>635</v>
      </c>
      <c r="C80" s="9">
        <v>8.3000000000000007</v>
      </c>
      <c r="D80" t="s">
        <v>12</v>
      </c>
      <c r="E80" s="9">
        <v>3100</v>
      </c>
      <c r="F80" s="9">
        <v>1200000</v>
      </c>
      <c r="G80" t="s">
        <v>636</v>
      </c>
      <c r="H80" t="s">
        <v>637</v>
      </c>
      <c r="I80">
        <v>1999</v>
      </c>
      <c r="J80">
        <v>122</v>
      </c>
      <c r="K80" s="9">
        <v>15000000</v>
      </c>
      <c r="L80" s="9">
        <v>356296601</v>
      </c>
      <c r="M80" t="s">
        <v>21</v>
      </c>
    </row>
    <row r="81" spans="1:13" x14ac:dyDescent="0.3">
      <c r="A81">
        <v>80</v>
      </c>
      <c r="B81" t="s">
        <v>641</v>
      </c>
      <c r="C81" s="9">
        <v>8.4</v>
      </c>
      <c r="D81" t="s">
        <v>223</v>
      </c>
      <c r="E81" s="9">
        <v>611</v>
      </c>
      <c r="F81" s="9">
        <v>277000</v>
      </c>
      <c r="G81" t="s">
        <v>644</v>
      </c>
      <c r="H81" t="s">
        <v>644</v>
      </c>
      <c r="I81">
        <v>1981</v>
      </c>
      <c r="J81">
        <v>149</v>
      </c>
      <c r="K81" s="9">
        <v>17112299</v>
      </c>
      <c r="L81" s="9">
        <v>11488778</v>
      </c>
      <c r="M81" t="s">
        <v>647</v>
      </c>
    </row>
    <row r="82" spans="1:13" x14ac:dyDescent="0.3">
      <c r="A82">
        <v>81</v>
      </c>
      <c r="B82" t="s">
        <v>648</v>
      </c>
      <c r="C82" s="9">
        <v>8.3000000000000007</v>
      </c>
      <c r="D82" t="s">
        <v>649</v>
      </c>
      <c r="E82" s="9">
        <v>1500</v>
      </c>
      <c r="F82" s="9">
        <v>1100000</v>
      </c>
      <c r="G82" t="s">
        <v>650</v>
      </c>
      <c r="H82" t="s">
        <v>651</v>
      </c>
      <c r="I82">
        <v>1995</v>
      </c>
      <c r="J82">
        <v>178</v>
      </c>
      <c r="K82" s="9">
        <v>72000000</v>
      </c>
      <c r="L82" s="9">
        <v>213216216</v>
      </c>
      <c r="M82" t="s">
        <v>21</v>
      </c>
    </row>
    <row r="83" spans="1:13" x14ac:dyDescent="0.3">
      <c r="A83">
        <v>82</v>
      </c>
      <c r="B83" t="s">
        <v>654</v>
      </c>
      <c r="C83" s="9">
        <v>8.3000000000000007</v>
      </c>
      <c r="D83" t="s">
        <v>655</v>
      </c>
      <c r="E83" s="9">
        <v>860</v>
      </c>
      <c r="F83" s="9">
        <v>454000</v>
      </c>
      <c r="G83" t="s">
        <v>277</v>
      </c>
      <c r="H83" t="s">
        <v>277</v>
      </c>
      <c r="I83">
        <v>1997</v>
      </c>
      <c r="J83">
        <v>133</v>
      </c>
      <c r="K83" s="9">
        <v>15947904</v>
      </c>
      <c r="L83" s="9">
        <v>170503609</v>
      </c>
      <c r="M83" t="s">
        <v>212</v>
      </c>
    </row>
    <row r="84" spans="1:13" x14ac:dyDescent="0.3">
      <c r="A84">
        <v>83</v>
      </c>
      <c r="B84" t="s">
        <v>660</v>
      </c>
      <c r="C84" s="9">
        <v>8.4</v>
      </c>
      <c r="D84" t="s">
        <v>661</v>
      </c>
      <c r="E84" s="9">
        <v>1000</v>
      </c>
      <c r="F84" s="9">
        <v>348000</v>
      </c>
      <c r="G84" t="s">
        <v>663</v>
      </c>
      <c r="H84" t="s">
        <v>663</v>
      </c>
      <c r="I84">
        <v>2016</v>
      </c>
      <c r="J84">
        <v>106</v>
      </c>
      <c r="K84" s="9">
        <v>2458635</v>
      </c>
      <c r="L84" s="9">
        <v>405340703</v>
      </c>
      <c r="M84" t="s">
        <v>212</v>
      </c>
    </row>
    <row r="85" spans="1:13" x14ac:dyDescent="0.3">
      <c r="A85">
        <v>84</v>
      </c>
      <c r="B85" t="s">
        <v>667</v>
      </c>
      <c r="C85" s="9">
        <v>8.4</v>
      </c>
      <c r="D85" t="s">
        <v>185</v>
      </c>
      <c r="E85" s="9">
        <v>180</v>
      </c>
      <c r="F85" s="9">
        <v>58000</v>
      </c>
      <c r="G85" t="s">
        <v>670</v>
      </c>
      <c r="H85" t="s">
        <v>671</v>
      </c>
      <c r="I85">
        <v>1963</v>
      </c>
      <c r="J85">
        <v>143</v>
      </c>
      <c r="K85" s="9">
        <v>1528341</v>
      </c>
      <c r="L85" s="9">
        <v>64215</v>
      </c>
      <c r="M85" t="s">
        <v>212</v>
      </c>
    </row>
    <row r="86" spans="1:13" x14ac:dyDescent="0.3">
      <c r="A86">
        <v>85</v>
      </c>
      <c r="B86" t="s">
        <v>676</v>
      </c>
      <c r="C86" s="9">
        <v>8.4</v>
      </c>
      <c r="D86" t="s">
        <v>404</v>
      </c>
      <c r="E86" s="9">
        <v>1000</v>
      </c>
      <c r="F86" s="9">
        <v>453000</v>
      </c>
      <c r="G86" t="s">
        <v>678</v>
      </c>
      <c r="H86" t="s">
        <v>679</v>
      </c>
      <c r="I86">
        <v>2009</v>
      </c>
      <c r="J86">
        <v>170</v>
      </c>
      <c r="K86" s="9">
        <v>6349573</v>
      </c>
      <c r="L86" s="9">
        <v>60262836</v>
      </c>
      <c r="M86" t="s">
        <v>564</v>
      </c>
    </row>
    <row r="87" spans="1:13" x14ac:dyDescent="0.3">
      <c r="A87">
        <v>86</v>
      </c>
      <c r="B87" t="s">
        <v>683</v>
      </c>
      <c r="C87" s="9">
        <v>8.3000000000000007</v>
      </c>
      <c r="D87" t="s">
        <v>337</v>
      </c>
      <c r="E87" s="9">
        <v>11600</v>
      </c>
      <c r="F87" s="9">
        <v>1600000</v>
      </c>
      <c r="G87" t="s">
        <v>685</v>
      </c>
      <c r="H87" t="s">
        <v>685</v>
      </c>
      <c r="I87">
        <v>2019</v>
      </c>
      <c r="J87">
        <v>122</v>
      </c>
      <c r="K87" s="9">
        <v>55000000</v>
      </c>
      <c r="L87" s="9">
        <v>1078958629</v>
      </c>
      <c r="M87" t="s">
        <v>687</v>
      </c>
    </row>
    <row r="88" spans="1:13" x14ac:dyDescent="0.3">
      <c r="A88">
        <v>87</v>
      </c>
      <c r="B88" t="s">
        <v>688</v>
      </c>
      <c r="C88" s="9">
        <v>8.3000000000000007</v>
      </c>
      <c r="D88" t="s">
        <v>24</v>
      </c>
      <c r="E88" s="9">
        <v>891</v>
      </c>
      <c r="F88" s="9">
        <v>391000</v>
      </c>
      <c r="G88" t="s">
        <v>691</v>
      </c>
      <c r="H88" t="s">
        <v>692</v>
      </c>
      <c r="I88">
        <v>1984</v>
      </c>
      <c r="J88">
        <v>229</v>
      </c>
      <c r="K88" s="9">
        <v>30000000</v>
      </c>
      <c r="L88" s="9">
        <v>5476126</v>
      </c>
      <c r="M88" t="s">
        <v>453</v>
      </c>
    </row>
    <row r="89" spans="1:13" x14ac:dyDescent="0.3">
      <c r="A89">
        <v>88</v>
      </c>
      <c r="B89" t="s">
        <v>695</v>
      </c>
      <c r="C89" s="9">
        <v>8.4</v>
      </c>
      <c r="D89" t="s">
        <v>12</v>
      </c>
      <c r="E89" s="9">
        <v>518</v>
      </c>
      <c r="F89" s="9">
        <v>114000</v>
      </c>
      <c r="G89" t="s">
        <v>698</v>
      </c>
      <c r="H89" t="s">
        <v>698</v>
      </c>
      <c r="I89">
        <v>2018</v>
      </c>
      <c r="J89">
        <v>126</v>
      </c>
      <c r="K89" s="9">
        <v>4000000</v>
      </c>
      <c r="L89" s="9">
        <v>64417003</v>
      </c>
      <c r="M89" t="s">
        <v>701</v>
      </c>
    </row>
    <row r="90" spans="1:13" x14ac:dyDescent="0.3">
      <c r="A90">
        <v>89</v>
      </c>
      <c r="B90" t="s">
        <v>702</v>
      </c>
      <c r="C90" s="9">
        <v>8.3000000000000007</v>
      </c>
      <c r="D90" t="s">
        <v>703</v>
      </c>
      <c r="E90" s="9">
        <v>842</v>
      </c>
      <c r="F90" s="9">
        <v>270000</v>
      </c>
      <c r="G90" t="s">
        <v>705</v>
      </c>
      <c r="H90" t="s">
        <v>706</v>
      </c>
      <c r="I90">
        <v>1952</v>
      </c>
      <c r="J90">
        <v>103</v>
      </c>
      <c r="K90" s="9">
        <v>2540800</v>
      </c>
      <c r="L90" s="9">
        <v>2093659</v>
      </c>
      <c r="M90" t="s">
        <v>21</v>
      </c>
    </row>
    <row r="91" spans="1:13" x14ac:dyDescent="0.3">
      <c r="A91">
        <v>90</v>
      </c>
      <c r="B91" t="s">
        <v>711</v>
      </c>
      <c r="C91" s="9">
        <v>8.3000000000000007</v>
      </c>
      <c r="D91" t="s">
        <v>712</v>
      </c>
      <c r="E91" s="9">
        <v>705</v>
      </c>
      <c r="F91" s="9">
        <v>109000</v>
      </c>
      <c r="G91" t="s">
        <v>715</v>
      </c>
      <c r="H91" t="s">
        <v>716</v>
      </c>
      <c r="I91">
        <v>1985</v>
      </c>
      <c r="J91">
        <v>142</v>
      </c>
      <c r="K91" s="9" t="s">
        <v>360</v>
      </c>
      <c r="L91" s="9">
        <v>20929648</v>
      </c>
      <c r="M91" t="s">
        <v>718</v>
      </c>
    </row>
    <row r="92" spans="1:13" x14ac:dyDescent="0.3">
      <c r="A92">
        <v>91</v>
      </c>
      <c r="B92" t="s">
        <v>719</v>
      </c>
      <c r="C92" s="9">
        <v>8.3000000000000007</v>
      </c>
      <c r="D92" t="s">
        <v>12</v>
      </c>
      <c r="E92" s="9">
        <v>2500</v>
      </c>
      <c r="F92" s="9">
        <v>930000</v>
      </c>
      <c r="G92" t="s">
        <v>721</v>
      </c>
      <c r="H92" t="s">
        <v>722</v>
      </c>
      <c r="I92">
        <v>2000</v>
      </c>
      <c r="J92">
        <v>102</v>
      </c>
      <c r="K92" s="9">
        <v>4500000</v>
      </c>
      <c r="L92" s="9">
        <v>7391471</v>
      </c>
      <c r="M92" t="s">
        <v>21</v>
      </c>
    </row>
    <row r="93" spans="1:13" x14ac:dyDescent="0.3">
      <c r="A93">
        <v>92</v>
      </c>
      <c r="B93" t="s">
        <v>725</v>
      </c>
      <c r="C93" s="9">
        <v>8.3000000000000007</v>
      </c>
      <c r="D93" t="s">
        <v>604</v>
      </c>
      <c r="E93" s="9">
        <v>1000</v>
      </c>
      <c r="F93" s="9">
        <v>923000</v>
      </c>
      <c r="G93" t="s">
        <v>727</v>
      </c>
      <c r="H93" t="s">
        <v>728</v>
      </c>
      <c r="I93">
        <v>2010</v>
      </c>
      <c r="J93">
        <v>103</v>
      </c>
      <c r="K93" s="9">
        <v>200000000</v>
      </c>
      <c r="L93" s="9">
        <v>1067316101</v>
      </c>
      <c r="M93" t="s">
        <v>21</v>
      </c>
    </row>
    <row r="94" spans="1:13" x14ac:dyDescent="0.3">
      <c r="A94">
        <v>93</v>
      </c>
      <c r="B94" t="s">
        <v>731</v>
      </c>
      <c r="C94" s="9">
        <v>8.3000000000000007</v>
      </c>
      <c r="D94" t="s">
        <v>140</v>
      </c>
      <c r="E94" s="9">
        <v>1000</v>
      </c>
      <c r="F94" s="9">
        <v>1200000</v>
      </c>
      <c r="G94" t="s">
        <v>732</v>
      </c>
      <c r="H94" t="s">
        <v>733</v>
      </c>
      <c r="I94">
        <v>1983</v>
      </c>
      <c r="J94">
        <v>131</v>
      </c>
      <c r="K94" s="9">
        <v>32500000</v>
      </c>
      <c r="L94" s="9">
        <v>482466382</v>
      </c>
      <c r="M94" t="s">
        <v>21</v>
      </c>
    </row>
    <row r="95" spans="1:13" x14ac:dyDescent="0.3">
      <c r="A95">
        <v>94</v>
      </c>
      <c r="B95" t="s">
        <v>738</v>
      </c>
      <c r="C95" s="9">
        <v>8.3000000000000007</v>
      </c>
      <c r="D95" t="s">
        <v>12</v>
      </c>
      <c r="E95" s="9">
        <v>614</v>
      </c>
      <c r="F95" s="9">
        <v>383000</v>
      </c>
      <c r="G95" t="s">
        <v>741</v>
      </c>
      <c r="H95" t="s">
        <v>741</v>
      </c>
      <c r="I95">
        <v>2012</v>
      </c>
      <c r="J95">
        <v>115</v>
      </c>
      <c r="K95" s="9">
        <v>142857143</v>
      </c>
      <c r="L95" s="9">
        <v>15886373</v>
      </c>
      <c r="M95" t="s">
        <v>744</v>
      </c>
    </row>
    <row r="96" spans="1:13" x14ac:dyDescent="0.3">
      <c r="A96">
        <v>95</v>
      </c>
      <c r="B96" t="s">
        <v>745</v>
      </c>
      <c r="C96" s="9">
        <v>8.3000000000000007</v>
      </c>
      <c r="D96" t="s">
        <v>746</v>
      </c>
      <c r="E96" s="9">
        <v>2100</v>
      </c>
      <c r="F96" s="9">
        <v>1100000</v>
      </c>
      <c r="G96" t="s">
        <v>747</v>
      </c>
      <c r="H96" t="s">
        <v>748</v>
      </c>
      <c r="I96">
        <v>2004</v>
      </c>
      <c r="J96">
        <v>108</v>
      </c>
      <c r="K96" s="9">
        <v>20000000</v>
      </c>
      <c r="L96" s="9">
        <v>73380075</v>
      </c>
      <c r="M96" t="s">
        <v>21</v>
      </c>
    </row>
    <row r="97" spans="1:13" x14ac:dyDescent="0.3">
      <c r="A97">
        <v>96</v>
      </c>
      <c r="B97" t="s">
        <v>752</v>
      </c>
      <c r="C97" s="9">
        <v>8.3000000000000007</v>
      </c>
      <c r="D97" t="s">
        <v>12</v>
      </c>
      <c r="E97" s="9">
        <v>302</v>
      </c>
      <c r="F97" s="9">
        <v>95000</v>
      </c>
      <c r="G97" t="s">
        <v>207</v>
      </c>
      <c r="H97" t="s">
        <v>207</v>
      </c>
      <c r="I97">
        <v>1952</v>
      </c>
      <c r="J97">
        <v>143</v>
      </c>
      <c r="K97" s="9" t="s">
        <v>360</v>
      </c>
      <c r="L97" s="9">
        <v>113821</v>
      </c>
      <c r="M97" t="s">
        <v>212</v>
      </c>
    </row>
    <row r="98" spans="1:13" x14ac:dyDescent="0.3">
      <c r="A98">
        <v>97</v>
      </c>
      <c r="B98" t="s">
        <v>756</v>
      </c>
      <c r="C98" s="9">
        <v>8.3000000000000007</v>
      </c>
      <c r="D98" t="s">
        <v>757</v>
      </c>
      <c r="E98" s="9">
        <v>2700</v>
      </c>
      <c r="F98" s="9">
        <v>746000</v>
      </c>
      <c r="G98" t="s">
        <v>759</v>
      </c>
      <c r="H98" t="s">
        <v>759</v>
      </c>
      <c r="I98">
        <v>1968</v>
      </c>
      <c r="J98">
        <v>149</v>
      </c>
      <c r="K98" s="9">
        <v>12000000</v>
      </c>
      <c r="L98" s="9">
        <v>66781817</v>
      </c>
      <c r="M98" t="s">
        <v>373</v>
      </c>
    </row>
    <row r="99" spans="1:13" x14ac:dyDescent="0.3">
      <c r="A99">
        <v>98</v>
      </c>
      <c r="B99" t="s">
        <v>762</v>
      </c>
      <c r="C99" s="9">
        <v>8.3000000000000007</v>
      </c>
      <c r="D99" t="s">
        <v>763</v>
      </c>
      <c r="E99" s="9">
        <v>1400</v>
      </c>
      <c r="F99" s="9">
        <v>1100000</v>
      </c>
      <c r="G99" t="s">
        <v>85</v>
      </c>
      <c r="H99" t="s">
        <v>85</v>
      </c>
      <c r="I99">
        <v>1992</v>
      </c>
      <c r="J99">
        <v>99</v>
      </c>
      <c r="K99" s="9">
        <v>1200000</v>
      </c>
      <c r="L99" s="9">
        <v>2932006</v>
      </c>
      <c r="M99" t="s">
        <v>21</v>
      </c>
    </row>
    <row r="100" spans="1:13" x14ac:dyDescent="0.3">
      <c r="A100">
        <v>99</v>
      </c>
      <c r="B100" t="s">
        <v>767</v>
      </c>
      <c r="C100" s="9">
        <v>8.3000000000000007</v>
      </c>
      <c r="D100" t="s">
        <v>422</v>
      </c>
      <c r="E100" s="9">
        <v>461</v>
      </c>
      <c r="F100" s="9">
        <v>207000</v>
      </c>
      <c r="G100" t="s">
        <v>770</v>
      </c>
      <c r="H100" t="s">
        <v>770</v>
      </c>
      <c r="I100">
        <v>1960</v>
      </c>
      <c r="J100">
        <v>125</v>
      </c>
      <c r="K100" s="9">
        <v>3000000</v>
      </c>
      <c r="L100" s="9">
        <v>18783481</v>
      </c>
      <c r="M100" t="s">
        <v>21</v>
      </c>
    </row>
    <row r="101" spans="1:13" x14ac:dyDescent="0.3">
      <c r="A101">
        <v>100</v>
      </c>
      <c r="B101" t="s">
        <v>772</v>
      </c>
      <c r="C101" s="9">
        <v>8.3000000000000007</v>
      </c>
      <c r="D101" t="s">
        <v>773</v>
      </c>
      <c r="E101" s="9">
        <v>816</v>
      </c>
      <c r="F101" s="9">
        <v>326000</v>
      </c>
      <c r="G101" t="s">
        <v>776</v>
      </c>
      <c r="H101" t="s">
        <v>777</v>
      </c>
      <c r="I101">
        <v>1962</v>
      </c>
      <c r="J101">
        <v>227</v>
      </c>
      <c r="K101" s="9">
        <v>15000000</v>
      </c>
      <c r="L101" s="9">
        <v>45764288</v>
      </c>
      <c r="M101" t="s">
        <v>373</v>
      </c>
    </row>
    <row r="102" spans="1:13" x14ac:dyDescent="0.3">
      <c r="A102">
        <v>101</v>
      </c>
      <c r="B102" t="s">
        <v>780</v>
      </c>
      <c r="C102" s="9">
        <v>8.3000000000000007</v>
      </c>
      <c r="D102" t="s">
        <v>478</v>
      </c>
      <c r="E102" s="9">
        <v>406</v>
      </c>
      <c r="F102" s="9">
        <v>222000</v>
      </c>
      <c r="G102" t="s">
        <v>783</v>
      </c>
      <c r="H102" t="s">
        <v>784</v>
      </c>
      <c r="I102">
        <v>2010</v>
      </c>
      <c r="J102">
        <v>131</v>
      </c>
      <c r="K102" s="9">
        <v>6800000</v>
      </c>
      <c r="L102" s="9">
        <v>6797861</v>
      </c>
      <c r="M102" t="s">
        <v>787</v>
      </c>
    </row>
    <row r="103" spans="1:13" x14ac:dyDescent="0.3">
      <c r="A103">
        <v>102</v>
      </c>
      <c r="B103" t="s">
        <v>788</v>
      </c>
      <c r="C103" s="9">
        <v>8.3000000000000007</v>
      </c>
      <c r="D103" t="s">
        <v>24</v>
      </c>
      <c r="E103" s="9">
        <v>1300</v>
      </c>
      <c r="F103" s="9">
        <v>953000</v>
      </c>
      <c r="G103" t="s">
        <v>790</v>
      </c>
      <c r="H103" t="s">
        <v>791</v>
      </c>
      <c r="I103">
        <v>1983</v>
      </c>
      <c r="J103">
        <v>170</v>
      </c>
      <c r="K103" s="9">
        <v>50000000</v>
      </c>
      <c r="L103" s="9">
        <v>66443303</v>
      </c>
      <c r="M103" t="s">
        <v>21</v>
      </c>
    </row>
    <row r="104" spans="1:13" x14ac:dyDescent="0.3">
      <c r="A104">
        <v>103</v>
      </c>
      <c r="B104" t="s">
        <v>794</v>
      </c>
      <c r="C104" s="9">
        <v>8.3000000000000007</v>
      </c>
      <c r="D104" t="s">
        <v>795</v>
      </c>
      <c r="E104" s="9">
        <v>502</v>
      </c>
      <c r="F104" s="9">
        <v>173000</v>
      </c>
      <c r="G104" t="s">
        <v>798</v>
      </c>
      <c r="H104" t="s">
        <v>798</v>
      </c>
      <c r="I104">
        <v>1944</v>
      </c>
      <c r="J104">
        <v>107</v>
      </c>
      <c r="K104" s="9">
        <v>927262</v>
      </c>
      <c r="L104" s="9">
        <v>21026</v>
      </c>
      <c r="M104" t="s">
        <v>21</v>
      </c>
    </row>
    <row r="105" spans="1:13" x14ac:dyDescent="0.3">
      <c r="A105">
        <v>104</v>
      </c>
      <c r="B105" t="s">
        <v>803</v>
      </c>
      <c r="C105" s="9">
        <v>8.3000000000000007</v>
      </c>
      <c r="D105" t="s">
        <v>804</v>
      </c>
      <c r="E105" s="9">
        <v>781</v>
      </c>
      <c r="F105" s="9">
        <v>358000</v>
      </c>
      <c r="G105" t="s">
        <v>807</v>
      </c>
      <c r="H105" t="s">
        <v>808</v>
      </c>
      <c r="I105">
        <v>1959</v>
      </c>
      <c r="J105">
        <v>136</v>
      </c>
      <c r="K105" s="9">
        <v>3101000</v>
      </c>
      <c r="L105" s="9">
        <v>192323</v>
      </c>
      <c r="M105" t="s">
        <v>21</v>
      </c>
    </row>
    <row r="106" spans="1:13" x14ac:dyDescent="0.3">
      <c r="A106">
        <v>105</v>
      </c>
      <c r="B106" t="s">
        <v>812</v>
      </c>
      <c r="C106" s="9">
        <v>8.3000000000000007</v>
      </c>
      <c r="D106" t="s">
        <v>813</v>
      </c>
      <c r="E106" s="9">
        <v>1400</v>
      </c>
      <c r="F106" s="9">
        <v>747000</v>
      </c>
      <c r="G106" t="s">
        <v>815</v>
      </c>
      <c r="H106" t="s">
        <v>815</v>
      </c>
      <c r="I106">
        <v>1995</v>
      </c>
      <c r="J106">
        <v>170</v>
      </c>
      <c r="K106" s="9">
        <v>60000000</v>
      </c>
      <c r="L106" s="9">
        <v>187436818</v>
      </c>
      <c r="M106" t="s">
        <v>21</v>
      </c>
    </row>
    <row r="107" spans="1:13" x14ac:dyDescent="0.3">
      <c r="A107">
        <v>106</v>
      </c>
      <c r="B107" t="s">
        <v>817</v>
      </c>
      <c r="C107" s="9">
        <v>8.3000000000000007</v>
      </c>
      <c r="D107" t="s">
        <v>354</v>
      </c>
      <c r="E107" s="9">
        <v>1700</v>
      </c>
      <c r="F107" s="9">
        <v>478000</v>
      </c>
      <c r="G107" t="s">
        <v>819</v>
      </c>
      <c r="H107" t="s">
        <v>820</v>
      </c>
      <c r="I107">
        <v>1941</v>
      </c>
      <c r="J107">
        <v>119</v>
      </c>
      <c r="K107" s="9">
        <v>839727</v>
      </c>
      <c r="L107" s="9">
        <v>1707754</v>
      </c>
      <c r="M107" t="s">
        <v>21</v>
      </c>
    </row>
    <row r="108" spans="1:13" x14ac:dyDescent="0.3">
      <c r="A108">
        <v>107</v>
      </c>
      <c r="B108" t="s">
        <v>824</v>
      </c>
      <c r="C108" s="9">
        <v>8.3000000000000007</v>
      </c>
      <c r="D108" t="s">
        <v>825</v>
      </c>
      <c r="E108" s="9">
        <v>456</v>
      </c>
      <c r="F108" s="9">
        <v>175000</v>
      </c>
      <c r="G108" t="s">
        <v>828</v>
      </c>
      <c r="H108" t="s">
        <v>829</v>
      </c>
      <c r="I108">
        <v>1931</v>
      </c>
      <c r="J108">
        <v>117</v>
      </c>
      <c r="K108" s="9" t="s">
        <v>360</v>
      </c>
      <c r="L108" s="9">
        <v>35566</v>
      </c>
      <c r="M108" t="s">
        <v>831</v>
      </c>
    </row>
    <row r="109" spans="1:13" x14ac:dyDescent="0.3">
      <c r="A109">
        <v>108</v>
      </c>
      <c r="B109" t="s">
        <v>832</v>
      </c>
      <c r="C109" s="9">
        <v>8.3000000000000007</v>
      </c>
      <c r="D109" t="s">
        <v>833</v>
      </c>
      <c r="E109" s="9">
        <v>1100</v>
      </c>
      <c r="F109" s="9">
        <v>1200000</v>
      </c>
      <c r="G109" t="s">
        <v>834</v>
      </c>
      <c r="H109" t="s">
        <v>834</v>
      </c>
      <c r="I109">
        <v>2009</v>
      </c>
      <c r="J109">
        <v>96</v>
      </c>
      <c r="K109" s="9">
        <v>175000000</v>
      </c>
      <c r="L109" s="9">
        <v>735102136</v>
      </c>
      <c r="M109" t="s">
        <v>21</v>
      </c>
    </row>
    <row r="110" spans="1:13" x14ac:dyDescent="0.3">
      <c r="A110">
        <v>109</v>
      </c>
      <c r="B110" t="s">
        <v>836</v>
      </c>
      <c r="C110" s="9">
        <v>8.1999999999999993</v>
      </c>
      <c r="D110" t="s">
        <v>223</v>
      </c>
      <c r="E110" s="9">
        <v>1000</v>
      </c>
      <c r="F110" s="9">
        <v>815000</v>
      </c>
      <c r="G110" t="s">
        <v>839</v>
      </c>
      <c r="H110" t="s">
        <v>839</v>
      </c>
      <c r="I110">
        <v>1987</v>
      </c>
      <c r="J110">
        <v>116</v>
      </c>
      <c r="K110" s="9">
        <v>30000000</v>
      </c>
      <c r="L110" s="9">
        <v>50193748</v>
      </c>
      <c r="M110" t="s">
        <v>373</v>
      </c>
    </row>
    <row r="111" spans="1:13" x14ac:dyDescent="0.3">
      <c r="A111">
        <v>110</v>
      </c>
      <c r="B111" t="s">
        <v>842</v>
      </c>
      <c r="C111" s="9">
        <v>8.3000000000000007</v>
      </c>
      <c r="D111" t="s">
        <v>843</v>
      </c>
      <c r="E111" s="9">
        <v>1100</v>
      </c>
      <c r="F111" s="9">
        <v>441000</v>
      </c>
      <c r="G111" t="s">
        <v>845</v>
      </c>
      <c r="H111" t="s">
        <v>846</v>
      </c>
      <c r="I111">
        <v>1958</v>
      </c>
      <c r="J111">
        <v>128</v>
      </c>
      <c r="K111" s="9">
        <v>2479000</v>
      </c>
      <c r="L111" s="9">
        <v>7967183</v>
      </c>
      <c r="M111" t="s">
        <v>21</v>
      </c>
    </row>
    <row r="112" spans="1:13" x14ac:dyDescent="0.3">
      <c r="A112">
        <v>111</v>
      </c>
      <c r="B112" t="s">
        <v>851</v>
      </c>
      <c r="C112" s="9">
        <v>8.3000000000000007</v>
      </c>
      <c r="D112" t="s">
        <v>852</v>
      </c>
      <c r="E112" s="9">
        <v>1600</v>
      </c>
      <c r="F112" s="9">
        <v>813000</v>
      </c>
      <c r="G112" t="s">
        <v>854</v>
      </c>
      <c r="H112" t="s">
        <v>855</v>
      </c>
      <c r="I112">
        <v>2001</v>
      </c>
      <c r="J112">
        <v>122</v>
      </c>
      <c r="K112" s="9">
        <v>10000000</v>
      </c>
      <c r="L112" s="9">
        <v>175183052</v>
      </c>
      <c r="M112" t="s">
        <v>857</v>
      </c>
    </row>
    <row r="113" spans="1:13" x14ac:dyDescent="0.3">
      <c r="A113">
        <v>112</v>
      </c>
      <c r="B113" t="s">
        <v>858</v>
      </c>
      <c r="C113" s="9">
        <v>8.1999999999999993</v>
      </c>
      <c r="D113" t="s">
        <v>859</v>
      </c>
      <c r="E113" s="9">
        <v>1700</v>
      </c>
      <c r="F113" s="9">
        <v>905000</v>
      </c>
      <c r="G113" t="s">
        <v>861</v>
      </c>
      <c r="H113" t="s">
        <v>861</v>
      </c>
      <c r="I113">
        <v>1971</v>
      </c>
      <c r="J113">
        <v>136</v>
      </c>
      <c r="K113" s="9">
        <v>2200000</v>
      </c>
      <c r="L113" s="9">
        <v>27034174</v>
      </c>
      <c r="M113" t="s">
        <v>373</v>
      </c>
    </row>
    <row r="114" spans="1:13" x14ac:dyDescent="0.3">
      <c r="A114">
        <v>113</v>
      </c>
      <c r="B114" t="s">
        <v>865</v>
      </c>
      <c r="C114" s="9">
        <v>8.3000000000000007</v>
      </c>
      <c r="D114" t="s">
        <v>72</v>
      </c>
      <c r="E114" s="9">
        <v>4300</v>
      </c>
      <c r="F114" s="9">
        <v>855000</v>
      </c>
      <c r="G114" t="s">
        <v>867</v>
      </c>
      <c r="H114" t="s">
        <v>867</v>
      </c>
      <c r="I114">
        <v>2023</v>
      </c>
      <c r="J114">
        <v>180</v>
      </c>
      <c r="K114" s="9">
        <v>100000000</v>
      </c>
      <c r="L114" s="9">
        <v>975594978</v>
      </c>
      <c r="M114" t="s">
        <v>43</v>
      </c>
    </row>
    <row r="115" spans="1:13" x14ac:dyDescent="0.3">
      <c r="A115">
        <v>114</v>
      </c>
      <c r="B115" t="s">
        <v>870</v>
      </c>
      <c r="C115" s="9">
        <v>8.3000000000000007</v>
      </c>
      <c r="D115" t="s">
        <v>24</v>
      </c>
      <c r="E115" s="9">
        <v>664</v>
      </c>
      <c r="F115" s="9">
        <v>341000</v>
      </c>
      <c r="G115" t="s">
        <v>873</v>
      </c>
      <c r="H115" t="s">
        <v>874</v>
      </c>
      <c r="I115">
        <v>1962</v>
      </c>
      <c r="J115">
        <v>129</v>
      </c>
      <c r="K115" s="9">
        <v>2000000</v>
      </c>
      <c r="L115" s="9">
        <v>599934</v>
      </c>
      <c r="M115" t="s">
        <v>21</v>
      </c>
    </row>
    <row r="116" spans="1:13" x14ac:dyDescent="0.3">
      <c r="A116">
        <v>115</v>
      </c>
      <c r="B116" t="s">
        <v>877</v>
      </c>
      <c r="C116" s="9">
        <v>8.3000000000000007</v>
      </c>
      <c r="D116" t="s">
        <v>12</v>
      </c>
      <c r="E116" s="9">
        <v>455</v>
      </c>
      <c r="F116" s="9">
        <v>267000</v>
      </c>
      <c r="G116" t="s">
        <v>880</v>
      </c>
      <c r="H116" t="s">
        <v>880</v>
      </c>
      <c r="I116">
        <v>2011</v>
      </c>
      <c r="J116">
        <v>123</v>
      </c>
      <c r="K116" s="9">
        <v>500000</v>
      </c>
      <c r="L116" s="9">
        <v>22926076</v>
      </c>
      <c r="M116" t="s">
        <v>884</v>
      </c>
    </row>
    <row r="117" spans="1:13" x14ac:dyDescent="0.3">
      <c r="A117">
        <v>116</v>
      </c>
      <c r="B117" t="s">
        <v>885</v>
      </c>
      <c r="C117" s="9">
        <v>8.1999999999999993</v>
      </c>
      <c r="D117" t="s">
        <v>886</v>
      </c>
      <c r="E117" s="9">
        <v>1200</v>
      </c>
      <c r="F117" s="9">
        <v>983000</v>
      </c>
      <c r="G117" t="s">
        <v>888</v>
      </c>
      <c r="H117" t="s">
        <v>889</v>
      </c>
      <c r="I117">
        <v>1988</v>
      </c>
      <c r="J117">
        <v>132</v>
      </c>
      <c r="K117" s="9">
        <v>28000000</v>
      </c>
      <c r="L117" s="9">
        <v>143651650</v>
      </c>
      <c r="M117" t="s">
        <v>21</v>
      </c>
    </row>
    <row r="118" spans="1:13" x14ac:dyDescent="0.3">
      <c r="A118">
        <v>117</v>
      </c>
      <c r="B118" t="s">
        <v>892</v>
      </c>
      <c r="C118" s="9">
        <v>8.3000000000000007</v>
      </c>
      <c r="D118" t="s">
        <v>893</v>
      </c>
      <c r="E118" s="9">
        <v>403</v>
      </c>
      <c r="F118" s="9">
        <v>288000</v>
      </c>
      <c r="G118" t="s">
        <v>895</v>
      </c>
      <c r="H118" t="s">
        <v>896</v>
      </c>
      <c r="I118">
        <v>1973</v>
      </c>
      <c r="J118">
        <v>129</v>
      </c>
      <c r="K118" s="9">
        <v>5500000</v>
      </c>
      <c r="L118" s="9">
        <v>156000000</v>
      </c>
      <c r="M118" t="s">
        <v>21</v>
      </c>
    </row>
    <row r="119" spans="1:13" x14ac:dyDescent="0.3">
      <c r="A119">
        <v>118</v>
      </c>
      <c r="B119" t="s">
        <v>900</v>
      </c>
      <c r="C119" s="9">
        <v>8.3000000000000007</v>
      </c>
      <c r="D119" t="s">
        <v>901</v>
      </c>
      <c r="E119" s="9">
        <v>469</v>
      </c>
      <c r="F119" s="9">
        <v>215000</v>
      </c>
      <c r="G119" t="s">
        <v>904</v>
      </c>
      <c r="H119" t="s">
        <v>905</v>
      </c>
      <c r="I119">
        <v>2007</v>
      </c>
      <c r="J119">
        <v>162</v>
      </c>
      <c r="K119" s="9" t="s">
        <v>360</v>
      </c>
      <c r="L119" s="9">
        <v>21897373</v>
      </c>
      <c r="M119" t="s">
        <v>564</v>
      </c>
    </row>
    <row r="120" spans="1:13" x14ac:dyDescent="0.3">
      <c r="A120">
        <v>119</v>
      </c>
      <c r="B120" t="s">
        <v>909</v>
      </c>
      <c r="C120" s="9">
        <v>8.1999999999999993</v>
      </c>
      <c r="D120" t="s">
        <v>499</v>
      </c>
      <c r="E120" s="9">
        <v>758</v>
      </c>
      <c r="F120" s="9">
        <v>833000</v>
      </c>
      <c r="G120" t="s">
        <v>912</v>
      </c>
      <c r="H120" t="s">
        <v>913</v>
      </c>
      <c r="I120">
        <v>1989</v>
      </c>
      <c r="J120">
        <v>127</v>
      </c>
      <c r="K120" s="9">
        <v>48000000</v>
      </c>
      <c r="L120" s="9">
        <v>474171806</v>
      </c>
      <c r="M120" t="s">
        <v>21</v>
      </c>
    </row>
    <row r="121" spans="1:13" x14ac:dyDescent="0.3">
      <c r="A121">
        <v>120</v>
      </c>
      <c r="B121" t="s">
        <v>917</v>
      </c>
      <c r="C121" s="9">
        <v>8.3000000000000007</v>
      </c>
      <c r="D121" t="s">
        <v>918</v>
      </c>
      <c r="E121" s="9">
        <v>590</v>
      </c>
      <c r="F121" s="9">
        <v>193000</v>
      </c>
      <c r="G121" t="s">
        <v>828</v>
      </c>
      <c r="H121" t="s">
        <v>921</v>
      </c>
      <c r="I121">
        <v>1927</v>
      </c>
      <c r="J121">
        <v>153</v>
      </c>
      <c r="K121" s="9">
        <v>3208556</v>
      </c>
      <c r="L121" s="9">
        <v>1350322</v>
      </c>
      <c r="M121" t="s">
        <v>831</v>
      </c>
    </row>
    <row r="122" spans="1:13" x14ac:dyDescent="0.3">
      <c r="A122">
        <v>121</v>
      </c>
      <c r="B122" t="s">
        <v>925</v>
      </c>
      <c r="C122" s="9">
        <v>8.1999999999999993</v>
      </c>
      <c r="D122" t="s">
        <v>926</v>
      </c>
      <c r="E122" s="9">
        <v>979</v>
      </c>
      <c r="F122" s="9">
        <v>938000</v>
      </c>
      <c r="G122" t="s">
        <v>929</v>
      </c>
      <c r="H122" t="s">
        <v>929</v>
      </c>
      <c r="I122">
        <v>2000</v>
      </c>
      <c r="J122">
        <v>104</v>
      </c>
      <c r="K122" s="9">
        <v>7594937</v>
      </c>
      <c r="L122" s="9">
        <v>83557872</v>
      </c>
      <c r="M122" t="s">
        <v>373</v>
      </c>
    </row>
    <row r="123" spans="1:13" x14ac:dyDescent="0.3">
      <c r="A123">
        <v>122</v>
      </c>
      <c r="B123" t="s">
        <v>933</v>
      </c>
      <c r="C123" s="9">
        <v>8.8000000000000007</v>
      </c>
      <c r="D123" t="s">
        <v>72</v>
      </c>
      <c r="E123" s="9">
        <v>475</v>
      </c>
      <c r="F123" s="9">
        <v>76000</v>
      </c>
      <c r="G123" t="s">
        <v>937</v>
      </c>
      <c r="H123" t="s">
        <v>938</v>
      </c>
      <c r="I123">
        <v>2024</v>
      </c>
      <c r="J123">
        <v>137</v>
      </c>
      <c r="K123" s="9" t="s">
        <v>360</v>
      </c>
      <c r="L123" s="9">
        <v>26000974</v>
      </c>
      <c r="M123" t="s">
        <v>236</v>
      </c>
    </row>
    <row r="124" spans="1:13" x14ac:dyDescent="0.3">
      <c r="A124">
        <v>123</v>
      </c>
      <c r="B124" t="s">
        <v>940</v>
      </c>
      <c r="C124" s="9">
        <v>8.1999999999999993</v>
      </c>
      <c r="D124" t="s">
        <v>941</v>
      </c>
      <c r="E124" s="9">
        <v>3500</v>
      </c>
      <c r="F124" s="9">
        <v>717000</v>
      </c>
      <c r="G124" t="s">
        <v>943</v>
      </c>
      <c r="H124" t="s">
        <v>943</v>
      </c>
      <c r="I124">
        <v>2019</v>
      </c>
      <c r="J124">
        <v>119</v>
      </c>
      <c r="K124" s="9">
        <v>95000000</v>
      </c>
      <c r="L124" s="9">
        <v>446064352</v>
      </c>
      <c r="M124" t="s">
        <v>946</v>
      </c>
    </row>
    <row r="125" spans="1:13" x14ac:dyDescent="0.3">
      <c r="A125">
        <v>124</v>
      </c>
      <c r="B125" t="s">
        <v>947</v>
      </c>
      <c r="C125" s="9">
        <v>8.1999999999999993</v>
      </c>
      <c r="D125" t="s">
        <v>185</v>
      </c>
      <c r="E125" s="9">
        <v>892</v>
      </c>
      <c r="F125" s="9">
        <v>637000</v>
      </c>
      <c r="G125" t="s">
        <v>950</v>
      </c>
      <c r="H125" t="s">
        <v>951</v>
      </c>
      <c r="I125">
        <v>1997</v>
      </c>
      <c r="J125">
        <v>138</v>
      </c>
      <c r="K125" s="9">
        <v>35000000</v>
      </c>
      <c r="L125" s="9">
        <v>126216940</v>
      </c>
      <c r="M125" t="s">
        <v>21</v>
      </c>
    </row>
    <row r="126" spans="1:13" x14ac:dyDescent="0.3">
      <c r="A126">
        <v>125</v>
      </c>
      <c r="B126" t="s">
        <v>954</v>
      </c>
      <c r="C126" s="9">
        <v>8.3000000000000007</v>
      </c>
      <c r="D126" t="s">
        <v>12</v>
      </c>
      <c r="E126" s="9">
        <v>395</v>
      </c>
      <c r="F126" s="9">
        <v>183000</v>
      </c>
      <c r="G126" t="s">
        <v>957</v>
      </c>
      <c r="H126" t="s">
        <v>958</v>
      </c>
      <c r="I126">
        <v>1948</v>
      </c>
      <c r="J126">
        <v>89</v>
      </c>
      <c r="K126" s="9">
        <v>133000</v>
      </c>
      <c r="L126" s="9">
        <v>451336</v>
      </c>
      <c r="M126" t="s">
        <v>251</v>
      </c>
    </row>
    <row r="127" spans="1:13" x14ac:dyDescent="0.3">
      <c r="A127">
        <v>126</v>
      </c>
      <c r="B127" t="s">
        <v>963</v>
      </c>
      <c r="C127" s="9">
        <v>8.1999999999999993</v>
      </c>
      <c r="D127" t="s">
        <v>964</v>
      </c>
      <c r="E127" s="9">
        <v>726</v>
      </c>
      <c r="F127" s="9">
        <v>385000</v>
      </c>
      <c r="G127" t="s">
        <v>967</v>
      </c>
      <c r="H127" t="s">
        <v>968</v>
      </c>
      <c r="I127">
        <v>2004</v>
      </c>
      <c r="J127">
        <v>156</v>
      </c>
      <c r="K127" s="9">
        <v>14062500</v>
      </c>
      <c r="L127" s="9">
        <v>92181574</v>
      </c>
      <c r="M127" t="s">
        <v>972</v>
      </c>
    </row>
    <row r="128" spans="1:13" x14ac:dyDescent="0.3">
      <c r="A128">
        <v>127</v>
      </c>
      <c r="B128" t="s">
        <v>973</v>
      </c>
      <c r="C128" s="9">
        <v>8.3000000000000007</v>
      </c>
      <c r="D128" t="s">
        <v>974</v>
      </c>
      <c r="E128" s="9">
        <v>504</v>
      </c>
      <c r="F128" s="9">
        <v>222000</v>
      </c>
      <c r="G128" t="s">
        <v>976</v>
      </c>
      <c r="H128" t="s">
        <v>977</v>
      </c>
      <c r="I128">
        <v>2016</v>
      </c>
      <c r="J128">
        <v>161</v>
      </c>
      <c r="K128" s="9">
        <v>8081275</v>
      </c>
      <c r="L128" s="9">
        <v>303726694</v>
      </c>
      <c r="M128" t="s">
        <v>980</v>
      </c>
    </row>
    <row r="129" spans="1:13" x14ac:dyDescent="0.3">
      <c r="A129">
        <v>128</v>
      </c>
      <c r="B129" t="s">
        <v>981</v>
      </c>
      <c r="C129" s="9">
        <v>8.1999999999999993</v>
      </c>
      <c r="D129" t="s">
        <v>24</v>
      </c>
      <c r="E129" s="9">
        <v>1500</v>
      </c>
      <c r="F129" s="9">
        <v>967000</v>
      </c>
      <c r="G129" t="s">
        <v>160</v>
      </c>
      <c r="H129" t="s">
        <v>982</v>
      </c>
      <c r="I129">
        <v>1976</v>
      </c>
      <c r="J129">
        <v>114</v>
      </c>
      <c r="K129" s="9">
        <v>1300000</v>
      </c>
      <c r="L129" s="9">
        <v>28580862</v>
      </c>
      <c r="M129" t="s">
        <v>21</v>
      </c>
    </row>
    <row r="130" spans="1:13" x14ac:dyDescent="0.3">
      <c r="A130">
        <v>129</v>
      </c>
      <c r="B130" t="s">
        <v>987</v>
      </c>
      <c r="C130" s="9">
        <v>8.3000000000000007</v>
      </c>
      <c r="D130" t="s">
        <v>988</v>
      </c>
      <c r="E130" s="9">
        <v>763</v>
      </c>
      <c r="F130" s="9">
        <v>125000</v>
      </c>
      <c r="G130" t="s">
        <v>991</v>
      </c>
      <c r="H130" t="s">
        <v>992</v>
      </c>
      <c r="I130">
        <v>2020</v>
      </c>
      <c r="J130">
        <v>160</v>
      </c>
      <c r="K130" s="9" t="s">
        <v>360</v>
      </c>
      <c r="L130" s="9" t="s">
        <v>360</v>
      </c>
      <c r="M130" t="s">
        <v>21</v>
      </c>
    </row>
    <row r="131" spans="1:13" x14ac:dyDescent="0.3">
      <c r="A131">
        <v>130</v>
      </c>
      <c r="B131" t="s">
        <v>994</v>
      </c>
      <c r="C131" s="9">
        <v>8.1999999999999993</v>
      </c>
      <c r="D131" t="s">
        <v>995</v>
      </c>
      <c r="E131" s="9">
        <v>1900</v>
      </c>
      <c r="F131" s="9">
        <v>1700000</v>
      </c>
      <c r="G131" t="s">
        <v>996</v>
      </c>
      <c r="H131" t="s">
        <v>997</v>
      </c>
      <c r="I131">
        <v>2013</v>
      </c>
      <c r="J131">
        <v>180</v>
      </c>
      <c r="K131" s="9">
        <v>100000000</v>
      </c>
      <c r="L131" s="9">
        <v>407039432</v>
      </c>
      <c r="M131" t="s">
        <v>21</v>
      </c>
    </row>
    <row r="132" spans="1:13" x14ac:dyDescent="0.3">
      <c r="A132">
        <v>131</v>
      </c>
      <c r="B132" t="s">
        <v>1000</v>
      </c>
      <c r="C132" s="9">
        <v>8.1999999999999993</v>
      </c>
      <c r="D132" t="s">
        <v>204</v>
      </c>
      <c r="E132" s="9">
        <v>3200</v>
      </c>
      <c r="F132" s="9">
        <v>1600000</v>
      </c>
      <c r="G132" t="s">
        <v>1002</v>
      </c>
      <c r="H132" t="s">
        <v>1003</v>
      </c>
      <c r="I132">
        <v>2005</v>
      </c>
      <c r="J132">
        <v>140</v>
      </c>
      <c r="K132" s="9">
        <v>150000000</v>
      </c>
      <c r="L132" s="9">
        <v>375406308</v>
      </c>
      <c r="M132" t="s">
        <v>43</v>
      </c>
    </row>
    <row r="133" spans="1:13" x14ac:dyDescent="0.3">
      <c r="A133">
        <v>132</v>
      </c>
      <c r="B133" t="s">
        <v>1006</v>
      </c>
      <c r="C133" s="9">
        <v>8.1999999999999993</v>
      </c>
      <c r="D133" t="s">
        <v>1007</v>
      </c>
      <c r="E133" s="9">
        <v>1800</v>
      </c>
      <c r="F133" s="9">
        <v>622000</v>
      </c>
      <c r="G133" t="s">
        <v>1009</v>
      </c>
      <c r="H133" t="s">
        <v>1010</v>
      </c>
      <c r="I133">
        <v>2018</v>
      </c>
      <c r="J133">
        <v>130</v>
      </c>
      <c r="K133" s="9">
        <v>23000000</v>
      </c>
      <c r="L133" s="9">
        <v>321752656</v>
      </c>
      <c r="M133" t="s">
        <v>1013</v>
      </c>
    </row>
    <row r="134" spans="1:13" x14ac:dyDescent="0.3">
      <c r="A134">
        <v>133</v>
      </c>
      <c r="B134" t="s">
        <v>1014</v>
      </c>
      <c r="C134" s="9">
        <v>8.1999999999999993</v>
      </c>
      <c r="D134" t="s">
        <v>446</v>
      </c>
      <c r="E134" s="9">
        <v>382</v>
      </c>
      <c r="F134" s="9">
        <v>285000</v>
      </c>
      <c r="G134" t="s">
        <v>1017</v>
      </c>
      <c r="H134" t="s">
        <v>1017</v>
      </c>
      <c r="I134">
        <v>1965</v>
      </c>
      <c r="J134">
        <v>132</v>
      </c>
      <c r="K134" s="9">
        <v>600000</v>
      </c>
      <c r="L134" s="9">
        <v>15000000</v>
      </c>
      <c r="M134" t="s">
        <v>1021</v>
      </c>
    </row>
    <row r="135" spans="1:13" x14ac:dyDescent="0.3">
      <c r="A135">
        <v>134</v>
      </c>
      <c r="B135" t="s">
        <v>1022</v>
      </c>
      <c r="C135" s="9">
        <v>8.1999999999999993</v>
      </c>
      <c r="D135" t="s">
        <v>1023</v>
      </c>
      <c r="E135" s="9">
        <v>526</v>
      </c>
      <c r="F135" s="9">
        <v>292000</v>
      </c>
      <c r="G135" t="s">
        <v>1026</v>
      </c>
      <c r="H135" t="s">
        <v>1026</v>
      </c>
      <c r="I135">
        <v>1959</v>
      </c>
      <c r="J135">
        <v>121</v>
      </c>
      <c r="K135" s="9">
        <v>2883848</v>
      </c>
      <c r="L135" s="9">
        <v>208786</v>
      </c>
      <c r="M135" t="s">
        <v>21</v>
      </c>
    </row>
    <row r="136" spans="1:13" x14ac:dyDescent="0.3">
      <c r="A136">
        <v>135</v>
      </c>
      <c r="B136" t="s">
        <v>1029</v>
      </c>
      <c r="C136" s="9">
        <v>8.1999999999999993</v>
      </c>
      <c r="D136" t="s">
        <v>404</v>
      </c>
      <c r="E136" s="9">
        <v>1500</v>
      </c>
      <c r="F136" s="9">
        <v>1300000</v>
      </c>
      <c r="G136" t="s">
        <v>1030</v>
      </c>
      <c r="H136" t="s">
        <v>1031</v>
      </c>
      <c r="I136">
        <v>1998</v>
      </c>
      <c r="J136">
        <v>103</v>
      </c>
      <c r="K136" s="9">
        <v>60000000</v>
      </c>
      <c r="L136" s="9">
        <v>264118712</v>
      </c>
      <c r="M136" t="s">
        <v>21</v>
      </c>
    </row>
    <row r="137" spans="1:13" x14ac:dyDescent="0.3">
      <c r="A137">
        <v>136</v>
      </c>
      <c r="B137" t="s">
        <v>1033</v>
      </c>
      <c r="C137" s="9">
        <v>8.3000000000000007</v>
      </c>
      <c r="D137" t="s">
        <v>223</v>
      </c>
      <c r="E137" s="9">
        <v>281</v>
      </c>
      <c r="F137" s="9">
        <v>90000</v>
      </c>
      <c r="G137" t="s">
        <v>1036</v>
      </c>
      <c r="H137" t="s">
        <v>1037</v>
      </c>
      <c r="I137">
        <v>1961</v>
      </c>
      <c r="J137">
        <v>179</v>
      </c>
      <c r="K137" s="9">
        <v>3000000</v>
      </c>
      <c r="L137" s="9">
        <v>12180</v>
      </c>
      <c r="M137" t="s">
        <v>21</v>
      </c>
    </row>
    <row r="138" spans="1:13" x14ac:dyDescent="0.3">
      <c r="A138">
        <v>137</v>
      </c>
      <c r="B138" t="s">
        <v>1040</v>
      </c>
      <c r="C138" s="9">
        <v>8.1999999999999993</v>
      </c>
      <c r="D138" t="s">
        <v>1041</v>
      </c>
      <c r="E138" s="9">
        <v>306</v>
      </c>
      <c r="F138" s="9">
        <v>140000</v>
      </c>
      <c r="G138" t="s">
        <v>425</v>
      </c>
      <c r="H138" t="s">
        <v>425</v>
      </c>
      <c r="I138">
        <v>1921</v>
      </c>
      <c r="J138">
        <v>68</v>
      </c>
      <c r="K138" s="9">
        <v>250000</v>
      </c>
      <c r="L138" s="9">
        <v>41979</v>
      </c>
      <c r="M138" t="s">
        <v>21</v>
      </c>
    </row>
    <row r="139" spans="1:13" x14ac:dyDescent="0.3">
      <c r="A139">
        <v>138</v>
      </c>
      <c r="B139" t="s">
        <v>22</v>
      </c>
      <c r="C139" s="9">
        <v>8.1999999999999993</v>
      </c>
      <c r="D139" t="s">
        <v>354</v>
      </c>
      <c r="E139" s="9">
        <v>1100</v>
      </c>
      <c r="F139" s="9">
        <v>209000</v>
      </c>
      <c r="G139" t="s">
        <v>1049</v>
      </c>
      <c r="H139" t="s">
        <v>1050</v>
      </c>
      <c r="I139">
        <v>2020</v>
      </c>
      <c r="J139">
        <v>97</v>
      </c>
      <c r="K139" s="9">
        <v>6000000</v>
      </c>
      <c r="L139" s="9">
        <v>24048935</v>
      </c>
      <c r="M139" t="s">
        <v>1053</v>
      </c>
    </row>
    <row r="140" spans="1:13" x14ac:dyDescent="0.3">
      <c r="A140">
        <v>139</v>
      </c>
      <c r="B140" t="s">
        <v>1054</v>
      </c>
      <c r="C140" s="9">
        <v>8.1999999999999993</v>
      </c>
      <c r="D140" t="s">
        <v>439</v>
      </c>
      <c r="E140" s="9">
        <v>1700</v>
      </c>
      <c r="F140" s="9">
        <v>1500000</v>
      </c>
      <c r="G140" t="s">
        <v>1055</v>
      </c>
      <c r="H140" t="s">
        <v>1056</v>
      </c>
      <c r="I140">
        <v>2010</v>
      </c>
      <c r="J140">
        <v>138</v>
      </c>
      <c r="K140" s="9">
        <v>80000000</v>
      </c>
      <c r="L140" s="9">
        <v>294962035</v>
      </c>
      <c r="M140" t="s">
        <v>21</v>
      </c>
    </row>
    <row r="141" spans="1:13" x14ac:dyDescent="0.3">
      <c r="A141">
        <v>140</v>
      </c>
      <c r="B141" t="s">
        <v>1059</v>
      </c>
      <c r="C141" s="9">
        <v>8.1999999999999993</v>
      </c>
      <c r="D141" t="s">
        <v>12</v>
      </c>
      <c r="E141" s="9">
        <v>457</v>
      </c>
      <c r="F141" s="9">
        <v>143000</v>
      </c>
      <c r="G141" t="s">
        <v>1061</v>
      </c>
      <c r="H141" t="s">
        <v>1061</v>
      </c>
      <c r="I141">
        <v>1950</v>
      </c>
      <c r="J141">
        <v>138</v>
      </c>
      <c r="K141" s="9">
        <v>1400000</v>
      </c>
      <c r="L141" s="9">
        <v>154736</v>
      </c>
      <c r="M141" t="s">
        <v>21</v>
      </c>
    </row>
    <row r="142" spans="1:13" x14ac:dyDescent="0.3">
      <c r="A142">
        <v>141</v>
      </c>
      <c r="B142" t="s">
        <v>1064</v>
      </c>
      <c r="C142" s="9">
        <v>8.1999999999999993</v>
      </c>
      <c r="D142" t="s">
        <v>12</v>
      </c>
      <c r="E142" s="9">
        <v>1600</v>
      </c>
      <c r="F142" s="9">
        <v>664000</v>
      </c>
      <c r="G142" t="s">
        <v>1066</v>
      </c>
      <c r="H142" t="s">
        <v>1066</v>
      </c>
      <c r="I142">
        <v>2007</v>
      </c>
      <c r="J142">
        <v>158</v>
      </c>
      <c r="K142" s="9">
        <v>25000000</v>
      </c>
      <c r="L142" s="9">
        <v>76430381</v>
      </c>
      <c r="M142" t="s">
        <v>21</v>
      </c>
    </row>
    <row r="143" spans="1:13" x14ac:dyDescent="0.3">
      <c r="A143">
        <v>142</v>
      </c>
      <c r="B143" t="s">
        <v>1069</v>
      </c>
      <c r="C143" s="9">
        <v>8.1999999999999993</v>
      </c>
      <c r="D143" t="s">
        <v>131</v>
      </c>
      <c r="E143" s="9">
        <v>1400</v>
      </c>
      <c r="F143" s="9">
        <v>1100000</v>
      </c>
      <c r="G143" t="s">
        <v>1070</v>
      </c>
      <c r="H143" t="s">
        <v>1071</v>
      </c>
      <c r="I143">
        <v>1993</v>
      </c>
      <c r="J143">
        <v>127</v>
      </c>
      <c r="K143" s="9">
        <v>63000000</v>
      </c>
      <c r="L143" s="9">
        <v>1104379926</v>
      </c>
      <c r="M143" t="s">
        <v>21</v>
      </c>
    </row>
    <row r="144" spans="1:13" x14ac:dyDescent="0.3">
      <c r="A144">
        <v>143</v>
      </c>
      <c r="B144" t="s">
        <v>1073</v>
      </c>
      <c r="C144" s="9">
        <v>8.1999999999999993</v>
      </c>
      <c r="D144" t="s">
        <v>24</v>
      </c>
      <c r="E144" s="9">
        <v>802</v>
      </c>
      <c r="F144" s="9">
        <v>586000</v>
      </c>
      <c r="G144" t="s">
        <v>160</v>
      </c>
      <c r="H144" t="s">
        <v>161</v>
      </c>
      <c r="I144">
        <v>1995</v>
      </c>
      <c r="J144">
        <v>178</v>
      </c>
      <c r="K144" s="9">
        <v>52000000</v>
      </c>
      <c r="L144" s="9">
        <v>116112375</v>
      </c>
      <c r="M144" t="s">
        <v>260</v>
      </c>
    </row>
    <row r="145" spans="1:13" x14ac:dyDescent="0.3">
      <c r="A145">
        <v>144</v>
      </c>
      <c r="B145" t="s">
        <v>1078</v>
      </c>
      <c r="C145" s="9">
        <v>8.1999999999999993</v>
      </c>
      <c r="D145" t="s">
        <v>439</v>
      </c>
      <c r="E145" s="9">
        <v>2400</v>
      </c>
      <c r="F145" s="9">
        <v>1100000</v>
      </c>
      <c r="G145" t="s">
        <v>1080</v>
      </c>
      <c r="H145" t="s">
        <v>1080</v>
      </c>
      <c r="I145">
        <v>1999</v>
      </c>
      <c r="J145">
        <v>107</v>
      </c>
      <c r="K145" s="9">
        <v>40000000</v>
      </c>
      <c r="L145" s="9">
        <v>672806432</v>
      </c>
      <c r="M145" t="s">
        <v>21</v>
      </c>
    </row>
    <row r="146" spans="1:13" x14ac:dyDescent="0.3">
      <c r="A146">
        <v>145</v>
      </c>
      <c r="B146" t="s">
        <v>1082</v>
      </c>
      <c r="C146" s="9">
        <v>8.1999999999999993</v>
      </c>
      <c r="D146" t="s">
        <v>941</v>
      </c>
      <c r="E146" s="9">
        <v>362</v>
      </c>
      <c r="F146" s="9">
        <v>142000</v>
      </c>
      <c r="G146" t="s">
        <v>1085</v>
      </c>
      <c r="H146" t="s">
        <v>1085</v>
      </c>
      <c r="I146">
        <v>1985</v>
      </c>
      <c r="J146">
        <v>160</v>
      </c>
      <c r="K146" s="9">
        <v>11500000</v>
      </c>
      <c r="L146" s="9">
        <v>4172871</v>
      </c>
      <c r="M146" t="s">
        <v>1088</v>
      </c>
    </row>
    <row r="147" spans="1:13" x14ac:dyDescent="0.3">
      <c r="A147">
        <v>146</v>
      </c>
      <c r="B147" t="s">
        <v>1089</v>
      </c>
      <c r="C147" s="9">
        <v>8.1999999999999993</v>
      </c>
      <c r="D147" t="s">
        <v>204</v>
      </c>
      <c r="E147" s="9">
        <v>4400</v>
      </c>
      <c r="F147" s="9">
        <v>758000</v>
      </c>
      <c r="G147" t="s">
        <v>1092</v>
      </c>
      <c r="H147" t="s">
        <v>1093</v>
      </c>
      <c r="I147">
        <v>2022</v>
      </c>
      <c r="J147">
        <v>130</v>
      </c>
      <c r="K147" s="9">
        <v>170000000</v>
      </c>
      <c r="L147" s="9">
        <v>1495696292</v>
      </c>
      <c r="M147" t="s">
        <v>21</v>
      </c>
    </row>
    <row r="148" spans="1:13" x14ac:dyDescent="0.3">
      <c r="A148">
        <v>147</v>
      </c>
      <c r="B148" t="s">
        <v>1097</v>
      </c>
      <c r="C148" s="9">
        <v>8.1999999999999993</v>
      </c>
      <c r="D148" t="s">
        <v>337</v>
      </c>
      <c r="E148" s="9">
        <v>2200</v>
      </c>
      <c r="F148" s="9">
        <v>1100000</v>
      </c>
      <c r="G148" t="s">
        <v>1098</v>
      </c>
      <c r="H148" t="s">
        <v>1099</v>
      </c>
      <c r="I148">
        <v>2007</v>
      </c>
      <c r="J148">
        <v>122</v>
      </c>
      <c r="K148" s="9">
        <v>25000000</v>
      </c>
      <c r="L148" s="9">
        <v>171632777</v>
      </c>
      <c r="M148" t="s">
        <v>21</v>
      </c>
    </row>
    <row r="149" spans="1:13" x14ac:dyDescent="0.3">
      <c r="A149">
        <v>148</v>
      </c>
      <c r="B149" t="s">
        <v>1101</v>
      </c>
      <c r="C149" s="9">
        <v>8.1999999999999993</v>
      </c>
      <c r="D149" t="s">
        <v>1102</v>
      </c>
      <c r="E149" s="9">
        <v>1400</v>
      </c>
      <c r="F149" s="9">
        <v>492000</v>
      </c>
      <c r="G149" t="s">
        <v>1104</v>
      </c>
      <c r="H149" t="s">
        <v>1105</v>
      </c>
      <c r="I149">
        <v>1982</v>
      </c>
      <c r="J149">
        <v>109</v>
      </c>
      <c r="K149" s="9">
        <v>15000000</v>
      </c>
      <c r="L149" s="9">
        <v>20836881</v>
      </c>
      <c r="M149" t="s">
        <v>1108</v>
      </c>
    </row>
    <row r="150" spans="1:13" x14ac:dyDescent="0.3">
      <c r="A150">
        <v>149</v>
      </c>
      <c r="B150" t="s">
        <v>1109</v>
      </c>
      <c r="C150" s="9">
        <v>8.1999999999999993</v>
      </c>
      <c r="D150" t="s">
        <v>1110</v>
      </c>
      <c r="E150" s="9">
        <v>1400</v>
      </c>
      <c r="F150" s="9">
        <v>720000</v>
      </c>
      <c r="G150" t="s">
        <v>1112</v>
      </c>
      <c r="H150" t="s">
        <v>1112</v>
      </c>
      <c r="I150">
        <v>2006</v>
      </c>
      <c r="J150">
        <v>118</v>
      </c>
      <c r="K150" s="9">
        <v>19000000</v>
      </c>
      <c r="L150" s="9">
        <v>83863565</v>
      </c>
      <c r="M150" t="s">
        <v>1114</v>
      </c>
    </row>
    <row r="151" spans="1:13" x14ac:dyDescent="0.3">
      <c r="A151">
        <v>150</v>
      </c>
      <c r="B151" t="s">
        <v>1115</v>
      </c>
      <c r="C151" s="9">
        <v>8.1999999999999993</v>
      </c>
      <c r="D151" t="s">
        <v>446</v>
      </c>
      <c r="E151" s="9">
        <v>759</v>
      </c>
      <c r="F151" s="9">
        <v>449000</v>
      </c>
      <c r="G151" t="s">
        <v>1118</v>
      </c>
      <c r="H151" t="s">
        <v>1119</v>
      </c>
      <c r="I151">
        <v>1992</v>
      </c>
      <c r="J151">
        <v>130</v>
      </c>
      <c r="K151" s="9">
        <v>14400000</v>
      </c>
      <c r="L151" s="9">
        <v>159167799</v>
      </c>
      <c r="M151" t="s">
        <v>21</v>
      </c>
    </row>
    <row r="152" spans="1:13" x14ac:dyDescent="0.3">
      <c r="A152">
        <v>151</v>
      </c>
      <c r="B152" t="s">
        <v>1122</v>
      </c>
      <c r="C152" s="9">
        <v>8.1999999999999993</v>
      </c>
      <c r="D152" t="s">
        <v>1123</v>
      </c>
      <c r="E152" s="9">
        <v>1400</v>
      </c>
      <c r="F152" s="9">
        <v>1000000</v>
      </c>
      <c r="G152" t="s">
        <v>1124</v>
      </c>
      <c r="H152" t="s">
        <v>1125</v>
      </c>
      <c r="I152">
        <v>2001</v>
      </c>
      <c r="J152">
        <v>135</v>
      </c>
      <c r="K152" s="9">
        <v>58000000</v>
      </c>
      <c r="L152" s="9">
        <v>316791257</v>
      </c>
      <c r="M152" t="s">
        <v>21</v>
      </c>
    </row>
    <row r="153" spans="1:13" x14ac:dyDescent="0.3">
      <c r="A153">
        <v>152</v>
      </c>
      <c r="B153" t="s">
        <v>1129</v>
      </c>
      <c r="C153" s="9">
        <v>8.1999999999999993</v>
      </c>
      <c r="D153" t="s">
        <v>1130</v>
      </c>
      <c r="E153" s="9">
        <v>2500</v>
      </c>
      <c r="F153" s="9">
        <v>1200000</v>
      </c>
      <c r="G153" t="s">
        <v>1131</v>
      </c>
      <c r="H153" t="s">
        <v>1131</v>
      </c>
      <c r="I153">
        <v>2003</v>
      </c>
      <c r="J153">
        <v>111</v>
      </c>
      <c r="K153" s="9">
        <v>30000000</v>
      </c>
      <c r="L153" s="9">
        <v>180908413</v>
      </c>
      <c r="M153" t="s">
        <v>1013</v>
      </c>
    </row>
    <row r="154" spans="1:13" x14ac:dyDescent="0.3">
      <c r="A154">
        <v>153</v>
      </c>
      <c r="B154" t="s">
        <v>1134</v>
      </c>
      <c r="C154" s="9">
        <v>8.1999999999999993</v>
      </c>
      <c r="D154" t="s">
        <v>98</v>
      </c>
      <c r="E154" s="9">
        <v>343</v>
      </c>
      <c r="F154" s="9">
        <v>136000</v>
      </c>
      <c r="G154" t="s">
        <v>1137</v>
      </c>
      <c r="H154" t="s">
        <v>1137</v>
      </c>
      <c r="I154">
        <v>1948</v>
      </c>
      <c r="J154">
        <v>126</v>
      </c>
      <c r="K154" s="9">
        <v>3000000</v>
      </c>
      <c r="L154" s="9">
        <v>5014000</v>
      </c>
      <c r="M154" t="s">
        <v>21</v>
      </c>
    </row>
    <row r="155" spans="1:13" x14ac:dyDescent="0.3">
      <c r="A155">
        <v>154</v>
      </c>
      <c r="B155" t="s">
        <v>1139</v>
      </c>
      <c r="C155" s="9">
        <v>8.1999999999999993</v>
      </c>
      <c r="D155" t="s">
        <v>578</v>
      </c>
      <c r="E155" s="9">
        <v>251</v>
      </c>
      <c r="F155" s="9">
        <v>136000</v>
      </c>
      <c r="G155" t="s">
        <v>1141</v>
      </c>
      <c r="H155" t="s">
        <v>1141</v>
      </c>
      <c r="I155">
        <v>1961</v>
      </c>
      <c r="J155">
        <v>110</v>
      </c>
      <c r="K155" s="9" t="s">
        <v>360</v>
      </c>
      <c r="L155" s="9">
        <v>67653</v>
      </c>
      <c r="M155" t="s">
        <v>212</v>
      </c>
    </row>
    <row r="156" spans="1:13" x14ac:dyDescent="0.3">
      <c r="A156">
        <v>155</v>
      </c>
      <c r="B156" t="s">
        <v>1143</v>
      </c>
      <c r="C156" s="9">
        <v>8.1999999999999993</v>
      </c>
      <c r="D156" t="s">
        <v>185</v>
      </c>
      <c r="E156" s="9">
        <v>1300</v>
      </c>
      <c r="F156" s="9">
        <v>858000</v>
      </c>
      <c r="G156" t="s">
        <v>783</v>
      </c>
      <c r="H156" t="s">
        <v>1145</v>
      </c>
      <c r="I156">
        <v>2013</v>
      </c>
      <c r="J156">
        <v>153</v>
      </c>
      <c r="K156" s="9">
        <v>46000000</v>
      </c>
      <c r="L156" s="9">
        <v>122127446</v>
      </c>
      <c r="M156" t="s">
        <v>21</v>
      </c>
    </row>
    <row r="157" spans="1:13" x14ac:dyDescent="0.3">
      <c r="A157">
        <v>156</v>
      </c>
      <c r="B157" t="s">
        <v>1148</v>
      </c>
      <c r="C157" s="9">
        <v>8.1999999999999993</v>
      </c>
      <c r="D157" t="s">
        <v>1149</v>
      </c>
      <c r="E157" s="9">
        <v>1100</v>
      </c>
      <c r="F157" s="9">
        <v>1100000</v>
      </c>
      <c r="G157" t="s">
        <v>1150</v>
      </c>
      <c r="H157" t="s">
        <v>1151</v>
      </c>
      <c r="I157">
        <v>2003</v>
      </c>
      <c r="J157">
        <v>100</v>
      </c>
      <c r="K157" s="9">
        <v>94000000</v>
      </c>
      <c r="L157" s="9">
        <v>941637960</v>
      </c>
      <c r="M157" t="s">
        <v>497</v>
      </c>
    </row>
    <row r="158" spans="1:13" x14ac:dyDescent="0.3">
      <c r="A158">
        <v>157</v>
      </c>
      <c r="B158" t="s">
        <v>1154</v>
      </c>
      <c r="C158" s="9">
        <v>8.1999999999999993</v>
      </c>
      <c r="D158" t="s">
        <v>1155</v>
      </c>
      <c r="E158" s="9">
        <v>463</v>
      </c>
      <c r="F158" s="9">
        <v>266000</v>
      </c>
      <c r="G158" t="s">
        <v>1158</v>
      </c>
      <c r="H158" t="s">
        <v>1159</v>
      </c>
      <c r="I158">
        <v>1963</v>
      </c>
      <c r="J158">
        <v>172</v>
      </c>
      <c r="K158" s="9">
        <v>4000000</v>
      </c>
      <c r="L158" s="9">
        <v>230637</v>
      </c>
      <c r="M158" t="s">
        <v>21</v>
      </c>
    </row>
    <row r="159" spans="1:13" x14ac:dyDescent="0.3">
      <c r="A159">
        <v>158</v>
      </c>
      <c r="B159" t="s">
        <v>1162</v>
      </c>
      <c r="C159" s="9">
        <v>8.1999999999999993</v>
      </c>
      <c r="D159" t="s">
        <v>1163</v>
      </c>
      <c r="E159" s="9">
        <v>884</v>
      </c>
      <c r="F159" s="9">
        <v>584000</v>
      </c>
      <c r="G159" t="s">
        <v>1166</v>
      </c>
      <c r="H159" t="s">
        <v>1167</v>
      </c>
      <c r="I159">
        <v>1975</v>
      </c>
      <c r="J159">
        <v>91</v>
      </c>
      <c r="K159" s="9">
        <v>290601</v>
      </c>
      <c r="L159" s="9">
        <v>2817496</v>
      </c>
      <c r="M159" t="s">
        <v>1171</v>
      </c>
    </row>
    <row r="160" spans="1:13" x14ac:dyDescent="0.3">
      <c r="A160">
        <v>159</v>
      </c>
      <c r="B160" t="s">
        <v>1172</v>
      </c>
      <c r="C160" s="9">
        <v>8.1999999999999993</v>
      </c>
      <c r="D160" t="s">
        <v>1173</v>
      </c>
      <c r="E160" s="9">
        <v>624</v>
      </c>
      <c r="F160" s="9">
        <v>476000</v>
      </c>
      <c r="G160" t="s">
        <v>1176</v>
      </c>
      <c r="H160" t="s">
        <v>1176</v>
      </c>
      <c r="I160">
        <v>2004</v>
      </c>
      <c r="J160">
        <v>119</v>
      </c>
      <c r="K160" s="9">
        <v>24000000</v>
      </c>
      <c r="L160" s="9">
        <v>240871922</v>
      </c>
      <c r="M160" t="s">
        <v>279</v>
      </c>
    </row>
    <row r="161" spans="1:13" x14ac:dyDescent="0.3">
      <c r="A161">
        <v>160</v>
      </c>
      <c r="B161" t="s">
        <v>1179</v>
      </c>
      <c r="C161" s="9">
        <v>8.1999999999999993</v>
      </c>
      <c r="D161" t="s">
        <v>1180</v>
      </c>
      <c r="E161" s="9">
        <v>566</v>
      </c>
      <c r="F161" s="9">
        <v>270000</v>
      </c>
      <c r="G161" t="s">
        <v>1182</v>
      </c>
      <c r="H161" t="s">
        <v>1183</v>
      </c>
      <c r="I161">
        <v>1980</v>
      </c>
      <c r="J161">
        <v>124</v>
      </c>
      <c r="K161" s="9">
        <v>5000000</v>
      </c>
      <c r="L161" s="9">
        <v>26031773</v>
      </c>
      <c r="M161" t="s">
        <v>43</v>
      </c>
    </row>
    <row r="162" spans="1:13" x14ac:dyDescent="0.3">
      <c r="A162">
        <v>161</v>
      </c>
      <c r="B162" t="s">
        <v>1185</v>
      </c>
      <c r="C162" s="9">
        <v>8.1999999999999993</v>
      </c>
      <c r="D162" t="s">
        <v>185</v>
      </c>
      <c r="E162" s="9">
        <v>453</v>
      </c>
      <c r="F162" s="9">
        <v>196000</v>
      </c>
      <c r="G162" t="s">
        <v>1188</v>
      </c>
      <c r="H162" t="s">
        <v>1189</v>
      </c>
      <c r="I162">
        <v>1954</v>
      </c>
      <c r="J162">
        <v>105</v>
      </c>
      <c r="K162" s="9">
        <v>1400000</v>
      </c>
      <c r="L162" s="9">
        <v>45313</v>
      </c>
      <c r="M162" t="s">
        <v>21</v>
      </c>
    </row>
    <row r="163" spans="1:13" x14ac:dyDescent="0.3">
      <c r="A163">
        <v>162</v>
      </c>
      <c r="B163" t="s">
        <v>1191</v>
      </c>
      <c r="C163" s="9">
        <v>8.1999999999999993</v>
      </c>
      <c r="D163" t="s">
        <v>1192</v>
      </c>
      <c r="E163" s="9">
        <v>824</v>
      </c>
      <c r="F163" s="9">
        <v>138000</v>
      </c>
      <c r="G163" t="s">
        <v>1195</v>
      </c>
      <c r="H163" t="s">
        <v>1195</v>
      </c>
      <c r="I163">
        <v>2024</v>
      </c>
      <c r="J163">
        <v>102</v>
      </c>
      <c r="K163" s="9">
        <v>78000000</v>
      </c>
      <c r="L163" s="9">
        <v>330617945</v>
      </c>
      <c r="M163" t="s">
        <v>497</v>
      </c>
    </row>
    <row r="164" spans="1:13" x14ac:dyDescent="0.3">
      <c r="A164">
        <v>163</v>
      </c>
      <c r="B164" t="s">
        <v>1198</v>
      </c>
      <c r="C164" s="9">
        <v>8.1999999999999993</v>
      </c>
      <c r="D164" t="s">
        <v>1199</v>
      </c>
      <c r="E164" s="9">
        <v>438</v>
      </c>
      <c r="F164" s="9">
        <v>188000</v>
      </c>
      <c r="G164" t="s">
        <v>1202</v>
      </c>
      <c r="H164" t="s">
        <v>1203</v>
      </c>
      <c r="I164">
        <v>1950</v>
      </c>
      <c r="J164">
        <v>88</v>
      </c>
      <c r="K164" s="9">
        <v>250000</v>
      </c>
      <c r="L164" s="9">
        <v>139757</v>
      </c>
      <c r="M164" t="s">
        <v>212</v>
      </c>
    </row>
    <row r="165" spans="1:13" x14ac:dyDescent="0.3">
      <c r="A165">
        <v>164</v>
      </c>
      <c r="B165" t="s">
        <v>1205</v>
      </c>
      <c r="C165" s="9">
        <v>8.1999999999999993</v>
      </c>
      <c r="D165" t="s">
        <v>390</v>
      </c>
      <c r="E165" s="9">
        <v>1000</v>
      </c>
      <c r="F165" s="9">
        <v>344000</v>
      </c>
      <c r="G165" t="s">
        <v>1207</v>
      </c>
      <c r="H165" t="s">
        <v>1208</v>
      </c>
      <c r="I165">
        <v>1939</v>
      </c>
      <c r="J165">
        <v>238</v>
      </c>
      <c r="K165" s="9">
        <v>3977000</v>
      </c>
      <c r="L165" s="9">
        <v>402382193</v>
      </c>
      <c r="M165" t="s">
        <v>21</v>
      </c>
    </row>
    <row r="166" spans="1:13" x14ac:dyDescent="0.3">
      <c r="A166">
        <v>165</v>
      </c>
      <c r="B166" t="s">
        <v>1213</v>
      </c>
      <c r="C166" s="9">
        <v>8.1</v>
      </c>
      <c r="D166" t="s">
        <v>439</v>
      </c>
      <c r="E166" s="9">
        <v>669</v>
      </c>
      <c r="F166" s="9">
        <v>362000</v>
      </c>
      <c r="G166" t="s">
        <v>1217</v>
      </c>
      <c r="H166" t="s">
        <v>1218</v>
      </c>
      <c r="I166">
        <v>1974</v>
      </c>
      <c r="J166">
        <v>130</v>
      </c>
      <c r="K166" s="9">
        <v>6000000</v>
      </c>
      <c r="L166" s="9">
        <v>29231954</v>
      </c>
      <c r="M166" t="s">
        <v>21</v>
      </c>
    </row>
    <row r="167" spans="1:13" x14ac:dyDescent="0.3">
      <c r="A167">
        <v>166</v>
      </c>
      <c r="B167" t="s">
        <v>1220</v>
      </c>
      <c r="C167" s="9">
        <v>8.1999999999999993</v>
      </c>
      <c r="D167" t="s">
        <v>604</v>
      </c>
      <c r="E167" s="9">
        <v>894</v>
      </c>
      <c r="F167" s="9">
        <v>211000</v>
      </c>
      <c r="G167" t="s">
        <v>1223</v>
      </c>
      <c r="H167" t="s">
        <v>1224</v>
      </c>
      <c r="I167">
        <v>2019</v>
      </c>
      <c r="J167">
        <v>96</v>
      </c>
      <c r="K167" s="9">
        <v>40000000</v>
      </c>
      <c r="L167" s="9" t="s">
        <v>360</v>
      </c>
      <c r="M167" t="s">
        <v>1225</v>
      </c>
    </row>
    <row r="168" spans="1:13" x14ac:dyDescent="0.3">
      <c r="A168">
        <v>167</v>
      </c>
      <c r="B168" t="s">
        <v>1226</v>
      </c>
      <c r="C168" s="9">
        <v>8.1999999999999993</v>
      </c>
      <c r="D168" t="s">
        <v>1227</v>
      </c>
      <c r="E168" s="9">
        <v>372</v>
      </c>
      <c r="F168" s="9">
        <v>230000</v>
      </c>
      <c r="G168" t="s">
        <v>1230</v>
      </c>
      <c r="H168" t="s">
        <v>1231</v>
      </c>
      <c r="I168">
        <v>2009</v>
      </c>
      <c r="J168">
        <v>129</v>
      </c>
      <c r="K168" s="9">
        <v>2000000</v>
      </c>
      <c r="L168" s="9">
        <v>35079650</v>
      </c>
      <c r="M168" t="s">
        <v>1233</v>
      </c>
    </row>
    <row r="169" spans="1:13" x14ac:dyDescent="0.3">
      <c r="A169">
        <v>168</v>
      </c>
      <c r="B169" t="s">
        <v>1234</v>
      </c>
      <c r="C169" s="9">
        <v>8.1</v>
      </c>
      <c r="D169" t="s">
        <v>926</v>
      </c>
      <c r="E169" s="9">
        <v>670</v>
      </c>
      <c r="F169" s="9">
        <v>631000</v>
      </c>
      <c r="G169" t="s">
        <v>929</v>
      </c>
      <c r="H169" t="s">
        <v>929</v>
      </c>
      <c r="I169">
        <v>1998</v>
      </c>
      <c r="J169">
        <v>107</v>
      </c>
      <c r="K169" s="9">
        <v>1215190</v>
      </c>
      <c r="L169" s="9">
        <v>3753929</v>
      </c>
      <c r="M169" t="s">
        <v>373</v>
      </c>
    </row>
    <row r="170" spans="1:13" x14ac:dyDescent="0.3">
      <c r="A170">
        <v>169</v>
      </c>
      <c r="B170" t="s">
        <v>1239</v>
      </c>
      <c r="C170" s="9">
        <v>8.1</v>
      </c>
      <c r="D170" t="s">
        <v>1240</v>
      </c>
      <c r="E170" s="9">
        <v>2500</v>
      </c>
      <c r="F170" s="9">
        <v>1200000</v>
      </c>
      <c r="G170" t="s">
        <v>1241</v>
      </c>
      <c r="H170" t="s">
        <v>1242</v>
      </c>
      <c r="I170">
        <v>2005</v>
      </c>
      <c r="J170">
        <v>132</v>
      </c>
      <c r="K170" s="9">
        <v>54000000</v>
      </c>
      <c r="L170" s="9">
        <v>134686457</v>
      </c>
      <c r="M170" t="s">
        <v>1245</v>
      </c>
    </row>
    <row r="171" spans="1:13" x14ac:dyDescent="0.3">
      <c r="A171">
        <v>170</v>
      </c>
      <c r="B171" t="s">
        <v>1246</v>
      </c>
      <c r="C171" s="9">
        <v>8.1</v>
      </c>
      <c r="D171" t="s">
        <v>1247</v>
      </c>
      <c r="E171" s="9">
        <v>1300</v>
      </c>
      <c r="F171" s="9">
        <v>856000</v>
      </c>
      <c r="G171" t="s">
        <v>1249</v>
      </c>
      <c r="H171" t="s">
        <v>1249</v>
      </c>
      <c r="I171">
        <v>2015</v>
      </c>
      <c r="J171">
        <v>95</v>
      </c>
      <c r="K171" s="9">
        <v>175000000</v>
      </c>
      <c r="L171" s="9">
        <v>859076254</v>
      </c>
      <c r="M171" t="s">
        <v>21</v>
      </c>
    </row>
    <row r="172" spans="1:13" x14ac:dyDescent="0.3">
      <c r="A172">
        <v>171</v>
      </c>
      <c r="B172" t="s">
        <v>1252</v>
      </c>
      <c r="C172" s="9">
        <v>8.1</v>
      </c>
      <c r="D172" t="s">
        <v>893</v>
      </c>
      <c r="E172" s="9">
        <v>1400</v>
      </c>
      <c r="F172" s="9">
        <v>576000</v>
      </c>
      <c r="G172" t="s">
        <v>1255</v>
      </c>
      <c r="H172" t="s">
        <v>1255</v>
      </c>
      <c r="I172">
        <v>2017</v>
      </c>
      <c r="J172">
        <v>115</v>
      </c>
      <c r="K172" s="9">
        <v>15000000</v>
      </c>
      <c r="L172" s="9">
        <v>162729321</v>
      </c>
      <c r="M172" t="s">
        <v>373</v>
      </c>
    </row>
    <row r="173" spans="1:13" x14ac:dyDescent="0.3">
      <c r="A173">
        <v>172</v>
      </c>
      <c r="B173" t="s">
        <v>1257</v>
      </c>
      <c r="C173" s="9">
        <v>8.1</v>
      </c>
      <c r="D173" t="s">
        <v>12</v>
      </c>
      <c r="E173" s="9">
        <v>733</v>
      </c>
      <c r="F173" s="9">
        <v>744000</v>
      </c>
      <c r="G173" t="s">
        <v>1260</v>
      </c>
      <c r="H173" t="s">
        <v>1261</v>
      </c>
      <c r="I173">
        <v>1996</v>
      </c>
      <c r="J173">
        <v>93</v>
      </c>
      <c r="K173" s="9">
        <v>1898734</v>
      </c>
      <c r="L173" s="9">
        <v>16981823</v>
      </c>
      <c r="M173" t="s">
        <v>373</v>
      </c>
    </row>
    <row r="174" spans="1:13" x14ac:dyDescent="0.3">
      <c r="A174">
        <v>173</v>
      </c>
      <c r="B174" t="s">
        <v>1266</v>
      </c>
      <c r="C174" s="9">
        <v>8.1</v>
      </c>
      <c r="D174" t="s">
        <v>573</v>
      </c>
      <c r="E174" s="9">
        <v>409</v>
      </c>
      <c r="F174" s="9">
        <v>240000</v>
      </c>
      <c r="G174" t="s">
        <v>1269</v>
      </c>
      <c r="H174" t="s">
        <v>1270</v>
      </c>
      <c r="I174">
        <v>1957</v>
      </c>
      <c r="J174">
        <v>161</v>
      </c>
      <c r="K174" s="9">
        <v>3000000</v>
      </c>
      <c r="L174" s="9">
        <v>27201366</v>
      </c>
      <c r="M174" t="s">
        <v>373</v>
      </c>
    </row>
    <row r="175" spans="1:13" x14ac:dyDescent="0.3">
      <c r="A175">
        <v>174</v>
      </c>
      <c r="B175" t="s">
        <v>1272</v>
      </c>
      <c r="C175" s="9">
        <v>8.1</v>
      </c>
      <c r="D175" t="s">
        <v>1639</v>
      </c>
      <c r="E175" s="9">
        <v>716</v>
      </c>
      <c r="F175" s="9">
        <v>392000</v>
      </c>
      <c r="G175" t="s">
        <v>1275</v>
      </c>
      <c r="H175" t="s">
        <v>1276</v>
      </c>
      <c r="I175">
        <v>1980</v>
      </c>
      <c r="J175">
        <v>129</v>
      </c>
      <c r="K175" s="9">
        <v>18000000</v>
      </c>
      <c r="L175" s="9">
        <v>23405883</v>
      </c>
      <c r="M175" t="s">
        <v>21</v>
      </c>
    </row>
    <row r="176" spans="1:13" x14ac:dyDescent="0.3">
      <c r="A176">
        <v>175</v>
      </c>
      <c r="B176" t="s">
        <v>1278</v>
      </c>
      <c r="C176" s="9">
        <v>8.1</v>
      </c>
      <c r="D176" t="s">
        <v>157</v>
      </c>
      <c r="E176" s="9">
        <v>1000</v>
      </c>
      <c r="F176" s="9">
        <v>1100000</v>
      </c>
      <c r="G176" t="s">
        <v>1279</v>
      </c>
      <c r="H176" t="s">
        <v>1280</v>
      </c>
      <c r="I176">
        <v>2002</v>
      </c>
      <c r="J176">
        <v>141</v>
      </c>
      <c r="K176" s="9">
        <v>52000000</v>
      </c>
      <c r="L176" s="9">
        <v>352114312</v>
      </c>
      <c r="M176" t="s">
        <v>1108</v>
      </c>
    </row>
    <row r="177" spans="1:13" x14ac:dyDescent="0.3">
      <c r="A177">
        <v>176</v>
      </c>
      <c r="B177" t="s">
        <v>1283</v>
      </c>
      <c r="C177" s="9">
        <v>8.1</v>
      </c>
      <c r="D177" t="s">
        <v>337</v>
      </c>
      <c r="E177" s="9">
        <v>1100</v>
      </c>
      <c r="F177" s="9">
        <v>749000</v>
      </c>
      <c r="G177" t="s">
        <v>1285</v>
      </c>
      <c r="H177" t="s">
        <v>1286</v>
      </c>
      <c r="I177">
        <v>1996</v>
      </c>
      <c r="J177">
        <v>98</v>
      </c>
      <c r="K177" s="9">
        <v>7000000</v>
      </c>
      <c r="L177" s="9">
        <v>60611975</v>
      </c>
      <c r="M177" t="s">
        <v>373</v>
      </c>
    </row>
    <row r="178" spans="1:13" x14ac:dyDescent="0.3">
      <c r="A178">
        <v>177</v>
      </c>
      <c r="B178" t="s">
        <v>1289</v>
      </c>
      <c r="C178" s="9">
        <v>8.1</v>
      </c>
      <c r="D178" t="s">
        <v>1290</v>
      </c>
      <c r="E178" s="9">
        <v>878</v>
      </c>
      <c r="F178" s="9">
        <v>511000</v>
      </c>
      <c r="G178" t="s">
        <v>1293</v>
      </c>
      <c r="H178" t="s">
        <v>1293</v>
      </c>
      <c r="I178">
        <v>2011</v>
      </c>
      <c r="J178">
        <v>140</v>
      </c>
      <c r="K178" s="9">
        <v>25000000</v>
      </c>
      <c r="L178" s="9">
        <v>23308615</v>
      </c>
      <c r="M178" t="s">
        <v>21</v>
      </c>
    </row>
    <row r="179" spans="1:13" x14ac:dyDescent="0.3">
      <c r="A179">
        <v>178</v>
      </c>
      <c r="B179" t="s">
        <v>1295</v>
      </c>
      <c r="C179" s="9">
        <v>8.1</v>
      </c>
      <c r="D179" t="s">
        <v>1296</v>
      </c>
      <c r="E179" s="9">
        <v>1100</v>
      </c>
      <c r="F179" s="9">
        <v>987000</v>
      </c>
      <c r="G179" t="s">
        <v>1298</v>
      </c>
      <c r="H179" t="s">
        <v>1299</v>
      </c>
      <c r="I179">
        <v>2011</v>
      </c>
      <c r="J179">
        <v>130</v>
      </c>
      <c r="K179" s="9">
        <v>125000000</v>
      </c>
      <c r="L179" s="9">
        <v>1342499744</v>
      </c>
      <c r="M179" t="s">
        <v>373</v>
      </c>
    </row>
    <row r="180" spans="1:13" x14ac:dyDescent="0.3">
      <c r="A180">
        <v>179</v>
      </c>
      <c r="B180" t="s">
        <v>1302</v>
      </c>
      <c r="C180" s="9">
        <v>8.1</v>
      </c>
      <c r="D180" t="s">
        <v>12</v>
      </c>
      <c r="E180" s="9">
        <v>1100</v>
      </c>
      <c r="F180" s="9">
        <v>834000</v>
      </c>
      <c r="G180" t="s">
        <v>1305</v>
      </c>
      <c r="H180" t="s">
        <v>1306</v>
      </c>
      <c r="I180">
        <v>2008</v>
      </c>
      <c r="J180">
        <v>116</v>
      </c>
      <c r="K180" s="9">
        <v>33000000</v>
      </c>
      <c r="L180" s="9">
        <v>269958228</v>
      </c>
      <c r="M180" t="s">
        <v>129</v>
      </c>
    </row>
    <row r="181" spans="1:13" x14ac:dyDescent="0.3">
      <c r="A181">
        <v>180</v>
      </c>
      <c r="B181" t="s">
        <v>1308</v>
      </c>
      <c r="C181" s="9">
        <v>8.1</v>
      </c>
      <c r="D181" t="s">
        <v>1309</v>
      </c>
      <c r="E181" s="9">
        <v>1400</v>
      </c>
      <c r="F181" s="9">
        <v>741000</v>
      </c>
      <c r="G181" t="s">
        <v>1311</v>
      </c>
      <c r="H181" t="s">
        <v>1312</v>
      </c>
      <c r="I181">
        <v>2004</v>
      </c>
      <c r="J181">
        <v>132</v>
      </c>
      <c r="K181" s="9">
        <v>30000000</v>
      </c>
      <c r="L181" s="9">
        <v>216763646</v>
      </c>
      <c r="M181" t="s">
        <v>21</v>
      </c>
    </row>
    <row r="182" spans="1:13" x14ac:dyDescent="0.3">
      <c r="A182">
        <v>181</v>
      </c>
      <c r="B182" t="s">
        <v>1314</v>
      </c>
      <c r="C182" s="9">
        <v>8.1999999999999993</v>
      </c>
      <c r="D182" t="s">
        <v>140</v>
      </c>
      <c r="E182" s="9">
        <v>6100</v>
      </c>
      <c r="F182" s="9">
        <v>935000</v>
      </c>
      <c r="G182" t="s">
        <v>1317</v>
      </c>
      <c r="H182" t="s">
        <v>1318</v>
      </c>
      <c r="I182">
        <v>2021</v>
      </c>
      <c r="J182">
        <v>148</v>
      </c>
      <c r="K182" s="9">
        <v>200000000</v>
      </c>
      <c r="L182" s="9">
        <v>1952732181</v>
      </c>
      <c r="M182" t="s">
        <v>21</v>
      </c>
    </row>
    <row r="183" spans="1:13" x14ac:dyDescent="0.3">
      <c r="A183">
        <v>182</v>
      </c>
      <c r="B183" t="s">
        <v>1321</v>
      </c>
      <c r="C183" s="9">
        <v>8.1</v>
      </c>
      <c r="D183" t="s">
        <v>1322</v>
      </c>
      <c r="E183" s="9">
        <v>628</v>
      </c>
      <c r="F183" s="9">
        <v>401000</v>
      </c>
      <c r="G183" t="s">
        <v>277</v>
      </c>
      <c r="H183" t="s">
        <v>277</v>
      </c>
      <c r="I183">
        <v>1988</v>
      </c>
      <c r="J183">
        <v>86</v>
      </c>
      <c r="K183" s="9">
        <v>3700000</v>
      </c>
      <c r="L183" s="9">
        <v>30349095</v>
      </c>
      <c r="M183" t="s">
        <v>212</v>
      </c>
    </row>
    <row r="184" spans="1:13" x14ac:dyDescent="0.3">
      <c r="A184">
        <v>183</v>
      </c>
      <c r="B184" t="s">
        <v>1327</v>
      </c>
      <c r="C184" s="9">
        <v>8.1</v>
      </c>
      <c r="D184" t="s">
        <v>131</v>
      </c>
      <c r="E184" s="9">
        <v>2400</v>
      </c>
      <c r="F184" s="9">
        <v>1200000</v>
      </c>
      <c r="G184" t="s">
        <v>1328</v>
      </c>
      <c r="H184" t="s">
        <v>1328</v>
      </c>
      <c r="I184">
        <v>2015</v>
      </c>
      <c r="J184">
        <v>120</v>
      </c>
      <c r="K184" s="9">
        <v>150000000</v>
      </c>
      <c r="L184" s="9">
        <v>380437267</v>
      </c>
      <c r="M184" t="s">
        <v>1330</v>
      </c>
    </row>
    <row r="185" spans="1:13" x14ac:dyDescent="0.3">
      <c r="A185">
        <v>184</v>
      </c>
      <c r="B185" t="s">
        <v>1331</v>
      </c>
      <c r="C185" s="9">
        <v>8.1</v>
      </c>
      <c r="D185" t="s">
        <v>1332</v>
      </c>
      <c r="E185" s="9">
        <v>526</v>
      </c>
      <c r="F185" s="9">
        <v>261000</v>
      </c>
      <c r="G185" t="s">
        <v>1334</v>
      </c>
      <c r="H185" t="s">
        <v>1335</v>
      </c>
      <c r="I185">
        <v>1959</v>
      </c>
      <c r="J185">
        <v>212</v>
      </c>
      <c r="K185" s="9">
        <v>15000000</v>
      </c>
      <c r="L185" s="9">
        <v>74439376</v>
      </c>
      <c r="M185" t="s">
        <v>21</v>
      </c>
    </row>
    <row r="186" spans="1:13" x14ac:dyDescent="0.3">
      <c r="A186">
        <v>185</v>
      </c>
      <c r="B186" t="s">
        <v>1338</v>
      </c>
      <c r="C186" s="9">
        <v>8.1999999999999993</v>
      </c>
      <c r="D186" t="s">
        <v>1339</v>
      </c>
      <c r="E186" s="9">
        <v>203</v>
      </c>
      <c r="F186" s="9">
        <v>85000</v>
      </c>
      <c r="G186" t="s">
        <v>1342</v>
      </c>
      <c r="H186" t="s">
        <v>1342</v>
      </c>
      <c r="I186">
        <v>1997</v>
      </c>
      <c r="J186">
        <v>89</v>
      </c>
      <c r="K186" s="9">
        <v>180000</v>
      </c>
      <c r="L186" s="9">
        <v>933933</v>
      </c>
      <c r="M186" t="s">
        <v>1345</v>
      </c>
    </row>
    <row r="187" spans="1:13" x14ac:dyDescent="0.3">
      <c r="A187">
        <v>186</v>
      </c>
      <c r="B187" t="s">
        <v>1346</v>
      </c>
      <c r="C187" s="9">
        <v>8.1</v>
      </c>
      <c r="D187" t="s">
        <v>573</v>
      </c>
      <c r="E187" s="9">
        <v>579</v>
      </c>
      <c r="F187" s="9">
        <v>191000</v>
      </c>
      <c r="G187" t="s">
        <v>1349</v>
      </c>
      <c r="H187" t="s">
        <v>1349</v>
      </c>
      <c r="I187">
        <v>1975</v>
      </c>
      <c r="J187">
        <v>185</v>
      </c>
      <c r="K187" s="9">
        <v>11000000</v>
      </c>
      <c r="L187" s="9">
        <v>280093</v>
      </c>
      <c r="M187" t="s">
        <v>373</v>
      </c>
    </row>
    <row r="188" spans="1:13" x14ac:dyDescent="0.3">
      <c r="A188">
        <v>187</v>
      </c>
      <c r="B188" t="s">
        <v>1352</v>
      </c>
      <c r="C188" s="9">
        <v>8.1</v>
      </c>
      <c r="D188" t="s">
        <v>72</v>
      </c>
      <c r="E188" s="9">
        <v>1000</v>
      </c>
      <c r="F188" s="9">
        <v>759000</v>
      </c>
      <c r="G188" t="s">
        <v>1354</v>
      </c>
      <c r="H188" t="s">
        <v>1355</v>
      </c>
      <c r="I188">
        <v>2013</v>
      </c>
      <c r="J188">
        <v>134</v>
      </c>
      <c r="K188" s="9">
        <v>20000000</v>
      </c>
      <c r="L188" s="9">
        <v>187734091</v>
      </c>
      <c r="M188" t="s">
        <v>373</v>
      </c>
    </row>
    <row r="189" spans="1:13" x14ac:dyDescent="0.3">
      <c r="A189">
        <v>188</v>
      </c>
      <c r="B189" t="s">
        <v>1358</v>
      </c>
      <c r="C189" s="9">
        <v>8.1</v>
      </c>
      <c r="D189" t="s">
        <v>108</v>
      </c>
      <c r="E189" s="9">
        <v>679</v>
      </c>
      <c r="F189" s="9">
        <v>355000</v>
      </c>
      <c r="G189" t="s">
        <v>1361</v>
      </c>
      <c r="H189" t="s">
        <v>1361</v>
      </c>
      <c r="I189">
        <v>1995</v>
      </c>
      <c r="J189">
        <v>101</v>
      </c>
      <c r="K189" s="9">
        <v>2500000</v>
      </c>
      <c r="L189" s="9">
        <v>6568101</v>
      </c>
      <c r="M189" t="s">
        <v>1365</v>
      </c>
    </row>
    <row r="190" spans="1:13" x14ac:dyDescent="0.3">
      <c r="A190">
        <v>189</v>
      </c>
      <c r="B190" t="s">
        <v>1366</v>
      </c>
      <c r="C190" s="9">
        <v>8.1</v>
      </c>
      <c r="D190" t="s">
        <v>1240</v>
      </c>
      <c r="E190" s="9">
        <v>1800</v>
      </c>
      <c r="F190" s="9">
        <v>847000</v>
      </c>
      <c r="G190" t="s">
        <v>1368</v>
      </c>
      <c r="H190" t="s">
        <v>1369</v>
      </c>
      <c r="I190">
        <v>1982</v>
      </c>
      <c r="J190">
        <v>117</v>
      </c>
      <c r="K190" s="9">
        <v>28000000</v>
      </c>
      <c r="L190" s="9">
        <v>41759489</v>
      </c>
      <c r="M190" t="s">
        <v>43</v>
      </c>
    </row>
    <row r="191" spans="1:13" x14ac:dyDescent="0.3">
      <c r="A191">
        <v>190</v>
      </c>
      <c r="B191" t="s">
        <v>1371</v>
      </c>
      <c r="C191" s="9">
        <v>8.1</v>
      </c>
      <c r="D191" t="s">
        <v>1372</v>
      </c>
      <c r="E191" s="9">
        <v>1100</v>
      </c>
      <c r="F191" s="9">
        <v>918000</v>
      </c>
      <c r="G191" t="s">
        <v>1374</v>
      </c>
      <c r="H191" t="s">
        <v>1375</v>
      </c>
      <c r="I191">
        <v>2014</v>
      </c>
      <c r="J191">
        <v>99</v>
      </c>
      <c r="K191" s="9">
        <v>25000000</v>
      </c>
      <c r="L191" s="9">
        <v>174567384</v>
      </c>
      <c r="M191" t="s">
        <v>402</v>
      </c>
    </row>
    <row r="192" spans="1:13" x14ac:dyDescent="0.3">
      <c r="A192">
        <v>191</v>
      </c>
      <c r="B192" t="s">
        <v>1377</v>
      </c>
      <c r="C192" s="9">
        <v>8.1</v>
      </c>
      <c r="D192" t="s">
        <v>404</v>
      </c>
      <c r="E192" s="9">
        <v>892</v>
      </c>
      <c r="F192" s="9">
        <v>582000</v>
      </c>
      <c r="G192" t="s">
        <v>1030</v>
      </c>
      <c r="H192" t="s">
        <v>1379</v>
      </c>
      <c r="I192">
        <v>1989</v>
      </c>
      <c r="J192">
        <v>128</v>
      </c>
      <c r="K192" s="9">
        <v>16400000</v>
      </c>
      <c r="L192" s="9">
        <v>235860116</v>
      </c>
      <c r="M192" t="s">
        <v>21</v>
      </c>
    </row>
    <row r="193" spans="1:13" x14ac:dyDescent="0.3">
      <c r="A193">
        <v>192</v>
      </c>
      <c r="B193" t="s">
        <v>1382</v>
      </c>
      <c r="C193" s="9">
        <v>8.1</v>
      </c>
      <c r="D193" t="s">
        <v>964</v>
      </c>
      <c r="E193" s="9">
        <v>1200</v>
      </c>
      <c r="F193" s="9">
        <v>628000</v>
      </c>
      <c r="G193" t="s">
        <v>1384</v>
      </c>
      <c r="H193" t="s">
        <v>1385</v>
      </c>
      <c r="I193">
        <v>2016</v>
      </c>
      <c r="J193">
        <v>139</v>
      </c>
      <c r="K193" s="9">
        <v>40000000</v>
      </c>
      <c r="L193" s="9">
        <v>180563636</v>
      </c>
      <c r="M193" t="s">
        <v>21</v>
      </c>
    </row>
    <row r="194" spans="1:13" x14ac:dyDescent="0.3">
      <c r="A194">
        <v>193</v>
      </c>
      <c r="B194" t="s">
        <v>1387</v>
      </c>
      <c r="C194" s="9">
        <v>8.1</v>
      </c>
      <c r="D194" t="s">
        <v>439</v>
      </c>
      <c r="E194" s="9">
        <v>1800</v>
      </c>
      <c r="F194" s="9">
        <v>1100000</v>
      </c>
      <c r="G194" t="s">
        <v>187</v>
      </c>
      <c r="H194" t="s">
        <v>1388</v>
      </c>
      <c r="I194">
        <v>2014</v>
      </c>
      <c r="J194">
        <v>149</v>
      </c>
      <c r="K194" s="9">
        <v>61000000</v>
      </c>
      <c r="L194" s="9">
        <v>370890259</v>
      </c>
      <c r="M194" t="s">
        <v>21</v>
      </c>
    </row>
    <row r="195" spans="1:13" x14ac:dyDescent="0.3">
      <c r="A195">
        <v>194</v>
      </c>
      <c r="B195" t="s">
        <v>1391</v>
      </c>
      <c r="C195" s="9">
        <v>8.1</v>
      </c>
      <c r="D195" t="s">
        <v>185</v>
      </c>
      <c r="E195" s="9">
        <v>462</v>
      </c>
      <c r="F195" s="9">
        <v>235000</v>
      </c>
      <c r="G195" t="s">
        <v>1394</v>
      </c>
      <c r="H195" t="s">
        <v>1394</v>
      </c>
      <c r="I195">
        <v>2003</v>
      </c>
      <c r="J195">
        <v>131</v>
      </c>
      <c r="K195" s="9">
        <v>2800000</v>
      </c>
      <c r="L195" s="9">
        <v>1210156</v>
      </c>
      <c r="M195" t="s">
        <v>310</v>
      </c>
    </row>
    <row r="196" spans="1:13" x14ac:dyDescent="0.3">
      <c r="A196">
        <v>195</v>
      </c>
      <c r="B196" t="s">
        <v>1397</v>
      </c>
      <c r="C196" s="9">
        <v>8.1</v>
      </c>
      <c r="D196" t="s">
        <v>157</v>
      </c>
      <c r="E196" s="9">
        <v>231</v>
      </c>
      <c r="F196" s="9">
        <v>194000</v>
      </c>
      <c r="G196" t="s">
        <v>1400</v>
      </c>
      <c r="H196" t="s">
        <v>1401</v>
      </c>
      <c r="I196">
        <v>1993</v>
      </c>
      <c r="J196">
        <v>133</v>
      </c>
      <c r="K196" s="9">
        <v>13000000</v>
      </c>
      <c r="L196" s="9">
        <v>65796862</v>
      </c>
      <c r="M196" t="s">
        <v>1403</v>
      </c>
    </row>
    <row r="197" spans="1:13" x14ac:dyDescent="0.3">
      <c r="A197">
        <v>196</v>
      </c>
      <c r="B197" t="s">
        <v>1404</v>
      </c>
      <c r="C197" s="9">
        <v>8.1</v>
      </c>
      <c r="D197" t="s">
        <v>604</v>
      </c>
      <c r="E197" s="9">
        <v>826</v>
      </c>
      <c r="F197" s="9">
        <v>1000000</v>
      </c>
      <c r="G197" t="s">
        <v>1406</v>
      </c>
      <c r="H197" t="s">
        <v>1407</v>
      </c>
      <c r="I197">
        <v>2001</v>
      </c>
      <c r="J197">
        <v>92</v>
      </c>
      <c r="K197" s="9">
        <v>115000000</v>
      </c>
      <c r="L197" s="9">
        <v>579770299</v>
      </c>
      <c r="M197" t="s">
        <v>21</v>
      </c>
    </row>
    <row r="198" spans="1:13" x14ac:dyDescent="0.3">
      <c r="A198">
        <v>197</v>
      </c>
      <c r="B198" t="s">
        <v>1411</v>
      </c>
      <c r="C198" s="9">
        <v>8.1</v>
      </c>
      <c r="D198" t="s">
        <v>604</v>
      </c>
      <c r="E198" s="9">
        <v>942</v>
      </c>
      <c r="F198" s="9">
        <v>872000</v>
      </c>
      <c r="G198" t="s">
        <v>1414</v>
      </c>
      <c r="H198" t="s">
        <v>1414</v>
      </c>
      <c r="I198">
        <v>2007</v>
      </c>
      <c r="J198">
        <v>111</v>
      </c>
      <c r="K198" s="9">
        <v>150000000</v>
      </c>
      <c r="L198" s="9">
        <v>623729380</v>
      </c>
      <c r="M198" t="s">
        <v>21</v>
      </c>
    </row>
    <row r="199" spans="1:13" x14ac:dyDescent="0.3">
      <c r="A199">
        <v>198</v>
      </c>
      <c r="B199" t="s">
        <v>1416</v>
      </c>
      <c r="C199" s="9">
        <v>8.1</v>
      </c>
      <c r="D199" t="s">
        <v>1417</v>
      </c>
      <c r="E199" s="9">
        <v>291</v>
      </c>
      <c r="F199" s="9">
        <v>123000</v>
      </c>
      <c r="G199" t="s">
        <v>425</v>
      </c>
      <c r="H199" t="s">
        <v>425</v>
      </c>
      <c r="I199">
        <v>1925</v>
      </c>
      <c r="J199">
        <v>95</v>
      </c>
      <c r="K199" s="9">
        <v>923000</v>
      </c>
      <c r="L199" s="9">
        <v>31490</v>
      </c>
      <c r="M199" t="s">
        <v>21</v>
      </c>
    </row>
    <row r="200" spans="1:13" x14ac:dyDescent="0.3">
      <c r="A200">
        <v>199</v>
      </c>
      <c r="B200" t="s">
        <v>1423</v>
      </c>
      <c r="C200" s="9">
        <v>8.1</v>
      </c>
      <c r="D200" t="s">
        <v>1424</v>
      </c>
      <c r="E200" s="9">
        <v>303</v>
      </c>
      <c r="F200" s="9">
        <v>226000</v>
      </c>
      <c r="G200" t="s">
        <v>1427</v>
      </c>
      <c r="H200" t="s">
        <v>1428</v>
      </c>
      <c r="I200">
        <v>2014</v>
      </c>
      <c r="J200">
        <v>122</v>
      </c>
      <c r="K200" s="9">
        <v>3300000</v>
      </c>
      <c r="L200" s="9">
        <v>31478893</v>
      </c>
      <c r="M200" t="s">
        <v>1430</v>
      </c>
    </row>
    <row r="201" spans="1:13" x14ac:dyDescent="0.3">
      <c r="A201">
        <v>200</v>
      </c>
      <c r="B201" t="s">
        <v>1431</v>
      </c>
      <c r="C201" s="9">
        <v>8.1</v>
      </c>
      <c r="D201" t="s">
        <v>1432</v>
      </c>
      <c r="E201" s="9">
        <v>776</v>
      </c>
      <c r="F201" s="9">
        <v>833000</v>
      </c>
      <c r="G201" t="s">
        <v>1434</v>
      </c>
      <c r="H201" t="s">
        <v>1435</v>
      </c>
      <c r="I201">
        <v>2010</v>
      </c>
      <c r="J201">
        <v>98</v>
      </c>
      <c r="K201" s="9">
        <v>165000000</v>
      </c>
      <c r="L201" s="9">
        <v>494879860</v>
      </c>
      <c r="M201" t="s">
        <v>1437</v>
      </c>
    </row>
    <row r="202" spans="1:13" x14ac:dyDescent="0.3">
      <c r="A202">
        <v>201</v>
      </c>
      <c r="B202" t="s">
        <v>1438</v>
      </c>
      <c r="C202" s="9">
        <v>8.1999999999999993</v>
      </c>
      <c r="D202" t="s">
        <v>1439</v>
      </c>
      <c r="E202" s="9">
        <v>399</v>
      </c>
      <c r="F202" s="9">
        <v>61000</v>
      </c>
      <c r="G202" t="s">
        <v>1442</v>
      </c>
      <c r="H202" t="s">
        <v>1443</v>
      </c>
      <c r="I202">
        <v>1924</v>
      </c>
      <c r="J202">
        <v>45</v>
      </c>
      <c r="K202" s="9" t="s">
        <v>360</v>
      </c>
      <c r="L202" s="9">
        <v>399</v>
      </c>
      <c r="M202" t="s">
        <v>21</v>
      </c>
    </row>
    <row r="203" spans="1:13" x14ac:dyDescent="0.3">
      <c r="A203">
        <v>202</v>
      </c>
      <c r="B203" t="s">
        <v>1447</v>
      </c>
      <c r="C203" s="9">
        <v>8.1</v>
      </c>
      <c r="D203" t="s">
        <v>1448</v>
      </c>
      <c r="E203" s="9">
        <v>1500</v>
      </c>
      <c r="F203" s="9">
        <v>687000</v>
      </c>
      <c r="G203" t="s">
        <v>1450</v>
      </c>
      <c r="H203" t="s">
        <v>1451</v>
      </c>
      <c r="I203">
        <v>1975</v>
      </c>
      <c r="J203">
        <v>124</v>
      </c>
      <c r="K203" s="9">
        <v>7000000</v>
      </c>
      <c r="L203" s="9">
        <v>477916625</v>
      </c>
      <c r="M203" t="s">
        <v>21</v>
      </c>
    </row>
    <row r="204" spans="1:13" x14ac:dyDescent="0.3">
      <c r="A204">
        <v>203</v>
      </c>
      <c r="B204" t="s">
        <v>1453</v>
      </c>
      <c r="C204" s="9">
        <v>8.1</v>
      </c>
      <c r="D204" t="s">
        <v>223</v>
      </c>
      <c r="E204" s="9">
        <v>1200</v>
      </c>
      <c r="F204" s="9">
        <v>373000</v>
      </c>
      <c r="G204" t="s">
        <v>1455</v>
      </c>
      <c r="H204" t="s">
        <v>1455</v>
      </c>
      <c r="I204">
        <v>1978</v>
      </c>
      <c r="J204">
        <v>183</v>
      </c>
      <c r="K204" s="9">
        <v>15000000</v>
      </c>
      <c r="L204" s="9">
        <v>49080126</v>
      </c>
      <c r="M204" t="s">
        <v>43</v>
      </c>
    </row>
    <row r="205" spans="1:13" x14ac:dyDescent="0.3">
      <c r="A205">
        <v>204</v>
      </c>
      <c r="B205" t="s">
        <v>1459</v>
      </c>
      <c r="C205" s="9">
        <v>8.1</v>
      </c>
      <c r="D205" t="s">
        <v>1460</v>
      </c>
      <c r="E205" s="9">
        <v>278</v>
      </c>
      <c r="F205" s="9">
        <v>194000</v>
      </c>
      <c r="G205" t="s">
        <v>1462</v>
      </c>
      <c r="H205" t="s">
        <v>1462</v>
      </c>
      <c r="I205">
        <v>2009</v>
      </c>
      <c r="J205">
        <v>92</v>
      </c>
      <c r="K205" s="9">
        <v>8240000</v>
      </c>
      <c r="L205" s="9">
        <v>1740791</v>
      </c>
      <c r="M205" t="s">
        <v>1465</v>
      </c>
    </row>
    <row r="206" spans="1:13" x14ac:dyDescent="0.3">
      <c r="A206">
        <v>205</v>
      </c>
      <c r="B206" t="s">
        <v>1466</v>
      </c>
      <c r="C206" s="9">
        <v>8.1</v>
      </c>
      <c r="D206" t="s">
        <v>1467</v>
      </c>
      <c r="E206" s="9">
        <v>374</v>
      </c>
      <c r="F206" s="9">
        <v>102000</v>
      </c>
      <c r="G206" t="s">
        <v>1470</v>
      </c>
      <c r="H206" t="s">
        <v>1471</v>
      </c>
      <c r="I206">
        <v>1926</v>
      </c>
      <c r="J206">
        <v>78</v>
      </c>
      <c r="K206" s="9">
        <v>750000</v>
      </c>
      <c r="L206" s="9">
        <v>612</v>
      </c>
      <c r="M206" t="s">
        <v>21</v>
      </c>
    </row>
    <row r="207" spans="1:13" x14ac:dyDescent="0.3">
      <c r="A207">
        <v>206</v>
      </c>
      <c r="B207" t="s">
        <v>1476</v>
      </c>
      <c r="C207" s="9">
        <v>8.1</v>
      </c>
      <c r="D207" t="s">
        <v>974</v>
      </c>
      <c r="E207" s="9">
        <v>1700</v>
      </c>
      <c r="F207" s="9">
        <v>513000</v>
      </c>
      <c r="G207" t="s">
        <v>1478</v>
      </c>
      <c r="H207" t="s">
        <v>1479</v>
      </c>
      <c r="I207">
        <v>2019</v>
      </c>
      <c r="J207">
        <v>152</v>
      </c>
      <c r="K207" s="9">
        <v>97600000</v>
      </c>
      <c r="L207" s="9">
        <v>226299480</v>
      </c>
      <c r="M207" t="s">
        <v>21</v>
      </c>
    </row>
    <row r="208" spans="1:13" x14ac:dyDescent="0.3">
      <c r="A208">
        <v>207</v>
      </c>
      <c r="B208" t="s">
        <v>1482</v>
      </c>
      <c r="C208" s="9">
        <v>8.1</v>
      </c>
      <c r="D208" t="s">
        <v>1483</v>
      </c>
      <c r="E208" s="9">
        <v>213</v>
      </c>
      <c r="F208" s="9">
        <v>69000</v>
      </c>
      <c r="G208" t="s">
        <v>1486</v>
      </c>
      <c r="H208" t="s">
        <v>1487</v>
      </c>
      <c r="I208">
        <v>1953</v>
      </c>
      <c r="J208">
        <v>156</v>
      </c>
      <c r="K208" s="9" t="s">
        <v>360</v>
      </c>
      <c r="L208" s="9">
        <v>22326</v>
      </c>
      <c r="M208" t="s">
        <v>1490</v>
      </c>
    </row>
    <row r="209" spans="1:13" x14ac:dyDescent="0.3">
      <c r="A209">
        <v>208</v>
      </c>
      <c r="B209" t="s">
        <v>1491</v>
      </c>
      <c r="C209" s="9">
        <v>8.1</v>
      </c>
      <c r="D209" t="s">
        <v>337</v>
      </c>
      <c r="E209" s="9">
        <v>407</v>
      </c>
      <c r="F209" s="9">
        <v>171000</v>
      </c>
      <c r="G209" t="s">
        <v>1494</v>
      </c>
      <c r="H209" t="s">
        <v>1495</v>
      </c>
      <c r="I209">
        <v>1954</v>
      </c>
      <c r="J209">
        <v>108</v>
      </c>
      <c r="K209" s="9">
        <v>910000</v>
      </c>
      <c r="L209" s="9">
        <v>3768</v>
      </c>
      <c r="M209" t="s">
        <v>21</v>
      </c>
    </row>
    <row r="210" spans="1:13" x14ac:dyDescent="0.3">
      <c r="A210">
        <v>209</v>
      </c>
      <c r="B210" t="s">
        <v>1498</v>
      </c>
      <c r="C210" s="9">
        <v>8.1</v>
      </c>
      <c r="D210" t="s">
        <v>404</v>
      </c>
      <c r="E210" s="9">
        <v>360</v>
      </c>
      <c r="F210" s="9">
        <v>125000</v>
      </c>
      <c r="G210" t="s">
        <v>1500</v>
      </c>
      <c r="H210" t="s">
        <v>1501</v>
      </c>
      <c r="I210">
        <v>1939</v>
      </c>
      <c r="J210">
        <v>129</v>
      </c>
      <c r="K210" s="9">
        <v>1900000</v>
      </c>
      <c r="L210" s="9">
        <v>146123</v>
      </c>
      <c r="M210" t="s">
        <v>21</v>
      </c>
    </row>
    <row r="211" spans="1:13" x14ac:dyDescent="0.3">
      <c r="A211">
        <v>210</v>
      </c>
      <c r="B211" t="s">
        <v>1504</v>
      </c>
      <c r="C211" s="9">
        <v>8.1</v>
      </c>
      <c r="D211" t="s">
        <v>108</v>
      </c>
      <c r="E211" s="9">
        <v>239</v>
      </c>
      <c r="F211" s="9">
        <v>119000</v>
      </c>
      <c r="G211" t="s">
        <v>1507</v>
      </c>
      <c r="H211" t="s">
        <v>1507</v>
      </c>
      <c r="I211">
        <v>1957</v>
      </c>
      <c r="J211">
        <v>92</v>
      </c>
      <c r="K211" s="9" t="s">
        <v>360</v>
      </c>
      <c r="L211" s="9">
        <v>81070</v>
      </c>
      <c r="M211" t="s">
        <v>1509</v>
      </c>
    </row>
    <row r="212" spans="1:13" x14ac:dyDescent="0.3">
      <c r="A212">
        <v>211</v>
      </c>
      <c r="B212" t="s">
        <v>1510</v>
      </c>
      <c r="C212" s="9">
        <v>8.4</v>
      </c>
      <c r="D212" t="s">
        <v>35</v>
      </c>
      <c r="E212" s="9">
        <v>465</v>
      </c>
      <c r="F212" s="9">
        <v>64000</v>
      </c>
      <c r="G212" t="s">
        <v>1513</v>
      </c>
      <c r="H212" t="s">
        <v>1513</v>
      </c>
      <c r="I212">
        <v>2024</v>
      </c>
      <c r="J212">
        <v>141</v>
      </c>
      <c r="K212" s="9">
        <v>2308936</v>
      </c>
      <c r="L212" s="9">
        <v>975543</v>
      </c>
      <c r="M212" t="s">
        <v>564</v>
      </c>
    </row>
    <row r="213" spans="1:13" x14ac:dyDescent="0.3">
      <c r="A213">
        <v>212</v>
      </c>
      <c r="B213" t="s">
        <v>1516</v>
      </c>
      <c r="C213" s="9">
        <v>8.1</v>
      </c>
      <c r="D213" t="s">
        <v>1240</v>
      </c>
      <c r="E213" s="9">
        <v>1800</v>
      </c>
      <c r="F213" s="9">
        <v>880000</v>
      </c>
      <c r="G213" t="s">
        <v>1518</v>
      </c>
      <c r="H213" t="s">
        <v>1518</v>
      </c>
      <c r="I213">
        <v>2017</v>
      </c>
      <c r="J213">
        <v>137</v>
      </c>
      <c r="K213" s="9">
        <v>97000000</v>
      </c>
      <c r="L213" s="9">
        <v>619180476</v>
      </c>
      <c r="M213" t="s">
        <v>21</v>
      </c>
    </row>
    <row r="214" spans="1:13" x14ac:dyDescent="0.3">
      <c r="A214">
        <v>213</v>
      </c>
      <c r="B214" t="s">
        <v>1521</v>
      </c>
      <c r="C214" s="9">
        <v>8.1</v>
      </c>
      <c r="D214" t="s">
        <v>1522</v>
      </c>
      <c r="E214" s="9">
        <v>573</v>
      </c>
      <c r="F214" s="9">
        <v>188000</v>
      </c>
      <c r="G214" t="s">
        <v>1524</v>
      </c>
      <c r="H214" t="s">
        <v>1525</v>
      </c>
      <c r="I214">
        <v>1949</v>
      </c>
      <c r="J214">
        <v>104</v>
      </c>
      <c r="K214" s="9" t="s">
        <v>360</v>
      </c>
      <c r="L214" s="9">
        <v>1406393</v>
      </c>
      <c r="M214" t="s">
        <v>1171</v>
      </c>
    </row>
    <row r="215" spans="1:13" x14ac:dyDescent="0.3">
      <c r="A215">
        <v>214</v>
      </c>
      <c r="B215" t="s">
        <v>1528</v>
      </c>
      <c r="C215" s="9">
        <v>8.1</v>
      </c>
      <c r="D215" t="s">
        <v>1309</v>
      </c>
      <c r="E215" s="9">
        <v>879</v>
      </c>
      <c r="F215" s="9">
        <v>653000</v>
      </c>
      <c r="G215" t="s">
        <v>1531</v>
      </c>
      <c r="H215" t="s">
        <v>1532</v>
      </c>
      <c r="I215">
        <v>1976</v>
      </c>
      <c r="J215">
        <v>120</v>
      </c>
      <c r="K215" s="9">
        <v>960000</v>
      </c>
      <c r="L215" s="9">
        <v>117253345</v>
      </c>
      <c r="M215" t="s">
        <v>21</v>
      </c>
    </row>
    <row r="216" spans="1:13" x14ac:dyDescent="0.3">
      <c r="A216">
        <v>215</v>
      </c>
      <c r="B216" t="s">
        <v>1535</v>
      </c>
      <c r="C216" s="9">
        <v>8.1</v>
      </c>
      <c r="D216" t="s">
        <v>12</v>
      </c>
      <c r="E216" s="9">
        <v>256</v>
      </c>
      <c r="F216" s="9">
        <v>73000</v>
      </c>
      <c r="G216" t="s">
        <v>1538</v>
      </c>
      <c r="H216" t="s">
        <v>1539</v>
      </c>
      <c r="I216">
        <v>1953</v>
      </c>
      <c r="J216">
        <v>137</v>
      </c>
      <c r="K216" s="9" t="s">
        <v>360</v>
      </c>
      <c r="L216" s="9">
        <v>92310</v>
      </c>
      <c r="M216" t="s">
        <v>212</v>
      </c>
    </row>
    <row r="217" spans="1:13" x14ac:dyDescent="0.3">
      <c r="A217">
        <v>216</v>
      </c>
      <c r="B217" t="s">
        <v>1541</v>
      </c>
      <c r="C217" s="9">
        <v>8.1</v>
      </c>
      <c r="D217" t="s">
        <v>926</v>
      </c>
      <c r="E217" s="9">
        <v>1500</v>
      </c>
      <c r="F217" s="9">
        <v>884000</v>
      </c>
      <c r="G217" t="s">
        <v>1285</v>
      </c>
      <c r="H217" t="s">
        <v>1286</v>
      </c>
      <c r="I217">
        <v>1998</v>
      </c>
      <c r="J217">
        <v>117</v>
      </c>
      <c r="K217" s="9">
        <v>15000000</v>
      </c>
      <c r="L217" s="9">
        <v>48254463</v>
      </c>
      <c r="M217" t="s">
        <v>373</v>
      </c>
    </row>
    <row r="218" spans="1:13" x14ac:dyDescent="0.3">
      <c r="A218">
        <v>217</v>
      </c>
      <c r="B218" t="s">
        <v>1544</v>
      </c>
      <c r="C218" s="9">
        <v>8.1</v>
      </c>
      <c r="D218" t="s">
        <v>157</v>
      </c>
      <c r="E218" s="9">
        <v>737</v>
      </c>
      <c r="F218" s="9">
        <v>515000</v>
      </c>
      <c r="G218" t="s">
        <v>1547</v>
      </c>
      <c r="H218" t="s">
        <v>1548</v>
      </c>
      <c r="I218">
        <v>2015</v>
      </c>
      <c r="J218">
        <v>129</v>
      </c>
      <c r="K218" s="9">
        <v>20000000</v>
      </c>
      <c r="L218" s="9">
        <v>98690254</v>
      </c>
      <c r="M218" t="s">
        <v>21</v>
      </c>
    </row>
    <row r="219" spans="1:13" x14ac:dyDescent="0.3">
      <c r="A219">
        <v>218</v>
      </c>
      <c r="B219" t="s">
        <v>1550</v>
      </c>
      <c r="C219" s="9">
        <v>8.1</v>
      </c>
      <c r="D219" t="s">
        <v>1551</v>
      </c>
      <c r="E219" s="9">
        <v>436</v>
      </c>
      <c r="F219" s="9">
        <v>206000</v>
      </c>
      <c r="G219" t="s">
        <v>1507</v>
      </c>
      <c r="H219" t="s">
        <v>1507</v>
      </c>
      <c r="I219">
        <v>1957</v>
      </c>
      <c r="J219">
        <v>96</v>
      </c>
      <c r="K219" s="9">
        <v>150000</v>
      </c>
      <c r="L219" s="9">
        <v>311212</v>
      </c>
      <c r="M219" t="s">
        <v>1509</v>
      </c>
    </row>
    <row r="220" spans="1:13" x14ac:dyDescent="0.3">
      <c r="A220">
        <v>219</v>
      </c>
      <c r="B220" t="s">
        <v>1556</v>
      </c>
      <c r="C220" s="9">
        <v>8.1</v>
      </c>
      <c r="D220" t="s">
        <v>253</v>
      </c>
      <c r="E220" s="9">
        <v>1100</v>
      </c>
      <c r="F220" s="9">
        <v>956000</v>
      </c>
      <c r="G220" t="s">
        <v>1557</v>
      </c>
      <c r="H220" t="s">
        <v>1557</v>
      </c>
      <c r="I220">
        <v>1984</v>
      </c>
      <c r="J220">
        <v>107</v>
      </c>
      <c r="K220" s="9">
        <v>6400000</v>
      </c>
      <c r="L220" s="9">
        <v>78371200</v>
      </c>
      <c r="M220" t="s">
        <v>373</v>
      </c>
    </row>
    <row r="221" spans="1:13" x14ac:dyDescent="0.3">
      <c r="A221">
        <v>220</v>
      </c>
      <c r="B221" t="s">
        <v>1560</v>
      </c>
      <c r="C221" s="9">
        <v>8.1</v>
      </c>
      <c r="D221" t="s">
        <v>302</v>
      </c>
      <c r="E221" s="9">
        <v>841</v>
      </c>
      <c r="F221" s="9">
        <v>464000</v>
      </c>
      <c r="G221" t="s">
        <v>1563</v>
      </c>
      <c r="H221" t="s">
        <v>1564</v>
      </c>
      <c r="I221">
        <v>2015</v>
      </c>
      <c r="J221">
        <v>118</v>
      </c>
      <c r="K221" s="9">
        <v>13000000</v>
      </c>
      <c r="L221" s="9">
        <v>35402766</v>
      </c>
      <c r="M221" t="s">
        <v>1566</v>
      </c>
    </row>
    <row r="222" spans="1:13" x14ac:dyDescent="0.3">
      <c r="A222">
        <v>221</v>
      </c>
      <c r="B222" t="s">
        <v>1567</v>
      </c>
      <c r="C222" s="9">
        <v>8.1</v>
      </c>
      <c r="D222" t="s">
        <v>1568</v>
      </c>
      <c r="E222" s="9">
        <v>2400</v>
      </c>
      <c r="F222" s="9">
        <v>1300000</v>
      </c>
      <c r="G222" t="s">
        <v>1569</v>
      </c>
      <c r="H222" t="s">
        <v>1570</v>
      </c>
      <c r="I222">
        <v>2003</v>
      </c>
      <c r="J222">
        <v>143</v>
      </c>
      <c r="K222" s="9">
        <v>140000000</v>
      </c>
      <c r="L222" s="9">
        <v>654264546</v>
      </c>
      <c r="M222" t="s">
        <v>21</v>
      </c>
    </row>
    <row r="223" spans="1:13" x14ac:dyDescent="0.3">
      <c r="A223">
        <v>222</v>
      </c>
      <c r="B223" t="s">
        <v>1573</v>
      </c>
      <c r="C223" s="9">
        <v>8.6</v>
      </c>
      <c r="D223" t="s">
        <v>1574</v>
      </c>
      <c r="E223" s="9">
        <v>22</v>
      </c>
      <c r="F223" s="9">
        <v>30000</v>
      </c>
      <c r="G223" t="s">
        <v>1761</v>
      </c>
      <c r="H223" t="s">
        <v>1762</v>
      </c>
      <c r="I223">
        <v>2021</v>
      </c>
      <c r="J223">
        <v>87</v>
      </c>
      <c r="K223" s="9" t="s">
        <v>360</v>
      </c>
      <c r="L223" s="9">
        <v>67358</v>
      </c>
      <c r="M223" t="s">
        <v>212</v>
      </c>
    </row>
    <row r="224" spans="1:13" x14ac:dyDescent="0.3">
      <c r="A224">
        <v>223</v>
      </c>
      <c r="B224" t="s">
        <v>1578</v>
      </c>
      <c r="C224" s="9">
        <v>8.1</v>
      </c>
      <c r="D224" t="s">
        <v>964</v>
      </c>
      <c r="E224" s="9">
        <v>817</v>
      </c>
      <c r="F224" s="9">
        <v>382000</v>
      </c>
      <c r="G224" t="s">
        <v>1581</v>
      </c>
      <c r="H224" t="s">
        <v>1582</v>
      </c>
      <c r="I224">
        <v>2004</v>
      </c>
      <c r="J224">
        <v>121</v>
      </c>
      <c r="K224" s="9">
        <v>17500000</v>
      </c>
      <c r="L224" s="9">
        <v>33882243</v>
      </c>
      <c r="M224" t="s">
        <v>1585</v>
      </c>
    </row>
    <row r="225" spans="1:13" x14ac:dyDescent="0.3">
      <c r="A225">
        <v>224</v>
      </c>
      <c r="B225" t="s">
        <v>1586</v>
      </c>
      <c r="C225" s="9">
        <v>8.1</v>
      </c>
      <c r="D225" t="s">
        <v>24</v>
      </c>
      <c r="E225" s="9">
        <v>302</v>
      </c>
      <c r="F225" s="9">
        <v>208000</v>
      </c>
      <c r="G225" t="s">
        <v>1588</v>
      </c>
      <c r="H225" t="s">
        <v>1588</v>
      </c>
      <c r="I225">
        <v>1995</v>
      </c>
      <c r="J225">
        <v>98</v>
      </c>
      <c r="K225" s="9">
        <v>2697917</v>
      </c>
      <c r="L225" s="9">
        <v>759234</v>
      </c>
      <c r="M225" t="s">
        <v>412</v>
      </c>
    </row>
    <row r="226" spans="1:13" x14ac:dyDescent="0.3">
      <c r="A226">
        <v>225</v>
      </c>
      <c r="B226" t="s">
        <v>1591</v>
      </c>
      <c r="C226" s="9">
        <v>8.6999999999999993</v>
      </c>
      <c r="D226" t="s">
        <v>24</v>
      </c>
      <c r="E226" s="9">
        <v>3300</v>
      </c>
      <c r="F226" s="9">
        <v>224000</v>
      </c>
      <c r="G226" t="s">
        <v>1593</v>
      </c>
      <c r="H226" t="s">
        <v>1593</v>
      </c>
      <c r="I226">
        <v>2021</v>
      </c>
      <c r="J226">
        <v>164</v>
      </c>
      <c r="K226" s="9" t="s">
        <v>360</v>
      </c>
      <c r="L226" s="9" t="s">
        <v>360</v>
      </c>
      <c r="M226" t="s">
        <v>980</v>
      </c>
    </row>
    <row r="227" spans="1:13" x14ac:dyDescent="0.3">
      <c r="A227">
        <v>226</v>
      </c>
      <c r="B227" t="s">
        <v>1594</v>
      </c>
      <c r="C227" s="9">
        <v>8.1</v>
      </c>
      <c r="D227" t="s">
        <v>223</v>
      </c>
      <c r="E227" s="9">
        <v>723</v>
      </c>
      <c r="F227" s="9">
        <v>452000</v>
      </c>
      <c r="G227" t="s">
        <v>1597</v>
      </c>
      <c r="H227" t="s">
        <v>1597</v>
      </c>
      <c r="I227">
        <v>1986</v>
      </c>
      <c r="J227">
        <v>120</v>
      </c>
      <c r="K227" s="9">
        <v>6000000</v>
      </c>
      <c r="L227" s="9">
        <v>138545632</v>
      </c>
      <c r="M227" t="s">
        <v>43</v>
      </c>
    </row>
    <row r="228" spans="1:13" x14ac:dyDescent="0.3">
      <c r="A228">
        <v>227</v>
      </c>
      <c r="B228" t="s">
        <v>1599</v>
      </c>
      <c r="C228" s="9">
        <v>8.1</v>
      </c>
      <c r="D228" t="s">
        <v>108</v>
      </c>
      <c r="E228" s="9">
        <v>625</v>
      </c>
      <c r="F228" s="9">
        <v>299000</v>
      </c>
      <c r="G228" t="s">
        <v>1602</v>
      </c>
      <c r="H228" t="s">
        <v>1602</v>
      </c>
      <c r="I228">
        <v>2004</v>
      </c>
      <c r="J228">
        <v>80</v>
      </c>
      <c r="K228" s="9">
        <v>2700000</v>
      </c>
      <c r="L228" s="9">
        <v>16506532</v>
      </c>
      <c r="M228" t="s">
        <v>379</v>
      </c>
    </row>
    <row r="229" spans="1:13" x14ac:dyDescent="0.3">
      <c r="A229">
        <v>228</v>
      </c>
      <c r="B229" t="s">
        <v>1606</v>
      </c>
      <c r="C229" s="9">
        <v>8.1</v>
      </c>
      <c r="D229" t="s">
        <v>390</v>
      </c>
      <c r="E229" s="9">
        <v>374</v>
      </c>
      <c r="F229" s="9">
        <v>73000</v>
      </c>
      <c r="G229" t="s">
        <v>1607</v>
      </c>
      <c r="H229" t="s">
        <v>1608</v>
      </c>
      <c r="I229">
        <v>1946</v>
      </c>
      <c r="J229">
        <v>170</v>
      </c>
      <c r="K229" s="9">
        <v>2100000</v>
      </c>
      <c r="L229" s="9">
        <v>23667133</v>
      </c>
      <c r="M229" t="s">
        <v>21</v>
      </c>
    </row>
    <row r="230" spans="1:13" x14ac:dyDescent="0.3">
      <c r="A230">
        <v>229</v>
      </c>
      <c r="B230" t="s">
        <v>1611</v>
      </c>
      <c r="C230" s="9">
        <v>8.1</v>
      </c>
      <c r="D230" t="s">
        <v>72</v>
      </c>
      <c r="E230" s="9">
        <v>258</v>
      </c>
      <c r="F230" s="9">
        <v>64000</v>
      </c>
      <c r="G230" t="s">
        <v>1613</v>
      </c>
      <c r="H230" t="s">
        <v>1614</v>
      </c>
      <c r="I230">
        <v>1928</v>
      </c>
      <c r="J230">
        <v>110</v>
      </c>
      <c r="K230" s="9" t="s">
        <v>360</v>
      </c>
      <c r="L230" s="9">
        <v>22731</v>
      </c>
      <c r="M230" t="s">
        <v>412</v>
      </c>
    </row>
    <row r="231" spans="1:13" x14ac:dyDescent="0.3">
      <c r="A231">
        <v>230</v>
      </c>
      <c r="B231" t="s">
        <v>1617</v>
      </c>
      <c r="C231" s="9">
        <v>8.1</v>
      </c>
      <c r="D231" t="s">
        <v>1618</v>
      </c>
      <c r="E231" s="9">
        <v>1500</v>
      </c>
      <c r="F231" s="9">
        <v>473000</v>
      </c>
      <c r="G231" t="s">
        <v>1620</v>
      </c>
      <c r="H231" t="s">
        <v>1621</v>
      </c>
      <c r="I231">
        <v>1973</v>
      </c>
      <c r="J231">
        <v>122</v>
      </c>
      <c r="K231" s="9">
        <v>11000000</v>
      </c>
      <c r="L231" s="9">
        <v>430872776</v>
      </c>
      <c r="M231" t="s">
        <v>21</v>
      </c>
    </row>
    <row r="232" spans="1:13" x14ac:dyDescent="0.3">
      <c r="A232">
        <v>231</v>
      </c>
      <c r="B232" t="s">
        <v>1623</v>
      </c>
      <c r="C232" s="9">
        <v>8.1</v>
      </c>
      <c r="D232" t="s">
        <v>1624</v>
      </c>
      <c r="E232" s="9">
        <v>882</v>
      </c>
      <c r="F232" s="9">
        <v>446000</v>
      </c>
      <c r="G232" t="s">
        <v>1627</v>
      </c>
      <c r="H232" t="s">
        <v>1628</v>
      </c>
      <c r="I232">
        <v>1939</v>
      </c>
      <c r="J232">
        <v>102</v>
      </c>
      <c r="K232" s="9">
        <v>2777000</v>
      </c>
      <c r="L232" s="9">
        <v>25637669</v>
      </c>
      <c r="M232" t="s">
        <v>21</v>
      </c>
    </row>
    <row r="233" spans="1:13" x14ac:dyDescent="0.3">
      <c r="A233">
        <v>232</v>
      </c>
      <c r="B233" t="s">
        <v>1631</v>
      </c>
      <c r="C233" s="9">
        <v>8</v>
      </c>
      <c r="D233" t="s">
        <v>1633</v>
      </c>
      <c r="E233" s="9">
        <v>1000</v>
      </c>
      <c r="F233" s="9">
        <v>845000</v>
      </c>
      <c r="G233" t="s">
        <v>1635</v>
      </c>
      <c r="H233" t="s">
        <v>1635</v>
      </c>
      <c r="I233">
        <v>2004</v>
      </c>
      <c r="J233">
        <v>115</v>
      </c>
      <c r="K233" s="9">
        <v>92000000</v>
      </c>
      <c r="L233" s="9">
        <v>631688498</v>
      </c>
      <c r="M233" t="s">
        <v>21</v>
      </c>
    </row>
    <row r="234" spans="1:13" x14ac:dyDescent="0.3">
      <c r="A234">
        <v>233</v>
      </c>
      <c r="B234" t="s">
        <v>1638</v>
      </c>
      <c r="C234" s="9">
        <v>8.1</v>
      </c>
      <c r="D234" t="s">
        <v>1639</v>
      </c>
      <c r="E234" s="9">
        <v>694</v>
      </c>
      <c r="F234" s="9">
        <v>530000</v>
      </c>
      <c r="G234" t="s">
        <v>1642</v>
      </c>
      <c r="H234" t="s">
        <v>1643</v>
      </c>
      <c r="I234">
        <v>2013</v>
      </c>
      <c r="J234">
        <v>123</v>
      </c>
      <c r="K234" s="9">
        <v>38000000</v>
      </c>
      <c r="L234" s="9">
        <v>96992516</v>
      </c>
      <c r="M234" t="s">
        <v>373</v>
      </c>
    </row>
    <row r="235" spans="1:13" x14ac:dyDescent="0.3">
      <c r="A235">
        <v>234</v>
      </c>
      <c r="B235" t="s">
        <v>1646</v>
      </c>
      <c r="C235" s="9">
        <v>8.1</v>
      </c>
      <c r="D235" t="s">
        <v>1647</v>
      </c>
      <c r="E235" s="9">
        <v>589</v>
      </c>
      <c r="F235" s="9">
        <v>273000</v>
      </c>
      <c r="G235" t="s">
        <v>1650</v>
      </c>
      <c r="H235" t="s">
        <v>1651</v>
      </c>
      <c r="I235">
        <v>1965</v>
      </c>
      <c r="J235">
        <v>172</v>
      </c>
      <c r="K235" s="9">
        <v>8200000</v>
      </c>
      <c r="L235" s="9">
        <v>159484051</v>
      </c>
      <c r="M235" t="s">
        <v>21</v>
      </c>
    </row>
    <row r="236" spans="1:13" x14ac:dyDescent="0.3">
      <c r="A236">
        <v>235</v>
      </c>
      <c r="B236" t="s">
        <v>1654</v>
      </c>
      <c r="C236" s="9">
        <v>8.1</v>
      </c>
      <c r="D236" t="s">
        <v>1655</v>
      </c>
      <c r="E236" s="9">
        <v>676</v>
      </c>
      <c r="F236" s="9">
        <v>324000</v>
      </c>
      <c r="G236" t="s">
        <v>1658</v>
      </c>
      <c r="H236" t="s">
        <v>1659</v>
      </c>
      <c r="I236">
        <v>2009</v>
      </c>
      <c r="J236">
        <v>93</v>
      </c>
      <c r="K236" s="9">
        <v>16000000</v>
      </c>
      <c r="L236" s="9">
        <v>46749646</v>
      </c>
      <c r="M236" t="s">
        <v>373</v>
      </c>
    </row>
    <row r="237" spans="1:13" x14ac:dyDescent="0.3">
      <c r="A237">
        <v>236</v>
      </c>
      <c r="B237" t="s">
        <v>1661</v>
      </c>
      <c r="C237" s="9">
        <v>8.1</v>
      </c>
      <c r="D237" t="s">
        <v>1662</v>
      </c>
      <c r="E237" s="9">
        <v>861</v>
      </c>
      <c r="F237" s="9">
        <v>459000</v>
      </c>
      <c r="G237" t="s">
        <v>1665</v>
      </c>
      <c r="H237" t="s">
        <v>1666</v>
      </c>
      <c r="I237">
        <v>1986</v>
      </c>
      <c r="J237">
        <v>89</v>
      </c>
      <c r="K237" s="9">
        <v>8000000</v>
      </c>
      <c r="L237" s="9">
        <v>53522503</v>
      </c>
      <c r="M237" t="s">
        <v>21</v>
      </c>
    </row>
    <row r="238" spans="1:13" x14ac:dyDescent="0.3">
      <c r="A238">
        <v>237</v>
      </c>
      <c r="B238" t="s">
        <v>1668</v>
      </c>
      <c r="C238" s="9">
        <v>8.1</v>
      </c>
      <c r="D238" t="s">
        <v>12</v>
      </c>
      <c r="E238" s="9">
        <v>471</v>
      </c>
      <c r="F238" s="9">
        <v>177000</v>
      </c>
      <c r="G238" t="s">
        <v>55</v>
      </c>
      <c r="H238" t="s">
        <v>1671</v>
      </c>
      <c r="I238">
        <v>1976</v>
      </c>
      <c r="J238">
        <v>121</v>
      </c>
      <c r="K238" s="9">
        <v>3800000</v>
      </c>
      <c r="L238" s="9">
        <v>23701317</v>
      </c>
      <c r="M238" t="s">
        <v>21</v>
      </c>
    </row>
    <row r="239" spans="1:13" x14ac:dyDescent="0.3">
      <c r="A239">
        <v>238</v>
      </c>
      <c r="B239" t="s">
        <v>1674</v>
      </c>
      <c r="C239" s="9">
        <v>8.1999999999999993</v>
      </c>
      <c r="D239" t="s">
        <v>901</v>
      </c>
      <c r="E239" s="9">
        <v>151</v>
      </c>
      <c r="F239" s="9">
        <v>96000</v>
      </c>
      <c r="G239" t="s">
        <v>1677</v>
      </c>
      <c r="H239" t="s">
        <v>1677</v>
      </c>
      <c r="I239">
        <v>2005</v>
      </c>
      <c r="J239">
        <v>108</v>
      </c>
      <c r="K239" s="9" t="s">
        <v>360</v>
      </c>
      <c r="L239" s="9">
        <v>18612999</v>
      </c>
      <c r="M239" t="s">
        <v>1679</v>
      </c>
    </row>
    <row r="240" spans="1:13" x14ac:dyDescent="0.3">
      <c r="A240">
        <v>239</v>
      </c>
      <c r="B240" t="s">
        <v>1680</v>
      </c>
      <c r="C240" s="9">
        <v>8.1</v>
      </c>
      <c r="D240" t="s">
        <v>1681</v>
      </c>
      <c r="E240" s="9">
        <v>374</v>
      </c>
      <c r="F240" s="9">
        <v>185000</v>
      </c>
      <c r="G240" t="s">
        <v>1683</v>
      </c>
      <c r="H240" t="s">
        <v>1684</v>
      </c>
      <c r="I240">
        <v>2016</v>
      </c>
      <c r="J240">
        <v>145</v>
      </c>
      <c r="K240" s="9">
        <v>6973501</v>
      </c>
      <c r="L240" s="9">
        <v>37863670</v>
      </c>
      <c r="M240" t="s">
        <v>310</v>
      </c>
    </row>
    <row r="241" spans="1:13" x14ac:dyDescent="0.3">
      <c r="A241">
        <v>240</v>
      </c>
      <c r="B241" t="s">
        <v>1687</v>
      </c>
      <c r="C241" s="9">
        <v>8.1</v>
      </c>
      <c r="D241" t="s">
        <v>1688</v>
      </c>
      <c r="E241" s="9">
        <v>660</v>
      </c>
      <c r="F241" s="9">
        <v>241000</v>
      </c>
      <c r="G241" t="s">
        <v>1635</v>
      </c>
      <c r="H241" t="s">
        <v>1691</v>
      </c>
      <c r="I241">
        <v>1999</v>
      </c>
      <c r="J241">
        <v>86</v>
      </c>
      <c r="K241" s="9">
        <v>70000000</v>
      </c>
      <c r="L241" s="9">
        <v>23338352</v>
      </c>
      <c r="M241" t="s">
        <v>1693</v>
      </c>
    </row>
    <row r="242" spans="1:13" x14ac:dyDescent="0.3">
      <c r="A242">
        <v>241</v>
      </c>
      <c r="B242" t="s">
        <v>1694</v>
      </c>
      <c r="C242" s="9">
        <v>8.1</v>
      </c>
      <c r="D242" t="s">
        <v>1695</v>
      </c>
      <c r="E242" s="9">
        <v>182</v>
      </c>
      <c r="F242" s="9">
        <v>46000</v>
      </c>
      <c r="G242" t="s">
        <v>1698</v>
      </c>
      <c r="H242" t="s">
        <v>1699</v>
      </c>
      <c r="I242">
        <v>1942</v>
      </c>
      <c r="J242">
        <v>99</v>
      </c>
      <c r="K242" s="9" t="s">
        <v>360</v>
      </c>
      <c r="L242" s="9">
        <v>4578000</v>
      </c>
      <c r="M242" t="s">
        <v>21</v>
      </c>
    </row>
    <row r="243" spans="1:13" x14ac:dyDescent="0.3">
      <c r="A243">
        <v>242</v>
      </c>
      <c r="B243" t="s">
        <v>1701</v>
      </c>
      <c r="C243" s="9">
        <v>8.1</v>
      </c>
      <c r="D243" t="s">
        <v>223</v>
      </c>
      <c r="E243" s="9">
        <v>334</v>
      </c>
      <c r="F243" s="9">
        <v>70000</v>
      </c>
      <c r="G243" t="s">
        <v>1704</v>
      </c>
      <c r="H243" t="s">
        <v>1705</v>
      </c>
      <c r="I243">
        <v>1966</v>
      </c>
      <c r="J243">
        <v>121</v>
      </c>
      <c r="K243" s="9">
        <v>800000</v>
      </c>
      <c r="L243" s="9">
        <v>962002</v>
      </c>
      <c r="M243" t="s">
        <v>1708</v>
      </c>
    </row>
    <row r="244" spans="1:13" x14ac:dyDescent="0.3">
      <c r="A244">
        <v>243</v>
      </c>
      <c r="B244" t="s">
        <v>1709</v>
      </c>
      <c r="C244" s="9">
        <v>8.1</v>
      </c>
      <c r="D244" t="s">
        <v>1710</v>
      </c>
      <c r="E244" s="9">
        <v>1200</v>
      </c>
      <c r="F244" s="9">
        <v>675000</v>
      </c>
      <c r="G244" t="s">
        <v>1712</v>
      </c>
      <c r="H244" t="s">
        <v>1712</v>
      </c>
      <c r="I244">
        <v>2007</v>
      </c>
      <c r="J244">
        <v>148</v>
      </c>
      <c r="K244" s="9">
        <v>15000000</v>
      </c>
      <c r="L244" s="9">
        <v>56676733</v>
      </c>
      <c r="M244" t="s">
        <v>21</v>
      </c>
    </row>
    <row r="245" spans="1:13" x14ac:dyDescent="0.3">
      <c r="A245">
        <v>244</v>
      </c>
      <c r="B245" t="s">
        <v>1714</v>
      </c>
      <c r="C245" s="9">
        <v>8.1</v>
      </c>
      <c r="D245" t="s">
        <v>12</v>
      </c>
      <c r="E245" s="9">
        <v>459</v>
      </c>
      <c r="F245" s="9">
        <v>103000</v>
      </c>
      <c r="G245" t="s">
        <v>1717</v>
      </c>
      <c r="H245" t="s">
        <v>1718</v>
      </c>
      <c r="I245">
        <v>1940</v>
      </c>
      <c r="J245">
        <v>129</v>
      </c>
      <c r="K245" s="9">
        <v>800000</v>
      </c>
      <c r="L245" s="9">
        <v>7304</v>
      </c>
      <c r="M245" t="s">
        <v>21</v>
      </c>
    </row>
    <row r="246" spans="1:13" x14ac:dyDescent="0.3">
      <c r="A246">
        <v>245</v>
      </c>
      <c r="B246" t="s">
        <v>1720</v>
      </c>
      <c r="C246" s="9">
        <v>8</v>
      </c>
      <c r="D246" t="s">
        <v>1721</v>
      </c>
      <c r="E246" s="9">
        <v>990</v>
      </c>
      <c r="F246" s="9">
        <v>710000</v>
      </c>
      <c r="G246" t="s">
        <v>1724</v>
      </c>
      <c r="H246" t="s">
        <v>1725</v>
      </c>
      <c r="I246">
        <v>1993</v>
      </c>
      <c r="J246">
        <v>101</v>
      </c>
      <c r="K246" s="9">
        <v>14600000</v>
      </c>
      <c r="L246" s="9">
        <v>71108778</v>
      </c>
      <c r="M246" t="s">
        <v>21</v>
      </c>
    </row>
    <row r="247" spans="1:13" x14ac:dyDescent="0.3">
      <c r="A247">
        <v>246</v>
      </c>
      <c r="B247" t="s">
        <v>1728</v>
      </c>
      <c r="C247" s="9">
        <v>8.1</v>
      </c>
      <c r="D247" t="s">
        <v>1729</v>
      </c>
      <c r="E247" s="9">
        <v>415</v>
      </c>
      <c r="F247" s="9">
        <v>115000</v>
      </c>
      <c r="G247" t="s">
        <v>1732</v>
      </c>
      <c r="H247" t="s">
        <v>1733</v>
      </c>
      <c r="I247">
        <v>2016</v>
      </c>
      <c r="J247">
        <v>130</v>
      </c>
      <c r="K247" s="9" t="s">
        <v>360</v>
      </c>
      <c r="L247" s="9">
        <v>30819442</v>
      </c>
      <c r="M247" t="s">
        <v>212</v>
      </c>
    </row>
    <row r="248" spans="1:13" x14ac:dyDescent="0.3">
      <c r="A248">
        <v>247</v>
      </c>
      <c r="B248" t="s">
        <v>1735</v>
      </c>
      <c r="C248" s="9">
        <v>8.1</v>
      </c>
      <c r="D248" t="s">
        <v>12</v>
      </c>
      <c r="E248" s="9">
        <v>714</v>
      </c>
      <c r="F248" s="9">
        <v>508000</v>
      </c>
      <c r="G248" t="s">
        <v>1738</v>
      </c>
      <c r="H248" t="s">
        <v>1738</v>
      </c>
      <c r="I248">
        <v>2011</v>
      </c>
      <c r="J248">
        <v>146</v>
      </c>
      <c r="K248" s="9">
        <v>25000000</v>
      </c>
      <c r="L248" s="9">
        <v>221802186</v>
      </c>
      <c r="M248" t="s">
        <v>1740</v>
      </c>
    </row>
    <row r="249" spans="1:13" x14ac:dyDescent="0.3">
      <c r="A249">
        <v>248</v>
      </c>
      <c r="B249" t="s">
        <v>1741</v>
      </c>
      <c r="C249" s="9">
        <v>8</v>
      </c>
      <c r="D249" t="s">
        <v>302</v>
      </c>
      <c r="E249" s="9">
        <v>439</v>
      </c>
      <c r="F249" s="9">
        <v>259000</v>
      </c>
      <c r="G249" t="s">
        <v>1744</v>
      </c>
      <c r="H249" t="s">
        <v>1745</v>
      </c>
      <c r="I249">
        <v>2000</v>
      </c>
      <c r="J249">
        <v>154</v>
      </c>
      <c r="K249" s="9">
        <v>2000000</v>
      </c>
      <c r="L249" s="9">
        <v>20908467</v>
      </c>
      <c r="M249" t="s">
        <v>1747</v>
      </c>
    </row>
    <row r="250" spans="1:13" x14ac:dyDescent="0.3">
      <c r="A250">
        <v>249</v>
      </c>
      <c r="B250" t="s">
        <v>1748</v>
      </c>
      <c r="C250" s="9">
        <v>8.1</v>
      </c>
      <c r="D250" t="s">
        <v>1227</v>
      </c>
      <c r="E250" s="9">
        <v>430</v>
      </c>
      <c r="F250" s="9">
        <v>152000</v>
      </c>
      <c r="G250" t="s">
        <v>1751</v>
      </c>
      <c r="H250" t="s">
        <v>1752</v>
      </c>
      <c r="I250">
        <v>1940</v>
      </c>
      <c r="J250">
        <v>130</v>
      </c>
      <c r="K250" s="9">
        <v>1288000</v>
      </c>
      <c r="L250" s="9">
        <v>113328</v>
      </c>
      <c r="M250" t="s">
        <v>21</v>
      </c>
    </row>
    <row r="251" spans="1:13" x14ac:dyDescent="0.3">
      <c r="A251">
        <v>250</v>
      </c>
      <c r="B251" t="s">
        <v>1755</v>
      </c>
      <c r="C251" s="9">
        <v>8.1999999999999993</v>
      </c>
      <c r="D251" t="s">
        <v>712</v>
      </c>
      <c r="E251" s="9">
        <v>102</v>
      </c>
      <c r="F251" s="9">
        <v>28000</v>
      </c>
      <c r="G251" t="s">
        <v>1758</v>
      </c>
      <c r="H251" t="s">
        <v>1759</v>
      </c>
      <c r="I251">
        <v>1956</v>
      </c>
      <c r="J251">
        <v>101</v>
      </c>
      <c r="K251" s="9" t="s">
        <v>360</v>
      </c>
      <c r="L251" s="9" t="s">
        <v>360</v>
      </c>
      <c r="M251" t="s">
        <v>412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Umut Kavasoğlu</cp:lastModifiedBy>
  <dcterms:created xsi:type="dcterms:W3CDTF">2025-02-20T19:51:33Z</dcterms:created>
  <dcterms:modified xsi:type="dcterms:W3CDTF">2025-04-10T15:06:04Z</dcterms:modified>
</cp:coreProperties>
</file>