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TEX\gikadai\exp2\02-Plasma\"/>
    </mc:Choice>
  </mc:AlternateContent>
  <xr:revisionPtr revIDLastSave="0" documentId="13_ncr:1_{E1412644-8688-437C-9DF2-90217C9F4E96}" xr6:coauthVersionLast="47" xr6:coauthVersionMax="47" xr10:uidLastSave="{00000000-0000-0000-0000-000000000000}"/>
  <bookViews>
    <workbookView xWindow="-38510" yWindow="-110" windowWidth="38620" windowHeight="21100" activeTab="1" xr2:uid="{F684A428-29BD-A448-9984-AB13724C011E}"/>
  </bookViews>
  <sheets>
    <sheet name="plasma" sheetId="1" r:id="rId1"/>
    <sheet name="discharg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F19" i="1" s="1"/>
  <c r="D19" i="1"/>
  <c r="F20" i="1"/>
  <c r="F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R7" i="2"/>
  <c r="R8" i="2"/>
  <c r="R9" i="2"/>
  <c r="R10" i="2"/>
  <c r="R11" i="2"/>
  <c r="R12" i="2"/>
  <c r="R13" i="2"/>
  <c r="R14" i="2"/>
  <c r="R15" i="2"/>
  <c r="R16" i="2"/>
  <c r="R17" i="2"/>
  <c r="R6" i="2"/>
  <c r="Q7" i="2"/>
  <c r="Q8" i="2"/>
  <c r="Q9" i="2"/>
  <c r="Q10" i="2"/>
  <c r="Q11" i="2"/>
  <c r="Q12" i="2"/>
  <c r="Q13" i="2"/>
  <c r="Q14" i="2"/>
  <c r="Q15" i="2"/>
  <c r="Q16" i="2"/>
  <c r="Q17" i="2"/>
  <c r="Q6" i="2"/>
  <c r="P7" i="2"/>
  <c r="P8" i="2"/>
  <c r="P9" i="2"/>
  <c r="P10" i="2"/>
  <c r="P11" i="2"/>
  <c r="P12" i="2"/>
  <c r="P13" i="2"/>
  <c r="P14" i="2"/>
  <c r="P15" i="2"/>
  <c r="P16" i="2"/>
  <c r="P17" i="2"/>
  <c r="P6" i="2"/>
  <c r="R16" i="1"/>
  <c r="S7" i="1"/>
  <c r="R22" i="1"/>
  <c r="R17" i="1"/>
  <c r="R18" i="1"/>
  <c r="R19" i="1"/>
  <c r="R20" i="1"/>
  <c r="R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S9" i="1"/>
  <c r="S8" i="1"/>
  <c r="S6" i="1"/>
  <c r="S5" i="1"/>
  <c r="F23" i="1" l="1"/>
  <c r="F22" i="1"/>
  <c r="F24" i="1"/>
  <c r="F27" i="1"/>
  <c r="F26" i="1"/>
  <c r="S10" i="1"/>
  <c r="F32" i="1"/>
  <c r="F31" i="1"/>
  <c r="F29" i="1"/>
  <c r="F28" i="1"/>
  <c r="F30" i="1"/>
  <c r="F25" i="1"/>
  <c r="F33" i="1"/>
</calcChain>
</file>

<file path=xl/sharedStrings.xml><?xml version="1.0" encoding="utf-8"?>
<sst xmlns="http://schemas.openxmlformats.org/spreadsheetml/2006/main" count="34" uniqueCount="28">
  <si>
    <t>vp</t>
    <phoneticPr fontId="1"/>
  </si>
  <si>
    <t>Ip</t>
    <phoneticPr fontId="1"/>
  </si>
  <si>
    <t>y = 2E-07x + 4E-06</t>
    <phoneticPr fontId="1"/>
  </si>
  <si>
    <t>Ii</t>
    <phoneticPr fontId="1"/>
  </si>
  <si>
    <t>y = 0.1138x - 5.1693</t>
  </si>
  <si>
    <t>実験値</t>
    <rPh sb="0" eb="3">
      <t>ジッケn</t>
    </rPh>
    <phoneticPr fontId="1"/>
  </si>
  <si>
    <t>Vip(R=10e3)</t>
    <phoneticPr fontId="1"/>
  </si>
  <si>
    <t>Ip求めた</t>
    <rPh sb="2" eb="3">
      <t>モトメ</t>
    </rPh>
    <phoneticPr fontId="1"/>
  </si>
  <si>
    <t>dln(Ie(V))/dV用にlnして傾き出した</t>
    <rPh sb="13" eb="14">
      <t xml:space="preserve">ヨウ </t>
    </rPh>
    <rPh sb="19" eb="20">
      <t>カタムキ</t>
    </rPh>
    <phoneticPr fontId="1"/>
  </si>
  <si>
    <t>z</t>
    <phoneticPr fontId="1"/>
  </si>
  <si>
    <t>Ie(Ip&lt;0 =&gt; Ip-Ii  Ip&gt;0 =&gt; Ip+Ii)</t>
  </si>
  <si>
    <t>管内気圧</t>
    <rPh sb="0" eb="4">
      <t>カンナイキアテ</t>
    </rPh>
    <phoneticPr fontId="1"/>
  </si>
  <si>
    <t>電極間距離</t>
    <rPh sb="0" eb="5">
      <t>デンキョク</t>
    </rPh>
    <phoneticPr fontId="1"/>
  </si>
  <si>
    <t>Pa</t>
    <phoneticPr fontId="1"/>
  </si>
  <si>
    <t>電流[mA]</t>
    <rPh sb="0" eb="2">
      <t>デンリュウ</t>
    </rPh>
    <phoneticPr fontId="1"/>
  </si>
  <si>
    <t>cm</t>
    <phoneticPr fontId="1"/>
  </si>
  <si>
    <t>電圧[V]</t>
    <rPh sb="0" eb="2">
      <t>デンアテゥ</t>
    </rPh>
    <phoneticPr fontId="1"/>
  </si>
  <si>
    <t>電流</t>
    <rPh sb="0" eb="2">
      <t>デンリュウ</t>
    </rPh>
    <phoneticPr fontId="1"/>
  </si>
  <si>
    <t>持続放電</t>
    <rPh sb="0" eb="4">
      <t>ジゾク</t>
    </rPh>
    <phoneticPr fontId="1"/>
  </si>
  <si>
    <t>mA</t>
    <phoneticPr fontId="1"/>
  </si>
  <si>
    <t>放電開始</t>
    <rPh sb="0" eb="4">
      <t>ホウデn</t>
    </rPh>
    <phoneticPr fontId="1"/>
  </si>
  <si>
    <t>光が三層構造になっている</t>
    <rPh sb="2" eb="6">
      <t>ヒカリ</t>
    </rPh>
    <phoneticPr fontId="1"/>
  </si>
  <si>
    <t>より広く光が現れている</t>
    <rPh sb="2" eb="3">
      <t>ヒロク</t>
    </rPh>
    <rPh sb="4" eb="5">
      <t>ヒカリ</t>
    </rPh>
    <phoneticPr fontId="1"/>
  </si>
  <si>
    <t>左側の方が明るい</t>
    <rPh sb="0" eb="2">
      <t>ヒダリガワ</t>
    </rPh>
    <rPh sb="5" eb="6">
      <t>アカルイ</t>
    </rPh>
    <phoneticPr fontId="1"/>
  </si>
  <si>
    <t>実験2</t>
    <rPh sb="0" eb="2">
      <t>ジッケn</t>
    </rPh>
    <phoneticPr fontId="1"/>
  </si>
  <si>
    <t>気圧[Pa]</t>
    <rPh sb="0" eb="2">
      <t>キアツ</t>
    </rPh>
    <phoneticPr fontId="1"/>
  </si>
  <si>
    <t>電極間距離d[cm]</t>
    <rPh sb="0" eb="2">
      <t>デンキョク</t>
    </rPh>
    <rPh sb="2" eb="3">
      <t>カン</t>
    </rPh>
    <rPh sb="3" eb="5">
      <t>キョリ</t>
    </rPh>
    <phoneticPr fontId="1"/>
  </si>
  <si>
    <t>気圧 p[Pa]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</si>
</sst>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000"/>
    <numFmt numFmtId="181" formatCode="0.000"/>
    <numFmt numFmtId="183" formatCode="0.0"/>
  </numFmts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595959"/>
      <name val="Aptos Narrow"/>
    </font>
    <font>
      <sz val="14"/>
      <color rgb="FF595959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plasma!$D$2</c:f>
              <c:strCache>
                <c:ptCount val="1"/>
                <c:pt idx="0">
                  <c:v>Ip</c:v>
                </c:pt>
              </c:strCache>
            </c:strRef>
          </c:tx>
          <c:spPr>
            <a:ln w="38100">
              <a:noFill/>
            </a:ln>
          </c:spPr>
          <c:xVal>
            <c:numRef>
              <c:f>plasma!$B$3:$B$33</c:f>
              <c:numCache>
                <c:formatCode>General</c:formatCode>
                <c:ptCount val="31"/>
                <c:pt idx="0">
                  <c:v>-147.30000000000001</c:v>
                </c:pt>
                <c:pt idx="1">
                  <c:v>-125.3</c:v>
                </c:pt>
                <c:pt idx="2">
                  <c:v>-100.9</c:v>
                </c:pt>
                <c:pt idx="3" formatCode="0.00">
                  <c:v>-74.8</c:v>
                </c:pt>
                <c:pt idx="4" formatCode="0.00">
                  <c:v>-49.7</c:v>
                </c:pt>
                <c:pt idx="5" formatCode="0.00">
                  <c:v>-40.4</c:v>
                </c:pt>
                <c:pt idx="6" formatCode="0.00">
                  <c:v>-35.1</c:v>
                </c:pt>
                <c:pt idx="7" formatCode="0.00">
                  <c:v>-29.5</c:v>
                </c:pt>
                <c:pt idx="8" formatCode="0.00">
                  <c:v>-25.1</c:v>
                </c:pt>
                <c:pt idx="9" formatCode="0.00">
                  <c:v>-19.399999999999999</c:v>
                </c:pt>
                <c:pt idx="10">
                  <c:v>-15.06</c:v>
                </c:pt>
                <c:pt idx="11" formatCode="0.000">
                  <c:v>-9.7799999999999994</c:v>
                </c:pt>
                <c:pt idx="12" formatCode="0.000">
                  <c:v>-7.94</c:v>
                </c:pt>
                <c:pt idx="13" formatCode="0.000">
                  <c:v>-6.91</c:v>
                </c:pt>
                <c:pt idx="14" formatCode="0.000">
                  <c:v>-5.01</c:v>
                </c:pt>
                <c:pt idx="15" formatCode="0.000">
                  <c:v>-2.08</c:v>
                </c:pt>
                <c:pt idx="16">
                  <c:v>-1.1879999999999999</c:v>
                </c:pt>
                <c:pt idx="17" formatCode="0.000">
                  <c:v>4.8</c:v>
                </c:pt>
                <c:pt idx="18">
                  <c:v>10.35</c:v>
                </c:pt>
                <c:pt idx="19">
                  <c:v>15.14</c:v>
                </c:pt>
                <c:pt idx="20" formatCode="0.00">
                  <c:v>20.2</c:v>
                </c:pt>
                <c:pt idx="21" formatCode="0.00">
                  <c:v>25.2</c:v>
                </c:pt>
                <c:pt idx="22" formatCode="0.00">
                  <c:v>50.2</c:v>
                </c:pt>
                <c:pt idx="23" formatCode="0.00">
                  <c:v>75</c:v>
                </c:pt>
                <c:pt idx="24">
                  <c:v>100.3</c:v>
                </c:pt>
                <c:pt idx="25">
                  <c:v>124.9</c:v>
                </c:pt>
                <c:pt idx="26" formatCode="0.0">
                  <c:v>150</c:v>
                </c:pt>
                <c:pt idx="27">
                  <c:v>175.1</c:v>
                </c:pt>
                <c:pt idx="28" formatCode="0.0">
                  <c:v>200</c:v>
                </c:pt>
                <c:pt idx="29" formatCode="0.0">
                  <c:v>225</c:v>
                </c:pt>
                <c:pt idx="30" formatCode="0.0">
                  <c:v>250</c:v>
                </c:pt>
              </c:numCache>
            </c:numRef>
          </c:xVal>
          <c:yVal>
            <c:numRef>
              <c:f>plasma!$D$3:$D$33</c:f>
              <c:numCache>
                <c:formatCode>0.000</c:formatCode>
                <c:ptCount val="31"/>
                <c:pt idx="0">
                  <c:v>-2.12E-2</c:v>
                </c:pt>
                <c:pt idx="1">
                  <c:v>-1.9179999999999999E-2</c:v>
                </c:pt>
                <c:pt idx="2">
                  <c:v>-1.5800000000000002E-2</c:v>
                </c:pt>
                <c:pt idx="3">
                  <c:v>-1.085E-2</c:v>
                </c:pt>
                <c:pt idx="4" formatCode="0.0000">
                  <c:v>-2.8500000000000001E-3</c:v>
                </c:pt>
                <c:pt idx="5">
                  <c:v>1.5609999999999997E-2</c:v>
                </c:pt>
                <c:pt idx="6">
                  <c:v>4.3699999999999996E-2</c:v>
                </c:pt>
                <c:pt idx="7">
                  <c:v>9.0000000000000011E-2</c:v>
                </c:pt>
                <c:pt idx="8" formatCode="0.00">
                  <c:v>0.1706</c:v>
                </c:pt>
                <c:pt idx="9" formatCode="0.00">
                  <c:v>0.29699999999999999</c:v>
                </c:pt>
                <c:pt idx="10" formatCode="0.00">
                  <c:v>0.50900000000000001</c:v>
                </c:pt>
                <c:pt idx="11" formatCode="0.00">
                  <c:v>0.8869999999999999</c:v>
                </c:pt>
                <c:pt idx="12" formatCode="0.0">
                  <c:v>2.4699999999999998</c:v>
                </c:pt>
                <c:pt idx="13" formatCode="0.0">
                  <c:v>3.7100000000000004</c:v>
                </c:pt>
                <c:pt idx="14" formatCode="0.0">
                  <c:v>4.43</c:v>
                </c:pt>
                <c:pt idx="15" formatCode="0.0">
                  <c:v>5.57</c:v>
                </c:pt>
                <c:pt idx="16" formatCode="0.0">
                  <c:v>5.94</c:v>
                </c:pt>
                <c:pt idx="17" formatCode="0.0">
                  <c:v>6.5500000000000007</c:v>
                </c:pt>
                <c:pt idx="18" formatCode="0.0">
                  <c:v>6.7299999999999995</c:v>
                </c:pt>
                <c:pt idx="19" formatCode="0.0">
                  <c:v>6.83</c:v>
                </c:pt>
                <c:pt idx="20" formatCode="0.0">
                  <c:v>6.82</c:v>
                </c:pt>
                <c:pt idx="21" formatCode="0.0">
                  <c:v>6.8900000000000006</c:v>
                </c:pt>
                <c:pt idx="22" formatCode="0.0">
                  <c:v>6.98</c:v>
                </c:pt>
                <c:pt idx="23" formatCode="0.0">
                  <c:v>6.99</c:v>
                </c:pt>
                <c:pt idx="24" formatCode="0.0">
                  <c:v>7</c:v>
                </c:pt>
                <c:pt idx="25" formatCode="0.0">
                  <c:v>7.0200000000000005</c:v>
                </c:pt>
                <c:pt idx="26" formatCode="0.0">
                  <c:v>7.0299999999999994</c:v>
                </c:pt>
                <c:pt idx="27" formatCode="0.0">
                  <c:v>7.04</c:v>
                </c:pt>
                <c:pt idx="28" formatCode="0.0">
                  <c:v>7.05</c:v>
                </c:pt>
                <c:pt idx="29" formatCode="0.0">
                  <c:v>7.06</c:v>
                </c:pt>
                <c:pt idx="30" formatCode="0.0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B-9A4D-9F3B-C4AAB051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64239"/>
        <c:axId val="457265951"/>
      </c:scatterChart>
      <c:valAx>
        <c:axId val="457264239"/>
        <c:scaling>
          <c:orientation val="minMax"/>
          <c:max val="260"/>
          <c:min val="-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Prove voltage</a:t>
                </a:r>
                <a:r>
                  <a:rPr lang="en-US" altLang="ja-JP" sz="16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altLang="ja-JP" sz="16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en-US" altLang="ja-JP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[V]</a:t>
                </a:r>
                <a:endParaRPr lang="ja-JP" altLang="en-US" sz="1600" b="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255304411518836"/>
              <c:y val="0.920987924311672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265951"/>
        <c:crosses val="autoZero"/>
        <c:crossBetween val="midCat"/>
        <c:majorUnit val="130"/>
      </c:valAx>
      <c:valAx>
        <c:axId val="457265951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Prove Current </a:t>
                </a:r>
                <a:r>
                  <a:rPr lang="en-US" altLang="ja-JP" sz="16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altLang="ja-JP" sz="16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altLang="ja-JP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[mA]</a:t>
                </a:r>
                <a:endParaRPr lang="ja-JP" alt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179864562918435E-3"/>
              <c:y val="0.26119043163951944"/>
            </c:manualLayout>
          </c:layout>
          <c:overlay val="0"/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264239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plasma!$Q$5:$Q$11</c:f>
              <c:numCache>
                <c:formatCode>General</c:formatCode>
                <c:ptCount val="7"/>
                <c:pt idx="0">
                  <c:v>-147.30000000000001</c:v>
                </c:pt>
                <c:pt idx="1">
                  <c:v>-125.3</c:v>
                </c:pt>
                <c:pt idx="2">
                  <c:v>-100.9</c:v>
                </c:pt>
                <c:pt idx="3">
                  <c:v>-74.8</c:v>
                </c:pt>
                <c:pt idx="4">
                  <c:v>-49.7</c:v>
                </c:pt>
              </c:numCache>
            </c:numRef>
          </c:xVal>
          <c:yVal>
            <c:numRef>
              <c:f>plasma!$S$5:$S$11</c:f>
              <c:numCache>
                <c:formatCode>General</c:formatCode>
                <c:ptCount val="7"/>
                <c:pt idx="0">
                  <c:v>-2.12E-5</c:v>
                </c:pt>
                <c:pt idx="1">
                  <c:v>-1.9179999999999999E-5</c:v>
                </c:pt>
                <c:pt idx="2">
                  <c:v>-1.5800000000000001E-5</c:v>
                </c:pt>
                <c:pt idx="3">
                  <c:v>-1.0849999999999999E-5</c:v>
                </c:pt>
                <c:pt idx="4">
                  <c:v>-2.8500000000000002E-6</c:v>
                </c:pt>
                <c:pt idx="5">
                  <c:v>-1.3976000000000003E-5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F-124C-A814-4673A38A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32736"/>
        <c:axId val="444107728"/>
      </c:scatterChart>
      <c:valAx>
        <c:axId val="4440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107728"/>
        <c:crosses val="autoZero"/>
        <c:crossBetween val="midCat"/>
      </c:valAx>
      <c:valAx>
        <c:axId val="4441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0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plasma!$F$2</c:f>
              <c:strCache>
                <c:ptCount val="1"/>
                <c:pt idx="0">
                  <c:v>Ie(Ip&lt;0 =&gt; Ip-Ii  Ip&gt;0 =&gt; Ip+Ii)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plasma!$B$3:$B$40</c:f>
              <c:numCache>
                <c:formatCode>General</c:formatCode>
                <c:ptCount val="38"/>
                <c:pt idx="0">
                  <c:v>-147.30000000000001</c:v>
                </c:pt>
                <c:pt idx="1">
                  <c:v>-125.3</c:v>
                </c:pt>
                <c:pt idx="2">
                  <c:v>-100.9</c:v>
                </c:pt>
                <c:pt idx="3" formatCode="0.00">
                  <c:v>-74.8</c:v>
                </c:pt>
                <c:pt idx="4" formatCode="0.00">
                  <c:v>-49.7</c:v>
                </c:pt>
                <c:pt idx="5" formatCode="0.00">
                  <c:v>-40.4</c:v>
                </c:pt>
                <c:pt idx="6" formatCode="0.00">
                  <c:v>-35.1</c:v>
                </c:pt>
                <c:pt idx="7" formatCode="0.00">
                  <c:v>-29.5</c:v>
                </c:pt>
                <c:pt idx="8" formatCode="0.00">
                  <c:v>-25.1</c:v>
                </c:pt>
                <c:pt idx="9" formatCode="0.00">
                  <c:v>-19.399999999999999</c:v>
                </c:pt>
                <c:pt idx="10">
                  <c:v>-15.06</c:v>
                </c:pt>
                <c:pt idx="11" formatCode="0.000">
                  <c:v>-9.7799999999999994</c:v>
                </c:pt>
                <c:pt idx="12" formatCode="0.000">
                  <c:v>-7.94</c:v>
                </c:pt>
                <c:pt idx="13" formatCode="0.000">
                  <c:v>-6.91</c:v>
                </c:pt>
                <c:pt idx="14" formatCode="0.000">
                  <c:v>-5.01</c:v>
                </c:pt>
                <c:pt idx="15" formatCode="0.000">
                  <c:v>-2.08</c:v>
                </c:pt>
                <c:pt idx="16">
                  <c:v>-1.1879999999999999</c:v>
                </c:pt>
                <c:pt idx="17" formatCode="0.000">
                  <c:v>4.8</c:v>
                </c:pt>
                <c:pt idx="18">
                  <c:v>10.35</c:v>
                </c:pt>
                <c:pt idx="19">
                  <c:v>15.14</c:v>
                </c:pt>
                <c:pt idx="20" formatCode="0.00">
                  <c:v>20.2</c:v>
                </c:pt>
                <c:pt idx="21" formatCode="0.00">
                  <c:v>25.2</c:v>
                </c:pt>
                <c:pt idx="22" formatCode="0.00">
                  <c:v>50.2</c:v>
                </c:pt>
                <c:pt idx="23" formatCode="0.00">
                  <c:v>75</c:v>
                </c:pt>
                <c:pt idx="24">
                  <c:v>100.3</c:v>
                </c:pt>
                <c:pt idx="25">
                  <c:v>124.9</c:v>
                </c:pt>
                <c:pt idx="26" formatCode="0.0">
                  <c:v>150</c:v>
                </c:pt>
                <c:pt idx="27">
                  <c:v>175.1</c:v>
                </c:pt>
                <c:pt idx="28" formatCode="0.0">
                  <c:v>200</c:v>
                </c:pt>
                <c:pt idx="29" formatCode="0.0">
                  <c:v>225</c:v>
                </c:pt>
                <c:pt idx="30" formatCode="0.0">
                  <c:v>250</c:v>
                </c:pt>
              </c:numCache>
            </c:numRef>
          </c:xVal>
          <c:yVal>
            <c:numRef>
              <c:f>plasma!$F$3:$F$40</c:f>
              <c:numCache>
                <c:formatCode>General</c:formatCode>
                <c:ptCount val="38"/>
                <c:pt idx="0">
                  <c:v>2.1174539999999999E-2</c:v>
                </c:pt>
                <c:pt idx="1">
                  <c:v>1.9158939999999999E-2</c:v>
                </c:pt>
                <c:pt idx="2">
                  <c:v>1.578382E-2</c:v>
                </c:pt>
                <c:pt idx="3">
                  <c:v>1.0839039999999999E-2</c:v>
                </c:pt>
                <c:pt idx="4">
                  <c:v>2.8440600000000003E-3</c:v>
                </c:pt>
                <c:pt idx="5">
                  <c:v>1.5605919999999997E-2</c:v>
                </c:pt>
                <c:pt idx="6">
                  <c:v>4.3696979999999996E-2</c:v>
                </c:pt>
                <c:pt idx="7">
                  <c:v>8.9998100000000011E-2</c:v>
                </c:pt>
                <c:pt idx="8">
                  <c:v>0.17059898000000001</c:v>
                </c:pt>
                <c:pt idx="9">
                  <c:v>0.29700011999999998</c:v>
                </c:pt>
                <c:pt idx="10">
                  <c:v>0.50900098800000004</c:v>
                </c:pt>
                <c:pt idx="11">
                  <c:v>0.88700204399999993</c:v>
                </c:pt>
                <c:pt idx="12">
                  <c:v>2.4700024119999999</c:v>
                </c:pt>
                <c:pt idx="13">
                  <c:v>3.7100026180000003</c:v>
                </c:pt>
                <c:pt idx="14">
                  <c:v>4.430002998</c:v>
                </c:pt>
                <c:pt idx="15">
                  <c:v>5.5700035840000002</c:v>
                </c:pt>
                <c:pt idx="16">
                  <c:v>5.9400037624000008</c:v>
                </c:pt>
                <c:pt idx="17">
                  <c:v>6.5500049600000008</c:v>
                </c:pt>
                <c:pt idx="18">
                  <c:v>6.73000607</c:v>
                </c:pt>
                <c:pt idx="19">
                  <c:v>6.8300070279999998</c:v>
                </c:pt>
                <c:pt idx="20">
                  <c:v>6.8200080400000003</c:v>
                </c:pt>
                <c:pt idx="21">
                  <c:v>6.8900090400000007</c:v>
                </c:pt>
                <c:pt idx="22">
                  <c:v>6.9800140400000004</c:v>
                </c:pt>
                <c:pt idx="23">
                  <c:v>6.9900190000000002</c:v>
                </c:pt>
                <c:pt idx="24">
                  <c:v>7.0000240600000003</c:v>
                </c:pt>
                <c:pt idx="25">
                  <c:v>7.0200289800000002</c:v>
                </c:pt>
                <c:pt idx="26">
                  <c:v>7.0300339999999997</c:v>
                </c:pt>
                <c:pt idx="27">
                  <c:v>7.04003902</c:v>
                </c:pt>
                <c:pt idx="28">
                  <c:v>7.0500439999999998</c:v>
                </c:pt>
                <c:pt idx="29">
                  <c:v>7.0600489999999994</c:v>
                </c:pt>
                <c:pt idx="30">
                  <c:v>7.0800539999999996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A-064F-96AE-A7B148A1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09664"/>
        <c:axId val="723311376"/>
      </c:scatterChart>
      <c:valAx>
        <c:axId val="7233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311376"/>
        <c:crosses val="autoZero"/>
        <c:crossBetween val="midCat"/>
      </c:valAx>
      <c:valAx>
        <c:axId val="7233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3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Sheet1!#REF!</c:f>
            </c:numRef>
          </c:xVal>
          <c:yVal>
            <c:numRef>
              <c:f>plasma!$R$16:$R$22</c:f>
              <c:numCache>
                <c:formatCode>General</c:formatCode>
                <c:ptCount val="7"/>
                <c:pt idx="0">
                  <c:v>-7.0253638298618748</c:v>
                </c:pt>
                <c:pt idx="1">
                  <c:v>-6.002561086607372</c:v>
                </c:pt>
                <c:pt idx="2">
                  <c:v>-5.5960179908466516</c:v>
                </c:pt>
                <c:pt idx="3">
                  <c:v>-5.4186791743810643</c:v>
                </c:pt>
                <c:pt idx="4">
                  <c:v>-5.1897169849285296</c:v>
                </c:pt>
                <c:pt idx="5">
                  <c:v>-5.1254129454477235</c:v>
                </c:pt>
                <c:pt idx="6">
                  <c:v>-5.0275332639971442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C-2642-9148-283DB4E2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58672"/>
        <c:axId val="723443424"/>
      </c:scatterChart>
      <c:valAx>
        <c:axId val="7231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443424"/>
        <c:crosses val="autoZero"/>
        <c:crossBetween val="midCat"/>
      </c:valAx>
      <c:valAx>
        <c:axId val="7234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1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3683421080931"/>
          <c:y val="3.1231495552174835E-2"/>
          <c:w val="0.83116021286755504"/>
          <c:h val="0.85241021356825297"/>
        </c:manualLayout>
      </c:layout>
      <c:scatterChart>
        <c:scatterStyle val="lineMarker"/>
        <c:varyColors val="0"/>
        <c:ser>
          <c:idx val="0"/>
          <c:order val="0"/>
          <c:tx>
            <c:v>3[cm]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discharge!$P$6:$P$17</c:f>
              <c:numCache>
                <c:formatCode>General</c:formatCode>
                <c:ptCount val="12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600</c:v>
                </c:pt>
                <c:pt idx="6">
                  <c:v>1200</c:v>
                </c:pt>
                <c:pt idx="7">
                  <c:v>1800</c:v>
                </c:pt>
                <c:pt idx="8">
                  <c:v>2400</c:v>
                </c:pt>
                <c:pt idx="9">
                  <c:v>3000</c:v>
                </c:pt>
                <c:pt idx="10">
                  <c:v>6000</c:v>
                </c:pt>
                <c:pt idx="11">
                  <c:v>8100</c:v>
                </c:pt>
              </c:numCache>
            </c:numRef>
          </c:xVal>
          <c:yVal>
            <c:numRef>
              <c:f>discharge!$L$6:$L$17</c:f>
              <c:numCache>
                <c:formatCode>General</c:formatCode>
                <c:ptCount val="12"/>
                <c:pt idx="0">
                  <c:v>390</c:v>
                </c:pt>
                <c:pt idx="1">
                  <c:v>380</c:v>
                </c:pt>
                <c:pt idx="2">
                  <c:v>430</c:v>
                </c:pt>
                <c:pt idx="3">
                  <c:v>460</c:v>
                </c:pt>
                <c:pt idx="4">
                  <c:v>500</c:v>
                </c:pt>
                <c:pt idx="5">
                  <c:v>650</c:v>
                </c:pt>
                <c:pt idx="6">
                  <c:v>960</c:v>
                </c:pt>
                <c:pt idx="7">
                  <c:v>1400</c:v>
                </c:pt>
                <c:pt idx="8">
                  <c:v>1650</c:v>
                </c:pt>
                <c:pt idx="9">
                  <c:v>1850</c:v>
                </c:pt>
                <c:pt idx="10">
                  <c:v>3200</c:v>
                </c:pt>
                <c:pt idx="11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7-7645-8E3C-4C4EB6072BE0}"/>
            </c:ext>
          </c:extLst>
        </c:ser>
        <c:ser>
          <c:idx val="1"/>
          <c:order val="1"/>
          <c:tx>
            <c:v>5[cm]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discharge!$Q$6:$Q$17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10000</c:v>
                </c:pt>
                <c:pt idx="11">
                  <c:v>13500</c:v>
                </c:pt>
              </c:numCache>
            </c:numRef>
          </c:xVal>
          <c:yVal>
            <c:numRef>
              <c:f>discharge!$M$6:$M$17</c:f>
              <c:numCache>
                <c:formatCode>General</c:formatCode>
                <c:ptCount val="12"/>
                <c:pt idx="0">
                  <c:v>360</c:v>
                </c:pt>
                <c:pt idx="1">
                  <c:v>430</c:v>
                </c:pt>
                <c:pt idx="2">
                  <c:v>500</c:v>
                </c:pt>
                <c:pt idx="3">
                  <c:v>570</c:v>
                </c:pt>
                <c:pt idx="4">
                  <c:v>620</c:v>
                </c:pt>
                <c:pt idx="5">
                  <c:v>850</c:v>
                </c:pt>
                <c:pt idx="6">
                  <c:v>1250</c:v>
                </c:pt>
                <c:pt idx="7">
                  <c:v>1800</c:v>
                </c:pt>
                <c:pt idx="8">
                  <c:v>2300</c:v>
                </c:pt>
                <c:pt idx="9">
                  <c:v>2600</c:v>
                </c:pt>
                <c:pt idx="10">
                  <c:v>4100</c:v>
                </c:pt>
                <c:pt idx="11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7-7645-8E3C-4C4EB6072BE0}"/>
            </c:ext>
          </c:extLst>
        </c:ser>
        <c:ser>
          <c:idx val="2"/>
          <c:order val="2"/>
          <c:tx>
            <c:v>7[cm]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discharge!$R$6:$R$17</c:f>
              <c:numCache>
                <c:formatCode>General</c:formatCode>
                <c:ptCount val="12"/>
                <c:pt idx="0">
                  <c:v>140</c:v>
                </c:pt>
                <c:pt idx="1">
                  <c:v>280</c:v>
                </c:pt>
                <c:pt idx="2">
                  <c:v>420</c:v>
                </c:pt>
                <c:pt idx="3">
                  <c:v>560</c:v>
                </c:pt>
                <c:pt idx="4">
                  <c:v>700</c:v>
                </c:pt>
                <c:pt idx="5">
                  <c:v>1400</c:v>
                </c:pt>
                <c:pt idx="6">
                  <c:v>2800</c:v>
                </c:pt>
                <c:pt idx="7">
                  <c:v>4200</c:v>
                </c:pt>
                <c:pt idx="8">
                  <c:v>5600</c:v>
                </c:pt>
                <c:pt idx="9">
                  <c:v>7000</c:v>
                </c:pt>
                <c:pt idx="10">
                  <c:v>14000</c:v>
                </c:pt>
                <c:pt idx="11">
                  <c:v>18900</c:v>
                </c:pt>
              </c:numCache>
            </c:numRef>
          </c:xVal>
          <c:yVal>
            <c:numRef>
              <c:f>discharge!$N$6:$N$17</c:f>
              <c:numCache>
                <c:formatCode>General</c:formatCode>
                <c:ptCount val="12"/>
                <c:pt idx="0">
                  <c:v>430</c:v>
                </c:pt>
                <c:pt idx="1">
                  <c:v>500</c:v>
                </c:pt>
                <c:pt idx="2">
                  <c:v>580</c:v>
                </c:pt>
                <c:pt idx="3">
                  <c:v>640</c:v>
                </c:pt>
                <c:pt idx="4">
                  <c:v>730</c:v>
                </c:pt>
                <c:pt idx="5">
                  <c:v>1100</c:v>
                </c:pt>
                <c:pt idx="6">
                  <c:v>1550</c:v>
                </c:pt>
                <c:pt idx="7">
                  <c:v>2100</c:v>
                </c:pt>
                <c:pt idx="8">
                  <c:v>2550</c:v>
                </c:pt>
                <c:pt idx="9">
                  <c:v>3100</c:v>
                </c:pt>
                <c:pt idx="10">
                  <c:v>4650</c:v>
                </c:pt>
                <c:pt idx="11">
                  <c:v>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7-7645-8E3C-4C4EB607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35855"/>
        <c:axId val="709937567"/>
      </c:scatterChart>
      <c:valAx>
        <c:axId val="7099358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 b="0">
                    <a:effectLst/>
                  </a:rPr>
                  <a:t>Discharge Voltage </a:t>
                </a:r>
                <a:r>
                  <a:rPr lang="en-US" altLang="ja-JP" sz="1400" b="0" i="1">
                    <a:effectLst/>
                  </a:rPr>
                  <a:t>V</a:t>
                </a:r>
                <a:r>
                  <a:rPr lang="en-US" altLang="ja-JP" sz="1400" b="0" baseline="-25000">
                    <a:effectLst/>
                  </a:rPr>
                  <a:t>s </a:t>
                </a:r>
                <a:r>
                  <a:rPr lang="en-US" altLang="ja-JP" sz="1400" b="0" baseline="0">
                    <a:effectLst/>
                  </a:rPr>
                  <a:t> </a:t>
                </a:r>
                <a:r>
                  <a:rPr lang="en-US" altLang="ja-JP" sz="1400" b="0">
                    <a:effectLst/>
                  </a:rPr>
                  <a:t>[V]</a:t>
                </a:r>
              </a:p>
            </c:rich>
          </c:tx>
          <c:layout>
            <c:manualLayout>
              <c:xMode val="edge"/>
              <c:yMode val="edge"/>
              <c:x val="0.41668714180733024"/>
              <c:y val="0.93974825081493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7567"/>
        <c:crosses val="autoZero"/>
        <c:crossBetween val="midCat"/>
      </c:valAx>
      <c:valAx>
        <c:axId val="709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pd</a:t>
                </a:r>
                <a:endParaRPr lang="ja-JP" altLang="en-US" sz="16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45124255389819E-3"/>
              <c:y val="0.4332988832077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78812603965497"/>
          <c:y val="0.13138084043664794"/>
          <c:w val="0.20200578111753179"/>
          <c:h val="0.15790053867213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discharge!$B$6:$B$35</c:f>
              <c:numCache>
                <c:formatCode>General</c:formatCode>
                <c:ptCount val="30"/>
                <c:pt idx="0" formatCode="0.00">
                  <c:v>0.1</c:v>
                </c:pt>
                <c:pt idx="1">
                  <c:v>0.35</c:v>
                </c:pt>
                <c:pt idx="2" formatCode="0.00">
                  <c:v>0.4</c:v>
                </c:pt>
                <c:pt idx="3">
                  <c:v>0.49</c:v>
                </c:pt>
                <c:pt idx="4" formatCode="0.00">
                  <c:v>0.6</c:v>
                </c:pt>
                <c:pt idx="5">
                  <c:v>0.72</c:v>
                </c:pt>
                <c:pt idx="6" formatCode="0.00">
                  <c:v>0.8</c:v>
                </c:pt>
                <c:pt idx="7">
                  <c:v>0.91</c:v>
                </c:pt>
                <c:pt idx="8" formatCode="0.00">
                  <c:v>1.02</c:v>
                </c:pt>
                <c:pt idx="9">
                  <c:v>1.1200000000000001</c:v>
                </c:pt>
                <c:pt idx="10" formatCode="0.00">
                  <c:v>1.2</c:v>
                </c:pt>
                <c:pt idx="11" formatCode="0.00">
                  <c:v>1.3</c:v>
                </c:pt>
                <c:pt idx="12" formatCode="0.00">
                  <c:v>1.5</c:v>
                </c:pt>
                <c:pt idx="13" formatCode="0.00">
                  <c:v>1.6</c:v>
                </c:pt>
                <c:pt idx="14" formatCode="0.00">
                  <c:v>1.7</c:v>
                </c:pt>
                <c:pt idx="15" formatCode="0.00">
                  <c:v>1.8</c:v>
                </c:pt>
                <c:pt idx="16" formatCode="0.00">
                  <c:v>2</c:v>
                </c:pt>
                <c:pt idx="17" formatCode="0.00">
                  <c:v>2.1</c:v>
                </c:pt>
                <c:pt idx="18" formatCode="0.00">
                  <c:v>2.21</c:v>
                </c:pt>
                <c:pt idx="19" formatCode="0.00">
                  <c:v>0.3</c:v>
                </c:pt>
                <c:pt idx="20" formatCode="0.00">
                  <c:v>2.4</c:v>
                </c:pt>
                <c:pt idx="21" formatCode="0.00">
                  <c:v>2.5</c:v>
                </c:pt>
                <c:pt idx="22" formatCode="0.00">
                  <c:v>2.61</c:v>
                </c:pt>
                <c:pt idx="23" formatCode="0.00">
                  <c:v>2.75</c:v>
                </c:pt>
                <c:pt idx="24" formatCode="0.00">
                  <c:v>2.9</c:v>
                </c:pt>
                <c:pt idx="25" formatCode="0.00">
                  <c:v>3.05</c:v>
                </c:pt>
                <c:pt idx="26" formatCode="0.00">
                  <c:v>3.12</c:v>
                </c:pt>
                <c:pt idx="27" formatCode="0.00">
                  <c:v>3.2</c:v>
                </c:pt>
                <c:pt idx="28" formatCode="0.00">
                  <c:v>3.4</c:v>
                </c:pt>
                <c:pt idx="29" formatCode="0.00">
                  <c:v>3.6</c:v>
                </c:pt>
              </c:numCache>
            </c:numRef>
          </c:xVal>
          <c:yVal>
            <c:numRef>
              <c:f>discharge!$C$6:$C$35</c:f>
              <c:numCache>
                <c:formatCode>General</c:formatCode>
                <c:ptCount val="30"/>
                <c:pt idx="0">
                  <c:v>675</c:v>
                </c:pt>
                <c:pt idx="1">
                  <c:v>462</c:v>
                </c:pt>
                <c:pt idx="2">
                  <c:v>420</c:v>
                </c:pt>
                <c:pt idx="3">
                  <c:v>483</c:v>
                </c:pt>
                <c:pt idx="4">
                  <c:v>480</c:v>
                </c:pt>
                <c:pt idx="5">
                  <c:v>489</c:v>
                </c:pt>
                <c:pt idx="6">
                  <c:v>490</c:v>
                </c:pt>
                <c:pt idx="7">
                  <c:v>495</c:v>
                </c:pt>
                <c:pt idx="8">
                  <c:v>500</c:v>
                </c:pt>
                <c:pt idx="9">
                  <c:v>509</c:v>
                </c:pt>
                <c:pt idx="10">
                  <c:v>519</c:v>
                </c:pt>
                <c:pt idx="11">
                  <c:v>525</c:v>
                </c:pt>
                <c:pt idx="12">
                  <c:v>499</c:v>
                </c:pt>
                <c:pt idx="13">
                  <c:v>499</c:v>
                </c:pt>
                <c:pt idx="14">
                  <c:v>500</c:v>
                </c:pt>
                <c:pt idx="15">
                  <c:v>505</c:v>
                </c:pt>
                <c:pt idx="16">
                  <c:v>385</c:v>
                </c:pt>
                <c:pt idx="17">
                  <c:v>385</c:v>
                </c:pt>
                <c:pt idx="18">
                  <c:v>383</c:v>
                </c:pt>
                <c:pt idx="19">
                  <c:v>382</c:v>
                </c:pt>
                <c:pt idx="20">
                  <c:v>381</c:v>
                </c:pt>
                <c:pt idx="21">
                  <c:v>380</c:v>
                </c:pt>
                <c:pt idx="22">
                  <c:v>381</c:v>
                </c:pt>
                <c:pt idx="23">
                  <c:v>381</c:v>
                </c:pt>
                <c:pt idx="24">
                  <c:v>381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2-C140-BACD-108A462D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72496"/>
        <c:axId val="712244400"/>
      </c:scatterChart>
      <c:valAx>
        <c:axId val="7124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Current </a:t>
                </a:r>
                <a:r>
                  <a:rPr lang="en-US" altLang="ja-JP" sz="14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</a:t>
                </a:r>
                <a:r>
                  <a:rPr lang="en-US" altLang="ja-JP" sz="1400" b="0" i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[mA]</a:t>
                </a:r>
              </a:p>
            </c:rich>
          </c:tx>
          <c:layout>
            <c:manualLayout>
              <c:xMode val="edge"/>
              <c:yMode val="edge"/>
              <c:x val="0.39492616080529558"/>
              <c:y val="0.94586678860419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244400"/>
        <c:crosses val="autoZero"/>
        <c:crossBetween val="midCat"/>
      </c:valAx>
      <c:valAx>
        <c:axId val="712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Applied Voltage  </a:t>
                </a: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 </a:t>
                </a: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[V]</a:t>
                </a:r>
                <a:endParaRPr lang="ja-JP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653406363761087E-3"/>
              <c:y val="0.2614903917287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4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9168274031361"/>
          <c:y val="2.9512864503418064E-2"/>
          <c:w val="0.83543143345621984"/>
          <c:h val="0.85547146748229497"/>
        </c:manualLayout>
      </c:layout>
      <c:scatterChart>
        <c:scatterStyle val="lineMarker"/>
        <c:varyColors val="0"/>
        <c:ser>
          <c:idx val="0"/>
          <c:order val="0"/>
          <c:tx>
            <c:v>3[cm]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discharge!$K$6:$K$17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  <c:pt idx="11">
                  <c:v>2700</c:v>
                </c:pt>
              </c:numCache>
            </c:numRef>
          </c:xVal>
          <c:yVal>
            <c:numRef>
              <c:f>discharge!$L$6:$L$17</c:f>
              <c:numCache>
                <c:formatCode>General</c:formatCode>
                <c:ptCount val="12"/>
                <c:pt idx="0">
                  <c:v>390</c:v>
                </c:pt>
                <c:pt idx="1">
                  <c:v>380</c:v>
                </c:pt>
                <c:pt idx="2">
                  <c:v>430</c:v>
                </c:pt>
                <c:pt idx="3">
                  <c:v>460</c:v>
                </c:pt>
                <c:pt idx="4">
                  <c:v>500</c:v>
                </c:pt>
                <c:pt idx="5">
                  <c:v>650</c:v>
                </c:pt>
                <c:pt idx="6">
                  <c:v>960</c:v>
                </c:pt>
                <c:pt idx="7">
                  <c:v>1400</c:v>
                </c:pt>
                <c:pt idx="8">
                  <c:v>1650</c:v>
                </c:pt>
                <c:pt idx="9">
                  <c:v>1850</c:v>
                </c:pt>
                <c:pt idx="10">
                  <c:v>3200</c:v>
                </c:pt>
                <c:pt idx="11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B-4C49-BE4E-764CA8DD2DFA}"/>
            </c:ext>
          </c:extLst>
        </c:ser>
        <c:ser>
          <c:idx val="1"/>
          <c:order val="1"/>
          <c:tx>
            <c:v>5[cm]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discharge!$K$6:$K$17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  <c:pt idx="11">
                  <c:v>2700</c:v>
                </c:pt>
              </c:numCache>
            </c:numRef>
          </c:xVal>
          <c:yVal>
            <c:numRef>
              <c:f>discharge!$M$6:$M$17</c:f>
              <c:numCache>
                <c:formatCode>General</c:formatCode>
                <c:ptCount val="12"/>
                <c:pt idx="0">
                  <c:v>360</c:v>
                </c:pt>
                <c:pt idx="1">
                  <c:v>430</c:v>
                </c:pt>
                <c:pt idx="2">
                  <c:v>500</c:v>
                </c:pt>
                <c:pt idx="3">
                  <c:v>570</c:v>
                </c:pt>
                <c:pt idx="4">
                  <c:v>620</c:v>
                </c:pt>
                <c:pt idx="5">
                  <c:v>850</c:v>
                </c:pt>
                <c:pt idx="6">
                  <c:v>1250</c:v>
                </c:pt>
                <c:pt idx="7">
                  <c:v>1800</c:v>
                </c:pt>
                <c:pt idx="8">
                  <c:v>2300</c:v>
                </c:pt>
                <c:pt idx="9">
                  <c:v>2600</c:v>
                </c:pt>
                <c:pt idx="10">
                  <c:v>4100</c:v>
                </c:pt>
                <c:pt idx="11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B-4C49-BE4E-764CA8DD2DFA}"/>
            </c:ext>
          </c:extLst>
        </c:ser>
        <c:ser>
          <c:idx val="2"/>
          <c:order val="2"/>
          <c:tx>
            <c:v>7[cm]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discharge!$K$6:$K$17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2000</c:v>
                </c:pt>
                <c:pt idx="11">
                  <c:v>2700</c:v>
                </c:pt>
              </c:numCache>
            </c:numRef>
          </c:xVal>
          <c:yVal>
            <c:numRef>
              <c:f>discharge!$N$6:$N$17</c:f>
              <c:numCache>
                <c:formatCode>General</c:formatCode>
                <c:ptCount val="12"/>
                <c:pt idx="0">
                  <c:v>430</c:v>
                </c:pt>
                <c:pt idx="1">
                  <c:v>500</c:v>
                </c:pt>
                <c:pt idx="2">
                  <c:v>580</c:v>
                </c:pt>
                <c:pt idx="3">
                  <c:v>640</c:v>
                </c:pt>
                <c:pt idx="4">
                  <c:v>730</c:v>
                </c:pt>
                <c:pt idx="5">
                  <c:v>1100</c:v>
                </c:pt>
                <c:pt idx="6">
                  <c:v>1550</c:v>
                </c:pt>
                <c:pt idx="7">
                  <c:v>2100</c:v>
                </c:pt>
                <c:pt idx="8">
                  <c:v>2550</c:v>
                </c:pt>
                <c:pt idx="9">
                  <c:v>3100</c:v>
                </c:pt>
                <c:pt idx="10">
                  <c:v>4650</c:v>
                </c:pt>
                <c:pt idx="11">
                  <c:v>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B-4C49-BE4E-764CA8DD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35855"/>
        <c:axId val="709937567"/>
      </c:scatterChart>
      <c:valAx>
        <c:axId val="7099358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ja-JP" sz="14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en-US" altLang="ja-JP" sz="14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[Pa]</a:t>
                </a:r>
                <a:endParaRPr lang="ja-JP" altLang="en-US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7567"/>
        <c:crosses val="autoZero"/>
        <c:crossBetween val="midCat"/>
      </c:valAx>
      <c:valAx>
        <c:axId val="709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Discharge</a:t>
                </a:r>
                <a:r>
                  <a:rPr lang="en-US" altLang="ja-JP" sz="1400" baseline="0"/>
                  <a:t> Voltage </a:t>
                </a:r>
                <a:r>
                  <a:rPr lang="en-US" altLang="ja-JP" sz="1400" i="1" baseline="0"/>
                  <a:t>V</a:t>
                </a:r>
                <a:r>
                  <a:rPr lang="en-US" altLang="ja-JP" sz="1400" baseline="-25000"/>
                  <a:t>s </a:t>
                </a:r>
                <a:r>
                  <a:rPr lang="en-US" altLang="ja-JP" sz="1400" baseline="0"/>
                  <a:t>  [V]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1.0490780156118443E-2"/>
              <c:y val="0.29169484331880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099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59999437206288"/>
          <c:y val="0.13359208320050431"/>
          <c:w val="0.13270396800703024"/>
          <c:h val="0.159412080911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ustomXml" Target="../ink/ink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ustomXml" Target="../ink/ink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49969</xdr:colOff>
      <xdr:row>1</xdr:row>
      <xdr:rowOff>20177</xdr:rowOff>
    </xdr:from>
    <xdr:to>
      <xdr:col>13</xdr:col>
      <xdr:colOff>843719</xdr:colOff>
      <xdr:row>17</xdr:row>
      <xdr:rowOff>199579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0774CD-C561-9EE6-CC9C-E7803D142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421641</xdr:colOff>
      <xdr:row>1</xdr:row>
      <xdr:rowOff>96520</xdr:rowOff>
    </xdr:from>
    <xdr:to>
      <xdr:col>23</xdr:col>
      <xdr:colOff>1166707</xdr:colOff>
      <xdr:row>12</xdr:row>
      <xdr:rowOff>45720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B8FD5FD-D0CB-43F4-B41C-CEEF47760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18</xdr:row>
      <xdr:rowOff>76200</xdr:rowOff>
    </xdr:from>
    <xdr:to>
      <xdr:col>13</xdr:col>
      <xdr:colOff>901700</xdr:colOff>
      <xdr:row>33</xdr:row>
      <xdr:rowOff>203200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B3C995B-6DD7-3244-70BF-A90E38C7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12115</xdr:colOff>
      <xdr:row>15</xdr:row>
      <xdr:rowOff>16975</xdr:rowOff>
    </xdr:from>
    <xdr:to>
      <xdr:col>23</xdr:col>
      <xdr:colOff>498057</xdr:colOff>
      <xdr:row>25</xdr:row>
      <xdr:rowOff>215833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D688D36-95FC-DB2D-6179-C978FA5BB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112640</xdr:colOff>
      <xdr:row>17</xdr:row>
      <xdr:rowOff>36200</xdr:rowOff>
    </xdr:from>
    <xdr:to>
      <xdr:col>28</xdr:col>
      <xdr:colOff>113000</xdr:colOff>
      <xdr:row>17</xdr:row>
      <xdr:rowOff>36560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2" name="インク 31">
              <a:extLst>
                <a:ext uri="{FF2B5EF4-FFF2-40B4-BE49-F238E27FC236}">
                  <a16:creationId xmlns:a16="http://schemas.microsoft.com/office/drawing/2014/main" id="{8CBFE2E4-10E2-7F3C-5427-1EE5EE79D10C}"/>
                </a:ext>
              </a:extLst>
            </xdr14:cNvPr>
            <xdr14:cNvContentPartPr/>
          </xdr14:nvContentPartPr>
          <xdr14:nvPr macro=""/>
          <xdr14:xfrm>
            <a:off x="30110040" y="4354200"/>
            <a:ext cx="360" cy="360"/>
          </xdr14:xfrm>
        </xdr:contentPart>
      </mc:Choice>
      <mc:Fallback xmlns="">
        <xdr:pic>
          <xdr:nvPicPr>
            <xdr:cNvPr id="32" name="インク 31">
              <a:extLst>
                <a:ext uri="{FF2B5EF4-FFF2-40B4-BE49-F238E27FC236}">
                  <a16:creationId xmlns:a16="http://schemas.microsoft.com/office/drawing/2014/main" id="{8CBFE2E4-10E2-7F3C-5427-1EE5EE79D10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099600" y="434376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1063320</xdr:colOff>
      <xdr:row>5</xdr:row>
      <xdr:rowOff>157760</xdr:rowOff>
    </xdr:from>
    <xdr:to>
      <xdr:col>31</xdr:col>
      <xdr:colOff>912280</xdr:colOff>
      <xdr:row>16</xdr:row>
      <xdr:rowOff>176080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A0BEC776-B8E0-6FF9-A963-14F464A43282}"/>
                </a:ext>
              </a:extLst>
            </xdr14:cNvPr>
            <xdr14:cNvContentPartPr/>
          </xdr14:nvContentPartPr>
          <xdr14:nvPr macro=""/>
          <xdr14:xfrm>
            <a:off x="28876320" y="1427760"/>
            <a:ext cx="4903560" cy="2812320"/>
          </xdr14:xfrm>
        </xdr:contentPart>
      </mc:Choice>
      <mc:Fallback xmlns=""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A0BEC776-B8E0-6FF9-A963-14F464A4328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8870210" y="1421640"/>
              <a:ext cx="4915780" cy="2824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204632</xdr:colOff>
      <xdr:row>20</xdr:row>
      <xdr:rowOff>246787</xdr:rowOff>
    </xdr:from>
    <xdr:to>
      <xdr:col>17</xdr:col>
      <xdr:colOff>68356</xdr:colOff>
      <xdr:row>39</xdr:row>
      <xdr:rowOff>156135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C3921C-C541-BB40-A018-2FE83D96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523871</xdr:colOff>
      <xdr:row>36</xdr:row>
      <xdr:rowOff>192222</xdr:rowOff>
    </xdr:from>
    <xdr:to>
      <xdr:col>7</xdr:col>
      <xdr:colOff>818779</xdr:colOff>
      <xdr:row>54</xdr:row>
      <xdr:rowOff>101205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A82EE5-BC3B-F4CF-4181-0D1062FDF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758279</xdr:colOff>
      <xdr:row>20</xdr:row>
      <xdr:rowOff>246365</xdr:rowOff>
    </xdr:from>
    <xdr:to>
      <xdr:col>25</xdr:col>
      <xdr:colOff>621553</xdr:colOff>
      <xdr:row>39</xdr:row>
      <xdr:rowOff>153894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E146C09-8B01-9A46-3673-7453A2B6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28:41.620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1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06:28:35.596"/>
    </inkml:context>
    <inkml:brush xml:id="br0">
      <inkml:brushProperty name="width" value="0.06" units="cm"/>
      <inkml:brushProperty name="height" value="0.06" units="cm"/>
    </inkml:brush>
    <inkml:brush xml:id="br1">
      <inkml:brushProperty name="width" value="0.035" units="cm"/>
      <inkml:brushProperty name="height" value="0.035" units="cm"/>
    </inkml:brush>
  </inkml:definitions>
  <inkml:trace contextRef="#ctx0" brushRef="#br0">1593 5801 8027,'0'0'0</inkml:trace>
  <inkml:trace contextRef="#ctx0" brushRef="#br0" timeOffset="1379">1593 5801 8027,'-1'73'0,"0"-1"0,-2-4 0,5-17 0,12-34 0,2 4 0,5 4 0,5 0 0,2 2 0,3 1 0,1 0 0,-2 3 0,-1-1 0,1 0 0,-2 0 0,3-3 0,-3 0 0,1-1 0,-2-1 0,-1-2 0,1-1 0,-3 1 0,2-3 0,-1-1 0,-2-3 0,1 1 0,-1-1 0,0-3 0,1 2 0,0-4 0,-1 3 0,0-3 0,2 0 0,0-3 0,2 1 0,1 1 0,1 1 0,-2-1 0,3 0 0,0-2 0,0 3 0,1 0 0,-2 3 0,0-3 0,-2 2 0,2-2 0,1 0 0,-4-2 0,3-1 0,-3 0 0,1 0 0,-1 1 0,-1-1 0,4 0 0,0 0 0,1 1 0,2-1 0,3-3 0,5 1 0,0-4 0,4 0 0,0-1 0,5-1 0,-8 0 0,7 0 0,-1 0 0,1 0 0,0 0 0,-3 0 0,0 0 0,-3 0 0,-1-2 0,-2-1 0,-2-4 0,0 2 0,-4-2 0,0-2 0,-1 4 0,0-1 0,-1 1 0,-2-3 0,0-1 0,-3 4 0,3-1 0,-3 1 0,2-3 0,1-3 0,2 0 0,0-4 0,1 1 0,0-1 0,-1-2 0,-3 1 0,1-1 0,-1 0 0,1 1 0,0 2 0,-3 0 0,0 3 0,-2-2 0,2 3 0,0-1 0,0 2 0,-2 3 0,0 0 0,-2 1 0,5-1 0,-2 1 0,1-1 0,1-2 0,-1 0 0,3-1 0,1-2 0,-1 2 0,-1-2 0,0 1 0,-5 2 0,-1 0 0,-1 0 0,-1-1 0,-5 1 0,4 0 0,-1 0 0,1-2 0,-1-1 0,2-1 0,3-5 0,1 1 0,0-1 0,-3 3 0,-1 1 0,2-2 0,-2 2 0,1-1 0,-4 4 0,2-1 0,-4-1 0,-2 1 0,2 0 0,-1 3 0,-4 1 0,1 1 0,-2 0 0,-1 3 0,-1-3 0,-2 1 0,2 0 0,0-17 0,5-1 0</inkml:trace>
  <inkml:trace contextRef="#ctx0" brushRef="#br0" timeOffset="-33751">3824 3326 8027,'-80'-46'0,"22"18"0,11 19 0,5 9 0,-1 0 0,-5 0 0,-2 1 0,-12 2 0,-5 2 0,-4 6 0,-3-1 0,-4 4 0,-1 3 0,1 2 0,0 5 0,0 0 0,-1 2 0,2 5 0,-2 0 0,5 5 0,3 2 0,3 2 0,5 2 0,5 0 0,10-4 0,-4 11 0,11-10 0,-4 6 0,11-9 0,1 4 0,2 1 0,3 3 0,5 0 0,4 9 0,5-1 0,7 3 0,4-3 0,2 0 0,1 4 0,10-6 0,5 3 0,11-6 0,10-3 0,3 1 0,5-2 0,2 1 0,5-2 0,7-1 0,2-2 0,9-1 0,0-2 0,6 2 0,1-4 0,2-1 0,6 0 0,2-6 0,6-3 0,-1-5 0,3-2 0,-1-4 0,-43-5 0,2-1 0,-4-1 0,0-1 0,5-1 0,-1-1 0,36 0 0,6-2 0,1-1 0,-1 0 0,-46 0 0,0-1 0,0 0 0,0-1 0,1-1 0,-1-2 0,46-9 0,-1-5 0,-2-3 0,1 0 0,-3-3 0,-3 1 0,-2-6 0,-8 0 0,0-3 0,-14 2 0,1-2 0,-15 4 0,7-4 0,-8 2 0,-3-2 0,-2 0 0,-5 0 0,-6-3 0,-6 0 0,-1 0 0,-3 0 0,-2-2 0,-7-4 0,-1-2 0,-3 2 0,-3-2 0,-1 2 0,-4 1 0,0-1 0,0 1 0,-8 1 0,-5 1 0,-5 0 0,-6 3 0,0-3 0,1 4 0,-2-4 0,0 3 0,-4 1 0,-2 2 0,-2-1 0,-3-2 0,0 7 0,-9-1 0,3 6 0,-7-1 0,-2 4 0,1 5 0,0 0 0,3 3 0,1 2 0,3-1 0,-7 1 0,-1-1 0,2 1 0,-1 2 0,4 1 0,-6 0 0,6 2 0,-4-1 0,7-1 0,2 0 0,-1-1 0,5 4 0,0-1 0,7-1 0,-1-1 0,4-2 0,2 4 0,0-1 0,1-1 0,1 0 0,0 3 0,2-2 0,0 4 0,-1 2 0,1 0 0,-1 1 0,0 0 0,4 0 0,0 0 0,2 0 0,5 0 0,-1 0 0,-9 3 0,-5 2 0</inkml:trace>
  <inkml:trace contextRef="#ctx0" brushRef="#br0" timeOffset="-30977">1694 4490 8027,'-3'52'0,"-2"-1"0,0 29 0,3-24 0,2-1 0,0 3 0,0 14 0,0-1 0,0 3 0,0 4 0,0 2 0,0 1 0,0-1 0,0-5 0,0-9 0,0 1 0,0-9 0,0 1 0,0-1 0,0-5 0,0-3 0,0-5 0,0-7 0,0-2 0,0-4 0,0-4 0,0-2 0,0-7 0,0 0 0,0-5 0,0-3 0,0-2 0,0-1 0,0 0 0,0 0 0,0 1 0,0-1 0,0 0 0,0 4 0,0 2 0,0 5 0,0 0 0,0 2 0,0-1 0,0 2 0,0-3 0,-1-1 0,-1-4 0,1-2 0,-2-4 0,3 1 0,0-1 0,0 0 0,0 0 0,3 4 0,1 1 0</inkml:trace>
  <inkml:trace contextRef="#ctx0" brushRef="#br0" timeOffset="-30069">5468 4614 8027,'8'69'0,"-1"-6"0,-7-20 0,0 3 0,0 11 0,0 2 0,0 2 0,0 0 0,0 2 0,-2-2 0,-2 2 0,0 1 0,-2 1 0,2-2 0,2-4 0,1-4 0,1-7 0,0 10 0,0-6 0,0 1 0,0-4 0,0-2 0,0-2 0,0-4 0,0 0 0,0 1 0,0-1 0,0 0 0,0-2 0,0-1 0,0 0 0,0 0 0,0-2 0,0-6 0,0 1 0,0-7 0,0 2 0,0-7 0,0 1 0,0-4 0,0 1 0,0-1 0,0 1 0,0 0 0,0 2 0,0-1 0,0 5 0,1-4 0,1-1 0,-1 0 0,2-2 0,-2 1 0,-1-1 0,0-2 0,0 0 0,0-4 0,0 1 0,0-2 0,0-1 0,0 4 0,0 1 0</inkml:trace>
  <inkml:trace contextRef="#ctx0" brushRef="#br1" timeOffset="14814">5657 4121 24575,'21'0'0,"31"0"0,-6 0 0,7 0 0,18 0 0,4 0 0,12 0 0,4 0 0,-28 0 0,1 1 0,0 0 0,3 2 0,0 1 0,0 1 0,-2 1 0,0 2 0,-2 0 0,26 8 0,-2 3 0,-9 1 0,-4 1 0,-14-3 0,-3 0 0,-8-1 0,-1-1 0,27 8 0,-10-8 0,-9-8 0,-1-5 0,1-3 0,0 0 0,3 0 0,0 0 0,0 0 0,1 0 0,-6 0 0,-5 0 0,-10 0 0,-9 0 0,-8 0 0,-13 0 0,-3 0 0</inkml:trace>
  <inkml:trace contextRef="#ctx0" brushRef="#br1" timeOffset="16164">5565 6347 24575,'18'0'0,"29"0"0,47 0 0,-25 0 0,3 0 0,17 0 0,5 0-395,-23 0 1,3 0 0,0 0 394,3 0 0,3 0 0,-1 0 0,3 2 0,-1 0 0,0 1 0,-2 0 0,1 1 0,-3 0 0,-3 2 0,-1-1 0,-1 2 39,-7-1 0,-1 2 0,-1-2-39,27 3 0,-1 0 0,-7-1 0,-4 1 0,-7-2 0,-3 1 0,-5-3 0,-5 1 0,34 6 0,-23 0 886,-17 0-886,-17 1 180,-13-4-180,-8-3 0,-9-3 0,-1-1 0</inkml:trace>
  <inkml:trace contextRef="#ctx0" brushRef="#br1" timeOffset="21214">1884 1186 24575,'0'13'0,"0"29"0,0 37 0,0-24 0,0 3 0,0 12 0,0 2 0,0 5 0,0 2 0,0 7 0,0 2 0,0 8 0,0 3-182,0-28 1,0 1 0,0-1 181,0 1 0,0 0 0,0-1 0,0 0 0,0 0 0,0 1 0,0 3 0,0 0 0,0-1 0,0-2 0,0-1 0,0 0 0,0 0 0,0 0 0,0 0 0,0-2 0,0-1 0,0 0 0,0 23 0,0-3 0,0-5 0,0-3 0,0-12 0,0-4 0,0 36 0,0-23 0,0-14 0,0-15 544,0-9-544,0-11 0,0-8 0,1-8 0,0-6 0,1-4 0</inkml:trace>
  <inkml:trace contextRef="#ctx0" brushRef="#br1" timeOffset="22930">5545 1470 24575,'0'24'0,"0"68"0,0-16 0,0 9 0,0-12 0,0 4 0,0 3-669,0 10 0,0 3 0,0-1 669,0-4 0,0 1 0,0-1 0,0 1 0,0 0 0,0-1 0,0-1 0,0-2 0,0 1 0,0-3 0,0 0 0,0-1 0,0-3 0,0-1 0,0-1 112,0-3 0,0-1 0,0-1-112,0 24 0,0-3 202,0-12 1,0-4-203,0-13 0,0-4 0,0 35 0,0-19 1017,0-16-1017,0-11 249,-2-10-249,-1-9 0,0-6 0,2-7 0,1-8 0,0-4 0</inkml:trace>
  <inkml:trace contextRef="#ctx0" brushRef="#br1" timeOffset="24747">6866 2664 24575,'0'16'0,"0"35"0,0 1 0,0 10 0,1 0 0,-1 6 0,-1 4 0,1 14 0,-2 6 0,0 2-575,0-16 0,0 3 1,1 1-1,-2 0 575,1 3 0,-1 1 0,1 1 0,-1-1 0,1 0 0,-1 0 0,2 1 0,-1-1 0,1 1 0,0 0 0,0 1 0,0-2 0,1-2 0,0 0 0,0-1 0,0 0 0,1-3 0,-1 1 0,1-2 0,1 0-87,0 17 1,1-1-1,2-2 87,0-8 0,1-1 0,2-1 0,0-5 0,0-2 0,2-1-64,-1-5 0,1-2 0,-1-1 64,2 29 0,-1-2 0,-3-9 0,-1-3 0,-2-8 0,-2-2 828,-2-7 0,0-2-828,0-6 0,0-2 875,0 41-875,0-14 220,0-11-220,0-7 0,0-6 0,0 1 0,0 7 0,0 4 0,0-1 0,0-11 0,0-19 0,-2-17 0,2-12 0,-2-7 0</inkml:trace>
  <inkml:trace contextRef="#ctx0" brushRef="#br1" timeOffset="26047">6596 3870 24575,'9'27'0,"7"23"0,15 29 0,-11-30 0,1 0 0,19 39 0,0-15 0,-8-22 0,-4-19 0,-4-13 0,-1-9 0,2-5 0,2-5 0,5 0 0,4 0 0,10-10 0,13-22 0,12-29 0,-32 18 0,0-4 0,1-5 0,0-1 0,-6 2 0,-1 1 0,17-31 0,-15 26 0,-21 30 0,-5 13 0</inkml:trace>
  <inkml:trace contextRef="#ctx0" brushRef="#br1" timeOffset="27381">6489 7032 24575,'0'-9'0,"0"-11"0,8-29 0,12-29 0,-5 27 0,3-3 0,3-7 0,1 0 0,1 1 0,0 1 0,-3 6 0,-1 3 0,12-26 0,-12 32 0,-7 24 0,-4 12 0,6 6 0,8 2 0,7 0 0,5 0 0,-2 0 0,2 0 0,3 0 0,4 0 0,5 11 0,3 20 0,-1 26 0,-23-14 0,1 4 0,1 8 0,-2 2 0,3 6 0,1 1 0,2 2 0,1 0 0,0-3 0,0-2 0,-2-7 0,-2-4 0,21 29 0,-17-28 0,-17-28 0,-5-12 0</inkml:trace>
  <inkml:trace contextRef="#ctx0" brushRef="#br1" timeOffset="29247">0 2079 24575,'10'0'0,"24"0"0,60 0 0,-35 0 0,9 0 0,3 0 0,19 0 0,6 0 0,3 0-812,-12 2 0,3 0 0,2 1 0,2 0 812,-16 0 0,4 1 0,-1-1 0,0 1 0,1 1 0,-1 0 0,2 1 0,-2 1 0,1 0 0,0 0 0,0 0 0,1 1 0,0 1 0,-1-1 0,-1 0 0,14 2 0,0-1 0,-1 0 0,-3 0-184,-4 0 1,-2 0-1,-1 0 1,-1-1 183,-4 0 0,-2 0 0,-1 0 0,0-1 0,19 3 0,-2 1 0,0-1-319,-1 0 0,1 1 0,-2 0 319,-4 1 0,-1 0 0,-2 1 0,-3 0 0,0 1 0,-1-1 0,2 1 0,-1-1 0,0 1-130,-9-1 0,0 0 0,-2-1 130,0-1 0,-1-1 0,-1-1 0,-4-2 0,1-1 0,-3 0 0,23 2 0,1-1 1029,-2 0 0,0 1-1029,-5 0 0,-2 1 779,-1 2 0,-2 0-779,-2 0 0,-3-1 577,-8-1 1,-1 0-578,-8-1 0,-2 0 514,31 2-514,-22-1 44,-15-2-44,-16-1 0,-9-2 0,-8-1 0,-5-1 0,2 0 0,-4 0 0,0-1 0</inkml:trace>
  <inkml:trace contextRef="#ctx0" brushRef="#br1" timeOffset="30530">6331 2001 24575,'-5'0'0,"-10"3"0,-16 12 0,-22 24 0,-22 20 0,34-23 0,-2 2 0,-2 0 0,1 0 0,4-5 0,2-1 0,-28 24 0,15-12 0,14-10 0,9-1 0,2 0 0,7-1 0,3-1 0,3-8 0,10-5 0,12 7 0,26 23 0,1-5 0,4 5 0,13 14 0,6 4 0,-16-18 0,3 0 0,-1 0 0,24 23 0,-2-4 0,-10-10 0,-4-5 0,-11-13 0,-4-3 0,10 12 0,-25-23 0,-14-14 0,-7-5 0</inkml:trace>
  <inkml:trace contextRef="#ctx0" brushRef="#br1" timeOffset="31930">1442 1477 24575,'0'22'0,"14"29"0,5-5 0,6 6 0,14 20 0,6 4 0,-11-20 0,3 2 0,1-2 0,2 2 0,2-2 0,-1-1 0,15 19 0,0-6 0,-6-12 0,-2-6 0,-7-7 0,-3-4 0,18 14 0,-17-16 0,-14-10 0,-12-7 0,-10-6 0,-18-6 0,-20 0 0,-26 4 0,16-3 0,-3 4 0,-11 7 0,-5 3 0,-13 9 0,-1 4 0,-5 3 0,-1 3 0,1 4 0,1 0 0,6-2 0,3-2 0,14-7 0,4-2 0,-24 18 0,35-20 0,26-14 0,12-8 0,4-5 0</inkml:trace>
  <inkml:trace contextRef="#ctx0" brushRef="#br1" timeOffset="34312">2390 1 24575,'0'39'0,"0"53"0,0-10 0,0 8 0,0-18 0,0 3 0,0 0-289,0 3 1,0 1-1,0-1 289,0-6 0,0 0 0,0-4 0,0 19 0,0-6 142,0-18 1,0-6-143,0 19 143,0-32-143,0-16 0,0-9 0,0-9 0,0-4 0</inkml:trace>
  <inkml:trace contextRef="#ctx0" brushRef="#br1" timeOffset="35646">2390 128 24575,'4'-4'0,"8"1"0,18 1 0,19 2 0,21 0 0,15-1 0,-37 3 0,0 3 0,2 5 0,0 3 0,-1 4 0,0 3 0,-5 5 0,-2 1 0,24 20 0,-19-7 0,-15-5 0,-8 0 0,-3 9 0,1 9 0,-1 10 0,-1 4 0,-2 3 0,-9-1 0,-4-2 0,-5-4 0,-4 0 0,-8 2 0,-11 2 0,-13 3 0,-10-1 0,-7-4 0,0-6 0,-1-7 0,1-8 0,1-8 0,-2-5 0,-2-10 0,-5-7 0,0-7 0,6-4 0,13-2 0,20 0 0,11 0 0</inkml:trace>
  <inkml:trace contextRef="#ctx0" brushRef="#br1" timeOffset="36831">3418 1146 24575,'0'5'0,"0"21"0,0 31 0,0 29 0,0-36 0,0 1 0,0 0 0,0 0 0,0 36 0,0-15 0,0-21 0,0-26 0,0-12 0</inkml:trace>
  <inkml:trace contextRef="#ctx0" brushRef="#br1" timeOffset="38081">3398 969 24575,'17'0'0,"11"0"0,13 0 0,9 0 0,1 0 0,-2 0 0,-5 1 0,-11 6 0,-6 2 0,-9 5 0,-4 2 0,-6 4 0,-3 4 0,-3 5 0,-2 2 0,0 2 0,0-3 0,-4-4 0,-5-3 0,-6-4 0,-7 0 0,-7 1 0,-8 1 0,-4 2 0,-6 1 0,2 0 0,1-2 0,6-6 0,8-5 0,7-5-1696,9-4 0,7 0 0,2-2 0</inkml:trace>
  <inkml:trace contextRef="#ctx0" brushRef="#br1" timeOffset="38912">4286 901 24575,'-2'0'0,"12"0"0,33-6 0,38-1 0,-27 2 0,3 0 0,6-1 0,1 2 0,-9 2 0,-2 0 0,31-1 0,-28 3 0,-34 0 0,-11 0 0</inkml:trace>
  <inkml:trace contextRef="#ctx0" brushRef="#br1" timeOffset="39729">4405 1341 24575,'15'0'0,"13"0"0,25 0 0,14 0 0,1 0 0,-28 0 0,-17 0 0</inkml:trace>
  <inkml:trace contextRef="#ctx0" brushRef="#br1" timeOffset="47245">5998 678 24575,'-4'32'0,"-5"19"0,-5 29 0,6-31 0,1 1 0,-3 49 0,5-10 0,3-20 0,2-16 0,0-12 0,6-7 0,10-5 0,10-3 0,7-4 0,1-6 0,-3-6 0,-1-6 0,0-4 0,2-1 0,4-7 0,2-11 0,0-11 0,-3-9 0,-5-3 0,-5-3 0,1-4 0,-3-4 0,-1-5 0,-4-1 0,-8 4 0,-6 4 0,-5 9 0,-5 5 0,-5 5 0,-7 4 0,-6 2 0,-2 4 0,-3-1 0,0 3 0,-1 1 0,2 2 0,3 3 0,6 4 0,4 2 0,2 4 0,0 2 0,-3 2 0,-2 0 0,-4 0 0,0-1 0,10 1 0,4 0 0</inkml:trace>
  <inkml:trace contextRef="#ctx0" brushRef="#br1" timeOffset="47996">6627 1314 24575,'0'0'0</inkml:trace>
  <inkml:trace contextRef="#ctx0" brushRef="#br1" timeOffset="49978">7383 708 24575,'-12'0'0,"-5"-2"0,-9-2 0,-6-1 0,-4 0 0,0 2 0,2 1 0,1 2 0,0 0 0,0 7 0,-1 10 0,4 9 0,2 10 0,5 0 0,8 0 0,3-1 0,7-2 0,2 0 0,3-1 0,12 3 0,19 4 0,24 10 0,-18-19 0,4 2 0,3 4 0,1 2 0,-1 5 0,1 0 0,-4-2 0,-3 0 0,27 30 0,-20-18 0,-15-17 0,-13-9 0,-10-7 0,-6-1 0,-15 1 0,-15-2 0,-15-1 0,-8-5 0,-1-6 0,3-4 0,7-2 0,9-6 0,9-9 0,9-14 0,8-11 0,5-11 0,3-8 0,2-6 0,5-7 0,7 1 0,4 5 0,3 4 0,-1 10 0,1 0 0,-3 4 0,-4 3 0,-4 3 0,-6 6 0,-3 4 0,-1 2 0,0 4 0,-4 3 0,-7 4 0,-4 2 0,-3 3 0,9 7 0,2 1 0</inkml:trace>
  <inkml:trace contextRef="#ctx0" brushRef="#br1" timeOffset="52346">7843 1232 24575,'0'14'0,"0"20"0,0 19 0,0 14 0,0-1 0,0-16 0,0-16 0,0-16 0,0-4 0,0-1 0,0 1 0,0 1 0,0 1 0,0-5 0,0-6 0,0-12 0,2-14 0,4-14 0,8-23 0,5-19 0,1-12 0,1 0 0,-5 12 0,0 12 0,-3 13 0,0 12 0,-1 9 0,3 10 0,-3 7 0,0 5 0,0 4 0,-1 2 0,1 1 0,1 10 0,3 18 0,-2 19 0,-4 20 0,-2 8 0,-6 0 0,-2-3 0,0-10 0,0-12 0,0-13 0,0-12 0,0-16 0,0-11 0,0-15 0,0-13 0,2-10 0,3-10 0,0 0 0,3 4 0,0 7 0,2 6 0,2 3 0,2 3 0,4 2 0,7 2 0,3 0 0,2 5 0,-1 5 0,-3 4 0,-1 6 0,-2 3 0,1 2 0,-1 0 0,0 2 0,-2 10 0,-2 16 0,-5 22 0,-6 18 0,-4 6 0,-3-7 0,-1-16 0,0-17 0,0-18 0,0-7 0</inkml:trace>
  <inkml:trace contextRef="#ctx0" brushRef="#br1" timeOffset="54296">8897 1212 24575,'0'3'0,"0"19"0,0 28 0,0 38 0,0-33 0,0 2 0,0 1 0,0 0 0,0-3 0,0-3 0,0 28 0,0-22 0,0-16 0,0-15 0,0-13 0,4-26 0,9-37 0,3-44 0,-6 34 0,0-3 0,-1-2 0,0 2 0,-3 6 0,1 3 0,5-23 0,-2 30 0,-3 20 0,-1 15 0,0 6 0,4 3 0,3 8 0,4 18 0,2 17 0,-1 19 0,-3 10 0,-3 0 0,-5-2 0,-3-10 0,-2-13 0,-1-14 0,-1-12 0,0-16 0,2-20 0,5-30 0,7-27 0,5-17 0,5-3 0,-2 16 0,-1 22 0,-5 22 0,-4 16 0,-3 10 0,-2 4 0,4 3 0,2 11 0,4 19 0,4 26 0,-4 21 0,-5 4 0,-7-10 0,-5-18 0,0-16 0,0-18 0,0-8 0</inkml:trace>
  <inkml:trace contextRef="#ctx0" brushRef="#br1" timeOffset="57046">8489 5377 24575,'0'21'0,"0"20"0,0 43 0,0-31 0,0 3 0,0 4 0,0-1 0,0-1 0,0-2 0,0 35 0,0-27 0,3-26 0,13-19 0,25-14 0,27-11 0,19-6 0,1-2 0,-19 0 0,-24 6 0,-26 5 0,-11 3 0</inkml:trace>
  <inkml:trace contextRef="#ctx0" brushRef="#br1" timeOffset="57878">9182 5822 24575,'0'24'0,"0"34"0,0 28 0,0-30 0,0 2 0,0 2 0,0-1 0,0-6 0,0-2 0,0 38 0,0-30 0,0-22 0,0-12 0,0-14 0,0-3 0</inkml:trace>
  <inkml:trace contextRef="#ctx0" brushRef="#br1" timeOffset="58795">9182 5920 24575,'6'0'0,"4"0"0,7 0 0,4 0 0,8 0 0,6 0 0,6 3 0,6 6 0,-3 6 0,-9 3 0,-9 2 0,-10-2 0,-8-1 0,-5-1 0,-8 1 0,-11 2 0,-12 4 0,-12 1 0,-2-3 0,0-6 0,8-3 0,9-5 0,13-3 0,6-2 0</inkml:trace>
  <inkml:trace contextRef="#ctx0" brushRef="#br1" timeOffset="59661">9874 5621 24575,'25'0'0,"15"0"0,18 0 0,3 0 0,-15 0 0,-20 0 0,-14 0 0</inkml:trace>
  <inkml:trace contextRef="#ctx0" brushRef="#br1" timeOffset="60345">9936 5895 24575,'14'0'0,"12"0"0,21 0 0,7 0 0,-12 0 0,-16 0 0</inkml:trace>
  <inkml:trace contextRef="#ctx0" brushRef="#br1" timeOffset="63062">10887 5312 24575,'0'27'0,"0"39"0,0-9 0,0 7 0,0 16 0,0 3 0,0 7 0,0 1 0,0-4 0,0-2 0,0-16 0,0-4 0,0 30 0,0-42 0,0-36 0,0-11 0</inkml:trace>
  <inkml:trace contextRef="#ctx0" brushRef="#br1" timeOffset="65178">11407 5868 24575,'0'21'0,"0"25"0,0 25 0,0 18 0,0-6 0,0-17 0,0-19 0,0-18 0,0-11 0,0-5 0,0-8 0,3-14 0,6-17 0,8-17 0,13-14 0,4-7 0,2-2 0,-3 7 0,-7 17 0,-7 17 0,-5 16 0,-4 6 0,0 4 0,4 9 0,-2 15 0,-1 19 0,-4 16 0,-3 8 0,-3-2 0,-1-6 0,0-11 0,0-13 0,0-11 0,0-13 0,2-19 0,2-25 0,7-23 0,3-21 0,2-1 0,1 10 0,-3 15 0,-1 22 0,-3 11 0,1 8 0,3 5 0,1 3 0,4 2 0,6 1 0,6 2 0,5 7 0,4 12 0,-2 15 0,-5 13 0,-4 6 0,-10 1 0,-7-7 0,-5-11 0,-7-9 0,0-15 0,0-5 0</inkml:trace>
  <inkml:trace contextRef="#ctx0" brushRef="#br1" timeOffset="66728">12189 6003 24575,'0'8'0,"0"14"0,0 27 0,0 27 0,0 15 0,0-5 0,0-20 0,0-21 0,0-19 0,0-21 0,5-34 0,9-34 0,13-31 0,-10 42 0,0 0 0,18-38 0,-5 24 0,-8 26 0,-3 20 0,-1 10 0,0 6 0,0 3 0,3 10 0,3 14 0,2 19 0,-2 21 0,-8 11 0,-8 3 0,-5-6 0,-3-14 0,0-16 0,0-21 0,0-25 0,4-33 0,11-35 0,13-17 0,-10 43 0,2 2 0,20-28 0,-4 28 0,-2 21 0,-3 16 0,-1 15 0,-1 15 0,-4 16 0,-5 16 0,-4 6 0,-6 2 0,-5 4 0,-2-30 0,-3-5 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0E98-52E1-0141-AEAD-7121020CBC35}">
  <dimension ref="B1:AA61"/>
  <sheetViews>
    <sheetView zoomScaleNormal="100" workbookViewId="0">
      <selection activeCell="O8" sqref="O8"/>
    </sheetView>
  </sheetViews>
  <sheetFormatPr defaultColWidth="11.07421875" defaultRowHeight="20" x14ac:dyDescent="0.6"/>
  <cols>
    <col min="2" max="2" width="12.84375" customWidth="1"/>
    <col min="3" max="3" width="12.15234375" customWidth="1"/>
    <col min="4" max="4" width="10.15234375" customWidth="1"/>
    <col min="5" max="5" width="12.53515625" bestFit="1" customWidth="1"/>
    <col min="6" max="6" width="27.3046875" customWidth="1"/>
    <col min="17" max="18" width="11" bestFit="1" customWidth="1"/>
    <col min="19" max="19" width="13.53515625" bestFit="1" customWidth="1"/>
    <col min="20" max="20" width="12.3046875" bestFit="1" customWidth="1"/>
    <col min="21" max="21" width="11.15234375" bestFit="1" customWidth="1"/>
    <col min="22" max="22" width="12.84375" bestFit="1" customWidth="1"/>
    <col min="23" max="23" width="11" bestFit="1" customWidth="1"/>
    <col min="24" max="24" width="14" bestFit="1" customWidth="1"/>
    <col min="25" max="25" width="13.53515625" bestFit="1" customWidth="1"/>
    <col min="27" max="27" width="13.84375" bestFit="1" customWidth="1"/>
  </cols>
  <sheetData>
    <row r="1" spans="2:25" x14ac:dyDescent="0.6">
      <c r="B1" t="s">
        <v>5</v>
      </c>
    </row>
    <row r="2" spans="2:25" x14ac:dyDescent="0.6">
      <c r="B2" t="s">
        <v>0</v>
      </c>
      <c r="C2" t="s">
        <v>6</v>
      </c>
      <c r="D2" t="s">
        <v>1</v>
      </c>
      <c r="E2" t="s">
        <v>3</v>
      </c>
      <c r="F2" t="s">
        <v>10</v>
      </c>
      <c r="Q2" t="s">
        <v>7</v>
      </c>
    </row>
    <row r="3" spans="2:25" x14ac:dyDescent="0.6">
      <c r="B3">
        <v>-147.30000000000001</v>
      </c>
      <c r="C3" s="6">
        <v>-0.21199999999999999</v>
      </c>
      <c r="D3" s="5">
        <f>(C3/10000)*1000</f>
        <v>-2.12E-2</v>
      </c>
      <c r="E3">
        <f>0.0000002*B3+0.000004</f>
        <v>-2.5460000000000004E-5</v>
      </c>
      <c r="F3">
        <f>E3-D3</f>
        <v>2.1174539999999999E-2</v>
      </c>
      <c r="Y3" t="s">
        <v>2</v>
      </c>
    </row>
    <row r="4" spans="2:25" x14ac:dyDescent="0.6">
      <c r="B4">
        <v>-125.3</v>
      </c>
      <c r="C4" s="5">
        <v>-0.1918</v>
      </c>
      <c r="D4" s="5">
        <f t="shared" ref="D4:D35" si="0">(C4/10000)*1000</f>
        <v>-1.9179999999999999E-2</v>
      </c>
      <c r="E4">
        <f>0.0000002*B4+0.000004</f>
        <v>-2.1059999999999998E-5</v>
      </c>
      <c r="F4">
        <f t="shared" ref="F4:F7" si="1">E4-D4</f>
        <v>1.9158939999999999E-2</v>
      </c>
    </row>
    <row r="5" spans="2:25" x14ac:dyDescent="0.6">
      <c r="B5">
        <v>-100.9</v>
      </c>
      <c r="C5" s="6">
        <v>-0.158</v>
      </c>
      <c r="D5" s="5">
        <f t="shared" si="0"/>
        <v>-1.5800000000000002E-2</v>
      </c>
      <c r="E5">
        <f>0.0000002*B5+0.000004</f>
        <v>-1.6180000000000001E-5</v>
      </c>
      <c r="F5">
        <f t="shared" si="1"/>
        <v>1.578382E-2</v>
      </c>
      <c r="Q5">
        <v>-147.30000000000001</v>
      </c>
      <c r="R5">
        <v>-0.21199999999999999</v>
      </c>
      <c r="S5">
        <f>R5/10000</f>
        <v>-2.12E-5</v>
      </c>
    </row>
    <row r="6" spans="2:25" x14ac:dyDescent="0.6">
      <c r="B6" s="3">
        <v>-74.8</v>
      </c>
      <c r="C6" s="5">
        <v>-0.1085</v>
      </c>
      <c r="D6" s="5">
        <f t="shared" si="0"/>
        <v>-1.085E-2</v>
      </c>
      <c r="E6">
        <f>0.0000002*B6+0.000004</f>
        <v>-1.096E-5</v>
      </c>
      <c r="F6">
        <f t="shared" si="1"/>
        <v>1.0839039999999999E-2</v>
      </c>
      <c r="Q6">
        <v>-125.3</v>
      </c>
      <c r="R6">
        <v>-0.1918</v>
      </c>
      <c r="S6">
        <f>R6/10000</f>
        <v>-1.9179999999999999E-5</v>
      </c>
    </row>
    <row r="7" spans="2:25" x14ac:dyDescent="0.6">
      <c r="B7" s="3">
        <v>-49.7</v>
      </c>
      <c r="C7" s="6">
        <v>-2.8500000000000001E-2</v>
      </c>
      <c r="D7" s="4">
        <f t="shared" si="0"/>
        <v>-2.8500000000000001E-3</v>
      </c>
      <c r="E7">
        <f>0.0000002*B7+0.000004</f>
        <v>-5.9399999999999999E-6</v>
      </c>
      <c r="F7">
        <f t="shared" si="1"/>
        <v>2.8440600000000003E-3</v>
      </c>
      <c r="Q7">
        <v>-100.9</v>
      </c>
      <c r="R7">
        <v>-0.158</v>
      </c>
      <c r="S7">
        <f>R7/10000</f>
        <v>-1.5800000000000001E-5</v>
      </c>
    </row>
    <row r="8" spans="2:25" x14ac:dyDescent="0.6">
      <c r="B8" s="3">
        <v>-40.4</v>
      </c>
      <c r="C8" s="5">
        <v>0.15609999999999999</v>
      </c>
      <c r="D8" s="5">
        <f t="shared" si="0"/>
        <v>1.5609999999999997E-2</v>
      </c>
      <c r="E8">
        <f>0.0000002*B8+0.000004</f>
        <v>-4.0799999999999991E-6</v>
      </c>
      <c r="F8">
        <f>E8+D8</f>
        <v>1.5605919999999997E-2</v>
      </c>
      <c r="Q8">
        <v>-74.8</v>
      </c>
      <c r="R8">
        <v>-0.1085</v>
      </c>
      <c r="S8">
        <f>R8/10000</f>
        <v>-1.0849999999999999E-5</v>
      </c>
    </row>
    <row r="9" spans="2:25" x14ac:dyDescent="0.6">
      <c r="B9" s="3">
        <v>-35.1</v>
      </c>
      <c r="C9" s="6">
        <v>0.437</v>
      </c>
      <c r="D9" s="5">
        <f t="shared" si="0"/>
        <v>4.3699999999999996E-2</v>
      </c>
      <c r="E9">
        <f>0.0000002*B9+0.000004</f>
        <v>-3.0199999999999999E-6</v>
      </c>
      <c r="F9">
        <f t="shared" ref="F9:F33" si="2">E9+D9</f>
        <v>4.3696979999999996E-2</v>
      </c>
      <c r="Q9">
        <v>-49.7</v>
      </c>
      <c r="R9">
        <v>-2.8500000000000001E-2</v>
      </c>
      <c r="S9">
        <f>R9/10000</f>
        <v>-2.8500000000000002E-6</v>
      </c>
    </row>
    <row r="10" spans="2:25" x14ac:dyDescent="0.6">
      <c r="B10" s="3">
        <v>-29.5</v>
      </c>
      <c r="C10" s="5">
        <v>0.9</v>
      </c>
      <c r="D10" s="5">
        <f t="shared" si="0"/>
        <v>9.0000000000000011E-2</v>
      </c>
      <c r="E10">
        <f>0.0000002*B10+0.000004</f>
        <v>-1.8999999999999996E-6</v>
      </c>
      <c r="F10">
        <f t="shared" si="2"/>
        <v>8.9998100000000011E-2</v>
      </c>
      <c r="S10">
        <f>AVERAGE(S5:S9)</f>
        <v>-1.3976000000000003E-5</v>
      </c>
    </row>
    <row r="11" spans="2:25" x14ac:dyDescent="0.6">
      <c r="B11" s="3">
        <v>-25.1</v>
      </c>
      <c r="C11" s="6">
        <v>1.706</v>
      </c>
      <c r="D11" s="3">
        <f t="shared" si="0"/>
        <v>0.1706</v>
      </c>
      <c r="E11">
        <f>0.0000002*B11+0.000004</f>
        <v>-1.0200000000000004E-6</v>
      </c>
      <c r="F11">
        <f t="shared" si="2"/>
        <v>0.17059898000000001</v>
      </c>
    </row>
    <row r="12" spans="2:25" x14ac:dyDescent="0.6">
      <c r="B12" s="3">
        <v>-19.399999999999999</v>
      </c>
      <c r="C12" s="6">
        <v>2.97</v>
      </c>
      <c r="D12" s="3">
        <f t="shared" si="0"/>
        <v>0.29699999999999999</v>
      </c>
      <c r="E12">
        <f>0.0000002*B12+0.000004</f>
        <v>1.2000000000000055E-7</v>
      </c>
      <c r="F12">
        <f t="shared" si="2"/>
        <v>0.29700011999999998</v>
      </c>
    </row>
    <row r="13" spans="2:25" x14ac:dyDescent="0.6">
      <c r="B13">
        <v>-15.06</v>
      </c>
      <c r="C13" s="6">
        <v>5.09</v>
      </c>
      <c r="D13" s="3">
        <f t="shared" si="0"/>
        <v>0.50900000000000001</v>
      </c>
      <c r="E13">
        <f>0.0000002*B13+0.000004</f>
        <v>9.8799999999999969E-7</v>
      </c>
      <c r="F13">
        <f t="shared" si="2"/>
        <v>0.50900098800000004</v>
      </c>
    </row>
    <row r="14" spans="2:25" x14ac:dyDescent="0.6">
      <c r="B14" s="5">
        <v>-9.7799999999999994</v>
      </c>
      <c r="C14" s="6">
        <v>8.8699999999999992</v>
      </c>
      <c r="D14" s="3">
        <f t="shared" si="0"/>
        <v>0.8869999999999999</v>
      </c>
      <c r="E14">
        <f>0.0000002*B14+0.000004</f>
        <v>2.0439999999999998E-6</v>
      </c>
      <c r="F14">
        <f t="shared" si="2"/>
        <v>0.88700204399999993</v>
      </c>
    </row>
    <row r="15" spans="2:25" x14ac:dyDescent="0.6">
      <c r="B15" s="5">
        <v>-7.94</v>
      </c>
      <c r="C15" s="6">
        <v>24.7</v>
      </c>
      <c r="D15" s="7">
        <f t="shared" si="0"/>
        <v>2.4699999999999998</v>
      </c>
      <c r="E15">
        <f>0.0000002*B15+0.000004</f>
        <v>2.4119999999999999E-6</v>
      </c>
      <c r="F15">
        <f t="shared" si="2"/>
        <v>2.4700024119999999</v>
      </c>
      <c r="Q15" t="s">
        <v>8</v>
      </c>
      <c r="Y15" s="2" t="s">
        <v>4</v>
      </c>
    </row>
    <row r="16" spans="2:25" x14ac:dyDescent="0.6">
      <c r="B16" s="5">
        <v>-6.91</v>
      </c>
      <c r="C16" s="6">
        <v>37.1</v>
      </c>
      <c r="D16" s="7">
        <f t="shared" si="0"/>
        <v>3.7100000000000004</v>
      </c>
      <c r="E16">
        <f>0.0000002*B16+0.000004</f>
        <v>2.6179999999999998E-6</v>
      </c>
      <c r="F16">
        <f t="shared" si="2"/>
        <v>3.7100026180000003</v>
      </c>
      <c r="Q16">
        <v>8.8904399999999986E-4</v>
      </c>
      <c r="R16">
        <f>LN(Q16)</f>
        <v>-7.0253638298618748</v>
      </c>
    </row>
    <row r="17" spans="2:18" x14ac:dyDescent="0.6">
      <c r="B17" s="5">
        <v>-5.01</v>
      </c>
      <c r="C17" s="6">
        <v>44.3</v>
      </c>
      <c r="D17" s="7">
        <f t="shared" si="0"/>
        <v>4.43</v>
      </c>
      <c r="E17">
        <f>0.0000002*B17+0.000004</f>
        <v>2.9979999999999999E-6</v>
      </c>
      <c r="F17">
        <f t="shared" si="2"/>
        <v>4.430002998</v>
      </c>
      <c r="Q17">
        <v>2.4724119999999998E-3</v>
      </c>
      <c r="R17">
        <f t="shared" ref="R17:R21" si="3">LN(Q17)</f>
        <v>-6.002561086607372</v>
      </c>
    </row>
    <row r="18" spans="2:18" x14ac:dyDescent="0.6">
      <c r="B18" s="5">
        <v>-2.08</v>
      </c>
      <c r="C18" s="6">
        <v>55.7</v>
      </c>
      <c r="D18" s="7">
        <f t="shared" si="0"/>
        <v>5.57</v>
      </c>
      <c r="E18">
        <f>0.0000002*B18+0.000004</f>
        <v>3.5839999999999999E-6</v>
      </c>
      <c r="F18">
        <f t="shared" si="2"/>
        <v>5.5700035840000002</v>
      </c>
      <c r="Q18">
        <v>3.712618E-3</v>
      </c>
      <c r="R18">
        <f t="shared" si="3"/>
        <v>-5.5960179908466516</v>
      </c>
    </row>
    <row r="19" spans="2:18" x14ac:dyDescent="0.6">
      <c r="B19">
        <v>-1.1879999999999999</v>
      </c>
      <c r="C19" s="6">
        <v>59.4</v>
      </c>
      <c r="D19" s="7">
        <f t="shared" si="0"/>
        <v>5.94</v>
      </c>
      <c r="E19">
        <f>0.0000002*B19+0.000004</f>
        <v>3.7623999999999998E-6</v>
      </c>
      <c r="F19">
        <f t="shared" si="2"/>
        <v>5.9400037624000008</v>
      </c>
      <c r="Q19">
        <v>4.4329979999999996E-3</v>
      </c>
      <c r="R19">
        <f t="shared" si="3"/>
        <v>-5.4186791743810643</v>
      </c>
    </row>
    <row r="20" spans="2:18" x14ac:dyDescent="0.6">
      <c r="B20" s="5">
        <v>4.8</v>
      </c>
      <c r="C20" s="6">
        <v>65.5</v>
      </c>
      <c r="D20" s="7">
        <f t="shared" si="0"/>
        <v>6.5500000000000007</v>
      </c>
      <c r="E20">
        <f>0.0000002*B20+0.000004</f>
        <v>4.9599999999999999E-6</v>
      </c>
      <c r="F20">
        <f t="shared" si="2"/>
        <v>6.5500049600000008</v>
      </c>
      <c r="Q20">
        <v>5.5735840000000004E-3</v>
      </c>
      <c r="R20">
        <f t="shared" si="3"/>
        <v>-5.1897169849285296</v>
      </c>
    </row>
    <row r="21" spans="2:18" x14ac:dyDescent="0.6">
      <c r="B21">
        <v>10.35</v>
      </c>
      <c r="C21" s="6">
        <v>67.3</v>
      </c>
      <c r="D21" s="7">
        <f t="shared" si="0"/>
        <v>6.7299999999999995</v>
      </c>
      <c r="E21">
        <f>0.0000002*B21+0.000004</f>
        <v>6.0699999999999995E-6</v>
      </c>
      <c r="F21">
        <f t="shared" si="2"/>
        <v>6.73000607</v>
      </c>
      <c r="Q21">
        <v>5.9437624000000001E-3</v>
      </c>
      <c r="R21">
        <f t="shared" si="3"/>
        <v>-5.1254129454477235</v>
      </c>
    </row>
    <row r="22" spans="2:18" x14ac:dyDescent="0.6">
      <c r="B22">
        <v>15.14</v>
      </c>
      <c r="C22" s="6">
        <v>68.3</v>
      </c>
      <c r="D22" s="7">
        <f t="shared" si="0"/>
        <v>6.83</v>
      </c>
      <c r="E22">
        <f>0.0000002*B22+0.000004</f>
        <v>7.0279999999999995E-6</v>
      </c>
      <c r="F22">
        <f t="shared" si="2"/>
        <v>6.8300070279999998</v>
      </c>
      <c r="Q22">
        <v>6.5549600000000003E-3</v>
      </c>
      <c r="R22">
        <f>LN(Q22)</f>
        <v>-5.0275332639971442</v>
      </c>
    </row>
    <row r="23" spans="2:18" x14ac:dyDescent="0.6">
      <c r="B23" s="3">
        <v>20.2</v>
      </c>
      <c r="C23" s="6">
        <v>68.2</v>
      </c>
      <c r="D23" s="7">
        <f t="shared" si="0"/>
        <v>6.82</v>
      </c>
      <c r="E23">
        <f>0.0000002*B23+0.000004</f>
        <v>8.0399999999999993E-6</v>
      </c>
      <c r="F23">
        <f t="shared" si="2"/>
        <v>6.8200080400000003</v>
      </c>
    </row>
    <row r="24" spans="2:18" x14ac:dyDescent="0.6">
      <c r="B24" s="3">
        <v>25.2</v>
      </c>
      <c r="C24" s="6">
        <v>68.900000000000006</v>
      </c>
      <c r="D24" s="7">
        <f t="shared" si="0"/>
        <v>6.8900000000000006</v>
      </c>
      <c r="E24">
        <f>0.0000002*B24+0.000004</f>
        <v>9.0399999999999998E-6</v>
      </c>
      <c r="F24">
        <f t="shared" si="2"/>
        <v>6.8900090400000007</v>
      </c>
    </row>
    <row r="25" spans="2:18" x14ac:dyDescent="0.6">
      <c r="B25" s="3">
        <v>50.2</v>
      </c>
      <c r="C25" s="6">
        <v>69.8</v>
      </c>
      <c r="D25" s="7">
        <f t="shared" si="0"/>
        <v>6.98</v>
      </c>
      <c r="E25">
        <f>0.0000002*B25+0.000004</f>
        <v>1.4040000000000001E-5</v>
      </c>
      <c r="F25">
        <f t="shared" si="2"/>
        <v>6.9800140400000004</v>
      </c>
    </row>
    <row r="26" spans="2:18" x14ac:dyDescent="0.6">
      <c r="B26" s="3">
        <v>75</v>
      </c>
      <c r="C26" s="6">
        <v>69.900000000000006</v>
      </c>
      <c r="D26" s="7">
        <f t="shared" si="0"/>
        <v>6.99</v>
      </c>
      <c r="E26">
        <f>0.0000002*B26+0.000004</f>
        <v>1.8999999999999998E-5</v>
      </c>
      <c r="F26">
        <f t="shared" si="2"/>
        <v>6.9900190000000002</v>
      </c>
    </row>
    <row r="27" spans="2:18" x14ac:dyDescent="0.6">
      <c r="B27">
        <v>100.3</v>
      </c>
      <c r="C27" s="7">
        <v>70</v>
      </c>
      <c r="D27" s="7">
        <f t="shared" si="0"/>
        <v>7</v>
      </c>
      <c r="E27">
        <f>0.0000002*B27+0.000004</f>
        <v>2.4059999999999997E-5</v>
      </c>
      <c r="F27">
        <f t="shared" si="2"/>
        <v>7.0000240600000003</v>
      </c>
    </row>
    <row r="28" spans="2:18" x14ac:dyDescent="0.6">
      <c r="B28">
        <v>124.9</v>
      </c>
      <c r="C28" s="6">
        <v>70.2</v>
      </c>
      <c r="D28" s="7">
        <f t="shared" si="0"/>
        <v>7.0200000000000005</v>
      </c>
      <c r="E28">
        <f>0.0000002*B28+0.000004</f>
        <v>2.898E-5</v>
      </c>
      <c r="F28">
        <f t="shared" si="2"/>
        <v>7.0200289800000002</v>
      </c>
    </row>
    <row r="29" spans="2:18" x14ac:dyDescent="0.6">
      <c r="B29" s="7">
        <v>150</v>
      </c>
      <c r="C29" s="6">
        <v>70.3</v>
      </c>
      <c r="D29" s="7">
        <f t="shared" si="0"/>
        <v>7.0299999999999994</v>
      </c>
      <c r="E29">
        <f>0.0000002*B29+0.000004</f>
        <v>3.4E-5</v>
      </c>
      <c r="F29">
        <f t="shared" si="2"/>
        <v>7.0300339999999997</v>
      </c>
    </row>
    <row r="30" spans="2:18" x14ac:dyDescent="0.6">
      <c r="B30">
        <v>175.1</v>
      </c>
      <c r="C30" s="6">
        <v>70.400000000000006</v>
      </c>
      <c r="D30" s="7">
        <f t="shared" si="0"/>
        <v>7.04</v>
      </c>
      <c r="E30">
        <f>0.0000002*B30+0.000004</f>
        <v>3.9020000000000002E-5</v>
      </c>
      <c r="F30">
        <f t="shared" si="2"/>
        <v>7.04003902</v>
      </c>
      <c r="R30" t="s">
        <v>9</v>
      </c>
    </row>
    <row r="31" spans="2:18" x14ac:dyDescent="0.6">
      <c r="B31" s="7">
        <v>200</v>
      </c>
      <c r="C31" s="6">
        <v>70.5</v>
      </c>
      <c r="D31" s="7">
        <f t="shared" si="0"/>
        <v>7.05</v>
      </c>
      <c r="E31">
        <f>0.0000002*B31+0.000004</f>
        <v>4.3999999999999999E-5</v>
      </c>
      <c r="F31">
        <f t="shared" si="2"/>
        <v>7.0500439999999998</v>
      </c>
    </row>
    <row r="32" spans="2:18" x14ac:dyDescent="0.6">
      <c r="B32" s="7">
        <v>225</v>
      </c>
      <c r="C32" s="6">
        <v>70.599999999999994</v>
      </c>
      <c r="D32" s="7">
        <f t="shared" si="0"/>
        <v>7.06</v>
      </c>
      <c r="E32">
        <f>0.0000002*B32+0.000004</f>
        <v>4.8999999999999998E-5</v>
      </c>
      <c r="F32">
        <f t="shared" si="2"/>
        <v>7.0600489999999994</v>
      </c>
    </row>
    <row r="33" spans="2:6" x14ac:dyDescent="0.6">
      <c r="B33" s="7">
        <v>250</v>
      </c>
      <c r="C33" s="6">
        <v>70.8</v>
      </c>
      <c r="D33" s="7">
        <f t="shared" si="0"/>
        <v>7.0799999999999992</v>
      </c>
      <c r="E33">
        <f>0.0000002*B33+0.000004</f>
        <v>5.3999999999999998E-5</v>
      </c>
      <c r="F33">
        <f t="shared" si="2"/>
        <v>7.0800539999999996</v>
      </c>
    </row>
    <row r="61" spans="27:27" x14ac:dyDescent="0.6">
      <c r="AA61" s="1"/>
    </row>
  </sheetData>
  <sortState xmlns:xlrd2="http://schemas.microsoft.com/office/spreadsheetml/2017/richdata2" ref="B3:D33">
    <sortCondition ref="B2:B33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CEB1-46B0-934B-BC66-43FA29190160}">
  <dimension ref="B1:R35"/>
  <sheetViews>
    <sheetView tabSelected="1" zoomScale="70" zoomScaleNormal="70" workbookViewId="0">
      <selection activeCell="U8" sqref="U8"/>
    </sheetView>
  </sheetViews>
  <sheetFormatPr defaultColWidth="11.07421875" defaultRowHeight="20" x14ac:dyDescent="0.6"/>
  <cols>
    <col min="2" max="2" width="14.84375" customWidth="1"/>
    <col min="3" max="3" width="13.53515625" customWidth="1"/>
  </cols>
  <sheetData>
    <row r="1" spans="2:18" x14ac:dyDescent="0.6">
      <c r="K1" t="s">
        <v>24</v>
      </c>
    </row>
    <row r="2" spans="2:18" x14ac:dyDescent="0.6">
      <c r="B2" t="s">
        <v>11</v>
      </c>
      <c r="C2">
        <v>100</v>
      </c>
      <c r="D2" t="s">
        <v>13</v>
      </c>
    </row>
    <row r="3" spans="2:18" x14ac:dyDescent="0.6">
      <c r="B3" t="s">
        <v>12</v>
      </c>
      <c r="C3">
        <v>5</v>
      </c>
      <c r="D3" t="s">
        <v>15</v>
      </c>
    </row>
    <row r="4" spans="2:18" x14ac:dyDescent="0.6">
      <c r="E4" t="s">
        <v>17</v>
      </c>
      <c r="F4">
        <v>2.5</v>
      </c>
      <c r="G4" t="s">
        <v>19</v>
      </c>
      <c r="L4" s="10" t="s">
        <v>25</v>
      </c>
      <c r="M4" s="10"/>
      <c r="N4" s="10"/>
    </row>
    <row r="5" spans="2:18" x14ac:dyDescent="0.6">
      <c r="B5" t="s">
        <v>14</v>
      </c>
      <c r="C5" t="s">
        <v>16</v>
      </c>
      <c r="E5" t="s">
        <v>14</v>
      </c>
      <c r="F5" t="s">
        <v>16</v>
      </c>
      <c r="L5">
        <v>3</v>
      </c>
      <c r="M5">
        <v>5</v>
      </c>
      <c r="N5">
        <v>7</v>
      </c>
    </row>
    <row r="6" spans="2:18" x14ac:dyDescent="0.6">
      <c r="B6" s="3">
        <v>0.1</v>
      </c>
      <c r="C6">
        <v>675</v>
      </c>
      <c r="E6">
        <v>0.1</v>
      </c>
      <c r="F6">
        <v>723</v>
      </c>
      <c r="G6" t="s">
        <v>20</v>
      </c>
      <c r="H6" t="s">
        <v>21</v>
      </c>
      <c r="K6">
        <v>20</v>
      </c>
      <c r="L6">
        <v>390</v>
      </c>
      <c r="M6">
        <v>360</v>
      </c>
      <c r="N6">
        <v>430</v>
      </c>
      <c r="P6">
        <f>$L$5*K6</f>
        <v>60</v>
      </c>
      <c r="Q6">
        <f>M$5*K6</f>
        <v>100</v>
      </c>
      <c r="R6">
        <f>N$5*K6</f>
        <v>140</v>
      </c>
    </row>
    <row r="7" spans="2:18" x14ac:dyDescent="0.6">
      <c r="B7">
        <v>0.35</v>
      </c>
      <c r="C7">
        <v>462</v>
      </c>
      <c r="E7">
        <v>2.5</v>
      </c>
      <c r="F7">
        <v>375</v>
      </c>
      <c r="G7" t="s">
        <v>18</v>
      </c>
      <c r="H7" t="s">
        <v>22</v>
      </c>
      <c r="K7">
        <v>40</v>
      </c>
      <c r="L7">
        <v>380</v>
      </c>
      <c r="M7">
        <v>430</v>
      </c>
      <c r="N7">
        <v>500</v>
      </c>
      <c r="P7">
        <f t="shared" ref="P7:P17" si="0">$L$5*K7</f>
        <v>120</v>
      </c>
      <c r="Q7">
        <f t="shared" ref="Q7:Q17" si="1">M$5*K7</f>
        <v>200</v>
      </c>
      <c r="R7">
        <f t="shared" ref="R7:R17" si="2">N$5*K7</f>
        <v>280</v>
      </c>
    </row>
    <row r="8" spans="2:18" x14ac:dyDescent="0.6">
      <c r="B8" s="3">
        <v>0.4</v>
      </c>
      <c r="C8">
        <v>420</v>
      </c>
      <c r="H8" t="s">
        <v>23</v>
      </c>
      <c r="K8">
        <v>60</v>
      </c>
      <c r="L8">
        <v>430</v>
      </c>
      <c r="M8">
        <v>500</v>
      </c>
      <c r="N8">
        <v>580</v>
      </c>
      <c r="P8">
        <f t="shared" si="0"/>
        <v>180</v>
      </c>
      <c r="Q8">
        <f t="shared" si="1"/>
        <v>300</v>
      </c>
      <c r="R8">
        <f t="shared" si="2"/>
        <v>420</v>
      </c>
    </row>
    <row r="9" spans="2:18" x14ac:dyDescent="0.6">
      <c r="B9">
        <v>0.49</v>
      </c>
      <c r="C9">
        <v>483</v>
      </c>
      <c r="K9">
        <v>80</v>
      </c>
      <c r="L9">
        <v>460</v>
      </c>
      <c r="M9">
        <v>570</v>
      </c>
      <c r="N9">
        <v>640</v>
      </c>
      <c r="P9">
        <f t="shared" si="0"/>
        <v>240</v>
      </c>
      <c r="Q9">
        <f t="shared" si="1"/>
        <v>400</v>
      </c>
      <c r="R9">
        <f t="shared" si="2"/>
        <v>560</v>
      </c>
    </row>
    <row r="10" spans="2:18" x14ac:dyDescent="0.6">
      <c r="B10" s="3">
        <v>0.6</v>
      </c>
      <c r="C10">
        <v>480</v>
      </c>
      <c r="K10">
        <v>100</v>
      </c>
      <c r="L10">
        <v>500</v>
      </c>
      <c r="M10">
        <v>620</v>
      </c>
      <c r="N10">
        <v>730</v>
      </c>
      <c r="P10">
        <f t="shared" si="0"/>
        <v>300</v>
      </c>
      <c r="Q10">
        <f t="shared" si="1"/>
        <v>500</v>
      </c>
      <c r="R10">
        <f t="shared" si="2"/>
        <v>700</v>
      </c>
    </row>
    <row r="11" spans="2:18" x14ac:dyDescent="0.6">
      <c r="B11">
        <v>0.72</v>
      </c>
      <c r="C11">
        <v>489</v>
      </c>
      <c r="K11">
        <v>200</v>
      </c>
      <c r="L11">
        <v>650</v>
      </c>
      <c r="M11">
        <v>850</v>
      </c>
      <c r="N11">
        <v>1100</v>
      </c>
      <c r="P11">
        <f t="shared" si="0"/>
        <v>600</v>
      </c>
      <c r="Q11">
        <f t="shared" si="1"/>
        <v>1000</v>
      </c>
      <c r="R11">
        <f t="shared" si="2"/>
        <v>1400</v>
      </c>
    </row>
    <row r="12" spans="2:18" x14ac:dyDescent="0.6">
      <c r="B12" s="3">
        <v>0.8</v>
      </c>
      <c r="C12">
        <v>490</v>
      </c>
      <c r="K12">
        <v>400</v>
      </c>
      <c r="L12">
        <v>960</v>
      </c>
      <c r="M12">
        <v>1250</v>
      </c>
      <c r="N12">
        <v>1550</v>
      </c>
      <c r="P12">
        <f t="shared" si="0"/>
        <v>1200</v>
      </c>
      <c r="Q12">
        <f t="shared" si="1"/>
        <v>2000</v>
      </c>
      <c r="R12">
        <f t="shared" si="2"/>
        <v>2800</v>
      </c>
    </row>
    <row r="13" spans="2:18" x14ac:dyDescent="0.6">
      <c r="B13">
        <v>0.91</v>
      </c>
      <c r="C13">
        <v>495</v>
      </c>
      <c r="K13">
        <v>600</v>
      </c>
      <c r="L13">
        <v>1400</v>
      </c>
      <c r="M13">
        <v>1800</v>
      </c>
      <c r="N13">
        <v>2100</v>
      </c>
      <c r="P13">
        <f t="shared" si="0"/>
        <v>1800</v>
      </c>
      <c r="Q13">
        <f t="shared" si="1"/>
        <v>3000</v>
      </c>
      <c r="R13">
        <f t="shared" si="2"/>
        <v>4200</v>
      </c>
    </row>
    <row r="14" spans="2:18" x14ac:dyDescent="0.6">
      <c r="B14" s="3">
        <v>1.02</v>
      </c>
      <c r="C14">
        <v>500</v>
      </c>
      <c r="K14">
        <v>800</v>
      </c>
      <c r="L14">
        <v>1650</v>
      </c>
      <c r="M14">
        <v>2300</v>
      </c>
      <c r="N14">
        <v>2550</v>
      </c>
      <c r="P14">
        <f t="shared" si="0"/>
        <v>2400</v>
      </c>
      <c r="Q14">
        <f t="shared" si="1"/>
        <v>4000</v>
      </c>
      <c r="R14">
        <f t="shared" si="2"/>
        <v>5600</v>
      </c>
    </row>
    <row r="15" spans="2:18" x14ac:dyDescent="0.6">
      <c r="B15">
        <v>1.1200000000000001</v>
      </c>
      <c r="C15">
        <v>509</v>
      </c>
      <c r="K15">
        <v>1000</v>
      </c>
      <c r="L15">
        <v>1850</v>
      </c>
      <c r="M15">
        <v>2600</v>
      </c>
      <c r="N15">
        <v>3100</v>
      </c>
      <c r="P15">
        <f t="shared" si="0"/>
        <v>3000</v>
      </c>
      <c r="Q15">
        <f t="shared" si="1"/>
        <v>5000</v>
      </c>
      <c r="R15">
        <f t="shared" si="2"/>
        <v>7000</v>
      </c>
    </row>
    <row r="16" spans="2:18" x14ac:dyDescent="0.6">
      <c r="B16" s="3">
        <v>1.2</v>
      </c>
      <c r="C16">
        <v>519</v>
      </c>
      <c r="K16">
        <v>2000</v>
      </c>
      <c r="L16">
        <v>3200</v>
      </c>
      <c r="M16">
        <v>4100</v>
      </c>
      <c r="N16">
        <v>4650</v>
      </c>
      <c r="P16">
        <f t="shared" si="0"/>
        <v>6000</v>
      </c>
      <c r="Q16">
        <f t="shared" si="1"/>
        <v>10000</v>
      </c>
      <c r="R16">
        <f t="shared" si="2"/>
        <v>14000</v>
      </c>
    </row>
    <row r="17" spans="2:18" x14ac:dyDescent="0.6">
      <c r="B17" s="3">
        <v>1.3</v>
      </c>
      <c r="C17">
        <v>525</v>
      </c>
      <c r="K17">
        <v>2700</v>
      </c>
      <c r="L17">
        <v>3850</v>
      </c>
      <c r="M17">
        <v>4900</v>
      </c>
      <c r="N17">
        <v>5150</v>
      </c>
      <c r="P17">
        <f t="shared" si="0"/>
        <v>8100</v>
      </c>
      <c r="Q17">
        <f t="shared" si="1"/>
        <v>13500</v>
      </c>
      <c r="R17">
        <f t="shared" si="2"/>
        <v>18900</v>
      </c>
    </row>
    <row r="18" spans="2:18" x14ac:dyDescent="0.6">
      <c r="B18" s="3">
        <v>1.5</v>
      </c>
      <c r="C18">
        <v>499</v>
      </c>
    </row>
    <row r="19" spans="2:18" x14ac:dyDescent="0.6">
      <c r="B19" s="3">
        <v>1.6</v>
      </c>
      <c r="C19">
        <v>499</v>
      </c>
    </row>
    <row r="20" spans="2:18" x14ac:dyDescent="0.6">
      <c r="B20" s="3">
        <v>1.7</v>
      </c>
      <c r="C20">
        <v>500</v>
      </c>
    </row>
    <row r="21" spans="2:18" x14ac:dyDescent="0.6">
      <c r="B21" s="3">
        <v>1.8</v>
      </c>
      <c r="C21">
        <v>505</v>
      </c>
    </row>
    <row r="22" spans="2:18" x14ac:dyDescent="0.6">
      <c r="B22" s="3">
        <v>2</v>
      </c>
      <c r="C22">
        <v>385</v>
      </c>
    </row>
    <row r="23" spans="2:18" x14ac:dyDescent="0.6">
      <c r="B23" s="3">
        <v>2.1</v>
      </c>
      <c r="C23">
        <v>385</v>
      </c>
    </row>
    <row r="24" spans="2:18" x14ac:dyDescent="0.6">
      <c r="B24" s="3">
        <v>2.21</v>
      </c>
      <c r="C24">
        <v>383</v>
      </c>
    </row>
    <row r="25" spans="2:18" x14ac:dyDescent="0.6">
      <c r="B25" s="3">
        <v>0.3</v>
      </c>
      <c r="C25">
        <v>382</v>
      </c>
    </row>
    <row r="26" spans="2:18" x14ac:dyDescent="0.6">
      <c r="B26" s="3">
        <v>2.4</v>
      </c>
      <c r="C26">
        <v>381</v>
      </c>
    </row>
    <row r="27" spans="2:18" x14ac:dyDescent="0.6">
      <c r="B27" s="3">
        <v>2.5</v>
      </c>
      <c r="C27">
        <v>380</v>
      </c>
    </row>
    <row r="28" spans="2:18" x14ac:dyDescent="0.6">
      <c r="B28" s="3">
        <v>2.61</v>
      </c>
      <c r="C28">
        <v>381</v>
      </c>
    </row>
    <row r="29" spans="2:18" x14ac:dyDescent="0.6">
      <c r="B29" s="3">
        <v>2.75</v>
      </c>
      <c r="C29">
        <v>381</v>
      </c>
    </row>
    <row r="30" spans="2:18" x14ac:dyDescent="0.6">
      <c r="B30" s="3">
        <v>2.9</v>
      </c>
      <c r="C30">
        <v>381</v>
      </c>
    </row>
    <row r="31" spans="2:18" x14ac:dyDescent="0.6">
      <c r="B31" s="3">
        <v>3.05</v>
      </c>
      <c r="C31">
        <v>380</v>
      </c>
    </row>
    <row r="32" spans="2:18" x14ac:dyDescent="0.6">
      <c r="B32" s="3">
        <v>3.12</v>
      </c>
      <c r="C32">
        <v>380</v>
      </c>
    </row>
    <row r="33" spans="2:3" x14ac:dyDescent="0.6">
      <c r="B33" s="3">
        <v>3.2</v>
      </c>
      <c r="C33">
        <v>380</v>
      </c>
    </row>
    <row r="34" spans="2:3" x14ac:dyDescent="0.6">
      <c r="B34" s="3">
        <v>3.4</v>
      </c>
      <c r="C34">
        <v>380</v>
      </c>
    </row>
    <row r="35" spans="2:3" x14ac:dyDescent="0.6">
      <c r="B35" s="3">
        <v>3.6</v>
      </c>
      <c r="C35">
        <v>380</v>
      </c>
    </row>
  </sheetData>
  <mergeCells count="1">
    <mergeCell ref="L4:N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2ED8-406B-40DF-8DEE-CD62523502CD}">
  <dimension ref="B3:N18"/>
  <sheetViews>
    <sheetView workbookViewId="0">
      <selection activeCell="N25" sqref="N25"/>
    </sheetView>
  </sheetViews>
  <sheetFormatPr defaultRowHeight="20" x14ac:dyDescent="0.6"/>
  <sheetData>
    <row r="3" spans="2:14" x14ac:dyDescent="0.6">
      <c r="B3" s="8" t="s">
        <v>14</v>
      </c>
      <c r="C3" s="8" t="s">
        <v>16</v>
      </c>
      <c r="D3" s="8" t="s">
        <v>14</v>
      </c>
      <c r="E3" s="8" t="s">
        <v>16</v>
      </c>
      <c r="L3" s="10" t="s">
        <v>26</v>
      </c>
      <c r="M3" s="10"/>
      <c r="N3" s="10"/>
    </row>
    <row r="4" spans="2:14" x14ac:dyDescent="0.6">
      <c r="B4" s="9">
        <v>0.1</v>
      </c>
      <c r="C4" s="8">
        <v>675</v>
      </c>
      <c r="D4" s="9">
        <v>1.8</v>
      </c>
      <c r="E4" s="8">
        <v>505</v>
      </c>
      <c r="K4" t="s">
        <v>27</v>
      </c>
      <c r="L4">
        <v>3</v>
      </c>
      <c r="M4">
        <v>5</v>
      </c>
      <c r="N4">
        <v>7</v>
      </c>
    </row>
    <row r="5" spans="2:14" x14ac:dyDescent="0.6">
      <c r="B5" s="8">
        <v>0.35</v>
      </c>
      <c r="C5" s="8">
        <v>462</v>
      </c>
      <c r="D5" s="9">
        <v>2</v>
      </c>
      <c r="E5" s="8">
        <v>385</v>
      </c>
      <c r="J5" s="11"/>
      <c r="K5">
        <v>20</v>
      </c>
      <c r="L5">
        <v>390</v>
      </c>
      <c r="M5">
        <v>360</v>
      </c>
      <c r="N5">
        <v>430</v>
      </c>
    </row>
    <row r="6" spans="2:14" x14ac:dyDescent="0.6">
      <c r="B6" s="9">
        <v>0.4</v>
      </c>
      <c r="C6" s="8">
        <v>420</v>
      </c>
      <c r="D6" s="9">
        <v>2.1</v>
      </c>
      <c r="E6" s="8">
        <v>385</v>
      </c>
      <c r="J6" s="11"/>
      <c r="K6">
        <v>40</v>
      </c>
      <c r="L6">
        <v>380</v>
      </c>
      <c r="M6">
        <v>430</v>
      </c>
      <c r="N6">
        <v>500</v>
      </c>
    </row>
    <row r="7" spans="2:14" x14ac:dyDescent="0.6">
      <c r="B7" s="8">
        <v>0.49</v>
      </c>
      <c r="C7" s="8">
        <v>483</v>
      </c>
      <c r="D7" s="9">
        <v>2.21</v>
      </c>
      <c r="E7" s="8">
        <v>383</v>
      </c>
      <c r="J7" s="11"/>
      <c r="K7">
        <v>60</v>
      </c>
      <c r="L7">
        <v>430</v>
      </c>
      <c r="M7">
        <v>500</v>
      </c>
      <c r="N7">
        <v>580</v>
      </c>
    </row>
    <row r="8" spans="2:14" x14ac:dyDescent="0.6">
      <c r="B8" s="9">
        <v>0.6</v>
      </c>
      <c r="C8" s="8">
        <v>480</v>
      </c>
      <c r="D8" s="9">
        <v>0.3</v>
      </c>
      <c r="E8" s="8">
        <v>382</v>
      </c>
      <c r="J8" s="11"/>
      <c r="K8">
        <v>80</v>
      </c>
      <c r="L8">
        <v>460</v>
      </c>
      <c r="M8">
        <v>570</v>
      </c>
      <c r="N8">
        <v>640</v>
      </c>
    </row>
    <row r="9" spans="2:14" x14ac:dyDescent="0.6">
      <c r="B9" s="8">
        <v>0.72</v>
      </c>
      <c r="C9" s="8">
        <v>489</v>
      </c>
      <c r="D9" s="9">
        <v>2.4</v>
      </c>
      <c r="E9" s="8">
        <v>381</v>
      </c>
      <c r="J9" s="11"/>
      <c r="K9">
        <v>100</v>
      </c>
      <c r="L9">
        <v>500</v>
      </c>
      <c r="M9">
        <v>620</v>
      </c>
      <c r="N9">
        <v>730</v>
      </c>
    </row>
    <row r="10" spans="2:14" x14ac:dyDescent="0.6">
      <c r="B10" s="9">
        <v>0.8</v>
      </c>
      <c r="C10" s="8">
        <v>490</v>
      </c>
      <c r="D10" s="9">
        <v>2.5</v>
      </c>
      <c r="E10" s="8">
        <v>380</v>
      </c>
      <c r="J10" s="11"/>
      <c r="K10">
        <v>200</v>
      </c>
      <c r="L10">
        <v>650</v>
      </c>
      <c r="M10">
        <v>850</v>
      </c>
      <c r="N10">
        <v>1100</v>
      </c>
    </row>
    <row r="11" spans="2:14" x14ac:dyDescent="0.6">
      <c r="B11" s="8">
        <v>0.91</v>
      </c>
      <c r="C11" s="8">
        <v>495</v>
      </c>
      <c r="D11" s="9">
        <v>2.61</v>
      </c>
      <c r="E11" s="8">
        <v>381</v>
      </c>
      <c r="J11" s="11"/>
      <c r="K11">
        <v>400</v>
      </c>
      <c r="L11">
        <v>960</v>
      </c>
      <c r="M11">
        <v>1250</v>
      </c>
      <c r="N11">
        <v>1550</v>
      </c>
    </row>
    <row r="12" spans="2:14" x14ac:dyDescent="0.6">
      <c r="B12" s="9">
        <v>1.02</v>
      </c>
      <c r="C12" s="8">
        <v>500</v>
      </c>
      <c r="D12" s="9">
        <v>2.75</v>
      </c>
      <c r="E12" s="8">
        <v>381</v>
      </c>
      <c r="J12" s="11"/>
      <c r="K12">
        <v>600</v>
      </c>
      <c r="L12">
        <v>1400</v>
      </c>
      <c r="M12">
        <v>1800</v>
      </c>
      <c r="N12">
        <v>2100</v>
      </c>
    </row>
    <row r="13" spans="2:14" x14ac:dyDescent="0.6">
      <c r="B13" s="8">
        <v>1.1200000000000001</v>
      </c>
      <c r="C13" s="8">
        <v>509</v>
      </c>
      <c r="D13" s="9">
        <v>2.9</v>
      </c>
      <c r="E13" s="8">
        <v>381</v>
      </c>
      <c r="J13" s="11"/>
      <c r="K13">
        <v>800</v>
      </c>
      <c r="L13">
        <v>1650</v>
      </c>
      <c r="M13">
        <v>2300</v>
      </c>
      <c r="N13">
        <v>2550</v>
      </c>
    </row>
    <row r="14" spans="2:14" x14ac:dyDescent="0.6">
      <c r="B14" s="9">
        <v>1.2</v>
      </c>
      <c r="C14" s="8">
        <v>519</v>
      </c>
      <c r="D14" s="9">
        <v>3.05</v>
      </c>
      <c r="E14" s="8">
        <v>380</v>
      </c>
      <c r="J14" s="11"/>
      <c r="K14">
        <v>1000</v>
      </c>
      <c r="L14">
        <v>1850</v>
      </c>
      <c r="M14">
        <v>2600</v>
      </c>
      <c r="N14">
        <v>3100</v>
      </c>
    </row>
    <row r="15" spans="2:14" x14ac:dyDescent="0.6">
      <c r="B15" s="9">
        <v>1.3</v>
      </c>
      <c r="C15" s="8">
        <v>525</v>
      </c>
      <c r="D15" s="9">
        <v>3.12</v>
      </c>
      <c r="E15" s="8">
        <v>380</v>
      </c>
      <c r="J15" s="11"/>
      <c r="K15">
        <v>2000</v>
      </c>
      <c r="L15">
        <v>3200</v>
      </c>
      <c r="M15">
        <v>4100</v>
      </c>
      <c r="N15">
        <v>4650</v>
      </c>
    </row>
    <row r="16" spans="2:14" x14ac:dyDescent="0.6">
      <c r="B16" s="9">
        <v>1.5</v>
      </c>
      <c r="C16" s="8">
        <v>499</v>
      </c>
      <c r="D16" s="9">
        <v>3.2</v>
      </c>
      <c r="E16" s="8">
        <v>380</v>
      </c>
      <c r="J16" s="11"/>
      <c r="K16">
        <v>2700</v>
      </c>
      <c r="L16">
        <v>3850</v>
      </c>
      <c r="M16">
        <v>4900</v>
      </c>
      <c r="N16">
        <v>5150</v>
      </c>
    </row>
    <row r="17" spans="2:5" x14ac:dyDescent="0.6">
      <c r="B17" s="9">
        <v>1.6</v>
      </c>
      <c r="C17" s="8">
        <v>499</v>
      </c>
      <c r="D17" s="9">
        <v>3.4</v>
      </c>
      <c r="E17" s="8">
        <v>380</v>
      </c>
    </row>
    <row r="18" spans="2:5" x14ac:dyDescent="0.6">
      <c r="B18" s="9">
        <v>1.7</v>
      </c>
      <c r="C18" s="8">
        <v>500</v>
      </c>
      <c r="D18" s="9">
        <v>3.6</v>
      </c>
      <c r="E18" s="8">
        <v>380</v>
      </c>
    </row>
  </sheetData>
  <mergeCells count="1">
    <mergeCell ref="L3:N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plasma</vt:lpstr>
      <vt:lpstr>discharge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穂高 山科</dc:creator>
  <cp:lastModifiedBy>穂高 山科</cp:lastModifiedBy>
  <dcterms:created xsi:type="dcterms:W3CDTF">2025-09-08T04:09:01Z</dcterms:created>
  <dcterms:modified xsi:type="dcterms:W3CDTF">2025-09-16T18:20:21Z</dcterms:modified>
</cp:coreProperties>
</file>