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19440" windowHeight="12210" activeTab="2"/>
  </bookViews>
  <sheets>
    <sheet name="SQUADRE" sheetId="3" r:id="rId1"/>
    <sheet name="CALENDARIO" sheetId="2" r:id="rId2"/>
    <sheet name="CLASSIFICA" sheetId="6" r:id="rId3"/>
    <sheet name="PLAY-OFF" sheetId="5" r:id="rId4"/>
  </sheets>
  <definedNames>
    <definedName name="PUN_CAS">CALENDARIO!$C:$C</definedName>
    <definedName name="PUN_OSP">CALENDARIO!$E:$E</definedName>
    <definedName name="SQ_CAS">CALENDARIO!$B:$B</definedName>
    <definedName name="SQ_OSP">CALENDARIO!$D:$D</definedName>
  </definedNames>
  <calcPr calcId="145621" concurrentCalc="0"/>
</workbook>
</file>

<file path=xl/calcChain.xml><?xml version="1.0" encoding="utf-8"?>
<calcChain xmlns="http://schemas.openxmlformats.org/spreadsheetml/2006/main">
  <c r="E6" i="3" l="1"/>
  <c r="F6" i="3"/>
  <c r="G6" i="3"/>
  <c r="H6" i="6"/>
  <c r="N6" i="6"/>
  <c r="E5" i="3"/>
  <c r="F5" i="3"/>
  <c r="G5" i="3"/>
  <c r="H5" i="6"/>
  <c r="N5" i="6"/>
  <c r="E4" i="3"/>
  <c r="F4" i="3"/>
  <c r="G4" i="3"/>
  <c r="H4" i="6"/>
  <c r="N4" i="6"/>
  <c r="E3" i="3"/>
  <c r="F3" i="3"/>
  <c r="G3" i="3"/>
  <c r="H3" i="6"/>
  <c r="N3" i="6"/>
  <c r="C3" i="3"/>
  <c r="I3" i="3"/>
  <c r="J3" i="6"/>
  <c r="O3" i="6"/>
  <c r="C4" i="3"/>
  <c r="I4" i="3"/>
  <c r="J4" i="6"/>
  <c r="O4" i="6"/>
  <c r="C5" i="3"/>
  <c r="I5" i="3"/>
  <c r="J5" i="6"/>
  <c r="O5" i="6"/>
  <c r="C6" i="3"/>
  <c r="I6" i="3"/>
  <c r="J6" i="6"/>
  <c r="O6" i="6"/>
  <c r="C2" i="3"/>
  <c r="I2" i="3"/>
  <c r="J2" i="6"/>
  <c r="E2" i="3"/>
  <c r="F2" i="3"/>
  <c r="G2" i="3"/>
  <c r="H2" i="6"/>
  <c r="N2" i="6"/>
  <c r="O2" i="6"/>
  <c r="S3" i="6"/>
  <c r="S2" i="6"/>
  <c r="B5" i="6"/>
  <c r="T3" i="6"/>
  <c r="D5" i="3"/>
  <c r="B5" i="3"/>
  <c r="C5" i="6"/>
  <c r="D3" i="3"/>
  <c r="B3" i="3"/>
  <c r="C3" i="6"/>
  <c r="U3" i="6"/>
  <c r="D5" i="6"/>
  <c r="D3" i="6"/>
  <c r="V3" i="6"/>
  <c r="E5" i="6"/>
  <c r="E3" i="6"/>
  <c r="W3" i="6"/>
  <c r="F5" i="6"/>
  <c r="F3" i="6"/>
  <c r="X3" i="6"/>
  <c r="G5" i="6"/>
  <c r="G3" i="6"/>
  <c r="Y3" i="6"/>
  <c r="Z3" i="6"/>
  <c r="S4" i="6"/>
  <c r="B6" i="6"/>
  <c r="B4" i="6"/>
  <c r="T4" i="6"/>
  <c r="D2" i="3"/>
  <c r="B2" i="3"/>
  <c r="C2" i="6"/>
  <c r="D4" i="3"/>
  <c r="B4" i="3"/>
  <c r="C4" i="6"/>
  <c r="D6" i="3"/>
  <c r="B6" i="3"/>
  <c r="C6" i="6"/>
  <c r="U4" i="6"/>
  <c r="D2" i="6"/>
  <c r="D4" i="6"/>
  <c r="D6" i="6"/>
  <c r="V4" i="6"/>
  <c r="E2" i="6"/>
  <c r="E4" i="6"/>
  <c r="E6" i="6"/>
  <c r="W4" i="6"/>
  <c r="F2" i="6"/>
  <c r="F4" i="6"/>
  <c r="F6" i="6"/>
  <c r="X4" i="6"/>
  <c r="G2" i="6"/>
  <c r="G4" i="6"/>
  <c r="G6" i="6"/>
  <c r="Y4" i="6"/>
  <c r="Z4" i="6"/>
  <c r="S5" i="6"/>
  <c r="B2" i="6"/>
  <c r="T5" i="6"/>
  <c r="U5" i="6"/>
  <c r="V5" i="6"/>
  <c r="W5" i="6"/>
  <c r="X5" i="6"/>
  <c r="Y5" i="6"/>
  <c r="Z5" i="6"/>
  <c r="S6" i="6"/>
  <c r="U6" i="6"/>
  <c r="V6" i="6"/>
  <c r="W6" i="6"/>
  <c r="X6" i="6"/>
  <c r="Y6" i="6"/>
  <c r="Z6" i="6"/>
  <c r="U2" i="6"/>
  <c r="V2" i="6"/>
  <c r="W2" i="6"/>
  <c r="X2" i="6"/>
  <c r="Y2" i="6"/>
  <c r="Z2" i="6"/>
  <c r="B3" i="6"/>
  <c r="T2" i="6"/>
  <c r="I6" i="6"/>
  <c r="I3" i="6"/>
  <c r="I4" i="6"/>
  <c r="I5" i="6"/>
  <c r="I2" i="6"/>
  <c r="T6" i="6"/>
</calcChain>
</file>

<file path=xl/sharedStrings.xml><?xml version="1.0" encoding="utf-8"?>
<sst xmlns="http://schemas.openxmlformats.org/spreadsheetml/2006/main" count="150" uniqueCount="58">
  <si>
    <t>PG</t>
  </si>
  <si>
    <t>PV</t>
  </si>
  <si>
    <t>PP</t>
  </si>
  <si>
    <t>CF</t>
  </si>
  <si>
    <t>CS</t>
  </si>
  <si>
    <t>PEN.</t>
  </si>
  <si>
    <t>PUNTI</t>
  </si>
  <si>
    <t>DC</t>
  </si>
  <si>
    <t>SQ_OSP</t>
  </si>
  <si>
    <t>SQ_CAS</t>
  </si>
  <si>
    <t>PUN_CAS</t>
  </si>
  <si>
    <t>PUN_OSP</t>
  </si>
  <si>
    <t>SQUADRA CASA</t>
  </si>
  <si>
    <t>SQUADRA OSPITE</t>
  </si>
  <si>
    <t>AIUTO</t>
  </si>
  <si>
    <t>RANK</t>
  </si>
  <si>
    <t>SQUADRA</t>
  </si>
  <si>
    <t>OTTAVI</t>
  </si>
  <si>
    <t>QUARTI</t>
  </si>
  <si>
    <t>SEMIFINALI</t>
  </si>
  <si>
    <t>FINALE</t>
  </si>
  <si>
    <t>GARA 1</t>
  </si>
  <si>
    <t>1^</t>
  </si>
  <si>
    <t>8^</t>
  </si>
  <si>
    <t>GARA 2</t>
  </si>
  <si>
    <t>2^</t>
  </si>
  <si>
    <t>7^</t>
  </si>
  <si>
    <t>3^</t>
  </si>
  <si>
    <t>6^</t>
  </si>
  <si>
    <t>4^</t>
  </si>
  <si>
    <t>5^</t>
  </si>
  <si>
    <t>EV. GARA 3</t>
  </si>
  <si>
    <t>O1</t>
  </si>
  <si>
    <t>O2</t>
  </si>
  <si>
    <t>O3</t>
  </si>
  <si>
    <t>O4</t>
  </si>
  <si>
    <t>Q1</t>
  </si>
  <si>
    <t>Q2</t>
  </si>
  <si>
    <t>Q3</t>
  </si>
  <si>
    <t>Q4</t>
  </si>
  <si>
    <t>S1</t>
  </si>
  <si>
    <t>S2</t>
  </si>
  <si>
    <t>12^</t>
  </si>
  <si>
    <t>11^</t>
  </si>
  <si>
    <t>10^</t>
  </si>
  <si>
    <t>9^</t>
  </si>
  <si>
    <t>SQ1</t>
  </si>
  <si>
    <t>SQ2</t>
  </si>
  <si>
    <t>SQ3</t>
  </si>
  <si>
    <t>SQ4</t>
  </si>
  <si>
    <t>SQ5</t>
  </si>
  <si>
    <t>RIPOSA</t>
  </si>
  <si>
    <t>GIORNATA</t>
  </si>
  <si>
    <t xml:space="preserve">3^ </t>
  </si>
  <si>
    <t>SC_DIRETTI</t>
  </si>
  <si>
    <t>&lt; PG</t>
  </si>
  <si>
    <t>DC_SC_DIR</t>
  </si>
  <si>
    <t>DC_TOT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</si>
</sst>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NumberFormat="1"/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 applyAlignment="1">
      <alignment horizontal="right"/>
    </xf>
    <xf numFmtId="0" fontId="0" fillId="2" borderId="8" xfId="0" applyFill="1" applyBorder="1"/>
    <xf numFmtId="0" fontId="0" fillId="0" borderId="8" xfId="0" applyBorder="1"/>
    <xf numFmtId="0" fontId="0" fillId="0" borderId="9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8" xfId="0" applyFont="1" applyBorder="1"/>
    <xf numFmtId="0" fontId="0" fillId="0" borderId="9" xfId="0" applyFont="1" applyBorder="1"/>
    <xf numFmtId="0" fontId="0" fillId="2" borderId="7" xfId="0" applyFont="1" applyFill="1" applyBorder="1" applyAlignment="1">
      <alignment horizontal="right"/>
    </xf>
    <xf numFmtId="0" fontId="0" fillId="2" borderId="8" xfId="0" applyFont="1" applyFill="1" applyBorder="1"/>
    <xf numFmtId="0" fontId="0" fillId="0" borderId="10" xfId="0" applyFill="1" applyBorder="1"/>
    <xf numFmtId="164" fontId="0" fillId="0" borderId="0" xfId="0" applyNumberForma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NumberFormat="1" applyFont="1" applyAlignment="1">
      <alignment horizontal="center" wrapText="1"/>
    </xf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"/>
  <sheetViews>
    <sheetView workbookViewId="0">
      <selection activeCell="C2" sqref="C2"/>
    </sheetView>
  </sheetViews>
  <sheetFormatPr defaultRowHeight="15" x14ac:dyDescent="0.25"/>
  <cols>
    <col min="1" max="1" width="10.28515625" customWidth="1"/>
  </cols>
  <sheetData>
    <row r="1" spans="1:9" x14ac:dyDescent="0.25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  <c r="I1" s="1" t="s">
        <v>6</v>
      </c>
    </row>
    <row r="2" spans="1:9" x14ac:dyDescent="0.25">
      <c r="A2" t="s">
        <v>46</v>
      </c>
      <c r="B2">
        <f>C2+D2</f>
        <v>4</v>
      </c>
      <c r="C2">
        <f>SUMPRODUCT(--(SQ_CAS=A2),--(PUN_CAS&gt;PUN_OSP))+SUMPRODUCT(--(SQ_OSP=A2),--(PUN_OSP&gt;PUN_CAS))</f>
        <v>1</v>
      </c>
      <c r="D2">
        <f>SUMPRODUCT(--(SQ_CAS=A2),--(PUN_CAS&lt;PUN_OSP))+SUMPRODUCT(--(SQ_OSP=A2),--(PUN_OSP&lt;PUN_CAS))</f>
        <v>3</v>
      </c>
      <c r="E2">
        <f>SUMIF(SQ_CAS,A2,PUN_CAS)+SUMIF(SQ_OSP,A2,PUN_OSP)</f>
        <v>309</v>
      </c>
      <c r="F2">
        <f>SUMIF(SQ_CAS,A2,PUN_OSP)+SUMIF(SQ_OSP,A2,PUN_CAS)</f>
        <v>320</v>
      </c>
      <c r="G2">
        <f>E2-F2</f>
        <v>-11</v>
      </c>
      <c r="H2">
        <v>0</v>
      </c>
      <c r="I2">
        <f>(C2*2)+H2</f>
        <v>2</v>
      </c>
    </row>
    <row r="3" spans="1:9" x14ac:dyDescent="0.25">
      <c r="A3" t="s">
        <v>47</v>
      </c>
      <c r="B3">
        <f t="shared" ref="B3:B6" si="0">C3+D3</f>
        <v>4</v>
      </c>
      <c r="C3">
        <f>SUMPRODUCT(--(SQ_CAS=A3),--(PUN_CAS&gt;PUN_OSP))+SUMPRODUCT(--(SQ_OSP=A3),--(PUN_OSP&gt;PUN_CAS))</f>
        <v>3</v>
      </c>
      <c r="D3">
        <f>SUMPRODUCT(--(SQ_CAS=A3),--(PUN_CAS&lt;PUN_OSP))+SUMPRODUCT(--(SQ_OSP=A3),--(PUN_OSP&lt;PUN_CAS))</f>
        <v>1</v>
      </c>
      <c r="E3">
        <f>SUMIF(SQ_CAS,A3,PUN_CAS)+SUMIF(SQ_OSP,A3,PUN_OSP)</f>
        <v>412</v>
      </c>
      <c r="F3">
        <f>SUMIF(SQ_CAS,A3,PUN_OSP)+SUMIF(SQ_OSP,A3,PUN_CAS)</f>
        <v>353</v>
      </c>
      <c r="G3">
        <f t="shared" ref="G3:G5" si="1">E3-F3</f>
        <v>59</v>
      </c>
      <c r="H3">
        <v>0</v>
      </c>
      <c r="I3">
        <f t="shared" ref="I3:I5" si="2">(C3*2)+H3</f>
        <v>6</v>
      </c>
    </row>
    <row r="4" spans="1:9" x14ac:dyDescent="0.25">
      <c r="A4" t="s">
        <v>48</v>
      </c>
      <c r="B4">
        <f t="shared" si="0"/>
        <v>4</v>
      </c>
      <c r="C4">
        <f>SUMPRODUCT(--(SQ_CAS=A4),--(PUN_CAS&gt;PUN_OSP))+SUMPRODUCT(--(SQ_OSP=A4),--(PUN_OSP&gt;PUN_CAS))</f>
        <v>2</v>
      </c>
      <c r="D4">
        <f>SUMPRODUCT(--(SQ_CAS=A4),--(PUN_CAS&lt;PUN_OSP))+SUMPRODUCT(--(SQ_OSP=A4),--(PUN_OSP&lt;PUN_CAS))</f>
        <v>2</v>
      </c>
      <c r="E4">
        <f>SUMIF(SQ_CAS,A4,PUN_CAS)+SUMIF(SQ_OSP,A4,PUN_OSP)</f>
        <v>300</v>
      </c>
      <c r="F4">
        <f>SUMIF(SQ_CAS,A4,PUN_OSP)+SUMIF(SQ_OSP,A4,PUN_CAS)</f>
        <v>338</v>
      </c>
      <c r="G4">
        <f t="shared" si="1"/>
        <v>-38</v>
      </c>
      <c r="H4">
        <v>0</v>
      </c>
      <c r="I4">
        <f t="shared" si="2"/>
        <v>4</v>
      </c>
    </row>
    <row r="5" spans="1:9" x14ac:dyDescent="0.25">
      <c r="A5" t="s">
        <v>49</v>
      </c>
      <c r="B5">
        <f t="shared" si="0"/>
        <v>4</v>
      </c>
      <c r="C5">
        <f>SUMPRODUCT(--(SQ_CAS=A5),--(PUN_CAS&gt;PUN_OSP))+SUMPRODUCT(--(SQ_OSP=A5),--(PUN_OSP&gt;PUN_CAS))</f>
        <v>3</v>
      </c>
      <c r="D5">
        <f>SUMPRODUCT(--(SQ_CAS=A5),--(PUN_CAS&lt;PUN_OSP))+SUMPRODUCT(--(SQ_OSP=A5),--(PUN_OSP&lt;PUN_CAS))</f>
        <v>1</v>
      </c>
      <c r="E5">
        <f>SUMIF(SQ_CAS,A5,PUN_CAS)+SUMIF(SQ_OSP,A5,PUN_OSP)</f>
        <v>365</v>
      </c>
      <c r="F5">
        <f>SUMIF(SQ_CAS,A5,PUN_OSP)+SUMIF(SQ_OSP,A5,PUN_CAS)</f>
        <v>345</v>
      </c>
      <c r="G5">
        <f t="shared" si="1"/>
        <v>20</v>
      </c>
      <c r="H5">
        <v>0</v>
      </c>
      <c r="I5">
        <f t="shared" si="2"/>
        <v>6</v>
      </c>
    </row>
    <row r="6" spans="1:9" x14ac:dyDescent="0.25">
      <c r="A6" t="s">
        <v>50</v>
      </c>
      <c r="B6">
        <f t="shared" si="0"/>
        <v>4</v>
      </c>
      <c r="C6">
        <f>SUMPRODUCT(--(SQ_CAS=A6),--(PUN_CAS&gt;PUN_OSP))+SUMPRODUCT(--(SQ_OSP=A6),--(PUN_OSP&gt;PUN_CAS))</f>
        <v>1</v>
      </c>
      <c r="D6">
        <f>SUMPRODUCT(--(SQ_CAS=A6),--(PUN_CAS&lt;PUN_OSP))+SUMPRODUCT(--(SQ_OSP=A6),--(PUN_OSP&lt;PUN_CAS))</f>
        <v>3</v>
      </c>
      <c r="E6">
        <f>SUMIF(SQ_CAS,A6,PUN_CAS)+SUMIF(SQ_OSP,A6,PUN_OSP)</f>
        <v>291</v>
      </c>
      <c r="F6">
        <f>SUMIF(SQ_CAS,A6,PUN_OSP)+SUMIF(SQ_OSP,A6,PUN_CAS)</f>
        <v>321</v>
      </c>
      <c r="G6">
        <f t="shared" ref="G6" si="3">E6-F6</f>
        <v>-30</v>
      </c>
      <c r="H6">
        <v>0</v>
      </c>
      <c r="I6">
        <f t="shared" ref="I6" si="4">(C6*2)+H6</f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7"/>
  <sheetViews>
    <sheetView workbookViewId="0">
      <selection activeCell="E11" sqref="E11"/>
    </sheetView>
  </sheetViews>
  <sheetFormatPr defaultRowHeight="15" x14ac:dyDescent="0.25"/>
  <cols>
    <col min="1" max="1" width="13.42578125" customWidth="1"/>
    <col min="2" max="2" width="28.5703125" customWidth="1"/>
    <col min="3" max="3" width="9.7109375" customWidth="1"/>
    <col min="4" max="4" width="28.5703125" customWidth="1"/>
    <col min="5" max="5" width="9.7109375" customWidth="1"/>
  </cols>
  <sheetData>
    <row r="1" spans="1:5" ht="15.75" customHeight="1" x14ac:dyDescent="0.25">
      <c r="B1" s="3" t="s">
        <v>9</v>
      </c>
      <c r="C1" t="s">
        <v>10</v>
      </c>
      <c r="D1" t="s">
        <v>8</v>
      </c>
      <c r="E1" t="s">
        <v>11</v>
      </c>
    </row>
    <row r="2" spans="1:5" ht="15.75" thickBot="1" x14ac:dyDescent="0.3">
      <c r="A2" t="s">
        <v>52</v>
      </c>
      <c r="B2" s="3" t="s">
        <v>12</v>
      </c>
      <c r="C2" s="3" t="s">
        <v>6</v>
      </c>
      <c r="D2" s="3" t="s">
        <v>13</v>
      </c>
      <c r="E2" s="3" t="s">
        <v>6</v>
      </c>
    </row>
    <row r="3" spans="1:5" x14ac:dyDescent="0.25">
      <c r="A3" s="9" t="s">
        <v>22</v>
      </c>
      <c r="B3" s="10" t="s">
        <v>47</v>
      </c>
      <c r="C3" s="10">
        <v>100</v>
      </c>
      <c r="D3" s="10" t="s">
        <v>50</v>
      </c>
      <c r="E3" s="11">
        <v>80</v>
      </c>
    </row>
    <row r="4" spans="1:5" x14ac:dyDescent="0.25">
      <c r="A4" s="12"/>
      <c r="B4" s="2" t="s">
        <v>49</v>
      </c>
      <c r="C4" s="2">
        <v>90</v>
      </c>
      <c r="D4" s="2" t="s">
        <v>48</v>
      </c>
      <c r="E4" s="13">
        <v>70</v>
      </c>
    </row>
    <row r="5" spans="1:5" ht="15.75" thickBot="1" x14ac:dyDescent="0.3">
      <c r="A5" s="14" t="s">
        <v>51</v>
      </c>
      <c r="B5" s="15" t="s">
        <v>46</v>
      </c>
      <c r="C5" s="16"/>
      <c r="D5" s="16"/>
      <c r="E5" s="17"/>
    </row>
    <row r="6" spans="1:5" x14ac:dyDescent="0.25">
      <c r="A6" s="19" t="s">
        <v>25</v>
      </c>
      <c r="B6" s="20" t="s">
        <v>46</v>
      </c>
      <c r="C6" s="20">
        <v>80</v>
      </c>
      <c r="D6" s="20" t="s">
        <v>47</v>
      </c>
      <c r="E6" s="21">
        <v>90</v>
      </c>
    </row>
    <row r="7" spans="1:5" x14ac:dyDescent="0.25">
      <c r="A7" s="22"/>
      <c r="B7" s="18" t="s">
        <v>50</v>
      </c>
      <c r="C7" s="18">
        <v>71</v>
      </c>
      <c r="D7" s="18" t="s">
        <v>49</v>
      </c>
      <c r="E7" s="23">
        <v>72</v>
      </c>
    </row>
    <row r="8" spans="1:5" ht="15.75" thickBot="1" x14ac:dyDescent="0.3">
      <c r="A8" s="26" t="s">
        <v>51</v>
      </c>
      <c r="B8" s="27" t="s">
        <v>48</v>
      </c>
      <c r="C8" s="24"/>
      <c r="D8" s="24"/>
      <c r="E8" s="25"/>
    </row>
    <row r="9" spans="1:5" x14ac:dyDescent="0.25">
      <c r="A9" s="9" t="s">
        <v>53</v>
      </c>
      <c r="B9" s="10" t="s">
        <v>48</v>
      </c>
      <c r="C9" s="10">
        <v>70</v>
      </c>
      <c r="D9" s="10" t="s">
        <v>47</v>
      </c>
      <c r="E9" s="11">
        <v>100</v>
      </c>
    </row>
    <row r="10" spans="1:5" x14ac:dyDescent="0.25">
      <c r="A10" s="12"/>
      <c r="B10" s="34" t="s">
        <v>50</v>
      </c>
      <c r="C10" s="34">
        <v>70</v>
      </c>
      <c r="D10" s="34" t="s">
        <v>46</v>
      </c>
      <c r="E10" s="36">
        <v>69</v>
      </c>
    </row>
    <row r="11" spans="1:5" ht="15.75" thickBot="1" x14ac:dyDescent="0.3">
      <c r="A11" s="14" t="s">
        <v>51</v>
      </c>
      <c r="B11" s="15" t="s">
        <v>49</v>
      </c>
      <c r="C11" s="16"/>
      <c r="D11" s="16"/>
      <c r="E11" s="17"/>
    </row>
    <row r="12" spans="1:5" x14ac:dyDescent="0.25">
      <c r="A12" s="19" t="s">
        <v>29</v>
      </c>
      <c r="B12" s="20" t="s">
        <v>48</v>
      </c>
      <c r="C12" s="20">
        <v>80</v>
      </c>
      <c r="D12" s="20" t="s">
        <v>50</v>
      </c>
      <c r="E12" s="21">
        <v>70</v>
      </c>
    </row>
    <row r="13" spans="1:5" x14ac:dyDescent="0.25">
      <c r="A13" s="22"/>
      <c r="B13" s="18" t="s">
        <v>49</v>
      </c>
      <c r="C13" s="18">
        <v>80</v>
      </c>
      <c r="D13" s="18" t="s">
        <v>46</v>
      </c>
      <c r="E13" s="23">
        <v>82</v>
      </c>
    </row>
    <row r="14" spans="1:5" ht="15.75" thickBot="1" x14ac:dyDescent="0.3">
      <c r="A14" s="26" t="s">
        <v>51</v>
      </c>
      <c r="B14" s="27" t="s">
        <v>47</v>
      </c>
      <c r="C14" s="24"/>
      <c r="D14" s="24"/>
      <c r="E14" s="25"/>
    </row>
    <row r="15" spans="1:5" x14ac:dyDescent="0.25">
      <c r="A15" s="9" t="s">
        <v>30</v>
      </c>
      <c r="B15" s="33" t="s">
        <v>47</v>
      </c>
      <c r="C15" s="33">
        <v>122</v>
      </c>
      <c r="D15" s="34" t="s">
        <v>49</v>
      </c>
      <c r="E15" s="35">
        <v>123</v>
      </c>
    </row>
    <row r="16" spans="1:5" x14ac:dyDescent="0.25">
      <c r="A16" s="12"/>
      <c r="B16" s="2" t="s">
        <v>48</v>
      </c>
      <c r="C16" s="2">
        <v>80</v>
      </c>
      <c r="D16" s="28" t="s">
        <v>46</v>
      </c>
      <c r="E16" s="13">
        <v>78</v>
      </c>
    </row>
    <row r="17" spans="1:5" ht="15.75" thickBot="1" x14ac:dyDescent="0.3">
      <c r="A17" s="14" t="s">
        <v>51</v>
      </c>
      <c r="B17" s="15" t="s">
        <v>50</v>
      </c>
      <c r="C17" s="16"/>
      <c r="D17" s="16"/>
      <c r="E17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6"/>
  <sheetViews>
    <sheetView tabSelected="1" workbookViewId="0">
      <selection activeCell="N1" sqref="N1"/>
    </sheetView>
  </sheetViews>
  <sheetFormatPr defaultRowHeight="15" x14ac:dyDescent="0.25"/>
  <cols>
    <col min="1" max="1" width="3.5703125" customWidth="1"/>
    <col min="2" max="2" width="10.7109375" customWidth="1"/>
    <col min="3" max="13" width="6.7109375" customWidth="1"/>
    <col min="14" max="14" width="7.42578125" customWidth="1"/>
    <col min="15" max="15" width="12.7109375" customWidth="1"/>
    <col min="16" max="18" width="6.7109375" customWidth="1"/>
    <col min="19" max="19" width="12.28515625" style="7" customWidth="1"/>
    <col min="20" max="20" width="16.140625" style="5" customWidth="1"/>
    <col min="21" max="26" width="10.5703125" customWidth="1"/>
  </cols>
  <sheetData>
    <row r="1" spans="2:26" s="31" customFormat="1" ht="30" x14ac:dyDescent="0.25">
      <c r="B1" s="30" t="s">
        <v>16</v>
      </c>
      <c r="C1" s="30" t="s">
        <v>0</v>
      </c>
      <c r="D1" s="30" t="s">
        <v>1</v>
      </c>
      <c r="E1" s="30" t="s">
        <v>2</v>
      </c>
      <c r="F1" s="30" t="s">
        <v>3</v>
      </c>
      <c r="G1" s="30" t="s">
        <v>4</v>
      </c>
      <c r="H1" s="30" t="s">
        <v>7</v>
      </c>
      <c r="I1" s="30" t="s">
        <v>5</v>
      </c>
      <c r="J1" s="30" t="s">
        <v>6</v>
      </c>
      <c r="K1" s="30" t="s">
        <v>55</v>
      </c>
      <c r="L1" s="30" t="s">
        <v>54</v>
      </c>
      <c r="M1" s="30" t="s">
        <v>56</v>
      </c>
      <c r="N1" s="30" t="s">
        <v>57</v>
      </c>
      <c r="O1" s="30" t="s">
        <v>14</v>
      </c>
      <c r="R1" s="30" t="s">
        <v>15</v>
      </c>
      <c r="S1" s="6" t="s">
        <v>6</v>
      </c>
      <c r="T1" s="32" t="s">
        <v>16</v>
      </c>
      <c r="U1" s="30" t="s">
        <v>0</v>
      </c>
      <c r="V1" s="30" t="s">
        <v>1</v>
      </c>
      <c r="W1" s="30" t="s">
        <v>2</v>
      </c>
      <c r="X1" s="30" t="s">
        <v>3</v>
      </c>
      <c r="Y1" s="30" t="s">
        <v>4</v>
      </c>
      <c r="Z1" s="30" t="s">
        <v>7</v>
      </c>
    </row>
    <row r="2" spans="2:26" x14ac:dyDescent="0.25">
      <c r="B2" t="str">
        <f>SQUADRE!A2</f>
        <v>SQ1</v>
      </c>
      <c r="C2">
        <f>SQUADRE!B2</f>
        <v>4</v>
      </c>
      <c r="D2">
        <f>SQUADRE!C2</f>
        <v>1</v>
      </c>
      <c r="E2">
        <f>SQUADRE!D2</f>
        <v>3</v>
      </c>
      <c r="F2">
        <f>SQUADRE!E2</f>
        <v>309</v>
      </c>
      <c r="G2">
        <f>SQUADRE!F2</f>
        <v>320</v>
      </c>
      <c r="H2">
        <f>SQUADRE!G2</f>
        <v>-11</v>
      </c>
      <c r="I2">
        <f>SQUADRE!H2</f>
        <v>0</v>
      </c>
      <c r="J2">
        <f>SQUADRE!I2</f>
        <v>2</v>
      </c>
      <c r="N2">
        <f>H2/100000</f>
        <v>-1.1E-4</v>
      </c>
      <c r="O2">
        <f>SUM(J2:N2)</f>
        <v>1.9998899999999999</v>
      </c>
      <c r="R2" s="4">
        <v>1</v>
      </c>
      <c r="S2" s="29">
        <f>LARGE(CLASSIFICA!$O$2:$O$6,R2)</f>
        <v>6.0005899999999999</v>
      </c>
      <c r="T2" s="5" t="str">
        <f>INDEX(B$2:B$6,_xlfn.AGGREGATE(15,6,(ROW($Q$2:$Q$6)-ROW($Q$2)+1)/($O$2:$O$6=$S2),COUNTIF($S$2:$S2,$S2)))</f>
        <v>SQ2</v>
      </c>
      <c r="U2" s="5">
        <f>INDEX(C$2:C$6,_xlfn.AGGREGATE(15,6,(ROW($Q$2:$Q$6)-ROW($Q$2)+1)/($O$2:$O$6=$S2),COUNTIF($S$2:$S2,$S2)))</f>
        <v>4</v>
      </c>
      <c r="V2" s="5">
        <f>INDEX(D$2:D$6,_xlfn.AGGREGATE(15,6,(ROW($Q$2:$Q$6)-ROW($Q$2)+1)/($O$2:$O$6=$S2),COUNTIF($S$2:$S2,$S2)))</f>
        <v>3</v>
      </c>
      <c r="W2" s="5">
        <f>INDEX(E$2:E$6,_xlfn.AGGREGATE(15,6,(ROW($Q$2:$Q$6)-ROW($Q$2)+1)/($O$2:$O$6=$S2),COUNTIF($S$2:$S2,$S2)))</f>
        <v>1</v>
      </c>
      <c r="X2" s="5">
        <f>INDEX(F$2:F$6,_xlfn.AGGREGATE(15,6,(ROW($Q$2:$Q$6)-ROW($Q$2)+1)/($O$2:$O$6=$S2),COUNTIF($S$2:$S2,$S2)))</f>
        <v>412</v>
      </c>
      <c r="Y2" s="5">
        <f>INDEX(G$2:G$6,_xlfn.AGGREGATE(15,6,(ROW($Q$2:$Q$6)-ROW($Q$2)+1)/($O$2:$O$6=$S2),COUNTIF($S$2:$S2,$S2)))</f>
        <v>353</v>
      </c>
      <c r="Z2" s="5">
        <f>INDEX(H$2:H$6,_xlfn.AGGREGATE(15,6,(ROW($Q$2:$Q$6)-ROW($Q$2)+1)/($O$2:$O$6=$S2),COUNTIF($S$2:$S2,$S2)))</f>
        <v>59</v>
      </c>
    </row>
    <row r="3" spans="2:26" x14ac:dyDescent="0.25">
      <c r="B3" t="str">
        <f>SQUADRE!A3</f>
        <v>SQ2</v>
      </c>
      <c r="C3">
        <f>SQUADRE!B3</f>
        <v>4</v>
      </c>
      <c r="D3">
        <f>SQUADRE!C3</f>
        <v>3</v>
      </c>
      <c r="E3">
        <f>SQUADRE!D3</f>
        <v>1</v>
      </c>
      <c r="F3">
        <f>SQUADRE!E3</f>
        <v>412</v>
      </c>
      <c r="G3">
        <f>SQUADRE!F3</f>
        <v>353</v>
      </c>
      <c r="H3">
        <f>SQUADRE!G3</f>
        <v>59</v>
      </c>
      <c r="I3">
        <f>SQUADRE!H3</f>
        <v>0</v>
      </c>
      <c r="J3">
        <f>SQUADRE!I3</f>
        <v>6</v>
      </c>
      <c r="N3">
        <f t="shared" ref="N3:N6" si="0">H3/100000</f>
        <v>5.9000000000000003E-4</v>
      </c>
      <c r="O3">
        <f t="shared" ref="O3:O6" si="1">SUM(J3:N3)</f>
        <v>6.0005899999999999</v>
      </c>
      <c r="R3" s="4">
        <v>2</v>
      </c>
      <c r="S3" s="29">
        <f>LARGE(CLASSIFICA!$O$2:$O$6,R3)</f>
        <v>6.0002000000000004</v>
      </c>
      <c r="T3" s="5" t="str">
        <f>INDEX(B$2:B$6,_xlfn.AGGREGATE(15,6,(ROW($Q$2:$Q$6)-ROW($Q$2)+1)/($O$2:$O$6=$S3),COUNTIF($S$2:$S3,$S3)))</f>
        <v>SQ4</v>
      </c>
      <c r="U3" s="5">
        <f>INDEX(C$2:C$6,_xlfn.AGGREGATE(15,6,(ROW($Q$2:$Q$6)-ROW($Q$2)+1)/($O$2:$O$6=$S3),COUNTIF($S$2:$S3,$S3)))</f>
        <v>4</v>
      </c>
      <c r="V3" s="5">
        <f>INDEX(D$2:D$6,_xlfn.AGGREGATE(15,6,(ROW($Q$2:$Q$6)-ROW($Q$2)+1)/($O$2:$O$6=$S3),COUNTIF($S$2:$S3,$S3)))</f>
        <v>3</v>
      </c>
      <c r="W3" s="5">
        <f>INDEX(E$2:E$6,_xlfn.AGGREGATE(15,6,(ROW($Q$2:$Q$6)-ROW($Q$2)+1)/($O$2:$O$6=$S3),COUNTIF($S$2:$S3,$S3)))</f>
        <v>1</v>
      </c>
      <c r="X3" s="5">
        <f>INDEX(F$2:F$6,_xlfn.AGGREGATE(15,6,(ROW($Q$2:$Q$6)-ROW($Q$2)+1)/($O$2:$O$6=$S3),COUNTIF($S$2:$S3,$S3)))</f>
        <v>365</v>
      </c>
      <c r="Y3" s="5">
        <f>INDEX(G$2:G$6,_xlfn.AGGREGATE(15,6,(ROW($Q$2:$Q$6)-ROW($Q$2)+1)/($O$2:$O$6=$S3),COUNTIF($S$2:$S3,$S3)))</f>
        <v>345</v>
      </c>
      <c r="Z3" s="5">
        <f>INDEX(H$2:H$6,_xlfn.AGGREGATE(15,6,(ROW($Q$2:$Q$6)-ROW($Q$2)+1)/($O$2:$O$6=$S3),COUNTIF($S$2:$S3,$S3)))</f>
        <v>20</v>
      </c>
    </row>
    <row r="4" spans="2:26" x14ac:dyDescent="0.25">
      <c r="B4" t="str">
        <f>SQUADRE!A4</f>
        <v>SQ3</v>
      </c>
      <c r="C4">
        <f>SQUADRE!B4</f>
        <v>4</v>
      </c>
      <c r="D4">
        <f>SQUADRE!C4</f>
        <v>2</v>
      </c>
      <c r="E4">
        <f>SQUADRE!D4</f>
        <v>2</v>
      </c>
      <c r="F4">
        <f>SQUADRE!E4</f>
        <v>300</v>
      </c>
      <c r="G4">
        <f>SQUADRE!F4</f>
        <v>338</v>
      </c>
      <c r="H4">
        <f>SQUADRE!G4</f>
        <v>-38</v>
      </c>
      <c r="I4">
        <f>SQUADRE!H4</f>
        <v>0</v>
      </c>
      <c r="J4">
        <f>SQUADRE!I4</f>
        <v>4</v>
      </c>
      <c r="N4">
        <f t="shared" si="0"/>
        <v>-3.8000000000000002E-4</v>
      </c>
      <c r="O4">
        <f t="shared" si="1"/>
        <v>3.9996200000000002</v>
      </c>
      <c r="R4" s="4">
        <v>3</v>
      </c>
      <c r="S4" s="29">
        <f>LARGE(CLASSIFICA!$O$2:$O$6,R4)</f>
        <v>3.9996200000000002</v>
      </c>
      <c r="T4" s="5" t="str">
        <f>INDEX(B$2:B$6,_xlfn.AGGREGATE(15,6,(ROW($Q$2:$Q$6)-ROW($Q$2)+1)/($O$2:$O$6=$S4),COUNTIF($S$2:$S4,$S4)))</f>
        <v>SQ3</v>
      </c>
      <c r="U4" s="5">
        <f>INDEX(C$2:C$6,_xlfn.AGGREGATE(15,6,(ROW($Q$2:$Q$6)-ROW($Q$2)+1)/($O$2:$O$6=$S4),COUNTIF($S$2:$S4,$S4)))</f>
        <v>4</v>
      </c>
      <c r="V4" s="5">
        <f>INDEX(D$2:D$6,_xlfn.AGGREGATE(15,6,(ROW($Q$2:$Q$6)-ROW($Q$2)+1)/($O$2:$O$6=$S4),COUNTIF($S$2:$S4,$S4)))</f>
        <v>2</v>
      </c>
      <c r="W4" s="5">
        <f>INDEX(E$2:E$6,_xlfn.AGGREGATE(15,6,(ROW($Q$2:$Q$6)-ROW($Q$2)+1)/($O$2:$O$6=$S4),COUNTIF($S$2:$S4,$S4)))</f>
        <v>2</v>
      </c>
      <c r="X4" s="5">
        <f>INDEX(F$2:F$6,_xlfn.AGGREGATE(15,6,(ROW($Q$2:$Q$6)-ROW($Q$2)+1)/($O$2:$O$6=$S4),COUNTIF($S$2:$S4,$S4)))</f>
        <v>300</v>
      </c>
      <c r="Y4" s="5">
        <f>INDEX(G$2:G$6,_xlfn.AGGREGATE(15,6,(ROW($Q$2:$Q$6)-ROW($Q$2)+1)/($O$2:$O$6=$S4),COUNTIF($S$2:$S4,$S4)))</f>
        <v>338</v>
      </c>
      <c r="Z4" s="5">
        <f>INDEX(H$2:H$6,_xlfn.AGGREGATE(15,6,(ROW($Q$2:$Q$6)-ROW($Q$2)+1)/($O$2:$O$6=$S4),COUNTIF($S$2:$S4,$S4)))</f>
        <v>-38</v>
      </c>
    </row>
    <row r="5" spans="2:26" x14ac:dyDescent="0.25">
      <c r="B5" t="str">
        <f>SQUADRE!A5</f>
        <v>SQ4</v>
      </c>
      <c r="C5">
        <f>SQUADRE!B5</f>
        <v>4</v>
      </c>
      <c r="D5">
        <f>SQUADRE!C5</f>
        <v>3</v>
      </c>
      <c r="E5">
        <f>SQUADRE!D5</f>
        <v>1</v>
      </c>
      <c r="F5">
        <f>SQUADRE!E5</f>
        <v>365</v>
      </c>
      <c r="G5">
        <f>SQUADRE!F5</f>
        <v>345</v>
      </c>
      <c r="H5">
        <f>SQUADRE!G5</f>
        <v>20</v>
      </c>
      <c r="I5">
        <f>SQUADRE!H5</f>
        <v>0</v>
      </c>
      <c r="J5">
        <f>SQUADRE!I5</f>
        <v>6</v>
      </c>
      <c r="N5">
        <f t="shared" si="0"/>
        <v>2.0000000000000001E-4</v>
      </c>
      <c r="O5">
        <f t="shared" si="1"/>
        <v>6.0002000000000004</v>
      </c>
      <c r="R5" s="4">
        <v>4</v>
      </c>
      <c r="S5" s="29">
        <f>LARGE(CLASSIFICA!$O$2:$O$6,R5)</f>
        <v>1.9998899999999999</v>
      </c>
      <c r="T5" s="5" t="str">
        <f>INDEX(B$2:B$6,_xlfn.AGGREGATE(15,6,(ROW($Q$2:$Q$6)-ROW($Q$2)+1)/($O$2:$O$6=$S5),COUNTIF($S$2:$S5,$S5)))</f>
        <v>SQ1</v>
      </c>
      <c r="U5" s="5">
        <f>INDEX(C$2:C$6,_xlfn.AGGREGATE(15,6,(ROW($Q$2:$Q$6)-ROW($Q$2)+1)/($O$2:$O$6=$S5),COUNTIF($S$2:$S5,$S5)))</f>
        <v>4</v>
      </c>
      <c r="V5" s="5">
        <f>INDEX(D$2:D$6,_xlfn.AGGREGATE(15,6,(ROW($Q$2:$Q$6)-ROW($Q$2)+1)/($O$2:$O$6=$S5),COUNTIF($S$2:$S5,$S5)))</f>
        <v>1</v>
      </c>
      <c r="W5" s="5">
        <f>INDEX(E$2:E$6,_xlfn.AGGREGATE(15,6,(ROW($Q$2:$Q$6)-ROW($Q$2)+1)/($O$2:$O$6=$S5),COUNTIF($S$2:$S5,$S5)))</f>
        <v>3</v>
      </c>
      <c r="X5" s="5">
        <f>INDEX(F$2:F$6,_xlfn.AGGREGATE(15,6,(ROW($Q$2:$Q$6)-ROW($Q$2)+1)/($O$2:$O$6=$S5),COUNTIF($S$2:$S5,$S5)))</f>
        <v>309</v>
      </c>
      <c r="Y5" s="5">
        <f>INDEX(G$2:G$6,_xlfn.AGGREGATE(15,6,(ROW($Q$2:$Q$6)-ROW($Q$2)+1)/($O$2:$O$6=$S5),COUNTIF($S$2:$S5,$S5)))</f>
        <v>320</v>
      </c>
      <c r="Z5" s="5">
        <f>INDEX(H$2:H$6,_xlfn.AGGREGATE(15,6,(ROW($Q$2:$Q$6)-ROW($Q$2)+1)/($O$2:$O$6=$S5),COUNTIF($S$2:$S5,$S5)))</f>
        <v>-11</v>
      </c>
    </row>
    <row r="6" spans="2:26" x14ac:dyDescent="0.25">
      <c r="B6" t="str">
        <f>SQUADRE!A6</f>
        <v>SQ5</v>
      </c>
      <c r="C6">
        <f>SQUADRE!B6</f>
        <v>4</v>
      </c>
      <c r="D6">
        <f>SQUADRE!C6</f>
        <v>1</v>
      </c>
      <c r="E6">
        <f>SQUADRE!D6</f>
        <v>3</v>
      </c>
      <c r="F6">
        <f>SQUADRE!E6</f>
        <v>291</v>
      </c>
      <c r="G6">
        <f>SQUADRE!F6</f>
        <v>321</v>
      </c>
      <c r="H6">
        <f>SQUADRE!G6</f>
        <v>-30</v>
      </c>
      <c r="I6">
        <f>SQUADRE!H6</f>
        <v>0</v>
      </c>
      <c r="J6">
        <f>SQUADRE!I6</f>
        <v>2</v>
      </c>
      <c r="N6">
        <f t="shared" si="0"/>
        <v>-2.9999999999999997E-4</v>
      </c>
      <c r="O6">
        <f t="shared" si="1"/>
        <v>1.9997</v>
      </c>
      <c r="R6" s="4">
        <v>5</v>
      </c>
      <c r="S6" s="29">
        <f>LARGE(CLASSIFICA!$O$2:$O$6,R6)</f>
        <v>1.9997</v>
      </c>
      <c r="T6" s="5" t="str">
        <f>INDEX(B$2:B$6,_xlfn.AGGREGATE(15,6,(ROW($Q$2:$Q$6)-ROW($Q$2)+1)/($O$2:$O$6=$S6),COUNTIF($S$2:$S6,$S6)))</f>
        <v>SQ5</v>
      </c>
      <c r="U6" s="5">
        <f>INDEX(C$2:C$6,_xlfn.AGGREGATE(15,6,(ROW($Q$2:$Q$6)-ROW($Q$2)+1)/($O$2:$O$6=$S6),COUNTIF($S$2:$S6,$S6)))</f>
        <v>4</v>
      </c>
      <c r="V6" s="5">
        <f>INDEX(D$2:D$6,_xlfn.AGGREGATE(15,6,(ROW($Q$2:$Q$6)-ROW($Q$2)+1)/($O$2:$O$6=$S6),COUNTIF($S$2:$S6,$S6)))</f>
        <v>1</v>
      </c>
      <c r="W6" s="5">
        <f>INDEX(E$2:E$6,_xlfn.AGGREGATE(15,6,(ROW($Q$2:$Q$6)-ROW($Q$2)+1)/($O$2:$O$6=$S6),COUNTIF($S$2:$S6,$S6)))</f>
        <v>3</v>
      </c>
      <c r="X6" s="5">
        <f>INDEX(F$2:F$6,_xlfn.AGGREGATE(15,6,(ROW($Q$2:$Q$6)-ROW($Q$2)+1)/($O$2:$O$6=$S6),COUNTIF($S$2:$S6,$S6)))</f>
        <v>291</v>
      </c>
      <c r="Y6" s="5">
        <f>INDEX(G$2:G$6,_xlfn.AGGREGATE(15,6,(ROW($Q$2:$Q$6)-ROW($Q$2)+1)/($O$2:$O$6=$S6),COUNTIF($S$2:$S6,$S6)))</f>
        <v>321</v>
      </c>
      <c r="Z6" s="5">
        <f>INDEX(H$2:H$6,_xlfn.AGGREGATE(15,6,(ROW($Q$2:$Q$6)-ROW($Q$2)+1)/($O$2:$O$6=$S6),COUNTIF($S$2:$S6,$S6)))</f>
        <v>-30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7"/>
  <sheetViews>
    <sheetView workbookViewId="0">
      <selection activeCell="F28" sqref="F28"/>
    </sheetView>
  </sheetViews>
  <sheetFormatPr defaultRowHeight="15" x14ac:dyDescent="0.25"/>
  <cols>
    <col min="1" max="2" width="3.7109375" customWidth="1"/>
    <col min="3" max="3" width="19.85546875" customWidth="1"/>
    <col min="4" max="5" width="4.42578125" customWidth="1"/>
    <col min="6" max="6" width="19.85546875" customWidth="1"/>
    <col min="7" max="7" width="4" customWidth="1"/>
    <col min="8" max="8" width="3.7109375" customWidth="1"/>
    <col min="9" max="9" width="19.85546875" customWidth="1"/>
    <col min="10" max="11" width="4.42578125" customWidth="1"/>
    <col min="12" max="12" width="19.85546875" customWidth="1"/>
    <col min="13" max="14" width="4.42578125" customWidth="1"/>
    <col min="15" max="15" width="19.85546875" customWidth="1"/>
    <col min="16" max="17" width="4.42578125" customWidth="1"/>
    <col min="18" max="18" width="19.85546875" customWidth="1"/>
    <col min="19" max="19" width="4.42578125" customWidth="1"/>
    <col min="20" max="20" width="19.85546875" customWidth="1"/>
    <col min="21" max="22" width="4.42578125" customWidth="1"/>
    <col min="23" max="23" width="19.85546875" customWidth="1"/>
  </cols>
  <sheetData>
    <row r="1" spans="2:23" x14ac:dyDescent="0.25">
      <c r="B1" s="8" t="s">
        <v>17</v>
      </c>
      <c r="C1" s="8"/>
      <c r="D1" s="8"/>
      <c r="E1" s="8"/>
      <c r="F1" s="8"/>
      <c r="H1" s="8" t="s">
        <v>18</v>
      </c>
      <c r="I1" s="8"/>
      <c r="J1" s="8"/>
      <c r="K1" s="8"/>
      <c r="L1" s="8"/>
      <c r="N1" s="8" t="s">
        <v>19</v>
      </c>
      <c r="O1" s="8"/>
      <c r="P1" s="8"/>
      <c r="Q1" s="8"/>
      <c r="R1" s="8"/>
      <c r="T1" t="s">
        <v>20</v>
      </c>
    </row>
    <row r="2" spans="2:23" x14ac:dyDescent="0.25">
      <c r="B2" t="s">
        <v>32</v>
      </c>
      <c r="C2" t="s">
        <v>30</v>
      </c>
      <c r="F2" t="s">
        <v>42</v>
      </c>
      <c r="H2" t="s">
        <v>36</v>
      </c>
      <c r="I2" t="s">
        <v>22</v>
      </c>
      <c r="L2" t="s">
        <v>32</v>
      </c>
      <c r="N2" t="s">
        <v>40</v>
      </c>
      <c r="O2" t="s">
        <v>36</v>
      </c>
      <c r="R2" t="s">
        <v>38</v>
      </c>
      <c r="T2" t="s">
        <v>40</v>
      </c>
      <c r="W2" t="s">
        <v>41</v>
      </c>
    </row>
    <row r="3" spans="2:23" x14ac:dyDescent="0.25">
      <c r="C3" t="s">
        <v>21</v>
      </c>
      <c r="I3" t="s">
        <v>21</v>
      </c>
      <c r="O3" t="s">
        <v>21</v>
      </c>
      <c r="T3" t="s">
        <v>21</v>
      </c>
    </row>
    <row r="4" spans="2:23" x14ac:dyDescent="0.25">
      <c r="C4" t="s">
        <v>24</v>
      </c>
      <c r="I4" t="s">
        <v>24</v>
      </c>
      <c r="O4" t="s">
        <v>24</v>
      </c>
      <c r="T4" t="s">
        <v>24</v>
      </c>
    </row>
    <row r="5" spans="2:23" x14ac:dyDescent="0.25">
      <c r="C5" t="s">
        <v>31</v>
      </c>
      <c r="I5" t="s">
        <v>31</v>
      </c>
      <c r="O5" t="s">
        <v>31</v>
      </c>
      <c r="T5" t="s">
        <v>31</v>
      </c>
    </row>
    <row r="6" spans="2:23" x14ac:dyDescent="0.25">
      <c r="B6" t="s">
        <v>33</v>
      </c>
      <c r="C6" t="s">
        <v>28</v>
      </c>
      <c r="F6" t="s">
        <v>43</v>
      </c>
      <c r="H6" t="s">
        <v>37</v>
      </c>
      <c r="I6" t="s">
        <v>25</v>
      </c>
      <c r="L6" t="s">
        <v>33</v>
      </c>
      <c r="N6" t="s">
        <v>41</v>
      </c>
      <c r="O6" t="s">
        <v>37</v>
      </c>
      <c r="R6" t="s">
        <v>39</v>
      </c>
    </row>
    <row r="7" spans="2:23" x14ac:dyDescent="0.25">
      <c r="C7" t="s">
        <v>21</v>
      </c>
      <c r="I7" t="s">
        <v>21</v>
      </c>
      <c r="O7" t="s">
        <v>21</v>
      </c>
    </row>
    <row r="8" spans="2:23" x14ac:dyDescent="0.25">
      <c r="C8" t="s">
        <v>24</v>
      </c>
      <c r="I8" t="s">
        <v>24</v>
      </c>
      <c r="O8" t="s">
        <v>24</v>
      </c>
    </row>
    <row r="9" spans="2:23" x14ac:dyDescent="0.25">
      <c r="B9" t="s">
        <v>34</v>
      </c>
      <c r="C9" t="s">
        <v>31</v>
      </c>
      <c r="H9" t="s">
        <v>38</v>
      </c>
      <c r="I9" t="s">
        <v>31</v>
      </c>
      <c r="O9" t="s">
        <v>31</v>
      </c>
    </row>
    <row r="10" spans="2:23" x14ac:dyDescent="0.25">
      <c r="C10" t="s">
        <v>26</v>
      </c>
      <c r="F10" t="s">
        <v>44</v>
      </c>
      <c r="I10" t="s">
        <v>27</v>
      </c>
      <c r="L10" t="s">
        <v>34</v>
      </c>
    </row>
    <row r="11" spans="2:23" x14ac:dyDescent="0.25">
      <c r="C11" t="s">
        <v>21</v>
      </c>
      <c r="I11" t="s">
        <v>21</v>
      </c>
    </row>
    <row r="12" spans="2:23" x14ac:dyDescent="0.25">
      <c r="C12" t="s">
        <v>24</v>
      </c>
      <c r="I12" t="s">
        <v>24</v>
      </c>
    </row>
    <row r="13" spans="2:23" x14ac:dyDescent="0.25">
      <c r="B13" t="s">
        <v>35</v>
      </c>
      <c r="C13" t="s">
        <v>31</v>
      </c>
      <c r="H13" t="s">
        <v>39</v>
      </c>
      <c r="I13" t="s">
        <v>31</v>
      </c>
    </row>
    <row r="14" spans="2:23" x14ac:dyDescent="0.25">
      <c r="C14" t="s">
        <v>23</v>
      </c>
      <c r="F14" t="s">
        <v>45</v>
      </c>
      <c r="I14" t="s">
        <v>29</v>
      </c>
      <c r="L14" t="s">
        <v>35</v>
      </c>
    </row>
    <row r="15" spans="2:23" x14ac:dyDescent="0.25">
      <c r="C15" t="s">
        <v>21</v>
      </c>
      <c r="I15" t="s">
        <v>21</v>
      </c>
    </row>
    <row r="16" spans="2:23" x14ac:dyDescent="0.25">
      <c r="C16" t="s">
        <v>24</v>
      </c>
      <c r="I16" t="s">
        <v>24</v>
      </c>
    </row>
    <row r="17" spans="3:9" x14ac:dyDescent="0.25">
      <c r="C17" t="s">
        <v>31</v>
      </c>
      <c r="I17" t="s">
        <v>31</v>
      </c>
    </row>
  </sheetData>
  <mergeCells count="3">
    <mergeCell ref="B1:F1"/>
    <mergeCell ref="H1:L1"/>
    <mergeCell ref="N1:R1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SQUADRE</vt:lpstr>
      <vt:lpstr>CALENDARIO</vt:lpstr>
      <vt:lpstr>CLASSIFICA</vt:lpstr>
      <vt:lpstr>PLAY-OFF</vt:lpstr>
      <vt:lpstr>PUN_CAS</vt:lpstr>
      <vt:lpstr>PUN_OSP</vt:lpstr>
      <vt:lpstr>SQ_CAS</vt:lpstr>
      <vt:lpstr>SQ_OSP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Interventi Fauna</cp:lastModifiedBy>
  <cp:lastPrinted>2017-02-27T10:24:08Z</cp:lastPrinted>
  <dcterms:created xsi:type="dcterms:W3CDTF">2017-02-25T10:42:53Z</dcterms:created>
  <dcterms:modified xsi:type="dcterms:W3CDTF">2017-03-19T08:08:20Z</dcterms:modified>
</cp:coreProperties>
</file>