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ThisWorkbook"/>
  <bookViews>
    <workbookView xWindow="0" yWindow="0" windowWidth="19320" windowHeight="12000" activeTab="2"/>
  </bookViews>
  <sheets>
    <sheet name="Foglio1" sheetId="1" r:id="rId1"/>
    <sheet name="Settaggio" sheetId="4" r:id="rId2"/>
    <sheet name="Foglio3" sheetId="3" r:id="rId3"/>
    <sheet name="Foglio5" sheetId="5" r:id="rId4"/>
  </sheets>
  <externalReferences>
    <externalReference r:id="rId5"/>
  </externalReferences>
  <definedNames>
    <definedName name="_xlnm._FilterDatabase" localSheetId="0" hidden="1">Foglio1!$B$5:$J$41</definedName>
    <definedName name="gol_A">Foglio1!$I$6:$I$41</definedName>
    <definedName name="gol_B">Foglio1!$J$6:$J$41</definedName>
    <definedName name="gol_casa">[1]RISULTATI!$D$6:$D$387</definedName>
    <definedName name="gol_fuori">[1]RISULTATI!$E$6:$E$387</definedName>
    <definedName name="squadra_A">Foglio1!$G$6:$G$41</definedName>
    <definedName name="squadra_B">Foglio1!$H$6:$H$41</definedName>
    <definedName name="squadra_casa">[1]RISULTATI!$B$6:$B$387</definedName>
    <definedName name="squadra_fuori">[1]RISULTATI!$C$6:$C$387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4"/>
  <c r="H7"/>
  <c r="H8"/>
  <c r="H11"/>
  <c r="H12"/>
  <c r="H13"/>
  <c r="H14"/>
  <c r="H17"/>
  <c r="H18"/>
  <c r="H19"/>
  <c r="H20"/>
  <c r="H23"/>
  <c r="H24"/>
  <c r="H25"/>
  <c r="H26"/>
  <c r="H29"/>
  <c r="H30"/>
  <c r="H31"/>
  <c r="H32"/>
  <c r="H35"/>
  <c r="H36"/>
  <c r="H37"/>
  <c r="H38"/>
  <c r="H5"/>
  <c r="G6"/>
  <c r="I6" s="1"/>
  <c r="G7"/>
  <c r="I7" s="1"/>
  <c r="G8"/>
  <c r="I8" s="1"/>
  <c r="G11"/>
  <c r="I11" s="1"/>
  <c r="G12"/>
  <c r="I12" s="1"/>
  <c r="G13"/>
  <c r="I13" s="1"/>
  <c r="G14"/>
  <c r="I14" s="1"/>
  <c r="G17"/>
  <c r="I17" s="1"/>
  <c r="G18"/>
  <c r="I18" s="1"/>
  <c r="G19"/>
  <c r="I19" s="1"/>
  <c r="G20"/>
  <c r="I20" s="1"/>
  <c r="G23"/>
  <c r="I23" s="1"/>
  <c r="G24"/>
  <c r="I24" s="1"/>
  <c r="G25"/>
  <c r="I25" s="1"/>
  <c r="G26"/>
  <c r="I26" s="1"/>
  <c r="G29"/>
  <c r="I29" s="1"/>
  <c r="G30"/>
  <c r="I30" s="1"/>
  <c r="G31"/>
  <c r="I31" s="1"/>
  <c r="G32"/>
  <c r="I32" s="1"/>
  <c r="G35"/>
  <c r="I35" s="1"/>
  <c r="G36"/>
  <c r="I36" s="1"/>
  <c r="G37"/>
  <c r="I37" s="1"/>
  <c r="G38"/>
  <c r="I38" s="1"/>
  <c r="G5"/>
  <c r="I5" s="1"/>
  <c r="F6"/>
  <c r="F7"/>
  <c r="F8"/>
  <c r="F11"/>
  <c r="F12"/>
  <c r="F13"/>
  <c r="F14"/>
  <c r="F17"/>
  <c r="F18"/>
  <c r="F19"/>
  <c r="F20"/>
  <c r="F23"/>
  <c r="F24"/>
  <c r="F25"/>
  <c r="F26"/>
  <c r="F29"/>
  <c r="F30"/>
  <c r="F31"/>
  <c r="F32"/>
  <c r="F35"/>
  <c r="F36"/>
  <c r="F37"/>
  <c r="F38"/>
  <c r="F5"/>
  <c r="E6"/>
  <c r="E7"/>
  <c r="E8"/>
  <c r="E11"/>
  <c r="E12"/>
  <c r="E13"/>
  <c r="E14"/>
  <c r="E17"/>
  <c r="E18"/>
  <c r="E19"/>
  <c r="E20"/>
  <c r="E23"/>
  <c r="E24"/>
  <c r="E25"/>
  <c r="E26"/>
  <c r="E29"/>
  <c r="E30"/>
  <c r="E31"/>
  <c r="E32"/>
  <c r="E35"/>
  <c r="E36"/>
  <c r="E37"/>
  <c r="E38"/>
  <c r="E5"/>
  <c r="D11"/>
  <c r="C11" s="1"/>
  <c r="D12"/>
  <c r="C12" s="1"/>
  <c r="D13"/>
  <c r="C13" s="1"/>
  <c r="D14"/>
  <c r="C14" s="1"/>
  <c r="D17"/>
  <c r="C17" s="1"/>
  <c r="D18"/>
  <c r="C18" s="1"/>
  <c r="D19"/>
  <c r="C19" s="1"/>
  <c r="D20"/>
  <c r="C20" s="1"/>
  <c r="D23"/>
  <c r="C23" s="1"/>
  <c r="D24"/>
  <c r="C24" s="1"/>
  <c r="D25"/>
  <c r="C25" s="1"/>
  <c r="D26"/>
  <c r="C26" s="1"/>
  <c r="D29"/>
  <c r="C29" s="1"/>
  <c r="D30"/>
  <c r="C30" s="1"/>
  <c r="D31"/>
  <c r="C31" s="1"/>
  <c r="D32"/>
  <c r="C32" s="1"/>
  <c r="D35"/>
  <c r="C35" s="1"/>
  <c r="D36"/>
  <c r="C36" s="1"/>
  <c r="D37"/>
  <c r="C37" s="1"/>
  <c r="D38"/>
  <c r="C38" s="1"/>
  <c r="D6"/>
  <c r="C6" s="1"/>
  <c r="D7"/>
  <c r="C7" s="1"/>
  <c r="D8"/>
  <c r="C8" s="1"/>
  <c r="D5"/>
  <c r="C5" s="1"/>
  <c r="J5" l="1"/>
  <c r="J38"/>
  <c r="K38" s="1"/>
  <c r="J37"/>
  <c r="K37" s="1"/>
  <c r="J36"/>
  <c r="K36" s="1"/>
  <c r="J35"/>
  <c r="J32"/>
  <c r="K32" s="1"/>
  <c r="J31"/>
  <c r="K31" s="1"/>
  <c r="J30"/>
  <c r="K30" s="1"/>
  <c r="J29"/>
  <c r="J26"/>
  <c r="K26" s="1"/>
  <c r="J25"/>
  <c r="K25" s="1"/>
  <c r="J24"/>
  <c r="K24" s="1"/>
  <c r="J23"/>
  <c r="J20"/>
  <c r="K20" s="1"/>
  <c r="J19"/>
  <c r="K19" s="1"/>
  <c r="J18"/>
  <c r="K18" s="1"/>
  <c r="J17"/>
  <c r="J14"/>
  <c r="K14" s="1"/>
  <c r="J13"/>
  <c r="K13" s="1"/>
  <c r="J12"/>
  <c r="K12" s="1"/>
  <c r="J11"/>
  <c r="J8"/>
  <c r="K8" s="1"/>
  <c r="J7"/>
  <c r="K7" s="1"/>
  <c r="J6"/>
  <c r="K6" s="1"/>
  <c r="K35" l="1"/>
  <c r="O43" i="1"/>
  <c r="O44"/>
  <c r="O45"/>
  <c r="O42"/>
  <c r="N43" a="1"/>
  <c r="N43" s="1"/>
  <c r="N44" a="1"/>
  <c r="N44" s="1"/>
  <c r="N45" a="1"/>
  <c r="N45" s="1"/>
  <c r="N42" a="1"/>
  <c r="N42" s="1"/>
  <c r="K29" i="4"/>
  <c r="O36" i="1"/>
  <c r="O37"/>
  <c r="O38"/>
  <c r="O35"/>
  <c r="N36" a="1"/>
  <c r="N36" s="1"/>
  <c r="N37" a="1"/>
  <c r="N37" s="1"/>
  <c r="N38" a="1"/>
  <c r="N38" s="1"/>
  <c r="N35" a="1"/>
  <c r="N35" s="1"/>
  <c r="K17" i="4"/>
  <c r="O22" i="1"/>
  <c r="O23"/>
  <c r="O24"/>
  <c r="O21"/>
  <c r="N22" a="1"/>
  <c r="N22" s="1"/>
  <c r="N23" a="1"/>
  <c r="N23" s="1"/>
  <c r="N24" a="1"/>
  <c r="N24" s="1"/>
  <c r="N21" a="1"/>
  <c r="N21" s="1"/>
  <c r="O29"/>
  <c r="O30"/>
  <c r="O31"/>
  <c r="O28"/>
  <c r="N29" a="1"/>
  <c r="N29" s="1"/>
  <c r="N30" a="1"/>
  <c r="N30" s="1"/>
  <c r="N31" a="1"/>
  <c r="N31" s="1"/>
  <c r="N28" a="1"/>
  <c r="N28" s="1"/>
  <c r="K23" i="4"/>
  <c r="K11"/>
  <c r="O15" i="1"/>
  <c r="O16"/>
  <c r="O17"/>
  <c r="O14"/>
  <c r="N15" a="1"/>
  <c r="N15" s="1"/>
  <c r="N16" a="1"/>
  <c r="N16" s="1"/>
  <c r="N17" a="1"/>
  <c r="N17" s="1"/>
  <c r="N14" a="1"/>
  <c r="N14" s="1"/>
  <c r="K5" i="4"/>
  <c r="O8" i="1"/>
  <c r="O9"/>
  <c r="O10"/>
  <c r="O7"/>
  <c r="N8" a="1"/>
  <c r="N8" s="1"/>
  <c r="N9" a="1"/>
  <c r="N9" s="1"/>
  <c r="N10" a="1"/>
  <c r="N10" s="1"/>
  <c r="N7" a="1"/>
  <c r="N7" s="1"/>
  <c r="U42" l="1"/>
  <c r="T42"/>
  <c r="V42" s="1"/>
  <c r="S42"/>
  <c r="R42"/>
  <c r="Q42"/>
  <c r="P42" s="1"/>
  <c r="Q45"/>
  <c r="R45"/>
  <c r="S45"/>
  <c r="T45"/>
  <c r="U45"/>
  <c r="Q44"/>
  <c r="R44"/>
  <c r="S44"/>
  <c r="T44"/>
  <c r="U44"/>
  <c r="Q43"/>
  <c r="R43"/>
  <c r="S43"/>
  <c r="T43"/>
  <c r="U43"/>
  <c r="U35"/>
  <c r="T35"/>
  <c r="V35" s="1"/>
  <c r="S35"/>
  <c r="R35"/>
  <c r="Q35"/>
  <c r="P35" s="1"/>
  <c r="Q38"/>
  <c r="R38"/>
  <c r="S38"/>
  <c r="T38"/>
  <c r="U38"/>
  <c r="Q37"/>
  <c r="R37"/>
  <c r="S37"/>
  <c r="T37"/>
  <c r="U37"/>
  <c r="Q36"/>
  <c r="R36"/>
  <c r="S36"/>
  <c r="T36"/>
  <c r="U36"/>
  <c r="U28"/>
  <c r="T28"/>
  <c r="V28" s="1"/>
  <c r="S28"/>
  <c r="R28"/>
  <c r="Q28"/>
  <c r="P28" s="1"/>
  <c r="Q31"/>
  <c r="R31"/>
  <c r="S31"/>
  <c r="T31"/>
  <c r="U31"/>
  <c r="Q30"/>
  <c r="R30"/>
  <c r="S30"/>
  <c r="T30"/>
  <c r="U30"/>
  <c r="Q29"/>
  <c r="R29"/>
  <c r="S29"/>
  <c r="T29"/>
  <c r="U29"/>
  <c r="Q24"/>
  <c r="R24"/>
  <c r="S24"/>
  <c r="T24"/>
  <c r="U24"/>
  <c r="Q23"/>
  <c r="R23"/>
  <c r="S23"/>
  <c r="T23"/>
  <c r="U23"/>
  <c r="Q22"/>
  <c r="R22"/>
  <c r="S22"/>
  <c r="T22"/>
  <c r="U22"/>
  <c r="U21"/>
  <c r="T21"/>
  <c r="V21" s="1"/>
  <c r="S21"/>
  <c r="R21"/>
  <c r="Q21"/>
  <c r="P21" s="1"/>
  <c r="U14"/>
  <c r="T14"/>
  <c r="V14" s="1"/>
  <c r="S14"/>
  <c r="R14"/>
  <c r="Q14"/>
  <c r="P14" s="1"/>
  <c r="U17"/>
  <c r="T17"/>
  <c r="V17" s="1"/>
  <c r="S17"/>
  <c r="R17"/>
  <c r="Q17"/>
  <c r="P17" s="1"/>
  <c r="U16"/>
  <c r="T16"/>
  <c r="V16" s="1"/>
  <c r="S16"/>
  <c r="R16"/>
  <c r="Q16"/>
  <c r="P16" s="1"/>
  <c r="U15"/>
  <c r="T15"/>
  <c r="V15" s="1"/>
  <c r="S15"/>
  <c r="R15"/>
  <c r="Q15"/>
  <c r="P15" s="1"/>
  <c r="U10"/>
  <c r="T10"/>
  <c r="V10" s="1"/>
  <c r="U9"/>
  <c r="T9"/>
  <c r="V9" s="1"/>
  <c r="U8"/>
  <c r="T8"/>
  <c r="V8" s="1"/>
  <c r="T7"/>
  <c r="U7"/>
  <c r="S10"/>
  <c r="R10"/>
  <c r="S9"/>
  <c r="R9"/>
  <c r="S8"/>
  <c r="R8"/>
  <c r="S7"/>
  <c r="R7"/>
  <c r="Q10"/>
  <c r="P10" s="1"/>
  <c r="Q9"/>
  <c r="P9" s="1"/>
  <c r="Q8"/>
  <c r="P8" s="1"/>
  <c r="Q7"/>
  <c r="P7" s="1"/>
  <c r="V43" l="1"/>
  <c r="P43"/>
  <c r="V44"/>
  <c r="P44"/>
  <c r="V45"/>
  <c r="P45"/>
  <c r="V36"/>
  <c r="P36"/>
  <c r="V37"/>
  <c r="P37"/>
  <c r="V38"/>
  <c r="P38"/>
  <c r="V22"/>
  <c r="P22"/>
  <c r="V23"/>
  <c r="P23"/>
  <c r="V24"/>
  <c r="P24"/>
  <c r="V29"/>
  <c r="P29"/>
  <c r="V30"/>
  <c r="P30"/>
  <c r="V31"/>
  <c r="P31"/>
  <c r="V7"/>
</calcChain>
</file>

<file path=xl/sharedStrings.xml><?xml version="1.0" encoding="utf-8"?>
<sst xmlns="http://schemas.openxmlformats.org/spreadsheetml/2006/main" count="306" uniqueCount="94">
  <si>
    <t>Match n°</t>
  </si>
  <si>
    <t>Data</t>
  </si>
  <si>
    <t>ven 10-06-2016</t>
  </si>
  <si>
    <t>Ora</t>
  </si>
  <si>
    <t>Romania</t>
  </si>
  <si>
    <t>Stade de France, Saint-Denis</t>
  </si>
  <si>
    <t>Albania</t>
  </si>
  <si>
    <t>Stade Bollaert-Delelis, Lens Agglo</t>
  </si>
  <si>
    <t>Russia</t>
  </si>
  <si>
    <t>Austria</t>
  </si>
  <si>
    <t>Stade Geoffroy Guichard, Saint-Etienne</t>
  </si>
  <si>
    <t>Stade de Bordeaux, Bordeaux</t>
  </si>
  <si>
    <t>Luogo</t>
  </si>
  <si>
    <t>Stade Velodrome, Marsiglia</t>
  </si>
  <si>
    <t>Parc des Princes, Parigi</t>
  </si>
  <si>
    <t>Stade de Nice, Nizza</t>
  </si>
  <si>
    <t xml:space="preserve">Stade Pierre Mauroy, Lille </t>
  </si>
  <si>
    <t>Stadium de Toulouse, Tolosa</t>
  </si>
  <si>
    <t>Stade de Lyon, Lione</t>
  </si>
  <si>
    <t>Francia</t>
  </si>
  <si>
    <t>Svizzera</t>
  </si>
  <si>
    <t>Galles</t>
  </si>
  <si>
    <t>Inghilterra</t>
  </si>
  <si>
    <t>Turchia</t>
  </si>
  <si>
    <t>Polonia</t>
  </si>
  <si>
    <t>Germania</t>
  </si>
  <si>
    <t>Spagna</t>
  </si>
  <si>
    <t>Irlanda</t>
  </si>
  <si>
    <t>Belgio</t>
  </si>
  <si>
    <t>Portogallo</t>
  </si>
  <si>
    <t>Ucraina</t>
  </si>
  <si>
    <t>Italia</t>
  </si>
  <si>
    <t>Rep. Ceca</t>
  </si>
  <si>
    <t>Islanda</t>
  </si>
  <si>
    <t>Slovacchia</t>
  </si>
  <si>
    <t>Croazia</t>
  </si>
  <si>
    <t>Ungheria</t>
  </si>
  <si>
    <t>Svezia</t>
  </si>
  <si>
    <t>Irlanda del Nord</t>
  </si>
  <si>
    <t>Gruppo</t>
  </si>
  <si>
    <t>squadra A</t>
  </si>
  <si>
    <t>gol A</t>
  </si>
  <si>
    <t>gol B</t>
  </si>
  <si>
    <t>squadra B</t>
  </si>
  <si>
    <t>A</t>
  </si>
  <si>
    <t>B</t>
  </si>
  <si>
    <t>V</t>
  </si>
  <si>
    <t>P</t>
  </si>
  <si>
    <t>N</t>
  </si>
  <si>
    <t>D</t>
  </si>
  <si>
    <t>C</t>
  </si>
  <si>
    <t>E</t>
  </si>
  <si>
    <t>F</t>
  </si>
  <si>
    <t>posiz.</t>
  </si>
  <si>
    <t>squadra</t>
  </si>
  <si>
    <t>punti</t>
  </si>
  <si>
    <t>PG</t>
  </si>
  <si>
    <t>GF</t>
  </si>
  <si>
    <t>GS</t>
  </si>
  <si>
    <t>DR</t>
  </si>
  <si>
    <t>FRANCIA</t>
  </si>
  <si>
    <t>ALBANIA</t>
  </si>
  <si>
    <t>ROMANIA</t>
  </si>
  <si>
    <t>SVIZZERA</t>
  </si>
  <si>
    <t>GALLES</t>
  </si>
  <si>
    <t>SLOVACCHIA</t>
  </si>
  <si>
    <t>RUSSIA</t>
  </si>
  <si>
    <t>INGHILTERRA</t>
  </si>
  <si>
    <t>POLONIA</t>
  </si>
  <si>
    <t>IRLANDA DEL NORD</t>
  </si>
  <si>
    <t>GERMANIA</t>
  </si>
  <si>
    <t>UCRAINA</t>
  </si>
  <si>
    <t>SPAGNA</t>
  </si>
  <si>
    <t>REPUBBLICA CECA</t>
  </si>
  <si>
    <t>TURCHIA</t>
  </si>
  <si>
    <t>CROAZIA</t>
  </si>
  <si>
    <t>ITALIA</t>
  </si>
  <si>
    <t>IRLANDA</t>
  </si>
  <si>
    <t>BELGIO</t>
  </si>
  <si>
    <t>SVEZIA</t>
  </si>
  <si>
    <t>ISLANDA</t>
  </si>
  <si>
    <t>AUSTRIA</t>
  </si>
  <si>
    <t>UNGHERIA</t>
  </si>
  <si>
    <t>PORTOGALLO</t>
  </si>
  <si>
    <t>GRUPPO A</t>
  </si>
  <si>
    <t>GRUPPO B</t>
  </si>
  <si>
    <t>GRUPPO C</t>
  </si>
  <si>
    <t>GRUPPO D</t>
  </si>
  <si>
    <t>GRUPPO E</t>
  </si>
  <si>
    <t>GRUPPO F</t>
  </si>
  <si>
    <t>PUNTI</t>
  </si>
  <si>
    <t>AIUTO</t>
  </si>
  <si>
    <t>OTTAVI  DI  FINALE</t>
  </si>
  <si>
    <t>EURO  2016</t>
  </si>
</sst>
</file>

<file path=xl/styles.xml><?xml version="1.0" encoding="utf-8"?>
<styleSheet xmlns="http://schemas.openxmlformats.org/spreadsheetml/2006/main">
  <numFmts count="5">
    <numFmt numFmtId="44" formatCode="_-&quot;€&quot;\ * #,##0.00_-;\-&quot;€&quot;\ * #,##0.00_-;_-&quot;€&quot;\ * &quot;-&quot;??_-;_-@_-"/>
    <numFmt numFmtId="43" formatCode="_-* #,##0.00_-;\-* #,##0.00_-;_-* &quot;-&quot;??_-;_-@_-"/>
    <numFmt numFmtId="164" formatCode="h:mm;@"/>
    <numFmt numFmtId="165" formatCode="ddd\ dd\-mm\-yyyy"/>
    <numFmt numFmtId="166" formatCode="dd\ dd\-mm\-yyyy"/>
  </numFmts>
  <fonts count="15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Calibri"/>
      <family val="2"/>
      <scheme val="minor"/>
    </font>
    <font>
      <b/>
      <sz val="10"/>
      <color rgb="FF0033CC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9"/>
      <color theme="1"/>
      <name val="Calibri"/>
      <family val="2"/>
    </font>
    <font>
      <b/>
      <sz val="12"/>
      <color rgb="FFFF0000"/>
      <name val="Calibri"/>
      <family val="2"/>
    </font>
    <font>
      <sz val="12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1D6"/>
        <bgColor indexed="64"/>
      </patternFill>
    </fill>
    <fill>
      <patternFill patternType="solid">
        <fgColor rgb="FFFFE79B"/>
        <bgColor indexed="64"/>
      </patternFill>
    </fill>
    <fill>
      <patternFill patternType="solid">
        <fgColor rgb="FF6FEF9A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44" fontId="1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  <xf numFmtId="0" fontId="5" fillId="2" borderId="1" applyNumberFormat="0" applyAlignment="0" applyProtection="0"/>
    <xf numFmtId="0" fontId="2" fillId="3" borderId="2" applyNumberFormat="0" applyAlignment="0" applyProtection="0"/>
    <xf numFmtId="43" fontId="3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4" fillId="0" borderId="0" xfId="3" applyFont="1" applyBorder="1" applyAlignment="1" applyProtection="1">
      <alignment vertical="center"/>
      <protection hidden="1"/>
    </xf>
    <xf numFmtId="0" fontId="4" fillId="0" borderId="0" xfId="3" applyFont="1" applyBorder="1" applyAlignment="1" applyProtection="1">
      <alignment horizontal="right" vertical="center"/>
      <protection hidden="1"/>
    </xf>
    <xf numFmtId="0" fontId="11" fillId="4" borderId="3" xfId="0" applyFont="1" applyFill="1" applyBorder="1" applyAlignment="1">
      <alignment horizontal="center"/>
    </xf>
    <xf numFmtId="0" fontId="0" fillId="0" borderId="3" xfId="0" applyBorder="1"/>
    <xf numFmtId="0" fontId="1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13" fillId="0" borderId="0" xfId="0" applyFont="1" applyAlignment="1">
      <alignment horizontal="centerContinuous"/>
    </xf>
    <xf numFmtId="0" fontId="14" fillId="0" borderId="0" xfId="0" applyFont="1" applyAlignment="1">
      <alignment horizontal="centerContinuous"/>
    </xf>
    <xf numFmtId="0" fontId="9" fillId="0" borderId="3" xfId="0" applyFont="1" applyBorder="1" applyAlignment="1">
      <alignment horizontal="center"/>
    </xf>
    <xf numFmtId="166" fontId="0" fillId="0" borderId="3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3" xfId="3" applyFont="1" applyBorder="1" applyAlignment="1" applyProtection="1">
      <alignment vertical="center"/>
      <protection hidden="1"/>
    </xf>
    <xf numFmtId="0" fontId="8" fillId="0" borderId="3" xfId="3" applyFont="1" applyBorder="1" applyAlignment="1" applyProtection="1">
      <alignment horizontal="center" vertical="center"/>
      <protection hidden="1"/>
    </xf>
    <xf numFmtId="0" fontId="4" fillId="0" borderId="3" xfId="3" applyFont="1" applyBorder="1" applyAlignment="1" applyProtection="1">
      <alignment horizontal="center" vertical="center"/>
      <protection hidden="1"/>
    </xf>
    <xf numFmtId="165" fontId="0" fillId="0" borderId="3" xfId="0" applyNumberFormat="1" applyBorder="1" applyAlignment="1">
      <alignment horizontal="center"/>
    </xf>
    <xf numFmtId="0" fontId="0" fillId="5" borderId="0" xfId="0" applyFill="1" applyAlignment="1">
      <alignment horizontal="centerContinuous"/>
    </xf>
    <xf numFmtId="0" fontId="11" fillId="5" borderId="0" xfId="0" applyFont="1" applyFill="1" applyAlignment="1">
      <alignment horizontal="centerContinuous"/>
    </xf>
    <xf numFmtId="0" fontId="0" fillId="6" borderId="0" xfId="0" applyFill="1" applyAlignment="1">
      <alignment horizontal="centerContinuous"/>
    </xf>
    <xf numFmtId="0" fontId="11" fillId="6" borderId="0" xfId="0" applyFont="1" applyFill="1" applyAlignment="1">
      <alignment horizontal="centerContinuous"/>
    </xf>
    <xf numFmtId="0" fontId="0" fillId="7" borderId="0" xfId="0" applyFill="1" applyAlignment="1">
      <alignment horizontal="centerContinuous"/>
    </xf>
    <xf numFmtId="0" fontId="11" fillId="7" borderId="0" xfId="0" applyFont="1" applyFill="1" applyAlignment="1">
      <alignment horizontal="centerContinuous"/>
    </xf>
    <xf numFmtId="0" fontId="11" fillId="5" borderId="3" xfId="0" applyFont="1" applyFill="1" applyBorder="1" applyAlignment="1">
      <alignment horizontal="center"/>
    </xf>
    <xf numFmtId="0" fontId="11" fillId="6" borderId="3" xfId="0" applyFont="1" applyFill="1" applyBorder="1" applyAlignment="1">
      <alignment horizontal="center"/>
    </xf>
    <xf numFmtId="0" fontId="11" fillId="7" borderId="3" xfId="0" applyFont="1" applyFill="1" applyBorder="1" applyAlignment="1">
      <alignment horizontal="center"/>
    </xf>
    <xf numFmtId="0" fontId="0" fillId="8" borderId="0" xfId="0" applyFill="1" applyAlignment="1">
      <alignment horizontal="centerContinuous"/>
    </xf>
    <xf numFmtId="0" fontId="11" fillId="8" borderId="0" xfId="0" applyFont="1" applyFill="1" applyAlignment="1">
      <alignment horizontal="centerContinuous"/>
    </xf>
    <xf numFmtId="0" fontId="0" fillId="8" borderId="3" xfId="0" applyFill="1" applyBorder="1" applyAlignment="1">
      <alignment horizontal="center"/>
    </xf>
    <xf numFmtId="0" fontId="11" fillId="8" borderId="3" xfId="0" applyFont="1" applyFill="1" applyBorder="1" applyAlignment="1">
      <alignment horizontal="center"/>
    </xf>
    <xf numFmtId="0" fontId="0" fillId="9" borderId="0" xfId="0" applyFill="1" applyAlignment="1">
      <alignment horizontal="centerContinuous"/>
    </xf>
    <xf numFmtId="0" fontId="11" fillId="9" borderId="0" xfId="0" applyFont="1" applyFill="1" applyAlignment="1">
      <alignment horizontal="centerContinuous"/>
    </xf>
    <xf numFmtId="0" fontId="0" fillId="9" borderId="3" xfId="0" applyFill="1" applyBorder="1" applyAlignment="1">
      <alignment horizontal="center"/>
    </xf>
    <xf numFmtId="0" fontId="11" fillId="9" borderId="3" xfId="0" quotePrefix="1" applyFont="1" applyFill="1" applyBorder="1" applyAlignment="1">
      <alignment horizontal="center" vertical="center"/>
    </xf>
    <xf numFmtId="0" fontId="0" fillId="9" borderId="3" xfId="0" quotePrefix="1" applyFill="1" applyBorder="1" applyAlignment="1">
      <alignment horizontal="center" vertical="center"/>
    </xf>
    <xf numFmtId="0" fontId="0" fillId="10" borderId="0" xfId="0" applyFill="1" applyAlignment="1">
      <alignment horizontal="centerContinuous"/>
    </xf>
    <xf numFmtId="0" fontId="11" fillId="10" borderId="0" xfId="0" applyFont="1" applyFill="1" applyAlignment="1">
      <alignment horizontal="centerContinuous"/>
    </xf>
    <xf numFmtId="0" fontId="0" fillId="10" borderId="3" xfId="0" applyFill="1" applyBorder="1" applyAlignment="1">
      <alignment horizontal="center"/>
    </xf>
    <xf numFmtId="0" fontId="11" fillId="10" borderId="3" xfId="0" applyFont="1" applyFill="1" applyBorder="1" applyAlignment="1">
      <alignment horizontal="center"/>
    </xf>
  </cellXfs>
  <cellStyles count="10">
    <cellStyle name="Cella da controllare 2" xfId="6"/>
    <cellStyle name="Collegamento ipertestuale 2" xfId="8"/>
    <cellStyle name="Input 2" xfId="5"/>
    <cellStyle name="Migliaia 2" xfId="7"/>
    <cellStyle name="Normale" xfId="0" builtinId="0"/>
    <cellStyle name="Normale 2" xfId="3"/>
    <cellStyle name="Normale 3" xfId="1"/>
    <cellStyle name="Normale 4" xfId="9"/>
    <cellStyle name="Percentuale 2" xfId="4"/>
    <cellStyle name="Valuta 2" xfId="2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6FEF9A"/>
      <color rgb="FFFFE79B"/>
      <color rgb="FFFFC1D6"/>
      <color rgb="FFFF6699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erenissima%202001/2001-%20Calendario%20e%20Classifica_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ISULTATI"/>
      <sheetName val="CLASSIFICA GENERALE"/>
      <sheetName val="TABELLA PARTITE"/>
      <sheetName val="Foglio1"/>
      <sheetName val="Presenze portieri"/>
      <sheetName val="Tornei 2001"/>
    </sheetNames>
    <sheetDataSet>
      <sheetData sheetId="0">
        <row r="6">
          <cell r="B6" t="str">
            <v>BASE 96</v>
          </cell>
          <cell r="C6" t="str">
            <v>SERENISSIMA S. PIO X</v>
          </cell>
          <cell r="D6">
            <v>3</v>
          </cell>
          <cell r="E6">
            <v>2</v>
          </cell>
        </row>
        <row r="7">
          <cell r="B7" t="str">
            <v>COLICODERVIESE</v>
          </cell>
          <cell r="C7" t="str">
            <v>OGGIONO</v>
          </cell>
          <cell r="D7">
            <v>0</v>
          </cell>
          <cell r="E7">
            <v>0</v>
          </cell>
        </row>
        <row r="8">
          <cell r="B8" t="str">
            <v>LOMBARDIA 1</v>
          </cell>
          <cell r="C8" t="str">
            <v>SONDRIO</v>
          </cell>
          <cell r="D8">
            <v>0</v>
          </cell>
          <cell r="E8">
            <v>1</v>
          </cell>
        </row>
        <row r="9">
          <cell r="B9" t="str">
            <v>LUCIANO MANARA</v>
          </cell>
          <cell r="C9" t="str">
            <v>FOLGORE CARATESE</v>
          </cell>
          <cell r="D9">
            <v>1</v>
          </cell>
          <cell r="E9">
            <v>0</v>
          </cell>
        </row>
        <row r="10">
          <cell r="B10" t="str">
            <v>OLGINATESE</v>
          </cell>
          <cell r="C10" t="str">
            <v>CINISELLO</v>
          </cell>
          <cell r="D10">
            <v>9</v>
          </cell>
          <cell r="E10">
            <v>0</v>
          </cell>
        </row>
        <row r="11">
          <cell r="B11" t="str">
            <v>PRO SESTO</v>
          </cell>
          <cell r="C11" t="str">
            <v>BRESSO CALCIO</v>
          </cell>
          <cell r="D11">
            <v>1</v>
          </cell>
          <cell r="E11">
            <v>1</v>
          </cell>
        </row>
        <row r="12">
          <cell r="B12" t="str">
            <v>VIS NOVA</v>
          </cell>
          <cell r="C12" t="str">
            <v>ARDISCI E SPERA</v>
          </cell>
          <cell r="D12">
            <v>5</v>
          </cell>
          <cell r="E12">
            <v>1</v>
          </cell>
        </row>
        <row r="13">
          <cell r="B13" t="str">
            <v>SEREGNO</v>
          </cell>
          <cell r="C13" t="str">
            <v>ARCELLASCO</v>
          </cell>
          <cell r="D13">
            <v>5</v>
          </cell>
          <cell r="E13">
            <v>1</v>
          </cell>
        </row>
        <row r="14">
          <cell r="B14" t="str">
            <v>ARCELLASCO</v>
          </cell>
          <cell r="C14" t="str">
            <v>LOMBARDIA 1</v>
          </cell>
          <cell r="D14">
            <v>0</v>
          </cell>
          <cell r="E14">
            <v>2</v>
          </cell>
        </row>
        <row r="15">
          <cell r="B15" t="str">
            <v>ARDISCI E SPERA</v>
          </cell>
          <cell r="C15" t="str">
            <v>SEREGNO</v>
          </cell>
          <cell r="D15">
            <v>1</v>
          </cell>
          <cell r="E15">
            <v>2</v>
          </cell>
        </row>
        <row r="16">
          <cell r="B16" t="str">
            <v>BRESSO CALCIO</v>
          </cell>
          <cell r="C16" t="str">
            <v>VIS NOVA</v>
          </cell>
          <cell r="D16">
            <v>0</v>
          </cell>
          <cell r="E16">
            <v>1</v>
          </cell>
        </row>
        <row r="17">
          <cell r="B17" t="str">
            <v>CINISELLO</v>
          </cell>
          <cell r="C17" t="str">
            <v>PRO SESTO</v>
          </cell>
          <cell r="D17">
            <v>0</v>
          </cell>
          <cell r="E17">
            <v>2</v>
          </cell>
        </row>
        <row r="18">
          <cell r="B18" t="str">
            <v>FOLGORE CARATESE</v>
          </cell>
          <cell r="C18" t="str">
            <v>BASE 96</v>
          </cell>
          <cell r="D18">
            <v>2</v>
          </cell>
          <cell r="E18">
            <v>2</v>
          </cell>
        </row>
        <row r="19">
          <cell r="B19" t="str">
            <v>OGGIONO</v>
          </cell>
          <cell r="C19" t="str">
            <v>LUCIANO MANARA</v>
          </cell>
          <cell r="D19">
            <v>1</v>
          </cell>
          <cell r="E19">
            <v>1</v>
          </cell>
        </row>
        <row r="20">
          <cell r="B20" t="str">
            <v>SERENISSIMA S. PIO X</v>
          </cell>
          <cell r="C20" t="str">
            <v>OLGINATESE</v>
          </cell>
          <cell r="D20">
            <v>2</v>
          </cell>
          <cell r="E20">
            <v>5</v>
          </cell>
        </row>
        <row r="21">
          <cell r="B21" t="str">
            <v>SONDRIO</v>
          </cell>
          <cell r="C21" t="str">
            <v>COLICODERVIESE</v>
          </cell>
          <cell r="D21">
            <v>2</v>
          </cell>
          <cell r="E21">
            <v>0</v>
          </cell>
        </row>
        <row r="22">
          <cell r="B22" t="str">
            <v>ARCELLASCO</v>
          </cell>
          <cell r="C22" t="str">
            <v>SONDRIO</v>
          </cell>
          <cell r="D22">
            <v>1</v>
          </cell>
          <cell r="E22">
            <v>5</v>
          </cell>
        </row>
        <row r="23">
          <cell r="B23" t="str">
            <v>BASE 96</v>
          </cell>
          <cell r="C23" t="str">
            <v>OGGIONO</v>
          </cell>
          <cell r="D23">
            <v>2</v>
          </cell>
          <cell r="E23">
            <v>0</v>
          </cell>
        </row>
        <row r="24">
          <cell r="B24" t="str">
            <v>LOMBARDIA 1</v>
          </cell>
          <cell r="C24" t="str">
            <v>ARDISCI E SPERA</v>
          </cell>
          <cell r="D24">
            <v>1</v>
          </cell>
          <cell r="E24">
            <v>0</v>
          </cell>
        </row>
        <row r="25">
          <cell r="B25" t="str">
            <v>LUCIANO MANARA</v>
          </cell>
          <cell r="C25" t="str">
            <v>COLICODERVIESE</v>
          </cell>
          <cell r="D25">
            <v>4</v>
          </cell>
          <cell r="E25">
            <v>0</v>
          </cell>
        </row>
        <row r="26">
          <cell r="B26" t="str">
            <v>OLGINATESE</v>
          </cell>
          <cell r="C26" t="str">
            <v>FOLGORE CARATESE</v>
          </cell>
          <cell r="D26">
            <v>1</v>
          </cell>
          <cell r="E26">
            <v>0</v>
          </cell>
        </row>
        <row r="27">
          <cell r="B27" t="str">
            <v>PRO SESTO</v>
          </cell>
          <cell r="C27" t="str">
            <v>SERENISSIMA S. PIO X</v>
          </cell>
          <cell r="D27">
            <v>7</v>
          </cell>
          <cell r="E27">
            <v>0</v>
          </cell>
        </row>
        <row r="28">
          <cell r="B28" t="str">
            <v>VIS NOVA</v>
          </cell>
          <cell r="C28" t="str">
            <v>CINISELLO</v>
          </cell>
          <cell r="D28">
            <v>6</v>
          </cell>
          <cell r="E28">
            <v>0</v>
          </cell>
        </row>
        <row r="29">
          <cell r="B29" t="str">
            <v>SEREGNO</v>
          </cell>
          <cell r="C29" t="str">
            <v>BRESSO CALCIO</v>
          </cell>
          <cell r="D29">
            <v>1</v>
          </cell>
          <cell r="E29">
            <v>1</v>
          </cell>
        </row>
        <row r="30">
          <cell r="B30" t="str">
            <v>ARDISCI E SPERA</v>
          </cell>
          <cell r="C30" t="str">
            <v>ARCELLASCO</v>
          </cell>
          <cell r="D30">
            <v>2</v>
          </cell>
          <cell r="E30">
            <v>4</v>
          </cell>
        </row>
        <row r="31">
          <cell r="B31" t="str">
            <v>BRESSO CALCIO</v>
          </cell>
          <cell r="C31" t="str">
            <v>LOMBARDIA 1</v>
          </cell>
          <cell r="D31">
            <v>1</v>
          </cell>
          <cell r="E31">
            <v>1</v>
          </cell>
        </row>
        <row r="32">
          <cell r="B32" t="str">
            <v>CINISELLO</v>
          </cell>
          <cell r="C32" t="str">
            <v>SEREGNO</v>
          </cell>
          <cell r="D32">
            <v>0</v>
          </cell>
          <cell r="E32">
            <v>1</v>
          </cell>
        </row>
        <row r="33">
          <cell r="B33" t="str">
            <v>COLICODERVIESE</v>
          </cell>
          <cell r="C33" t="str">
            <v>BASE 96</v>
          </cell>
          <cell r="D33">
            <v>1</v>
          </cell>
          <cell r="E33">
            <v>1</v>
          </cell>
        </row>
        <row r="34">
          <cell r="B34" t="str">
            <v>FOLGORE CARATESE</v>
          </cell>
          <cell r="C34" t="str">
            <v>PRO SESTO</v>
          </cell>
          <cell r="D34">
            <v>0</v>
          </cell>
          <cell r="E34">
            <v>0</v>
          </cell>
        </row>
        <row r="35">
          <cell r="B35" t="str">
            <v>OGGIONO</v>
          </cell>
          <cell r="C35" t="str">
            <v>OLGINATESE</v>
          </cell>
          <cell r="D35">
            <v>0</v>
          </cell>
          <cell r="E35">
            <v>4</v>
          </cell>
        </row>
        <row r="36">
          <cell r="B36" t="str">
            <v>SERENISSIMA S. PIO X</v>
          </cell>
          <cell r="C36" t="str">
            <v>VIS NOVA</v>
          </cell>
          <cell r="D36">
            <v>0</v>
          </cell>
          <cell r="E36">
            <v>4</v>
          </cell>
        </row>
        <row r="37">
          <cell r="B37" t="str">
            <v>SONDRIO</v>
          </cell>
          <cell r="C37" t="str">
            <v>LUCIANO MANARA</v>
          </cell>
          <cell r="D37">
            <v>5</v>
          </cell>
          <cell r="E37">
            <v>4</v>
          </cell>
        </row>
        <row r="38">
          <cell r="B38" t="str">
            <v>ARCELLASCO</v>
          </cell>
          <cell r="C38" t="str">
            <v>BRESSO CALCIO</v>
          </cell>
          <cell r="D38">
            <v>1</v>
          </cell>
          <cell r="E38">
            <v>4</v>
          </cell>
        </row>
        <row r="39">
          <cell r="B39" t="str">
            <v>ARDISCI E SPERA</v>
          </cell>
          <cell r="C39" t="str">
            <v>SONDRIO</v>
          </cell>
          <cell r="D39">
            <v>4</v>
          </cell>
          <cell r="E39">
            <v>2</v>
          </cell>
        </row>
        <row r="40">
          <cell r="B40" t="str">
            <v>BASE 96</v>
          </cell>
          <cell r="C40" t="str">
            <v>LUCIANO MANARA</v>
          </cell>
          <cell r="D40">
            <v>2</v>
          </cell>
          <cell r="E40">
            <v>2</v>
          </cell>
        </row>
        <row r="41">
          <cell r="B41" t="str">
            <v>LOMBARDIA 1</v>
          </cell>
          <cell r="C41" t="str">
            <v>CINISELLO</v>
          </cell>
          <cell r="D41">
            <v>1</v>
          </cell>
          <cell r="E41">
            <v>0</v>
          </cell>
        </row>
        <row r="42">
          <cell r="B42" t="str">
            <v>OLGINATESE</v>
          </cell>
          <cell r="C42" t="str">
            <v>COLICODERVIESE</v>
          </cell>
          <cell r="D42">
            <v>1</v>
          </cell>
          <cell r="E42">
            <v>0</v>
          </cell>
        </row>
        <row r="43">
          <cell r="B43" t="str">
            <v>PRO SESTO</v>
          </cell>
          <cell r="C43" t="str">
            <v>OGGIONO</v>
          </cell>
          <cell r="D43">
            <v>5</v>
          </cell>
          <cell r="E43">
            <v>0</v>
          </cell>
        </row>
        <row r="44">
          <cell r="B44" t="str">
            <v>VIS NOVA</v>
          </cell>
          <cell r="C44" t="str">
            <v>FOLGORE CARATESE</v>
          </cell>
          <cell r="D44">
            <v>4</v>
          </cell>
          <cell r="E44">
            <v>0</v>
          </cell>
        </row>
        <row r="45">
          <cell r="B45" t="str">
            <v>SEREGNO</v>
          </cell>
          <cell r="C45" t="str">
            <v>SERENISSIMA S. PIO X</v>
          </cell>
          <cell r="D45">
            <v>0</v>
          </cell>
          <cell r="E45">
            <v>2</v>
          </cell>
        </row>
        <row r="46">
          <cell r="B46" t="str">
            <v>BRESSO CALCIO</v>
          </cell>
          <cell r="C46" t="str">
            <v>ARDISCI E SPERA</v>
          </cell>
          <cell r="D46">
            <v>2</v>
          </cell>
          <cell r="E46">
            <v>2</v>
          </cell>
        </row>
        <row r="47">
          <cell r="B47" t="str">
            <v>CINISELLO</v>
          </cell>
          <cell r="C47" t="str">
            <v>ARCELLASCO</v>
          </cell>
          <cell r="D47">
            <v>2</v>
          </cell>
          <cell r="E47">
            <v>1</v>
          </cell>
        </row>
        <row r="48">
          <cell r="B48" t="str">
            <v>COLICODERVIESE</v>
          </cell>
          <cell r="C48" t="str">
            <v>PRO SESTO</v>
          </cell>
          <cell r="D48">
            <v>1</v>
          </cell>
          <cell r="E48">
            <v>0</v>
          </cell>
        </row>
        <row r="49">
          <cell r="B49" t="str">
            <v>FOLGORE CARATESE</v>
          </cell>
          <cell r="C49" t="str">
            <v>SEREGNO</v>
          </cell>
          <cell r="D49">
            <v>2</v>
          </cell>
          <cell r="E49">
            <v>2</v>
          </cell>
        </row>
        <row r="50">
          <cell r="B50" t="str">
            <v>LUCIANO MANARA</v>
          </cell>
          <cell r="C50" t="str">
            <v>OLGINATESE</v>
          </cell>
          <cell r="D50">
            <v>3</v>
          </cell>
          <cell r="E50">
            <v>0</v>
          </cell>
        </row>
        <row r="51">
          <cell r="B51" t="str">
            <v>OGGIONO</v>
          </cell>
          <cell r="C51" t="str">
            <v>VIS NOVA</v>
          </cell>
          <cell r="D51">
            <v>1</v>
          </cell>
          <cell r="E51">
            <v>6</v>
          </cell>
        </row>
        <row r="52">
          <cell r="B52" t="str">
            <v>SERENISSIMA S. PIO X</v>
          </cell>
          <cell r="C52" t="str">
            <v>LOMBARDIA 1</v>
          </cell>
          <cell r="D52">
            <v>0</v>
          </cell>
          <cell r="E52">
            <v>2</v>
          </cell>
        </row>
        <row r="53">
          <cell r="B53" t="str">
            <v>SONDRIO</v>
          </cell>
          <cell r="C53" t="str">
            <v>BASE 96</v>
          </cell>
          <cell r="D53">
            <v>4</v>
          </cell>
          <cell r="E53">
            <v>1</v>
          </cell>
        </row>
        <row r="54">
          <cell r="B54" t="str">
            <v>ARCELLASCO</v>
          </cell>
          <cell r="C54" t="str">
            <v>SERENISSIMA S. PIO X</v>
          </cell>
          <cell r="D54">
            <v>0</v>
          </cell>
          <cell r="E54">
            <v>3</v>
          </cell>
        </row>
        <row r="55">
          <cell r="B55" t="str">
            <v>ARDISCI E SPERA</v>
          </cell>
          <cell r="C55" t="str">
            <v>CINISELLO</v>
          </cell>
          <cell r="D55">
            <v>0</v>
          </cell>
          <cell r="E55">
            <v>1</v>
          </cell>
        </row>
        <row r="56">
          <cell r="B56" t="str">
            <v>BRESSO CALCIO</v>
          </cell>
          <cell r="C56" t="str">
            <v>SONDRIO</v>
          </cell>
          <cell r="D56">
            <v>0</v>
          </cell>
          <cell r="E56">
            <v>0</v>
          </cell>
        </row>
        <row r="57">
          <cell r="B57" t="str">
            <v>LOMBARDIA 1</v>
          </cell>
          <cell r="C57" t="str">
            <v>FOLGORE CARATESE</v>
          </cell>
          <cell r="D57">
            <v>2</v>
          </cell>
          <cell r="E57">
            <v>1</v>
          </cell>
        </row>
        <row r="58">
          <cell r="B58" t="str">
            <v>OLGINATESE</v>
          </cell>
          <cell r="C58" t="str">
            <v>BASE 96</v>
          </cell>
          <cell r="D58">
            <v>3</v>
          </cell>
          <cell r="E58">
            <v>0</v>
          </cell>
        </row>
        <row r="59">
          <cell r="B59" t="str">
            <v>PRO SESTO</v>
          </cell>
          <cell r="C59" t="str">
            <v>LUCIANO MANARA</v>
          </cell>
          <cell r="D59">
            <v>2</v>
          </cell>
          <cell r="E59">
            <v>2</v>
          </cell>
        </row>
        <row r="60">
          <cell r="B60" t="str">
            <v>VIS NOVA</v>
          </cell>
          <cell r="C60" t="str">
            <v>COLICODERVIESE</v>
          </cell>
          <cell r="D60">
            <v>5</v>
          </cell>
          <cell r="E60">
            <v>0</v>
          </cell>
        </row>
        <row r="61">
          <cell r="B61" t="str">
            <v>SEREGNO</v>
          </cell>
          <cell r="C61" t="str">
            <v>OGGIONO</v>
          </cell>
          <cell r="D61">
            <v>7</v>
          </cell>
          <cell r="E61">
            <v>0</v>
          </cell>
        </row>
        <row r="62">
          <cell r="B62" t="str">
            <v>BASE 96</v>
          </cell>
          <cell r="C62" t="str">
            <v>PRO SESTO</v>
          </cell>
          <cell r="D62">
            <v>0</v>
          </cell>
          <cell r="E62">
            <v>4</v>
          </cell>
        </row>
        <row r="63">
          <cell r="B63" t="str">
            <v>CINISELLO</v>
          </cell>
          <cell r="C63" t="str">
            <v>BRESSO CALCIO</v>
          </cell>
          <cell r="D63">
            <v>1</v>
          </cell>
          <cell r="E63">
            <v>1</v>
          </cell>
        </row>
        <row r="64">
          <cell r="B64" t="str">
            <v>COLICODERVIESE</v>
          </cell>
          <cell r="C64" t="str">
            <v>SEREGNO</v>
          </cell>
          <cell r="D64">
            <v>0</v>
          </cell>
          <cell r="E64">
            <v>2</v>
          </cell>
        </row>
        <row r="65">
          <cell r="B65" t="str">
            <v>FOLGORE CARATESE</v>
          </cell>
          <cell r="C65" t="str">
            <v>ARCELLASCO</v>
          </cell>
          <cell r="D65">
            <v>3</v>
          </cell>
          <cell r="E65">
            <v>3</v>
          </cell>
        </row>
        <row r="66">
          <cell r="B66" t="str">
            <v>LUCIANO MANARA</v>
          </cell>
          <cell r="C66" t="str">
            <v>VIS NOVA</v>
          </cell>
          <cell r="D66">
            <v>0</v>
          </cell>
          <cell r="E66">
            <v>1</v>
          </cell>
        </row>
        <row r="67">
          <cell r="B67" t="str">
            <v>OGGIONO</v>
          </cell>
          <cell r="C67" t="str">
            <v>LOMBARDIA 1</v>
          </cell>
          <cell r="D67">
            <v>0</v>
          </cell>
          <cell r="E67">
            <v>1</v>
          </cell>
        </row>
        <row r="68">
          <cell r="B68" t="str">
            <v>SERENISSIMA S. PIO X</v>
          </cell>
          <cell r="C68" t="str">
            <v>ARDISCI E SPERA</v>
          </cell>
          <cell r="D68">
            <v>1</v>
          </cell>
          <cell r="E68">
            <v>3</v>
          </cell>
        </row>
        <row r="69">
          <cell r="B69" t="str">
            <v>SONDRIO</v>
          </cell>
          <cell r="C69" t="str">
            <v>OLGINATESE</v>
          </cell>
          <cell r="D69">
            <v>3</v>
          </cell>
          <cell r="E69">
            <v>2</v>
          </cell>
        </row>
        <row r="70">
          <cell r="B70" t="str">
            <v>ARCELLASCO</v>
          </cell>
          <cell r="C70" t="str">
            <v>OGGIONO</v>
          </cell>
          <cell r="D70">
            <v>1</v>
          </cell>
          <cell r="E70">
            <v>0</v>
          </cell>
        </row>
        <row r="71">
          <cell r="B71" t="str">
            <v>ARDISCI E SPERA</v>
          </cell>
          <cell r="C71" t="str">
            <v>FOLGORE CARATESE</v>
          </cell>
          <cell r="D71">
            <v>1</v>
          </cell>
          <cell r="E71">
            <v>1</v>
          </cell>
        </row>
        <row r="72">
          <cell r="B72" t="str">
            <v>BRESSO CALCIO</v>
          </cell>
          <cell r="C72" t="str">
            <v>SERENISSIMA S. PIO X</v>
          </cell>
          <cell r="D72">
            <v>1</v>
          </cell>
          <cell r="E72">
            <v>2</v>
          </cell>
        </row>
        <row r="73">
          <cell r="B73" t="str">
            <v>CINISELLO</v>
          </cell>
          <cell r="C73" t="str">
            <v>SONDRIO</v>
          </cell>
          <cell r="D73">
            <v>0</v>
          </cell>
          <cell r="E73">
            <v>5</v>
          </cell>
        </row>
        <row r="74">
          <cell r="B74" t="str">
            <v>LOMBARDIA 1</v>
          </cell>
          <cell r="C74" t="str">
            <v>COLICODERVIESE</v>
          </cell>
          <cell r="D74">
            <v>3</v>
          </cell>
          <cell r="E74">
            <v>0</v>
          </cell>
        </row>
        <row r="75">
          <cell r="B75" t="str">
            <v>PRO SESTO</v>
          </cell>
          <cell r="C75" t="str">
            <v>OLGINATESE</v>
          </cell>
          <cell r="D75">
            <v>2</v>
          </cell>
          <cell r="E75">
            <v>0</v>
          </cell>
        </row>
        <row r="76">
          <cell r="B76" t="str">
            <v>VIS NOVA</v>
          </cell>
          <cell r="C76" t="str">
            <v>BASE 96</v>
          </cell>
          <cell r="D76">
            <v>3</v>
          </cell>
          <cell r="E76">
            <v>0</v>
          </cell>
        </row>
        <row r="77">
          <cell r="B77" t="str">
            <v>SEREGNO</v>
          </cell>
          <cell r="C77" t="str">
            <v>LUCIANO MANARA</v>
          </cell>
          <cell r="D77">
            <v>2</v>
          </cell>
          <cell r="E77">
            <v>3</v>
          </cell>
        </row>
        <row r="78">
          <cell r="B78" t="str">
            <v>BASE 96</v>
          </cell>
          <cell r="C78" t="str">
            <v>SEREGNO</v>
          </cell>
          <cell r="D78">
            <v>1</v>
          </cell>
          <cell r="E78">
            <v>4</v>
          </cell>
        </row>
        <row r="79">
          <cell r="B79" t="str">
            <v>COLICODERVIESE</v>
          </cell>
          <cell r="C79" t="str">
            <v>ARCELLASCO</v>
          </cell>
          <cell r="D79">
            <v>2</v>
          </cell>
          <cell r="E79">
            <v>2</v>
          </cell>
        </row>
        <row r="80">
          <cell r="B80" t="str">
            <v>FOLGORE CARATESE</v>
          </cell>
          <cell r="C80" t="str">
            <v>BRESSO CALCIO</v>
          </cell>
          <cell r="D80">
            <v>2</v>
          </cell>
          <cell r="E80">
            <v>0</v>
          </cell>
        </row>
        <row r="81">
          <cell r="B81" t="str">
            <v>LUCIANO MANARA</v>
          </cell>
          <cell r="C81" t="str">
            <v>LOMBARDIA 1</v>
          </cell>
          <cell r="D81">
            <v>0</v>
          </cell>
          <cell r="E81">
            <v>2</v>
          </cell>
        </row>
        <row r="82">
          <cell r="B82" t="str">
            <v>OGGIONO</v>
          </cell>
          <cell r="C82" t="str">
            <v>ARDISCI E SPERA</v>
          </cell>
          <cell r="D82">
            <v>1</v>
          </cell>
          <cell r="E82">
            <v>3</v>
          </cell>
        </row>
        <row r="83">
          <cell r="B83" t="str">
            <v>OLGINATESE</v>
          </cell>
          <cell r="C83" t="str">
            <v>VIS NOVA</v>
          </cell>
          <cell r="D83">
            <v>2</v>
          </cell>
          <cell r="E83">
            <v>1</v>
          </cell>
        </row>
        <row r="84">
          <cell r="B84" t="str">
            <v>SERENISSIMA S. PIO X</v>
          </cell>
          <cell r="C84" t="str">
            <v>CINISELLO</v>
          </cell>
          <cell r="D84">
            <v>1</v>
          </cell>
          <cell r="E84">
            <v>1</v>
          </cell>
        </row>
        <row r="85">
          <cell r="B85" t="str">
            <v>SONDRIO</v>
          </cell>
          <cell r="C85" t="str">
            <v>PRO SESTO</v>
          </cell>
          <cell r="D85">
            <v>3</v>
          </cell>
          <cell r="E85">
            <v>3</v>
          </cell>
        </row>
        <row r="86">
          <cell r="B86" t="str">
            <v>ARCELLASCO</v>
          </cell>
          <cell r="C86" t="str">
            <v>LUCIANO MANARA</v>
          </cell>
          <cell r="D86">
            <v>4</v>
          </cell>
          <cell r="E86">
            <v>2</v>
          </cell>
        </row>
        <row r="87">
          <cell r="B87" t="str">
            <v>ARDISCI E SPERA</v>
          </cell>
          <cell r="C87" t="str">
            <v>COLICODERVIESE</v>
          </cell>
          <cell r="D87">
            <v>0</v>
          </cell>
          <cell r="E87">
            <v>0</v>
          </cell>
        </row>
        <row r="88">
          <cell r="B88" t="str">
            <v>BRESSO CALCIO</v>
          </cell>
          <cell r="C88" t="str">
            <v>OGGIONO</v>
          </cell>
          <cell r="D88">
            <v>2</v>
          </cell>
          <cell r="E88">
            <v>1</v>
          </cell>
        </row>
        <row r="89">
          <cell r="B89" t="str">
            <v>CINISELLO</v>
          </cell>
          <cell r="C89" t="str">
            <v>FOLGORE CARATESE</v>
          </cell>
          <cell r="D89">
            <v>1</v>
          </cell>
          <cell r="E89">
            <v>0</v>
          </cell>
        </row>
        <row r="90">
          <cell r="B90" t="str">
            <v>LOMBARDIA 1</v>
          </cell>
          <cell r="C90" t="str">
            <v>BASE 96</v>
          </cell>
          <cell r="D90">
            <v>2</v>
          </cell>
          <cell r="E90">
            <v>1</v>
          </cell>
        </row>
        <row r="91">
          <cell r="B91" t="str">
            <v>SERENISSIMA S. PIO X</v>
          </cell>
          <cell r="C91" t="str">
            <v>SONDRIO</v>
          </cell>
          <cell r="D91">
            <v>2</v>
          </cell>
          <cell r="E91">
            <v>2</v>
          </cell>
        </row>
        <row r="92">
          <cell r="B92" t="str">
            <v>VIS NOVA</v>
          </cell>
          <cell r="C92" t="str">
            <v>PRO SESTO</v>
          </cell>
          <cell r="D92">
            <v>2</v>
          </cell>
          <cell r="E92">
            <v>3</v>
          </cell>
        </row>
        <row r="93">
          <cell r="B93" t="str">
            <v>SEREGNO</v>
          </cell>
          <cell r="C93" t="str">
            <v>OLGINATESE</v>
          </cell>
          <cell r="D93">
            <v>1</v>
          </cell>
          <cell r="E93">
            <v>0</v>
          </cell>
        </row>
        <row r="94">
          <cell r="B94" t="str">
            <v>BASE 96</v>
          </cell>
          <cell r="C94" t="str">
            <v>ARCELLASCO</v>
          </cell>
          <cell r="D94">
            <v>0</v>
          </cell>
          <cell r="E94">
            <v>1</v>
          </cell>
        </row>
        <row r="95">
          <cell r="B95" t="str">
            <v>COLICODERVIESE</v>
          </cell>
          <cell r="C95" t="str">
            <v>BRESSO CALCIO</v>
          </cell>
          <cell r="D95">
            <v>2</v>
          </cell>
          <cell r="E95">
            <v>0</v>
          </cell>
        </row>
        <row r="96">
          <cell r="B96" t="str">
            <v>FOLGORE CARATESE</v>
          </cell>
          <cell r="C96" t="str">
            <v>SERENISSIMA S. PIO X</v>
          </cell>
          <cell r="D96">
            <v>2</v>
          </cell>
          <cell r="E96">
            <v>0</v>
          </cell>
        </row>
        <row r="97">
          <cell r="B97" t="str">
            <v>LUCIANO MANARA</v>
          </cell>
          <cell r="C97" t="str">
            <v>ARDISCI E SPERA</v>
          </cell>
          <cell r="D97">
            <v>2</v>
          </cell>
          <cell r="E97">
            <v>1</v>
          </cell>
        </row>
        <row r="98">
          <cell r="B98" t="str">
            <v>OGGIONO</v>
          </cell>
          <cell r="C98" t="str">
            <v>CINISELLO</v>
          </cell>
          <cell r="D98">
            <v>1</v>
          </cell>
          <cell r="E98">
            <v>2</v>
          </cell>
        </row>
        <row r="99">
          <cell r="B99" t="str">
            <v>OLGINATESE</v>
          </cell>
          <cell r="C99" t="str">
            <v>LOMBARDIA 1</v>
          </cell>
          <cell r="D99">
            <v>2</v>
          </cell>
          <cell r="E99">
            <v>0</v>
          </cell>
        </row>
        <row r="100">
          <cell r="B100" t="str">
            <v>PRO SESTO</v>
          </cell>
          <cell r="C100" t="str">
            <v>SEREGNO</v>
          </cell>
          <cell r="D100">
            <v>2</v>
          </cell>
          <cell r="E100">
            <v>2</v>
          </cell>
        </row>
        <row r="101">
          <cell r="B101" t="str">
            <v>SONDRIO</v>
          </cell>
          <cell r="C101" t="str">
            <v>VIS NOVA</v>
          </cell>
          <cell r="D101">
            <v>1</v>
          </cell>
          <cell r="E101">
            <v>1</v>
          </cell>
        </row>
        <row r="102">
          <cell r="B102" t="str">
            <v>ARCELLASCO</v>
          </cell>
          <cell r="C102" t="str">
            <v>OLGINATESE</v>
          </cell>
          <cell r="D102">
            <v>0</v>
          </cell>
          <cell r="E102">
            <v>4</v>
          </cell>
        </row>
        <row r="103">
          <cell r="B103" t="str">
            <v>ARDISCI E SPERA</v>
          </cell>
          <cell r="C103" t="str">
            <v>BASE 96</v>
          </cell>
          <cell r="D103">
            <v>0</v>
          </cell>
          <cell r="E103">
            <v>3</v>
          </cell>
        </row>
        <row r="104">
          <cell r="B104" t="str">
            <v>BRESSO CALCIO</v>
          </cell>
          <cell r="C104" t="str">
            <v>LUCIANO MANARA</v>
          </cell>
          <cell r="D104">
            <v>3</v>
          </cell>
          <cell r="E104">
            <v>1</v>
          </cell>
        </row>
        <row r="105">
          <cell r="B105" t="str">
            <v>CINISELLO</v>
          </cell>
          <cell r="C105" t="str">
            <v>COLICODERVIESE</v>
          </cell>
          <cell r="D105">
            <v>1</v>
          </cell>
          <cell r="E105">
            <v>1</v>
          </cell>
        </row>
        <row r="106">
          <cell r="B106" t="str">
            <v>FOLGORE CARATESE</v>
          </cell>
          <cell r="C106" t="str">
            <v>SONDRIO</v>
          </cell>
          <cell r="D106">
            <v>1</v>
          </cell>
          <cell r="E106">
            <v>4</v>
          </cell>
        </row>
        <row r="107">
          <cell r="B107" t="str">
            <v>LOMBARDIA 1</v>
          </cell>
          <cell r="C107" t="str">
            <v>PRO SESTO</v>
          </cell>
          <cell r="D107">
            <v>1</v>
          </cell>
          <cell r="E107">
            <v>3</v>
          </cell>
        </row>
        <row r="108">
          <cell r="B108" t="str">
            <v>SERENISSIMA S. PIO X</v>
          </cell>
          <cell r="C108" t="str">
            <v>OGGIONO</v>
          </cell>
          <cell r="D108">
            <v>2</v>
          </cell>
          <cell r="E108">
            <v>2</v>
          </cell>
        </row>
        <row r="109">
          <cell r="B109" t="str">
            <v>SEREGNO</v>
          </cell>
          <cell r="C109" t="str">
            <v>VIS NOVA</v>
          </cell>
          <cell r="D109">
            <v>1</v>
          </cell>
          <cell r="E109">
            <v>3</v>
          </cell>
        </row>
        <row r="110">
          <cell r="B110" t="str">
            <v>BASE 96</v>
          </cell>
          <cell r="C110" t="str">
            <v>BRESSO CALCIO</v>
          </cell>
          <cell r="D110">
            <v>0</v>
          </cell>
          <cell r="E110">
            <v>3</v>
          </cell>
        </row>
        <row r="111">
          <cell r="B111" t="str">
            <v>COLICODERVIESE</v>
          </cell>
          <cell r="C111" t="str">
            <v>SERENISSIMA S. PIO X</v>
          </cell>
          <cell r="D111">
            <v>0</v>
          </cell>
          <cell r="E111">
            <v>0</v>
          </cell>
        </row>
        <row r="112">
          <cell r="B112" t="str">
            <v>LUCIANO MANARA</v>
          </cell>
          <cell r="C112" t="str">
            <v>CINISELLO</v>
          </cell>
          <cell r="D112">
            <v>3</v>
          </cell>
          <cell r="E112">
            <v>0</v>
          </cell>
        </row>
        <row r="113">
          <cell r="B113" t="str">
            <v>OGGIONO</v>
          </cell>
          <cell r="C113" t="str">
            <v>FOLGORE CARATESE</v>
          </cell>
          <cell r="D113">
            <v>2</v>
          </cell>
          <cell r="E113">
            <v>4</v>
          </cell>
        </row>
        <row r="114">
          <cell r="B114" t="str">
            <v>OLGINATESE</v>
          </cell>
          <cell r="C114" t="str">
            <v>ARDISCI E SPERA</v>
          </cell>
          <cell r="D114">
            <v>7</v>
          </cell>
          <cell r="E114">
            <v>0</v>
          </cell>
        </row>
        <row r="115">
          <cell r="B115" t="str">
            <v>PRO SESTO</v>
          </cell>
          <cell r="C115" t="str">
            <v>ARCELLASCO</v>
          </cell>
          <cell r="D115">
            <v>4</v>
          </cell>
          <cell r="E115">
            <v>0</v>
          </cell>
        </row>
        <row r="116">
          <cell r="B116" t="str">
            <v>VIS NOVA</v>
          </cell>
          <cell r="C116" t="str">
            <v>LOMBARDIA 1</v>
          </cell>
          <cell r="D116">
            <v>0</v>
          </cell>
          <cell r="E116">
            <v>1</v>
          </cell>
        </row>
        <row r="117">
          <cell r="B117" t="str">
            <v>SEREGNO</v>
          </cell>
          <cell r="C117" t="str">
            <v>SONDRIO</v>
          </cell>
          <cell r="D117">
            <v>1</v>
          </cell>
          <cell r="E117">
            <v>2</v>
          </cell>
        </row>
        <row r="118">
          <cell r="B118" t="str">
            <v>ARCELLASCO</v>
          </cell>
          <cell r="C118" t="str">
            <v>VIS NOVA</v>
          </cell>
          <cell r="D118">
            <v>1</v>
          </cell>
          <cell r="E118">
            <v>3</v>
          </cell>
        </row>
        <row r="119">
          <cell r="B119" t="str">
            <v>ARDISCI E SPERA</v>
          </cell>
          <cell r="C119" t="str">
            <v>PRO SESTO</v>
          </cell>
          <cell r="D119">
            <v>0</v>
          </cell>
          <cell r="E119">
            <v>3</v>
          </cell>
        </row>
        <row r="120">
          <cell r="B120" t="str">
            <v>BRESSO CALCIO</v>
          </cell>
          <cell r="C120" t="str">
            <v>OLGINATESE</v>
          </cell>
          <cell r="D120">
            <v>2</v>
          </cell>
          <cell r="E120">
            <v>1</v>
          </cell>
        </row>
        <row r="121">
          <cell r="B121" t="str">
            <v>CINISELLO</v>
          </cell>
          <cell r="C121" t="str">
            <v>BASE 96</v>
          </cell>
          <cell r="D121">
            <v>0</v>
          </cell>
          <cell r="E121">
            <v>3</v>
          </cell>
        </row>
        <row r="122">
          <cell r="B122" t="str">
            <v>FOLGORE CARATESE</v>
          </cell>
          <cell r="C122" t="str">
            <v>COLICODERVIESE</v>
          </cell>
          <cell r="D122">
            <v>3</v>
          </cell>
          <cell r="E122">
            <v>2</v>
          </cell>
        </row>
        <row r="123">
          <cell r="B123" t="str">
            <v>LOMBARDIA 1</v>
          </cell>
          <cell r="C123" t="str">
            <v>SEREGNO</v>
          </cell>
          <cell r="D123">
            <v>1</v>
          </cell>
          <cell r="E123">
            <v>2</v>
          </cell>
        </row>
        <row r="124">
          <cell r="B124" t="str">
            <v>SERENISSIMA S. PIO X</v>
          </cell>
          <cell r="C124" t="str">
            <v>LUCIANO MANARA</v>
          </cell>
          <cell r="D124">
            <v>2</v>
          </cell>
          <cell r="E124">
            <v>2</v>
          </cell>
        </row>
        <row r="125">
          <cell r="B125" t="str">
            <v>SONDRIO</v>
          </cell>
          <cell r="C125" t="str">
            <v>OGGIONO</v>
          </cell>
          <cell r="D125">
            <v>4</v>
          </cell>
          <cell r="E125">
            <v>0</v>
          </cell>
        </row>
        <row r="126">
          <cell r="B126" t="str">
            <v>SERENISSIMA S. PIO X</v>
          </cell>
          <cell r="C126" t="str">
            <v>BASE 96</v>
          </cell>
          <cell r="D126">
            <v>2</v>
          </cell>
          <cell r="E126">
            <v>0</v>
          </cell>
        </row>
        <row r="127">
          <cell r="B127" t="str">
            <v>OGGIONO</v>
          </cell>
          <cell r="C127" t="str">
            <v>COLICODERVIESE</v>
          </cell>
          <cell r="D127">
            <v>0</v>
          </cell>
          <cell r="E127">
            <v>1</v>
          </cell>
        </row>
        <row r="128">
          <cell r="B128" t="str">
            <v>SONDRIO</v>
          </cell>
          <cell r="C128" t="str">
            <v>LOMBARDIA 1</v>
          </cell>
          <cell r="D128">
            <v>1</v>
          </cell>
          <cell r="E128">
            <v>1</v>
          </cell>
        </row>
        <row r="129">
          <cell r="B129" t="str">
            <v>FOLGORE CARATESE</v>
          </cell>
          <cell r="C129" t="str">
            <v>LUCIANO MANARA</v>
          </cell>
          <cell r="D129">
            <v>5</v>
          </cell>
          <cell r="E129">
            <v>2</v>
          </cell>
        </row>
        <row r="130">
          <cell r="B130" t="str">
            <v>CINISELLO</v>
          </cell>
          <cell r="C130" t="str">
            <v>OLGINATESE</v>
          </cell>
          <cell r="D130">
            <v>0</v>
          </cell>
          <cell r="E130">
            <v>4</v>
          </cell>
        </row>
        <row r="131">
          <cell r="B131" t="str">
            <v>BRESSO CALCIO</v>
          </cell>
          <cell r="C131" t="str">
            <v>PRO SESTO</v>
          </cell>
          <cell r="D131">
            <v>1</v>
          </cell>
          <cell r="E131">
            <v>2</v>
          </cell>
        </row>
        <row r="132">
          <cell r="B132" t="str">
            <v>ARDISCI E SPERA</v>
          </cell>
          <cell r="C132" t="str">
            <v>VIS NOVA</v>
          </cell>
          <cell r="D132">
            <v>0</v>
          </cell>
          <cell r="E132">
            <v>4</v>
          </cell>
        </row>
        <row r="133">
          <cell r="B133" t="str">
            <v>ARCELLASCO</v>
          </cell>
          <cell r="C133" t="str">
            <v>SEREGNO</v>
          </cell>
          <cell r="D133">
            <v>1</v>
          </cell>
          <cell r="E133">
            <v>8</v>
          </cell>
        </row>
        <row r="134">
          <cell r="B134" t="str">
            <v>LOMBARDIA 1</v>
          </cell>
          <cell r="C134" t="str">
            <v>ARCELLASCO</v>
          </cell>
          <cell r="D134">
            <v>6</v>
          </cell>
          <cell r="E134">
            <v>0</v>
          </cell>
        </row>
        <row r="135">
          <cell r="B135" t="str">
            <v>SEREGNO</v>
          </cell>
          <cell r="C135" t="str">
            <v>ARDISCI E SPERA</v>
          </cell>
          <cell r="D135">
            <v>2</v>
          </cell>
          <cell r="E135">
            <v>1</v>
          </cell>
        </row>
        <row r="136">
          <cell r="B136" t="str">
            <v>VIS NOVA</v>
          </cell>
          <cell r="C136" t="str">
            <v>BRESSO CALCIO</v>
          </cell>
          <cell r="D136">
            <v>0</v>
          </cell>
          <cell r="E136">
            <v>1</v>
          </cell>
        </row>
        <row r="137">
          <cell r="B137" t="str">
            <v>PRO SESTO</v>
          </cell>
          <cell r="C137" t="str">
            <v>CINISELLO</v>
          </cell>
          <cell r="D137">
            <v>2</v>
          </cell>
          <cell r="E137">
            <v>1</v>
          </cell>
        </row>
        <row r="138">
          <cell r="B138" t="str">
            <v>BASE 96</v>
          </cell>
          <cell r="C138" t="str">
            <v>FOLGORE CARATESE</v>
          </cell>
          <cell r="D138">
            <v>1</v>
          </cell>
          <cell r="E138">
            <v>2</v>
          </cell>
        </row>
        <row r="139">
          <cell r="B139" t="str">
            <v>LUCIANO MANARA</v>
          </cell>
          <cell r="C139" t="str">
            <v>OGGIONO</v>
          </cell>
          <cell r="D139">
            <v>3</v>
          </cell>
          <cell r="E139">
            <v>2</v>
          </cell>
        </row>
        <row r="140">
          <cell r="B140" t="str">
            <v>OLGINATESE</v>
          </cell>
          <cell r="C140" t="str">
            <v>SERENISSIMA S. PIO X</v>
          </cell>
          <cell r="D140">
            <v>4</v>
          </cell>
          <cell r="E140">
            <v>0</v>
          </cell>
        </row>
        <row r="141">
          <cell r="B141" t="str">
            <v>COLICODERVIESE</v>
          </cell>
          <cell r="C141" t="str">
            <v>SONDRIO</v>
          </cell>
          <cell r="D141">
            <v>2</v>
          </cell>
          <cell r="E141">
            <v>1</v>
          </cell>
        </row>
        <row r="142">
          <cell r="B142" t="str">
            <v>SONDRIO</v>
          </cell>
          <cell r="C142" t="str">
            <v>ARCELLASCO</v>
          </cell>
          <cell r="D142">
            <v>2</v>
          </cell>
          <cell r="E142">
            <v>1</v>
          </cell>
        </row>
        <row r="143">
          <cell r="B143" t="str">
            <v>OGGIONO</v>
          </cell>
          <cell r="C143" t="str">
            <v>BASE 96</v>
          </cell>
          <cell r="D143">
            <v>0</v>
          </cell>
          <cell r="E143">
            <v>2</v>
          </cell>
        </row>
        <row r="144">
          <cell r="B144" t="str">
            <v>ARDISCI E SPERA</v>
          </cell>
          <cell r="C144" t="str">
            <v>LOMBARDIA 1</v>
          </cell>
          <cell r="D144">
            <v>1</v>
          </cell>
          <cell r="E144">
            <v>2</v>
          </cell>
        </row>
        <row r="145">
          <cell r="B145" t="str">
            <v>COLICODERVIESE</v>
          </cell>
          <cell r="C145" t="str">
            <v>LUCIANO MANARA</v>
          </cell>
          <cell r="D145">
            <v>0</v>
          </cell>
          <cell r="E145">
            <v>0</v>
          </cell>
        </row>
        <row r="146">
          <cell r="B146" t="str">
            <v>FOLGORE CARATESE</v>
          </cell>
          <cell r="C146" t="str">
            <v>OLGINATESE</v>
          </cell>
          <cell r="D146">
            <v>1</v>
          </cell>
          <cell r="E146">
            <v>4</v>
          </cell>
        </row>
        <row r="147">
          <cell r="B147" t="str">
            <v>SERENISSIMA S. PIO X</v>
          </cell>
          <cell r="C147" t="str">
            <v>PRO SESTO</v>
          </cell>
          <cell r="D147">
            <v>0</v>
          </cell>
          <cell r="E147">
            <v>5</v>
          </cell>
        </row>
        <row r="148">
          <cell r="B148" t="str">
            <v>CINISELLO</v>
          </cell>
          <cell r="C148" t="str">
            <v>VIS NOVA</v>
          </cell>
          <cell r="D148">
            <v>0</v>
          </cell>
          <cell r="E148">
            <v>3</v>
          </cell>
        </row>
        <row r="149">
          <cell r="B149" t="str">
            <v>BRESSO CALCIO</v>
          </cell>
          <cell r="C149" t="str">
            <v>SEREGNO</v>
          </cell>
          <cell r="D149">
            <v>1</v>
          </cell>
          <cell r="E149">
            <v>1</v>
          </cell>
        </row>
        <row r="150">
          <cell r="B150" t="str">
            <v>ARCELLASCO</v>
          </cell>
          <cell r="C150" t="str">
            <v>ARDISCI E SPERA</v>
          </cell>
          <cell r="D150">
            <v>3</v>
          </cell>
          <cell r="E150">
            <v>4</v>
          </cell>
        </row>
        <row r="151">
          <cell r="B151" t="str">
            <v>LOMBARDIA 1</v>
          </cell>
          <cell r="C151" t="str">
            <v>BRESSO CALCIO</v>
          </cell>
          <cell r="D151">
            <v>3</v>
          </cell>
          <cell r="E151">
            <v>1</v>
          </cell>
        </row>
        <row r="152">
          <cell r="B152" t="str">
            <v>SEREGNO</v>
          </cell>
          <cell r="C152" t="str">
            <v>CINISELLO</v>
          </cell>
          <cell r="D152">
            <v>3</v>
          </cell>
          <cell r="E152">
            <v>0</v>
          </cell>
        </row>
        <row r="153">
          <cell r="B153" t="str">
            <v>BASE 96</v>
          </cell>
          <cell r="C153" t="str">
            <v>COLICODERVIESE</v>
          </cell>
          <cell r="D153">
            <v>1</v>
          </cell>
          <cell r="E153">
            <v>0</v>
          </cell>
        </row>
        <row r="154">
          <cell r="B154" t="str">
            <v>PRO SESTO</v>
          </cell>
          <cell r="C154" t="str">
            <v>FOLGORE CARATESE</v>
          </cell>
          <cell r="D154">
            <v>3</v>
          </cell>
          <cell r="E154">
            <v>2</v>
          </cell>
        </row>
        <row r="155">
          <cell r="B155" t="str">
            <v>OLGINATESE</v>
          </cell>
          <cell r="C155" t="str">
            <v>OGGIONO</v>
          </cell>
          <cell r="D155">
            <v>8</v>
          </cell>
          <cell r="E155">
            <v>1</v>
          </cell>
        </row>
        <row r="156">
          <cell r="B156" t="str">
            <v>VIS NOVA</v>
          </cell>
          <cell r="C156" t="str">
            <v>SERENISSIMA S. PIO X</v>
          </cell>
          <cell r="D156">
            <v>1</v>
          </cell>
          <cell r="E156">
            <v>1</v>
          </cell>
        </row>
        <row r="157">
          <cell r="B157" t="str">
            <v>LUCIANO MANARA</v>
          </cell>
          <cell r="C157" t="str">
            <v>SONDRIO</v>
          </cell>
          <cell r="D157">
            <v>1</v>
          </cell>
          <cell r="E157">
            <v>4</v>
          </cell>
        </row>
        <row r="158">
          <cell r="B158" t="str">
            <v>BRESSO CALCIO</v>
          </cell>
          <cell r="C158" t="str">
            <v>ARCELLASCO</v>
          </cell>
          <cell r="D158">
            <v>3</v>
          </cell>
          <cell r="E158">
            <v>1</v>
          </cell>
        </row>
        <row r="159">
          <cell r="B159" t="str">
            <v>SONDRIO</v>
          </cell>
          <cell r="C159" t="str">
            <v>ARDISCI E SPERA</v>
          </cell>
          <cell r="D159">
            <v>3</v>
          </cell>
          <cell r="E159">
            <v>0</v>
          </cell>
        </row>
        <row r="160">
          <cell r="B160" t="str">
            <v>LUCIANO MANARA</v>
          </cell>
          <cell r="C160" t="str">
            <v>BASE 96</v>
          </cell>
          <cell r="D160">
            <v>0</v>
          </cell>
          <cell r="E160">
            <v>1</v>
          </cell>
        </row>
        <row r="161">
          <cell r="B161" t="str">
            <v>CINISELLO</v>
          </cell>
          <cell r="C161" t="str">
            <v>LOMBARDIA 1</v>
          </cell>
          <cell r="D161">
            <v>1</v>
          </cell>
          <cell r="E161">
            <v>1</v>
          </cell>
        </row>
        <row r="162">
          <cell r="B162" t="str">
            <v>COLICODERVIESE</v>
          </cell>
          <cell r="C162" t="str">
            <v>OLGINATESE</v>
          </cell>
          <cell r="D162">
            <v>0</v>
          </cell>
          <cell r="E162">
            <v>3</v>
          </cell>
        </row>
        <row r="163">
          <cell r="B163" t="str">
            <v>OGGIONO</v>
          </cell>
          <cell r="C163" t="str">
            <v>PRO SESTO</v>
          </cell>
          <cell r="D163">
            <v>2</v>
          </cell>
          <cell r="E163">
            <v>10</v>
          </cell>
        </row>
        <row r="164">
          <cell r="B164" t="str">
            <v>FOLGORE CARATESE</v>
          </cell>
          <cell r="C164" t="str">
            <v>VIS NOVA</v>
          </cell>
          <cell r="D164">
            <v>1</v>
          </cell>
          <cell r="E164">
            <v>1</v>
          </cell>
        </row>
        <row r="165">
          <cell r="B165" t="str">
            <v>SERENISSIMA S. PIO X</v>
          </cell>
          <cell r="C165" t="str">
            <v>SEREGNO</v>
          </cell>
          <cell r="D165">
            <v>1</v>
          </cell>
          <cell r="E165">
            <v>3</v>
          </cell>
        </row>
        <row r="166">
          <cell r="B166" t="str">
            <v>ARDISCI E SPERA</v>
          </cell>
          <cell r="C166" t="str">
            <v>BRESSO CALCIO</v>
          </cell>
          <cell r="D166">
            <v>1</v>
          </cell>
          <cell r="E166">
            <v>1</v>
          </cell>
        </row>
        <row r="167">
          <cell r="B167" t="str">
            <v>ARCELLASCO</v>
          </cell>
          <cell r="C167" t="str">
            <v>CINISELLO</v>
          </cell>
          <cell r="D167">
            <v>1</v>
          </cell>
          <cell r="E167">
            <v>2</v>
          </cell>
        </row>
        <row r="168">
          <cell r="B168" t="str">
            <v>PRO SESTO</v>
          </cell>
          <cell r="C168" t="str">
            <v>COLICODERVIESE</v>
          </cell>
          <cell r="D168">
            <v>2</v>
          </cell>
          <cell r="E168">
            <v>0</v>
          </cell>
        </row>
        <row r="169">
          <cell r="B169" t="str">
            <v>SEREGNO</v>
          </cell>
          <cell r="C169" t="str">
            <v>FOLGORE CARATESE</v>
          </cell>
          <cell r="D169">
            <v>2</v>
          </cell>
          <cell r="E169">
            <v>0</v>
          </cell>
        </row>
        <row r="170">
          <cell r="B170" t="str">
            <v>OLGINATESE</v>
          </cell>
          <cell r="C170" t="str">
            <v>LUCIANO MANARA</v>
          </cell>
          <cell r="D170">
            <v>4</v>
          </cell>
          <cell r="E170">
            <v>0</v>
          </cell>
        </row>
        <row r="171">
          <cell r="B171" t="str">
            <v>VIS NOVA</v>
          </cell>
          <cell r="C171" t="str">
            <v>OGGIONO</v>
          </cell>
          <cell r="D171">
            <v>4</v>
          </cell>
          <cell r="E171">
            <v>0</v>
          </cell>
        </row>
        <row r="172">
          <cell r="B172" t="str">
            <v>LOMBARDIA 1</v>
          </cell>
          <cell r="C172" t="str">
            <v>SERENISSIMA S. PIO X</v>
          </cell>
          <cell r="D172">
            <v>3</v>
          </cell>
          <cell r="E172">
            <v>2</v>
          </cell>
        </row>
        <row r="173">
          <cell r="B173" t="str">
            <v>BASE 96</v>
          </cell>
          <cell r="C173" t="str">
            <v>SONDRIO</v>
          </cell>
          <cell r="D173">
            <v>1</v>
          </cell>
          <cell r="E173">
            <v>0</v>
          </cell>
        </row>
        <row r="174">
          <cell r="B174" t="str">
            <v>SERENISSIMA S. PIO X</v>
          </cell>
          <cell r="C174" t="str">
            <v>ARCELLASCO</v>
          </cell>
          <cell r="D174">
            <v>8</v>
          </cell>
          <cell r="E174">
            <v>1</v>
          </cell>
        </row>
        <row r="175">
          <cell r="B175" t="str">
            <v>CINISELLO</v>
          </cell>
          <cell r="C175" t="str">
            <v>ARDISCI E SPERA</v>
          </cell>
          <cell r="D175">
            <v>5</v>
          </cell>
          <cell r="E175">
            <v>0</v>
          </cell>
        </row>
        <row r="176">
          <cell r="B176" t="str">
            <v>SONDRIO</v>
          </cell>
          <cell r="C176" t="str">
            <v>BRESSO CALCIO</v>
          </cell>
          <cell r="D176">
            <v>2</v>
          </cell>
          <cell r="E176">
            <v>0</v>
          </cell>
        </row>
        <row r="177">
          <cell r="B177" t="str">
            <v>FOLGORE CARATESE</v>
          </cell>
          <cell r="C177" t="str">
            <v>LOMBARDIA 1</v>
          </cell>
          <cell r="D177">
            <v>1</v>
          </cell>
          <cell r="E177">
            <v>0</v>
          </cell>
        </row>
        <row r="178">
          <cell r="B178" t="str">
            <v>BASE 96</v>
          </cell>
          <cell r="C178" t="str">
            <v>OLGINATESE</v>
          </cell>
          <cell r="D178">
            <v>1</v>
          </cell>
          <cell r="E178">
            <v>2</v>
          </cell>
        </row>
        <row r="179">
          <cell r="B179" t="str">
            <v>LUCIANO MANARA</v>
          </cell>
          <cell r="C179" t="str">
            <v>PRO SESTO</v>
          </cell>
          <cell r="D179">
            <v>1</v>
          </cell>
          <cell r="E179">
            <v>3</v>
          </cell>
        </row>
        <row r="180">
          <cell r="B180" t="str">
            <v>COLICODERVIESE</v>
          </cell>
          <cell r="C180" t="str">
            <v>VIS NOVA</v>
          </cell>
          <cell r="D180">
            <v>0</v>
          </cell>
          <cell r="E180">
            <v>5</v>
          </cell>
        </row>
        <row r="181">
          <cell r="B181" t="str">
            <v>OGGIONO</v>
          </cell>
          <cell r="C181" t="str">
            <v>SEREGNO</v>
          </cell>
          <cell r="D181">
            <v>1</v>
          </cell>
          <cell r="E181">
            <v>4</v>
          </cell>
        </row>
        <row r="182">
          <cell r="B182" t="str">
            <v>PRO SESTO</v>
          </cell>
          <cell r="C182" t="str">
            <v>BASE 96</v>
          </cell>
          <cell r="D182">
            <v>2</v>
          </cell>
          <cell r="E182">
            <v>1</v>
          </cell>
        </row>
        <row r="183">
          <cell r="B183" t="str">
            <v>BRESSO CALCIO</v>
          </cell>
          <cell r="C183" t="str">
            <v>CINISELLO</v>
          </cell>
          <cell r="D183">
            <v>1</v>
          </cell>
          <cell r="E183">
            <v>1</v>
          </cell>
        </row>
        <row r="184">
          <cell r="B184" t="str">
            <v>SEREGNO</v>
          </cell>
          <cell r="C184" t="str">
            <v>COLICODERVIESE</v>
          </cell>
          <cell r="D184">
            <v>3</v>
          </cell>
          <cell r="E184">
            <v>0</v>
          </cell>
        </row>
        <row r="185">
          <cell r="B185" t="str">
            <v>ARCELLASCO</v>
          </cell>
          <cell r="C185" t="str">
            <v>FOLGORE CARATESE</v>
          </cell>
          <cell r="D185">
            <v>1</v>
          </cell>
          <cell r="E185">
            <v>3</v>
          </cell>
        </row>
        <row r="186">
          <cell r="B186" t="str">
            <v>VIS NOVA</v>
          </cell>
          <cell r="C186" t="str">
            <v>LUCIANO MANARA</v>
          </cell>
          <cell r="D186">
            <v>3</v>
          </cell>
          <cell r="E186">
            <v>1</v>
          </cell>
        </row>
        <row r="187">
          <cell r="B187" t="str">
            <v>LOMBARDIA 1</v>
          </cell>
          <cell r="C187" t="str">
            <v>OGGIONO</v>
          </cell>
          <cell r="D187">
            <v>4</v>
          </cell>
          <cell r="E187">
            <v>0</v>
          </cell>
        </row>
        <row r="188">
          <cell r="B188" t="str">
            <v>ARDISCI E SPERA</v>
          </cell>
          <cell r="C188" t="str">
            <v>SERENISSIMA S. PIO X</v>
          </cell>
          <cell r="D188">
            <v>1</v>
          </cell>
          <cell r="E188">
            <v>1</v>
          </cell>
        </row>
        <row r="189">
          <cell r="B189" t="str">
            <v>OLGINATESE</v>
          </cell>
          <cell r="C189" t="str">
            <v>SONDRIO</v>
          </cell>
          <cell r="D189">
            <v>3</v>
          </cell>
          <cell r="E189">
            <v>2</v>
          </cell>
        </row>
        <row r="190">
          <cell r="B190" t="str">
            <v>OGGIONO</v>
          </cell>
          <cell r="C190" t="str">
            <v>ARCELLASCO</v>
          </cell>
          <cell r="D190">
            <v>1</v>
          </cell>
          <cell r="E190">
            <v>0</v>
          </cell>
        </row>
        <row r="191">
          <cell r="B191" t="str">
            <v>FOLGORE CARATESE</v>
          </cell>
          <cell r="C191" t="str">
            <v>ARDISCI E SPERA</v>
          </cell>
          <cell r="D191">
            <v>2</v>
          </cell>
          <cell r="E191">
            <v>0</v>
          </cell>
        </row>
        <row r="192">
          <cell r="B192" t="str">
            <v>SERENISSIMA S. PIO X</v>
          </cell>
          <cell r="C192" t="str">
            <v>BRESSO CALCIO</v>
          </cell>
          <cell r="D192">
            <v>0</v>
          </cell>
          <cell r="E192">
            <v>0</v>
          </cell>
        </row>
        <row r="193">
          <cell r="B193" t="str">
            <v>SONDRIO</v>
          </cell>
          <cell r="C193" t="str">
            <v>CINISELLO</v>
          </cell>
          <cell r="D193">
            <v>4</v>
          </cell>
          <cell r="E193">
            <v>0</v>
          </cell>
        </row>
        <row r="194">
          <cell r="B194" t="str">
            <v>COLICODERVIESE</v>
          </cell>
          <cell r="C194" t="str">
            <v>LOMBARDIA 1</v>
          </cell>
          <cell r="D194">
            <v>1</v>
          </cell>
          <cell r="E194">
            <v>3</v>
          </cell>
        </row>
        <row r="195">
          <cell r="B195" t="str">
            <v>OLGINATESE</v>
          </cell>
          <cell r="C195" t="str">
            <v>PRO SESTO</v>
          </cell>
          <cell r="D195">
            <v>2</v>
          </cell>
          <cell r="E195">
            <v>1</v>
          </cell>
        </row>
        <row r="196">
          <cell r="B196" t="str">
            <v>BASE 96</v>
          </cell>
          <cell r="C196" t="str">
            <v>VIS NOVA</v>
          </cell>
          <cell r="D196">
            <v>0</v>
          </cell>
          <cell r="E196">
            <v>5</v>
          </cell>
        </row>
        <row r="197">
          <cell r="B197" t="str">
            <v>LUCIANO MANARA</v>
          </cell>
          <cell r="C197" t="str">
            <v>SEREGNO</v>
          </cell>
          <cell r="D197">
            <v>1</v>
          </cell>
          <cell r="E197">
            <v>2</v>
          </cell>
        </row>
        <row r="198">
          <cell r="B198" t="str">
            <v>SEREGNO</v>
          </cell>
          <cell r="C198" t="str">
            <v>BASE 96</v>
          </cell>
          <cell r="D198">
            <v>0</v>
          </cell>
          <cell r="E198">
            <v>0</v>
          </cell>
        </row>
        <row r="199">
          <cell r="B199" t="str">
            <v>ARCELLASCO</v>
          </cell>
          <cell r="C199" t="str">
            <v>COLICODERVIESE</v>
          </cell>
          <cell r="D199">
            <v>1</v>
          </cell>
          <cell r="E199">
            <v>4</v>
          </cell>
        </row>
        <row r="200">
          <cell r="B200" t="str">
            <v>BRESSO CALCIO</v>
          </cell>
          <cell r="C200" t="str">
            <v>FOLGORE CARATESE</v>
          </cell>
          <cell r="D200">
            <v>2</v>
          </cell>
          <cell r="E200">
            <v>1</v>
          </cell>
        </row>
        <row r="201">
          <cell r="B201" t="str">
            <v>LOMBARDIA 1</v>
          </cell>
          <cell r="C201" t="str">
            <v>LUCIANO MANARA</v>
          </cell>
          <cell r="D201">
            <v>5</v>
          </cell>
          <cell r="E201">
            <v>0</v>
          </cell>
        </row>
        <row r="202">
          <cell r="B202" t="str">
            <v>ARDISCI E SPERA</v>
          </cell>
          <cell r="C202" t="str">
            <v>OGGIONO</v>
          </cell>
          <cell r="D202">
            <v>2</v>
          </cell>
          <cell r="E202">
            <v>1</v>
          </cell>
        </row>
        <row r="203">
          <cell r="B203" t="str">
            <v>VIS NOVA</v>
          </cell>
          <cell r="C203" t="str">
            <v>OLGINATESE</v>
          </cell>
          <cell r="D203">
            <v>0</v>
          </cell>
          <cell r="E203">
            <v>1</v>
          </cell>
        </row>
        <row r="204">
          <cell r="B204" t="str">
            <v>CINISELLO</v>
          </cell>
          <cell r="C204" t="str">
            <v>SERENISSIMA S. PIO X</v>
          </cell>
          <cell r="D204">
            <v>1</v>
          </cell>
          <cell r="E204">
            <v>0</v>
          </cell>
        </row>
        <row r="205">
          <cell r="B205" t="str">
            <v>PRO SESTO</v>
          </cell>
          <cell r="C205" t="str">
            <v>SONDRIO</v>
          </cell>
          <cell r="D205">
            <v>2</v>
          </cell>
          <cell r="E205">
            <v>3</v>
          </cell>
        </row>
        <row r="206">
          <cell r="B206" t="str">
            <v>LUCIANO MANARA</v>
          </cell>
          <cell r="C206" t="str">
            <v>ARCELLASCO</v>
          </cell>
          <cell r="D206">
            <v>3</v>
          </cell>
          <cell r="E206">
            <v>1</v>
          </cell>
        </row>
        <row r="207">
          <cell r="B207" t="str">
            <v>COLICODERVIESE</v>
          </cell>
          <cell r="C207" t="str">
            <v>ARDISCI E SPERA</v>
          </cell>
          <cell r="D207">
            <v>2</v>
          </cell>
          <cell r="E207">
            <v>2</v>
          </cell>
        </row>
        <row r="208">
          <cell r="B208" t="str">
            <v>OGGIONO</v>
          </cell>
          <cell r="C208" t="str">
            <v>BRESSO CALCIO</v>
          </cell>
          <cell r="D208">
            <v>0</v>
          </cell>
          <cell r="E208">
            <v>2</v>
          </cell>
        </row>
        <row r="209">
          <cell r="B209" t="str">
            <v>FOLGORE CARATESE</v>
          </cell>
          <cell r="C209" t="str">
            <v>CINISELLO</v>
          </cell>
          <cell r="D209">
            <v>2</v>
          </cell>
          <cell r="E209">
            <v>1</v>
          </cell>
        </row>
        <row r="210">
          <cell r="B210" t="str">
            <v>BASE 96</v>
          </cell>
          <cell r="C210" t="str">
            <v>LOMBARDIA 1</v>
          </cell>
          <cell r="D210">
            <v>0</v>
          </cell>
          <cell r="E210">
            <v>1</v>
          </cell>
        </row>
        <row r="211">
          <cell r="B211" t="str">
            <v>SONDRIO</v>
          </cell>
          <cell r="C211" t="str">
            <v>SERENISSIMA S. PIO X</v>
          </cell>
          <cell r="D211">
            <v>2</v>
          </cell>
          <cell r="E211">
            <v>0</v>
          </cell>
        </row>
        <row r="212">
          <cell r="B212" t="str">
            <v>PRO SESTO</v>
          </cell>
          <cell r="C212" t="str">
            <v>VIS NOVA</v>
          </cell>
          <cell r="D212">
            <v>0</v>
          </cell>
          <cell r="E212">
            <v>3</v>
          </cell>
        </row>
        <row r="213">
          <cell r="B213" t="str">
            <v>OLGINATESE</v>
          </cell>
          <cell r="C213" t="str">
            <v>SEREGNO</v>
          </cell>
          <cell r="D213">
            <v>2</v>
          </cell>
          <cell r="E213">
            <v>0</v>
          </cell>
        </row>
        <row r="214">
          <cell r="B214" t="str">
            <v>ARCELLASCO</v>
          </cell>
          <cell r="C214" t="str">
            <v>BASE 96</v>
          </cell>
          <cell r="D214">
            <v>0</v>
          </cell>
          <cell r="E214">
            <v>4</v>
          </cell>
        </row>
        <row r="215">
          <cell r="B215" t="str">
            <v>BRESSO CALCIO</v>
          </cell>
          <cell r="C215" t="str">
            <v>COLICODERVIESE</v>
          </cell>
          <cell r="D215">
            <v>4</v>
          </cell>
          <cell r="E215">
            <v>0</v>
          </cell>
        </row>
        <row r="216">
          <cell r="B216" t="str">
            <v>SERENISSIMA S. PIO X</v>
          </cell>
          <cell r="C216" t="str">
            <v>FOLGORE CARATESE</v>
          </cell>
          <cell r="D216">
            <v>3</v>
          </cell>
          <cell r="E216">
            <v>2</v>
          </cell>
        </row>
        <row r="217">
          <cell r="B217" t="str">
            <v>ARDISCI E SPERA</v>
          </cell>
          <cell r="C217" t="str">
            <v>LUCIANO MANARA</v>
          </cell>
          <cell r="D217">
            <v>2</v>
          </cell>
          <cell r="E217">
            <v>4</v>
          </cell>
        </row>
        <row r="218">
          <cell r="B218" t="str">
            <v>CINISELLO</v>
          </cell>
          <cell r="C218" t="str">
            <v>OGGIONO</v>
          </cell>
          <cell r="D218">
            <v>0</v>
          </cell>
          <cell r="E218">
            <v>0</v>
          </cell>
        </row>
        <row r="219">
          <cell r="B219" t="str">
            <v>LOMBARDIA 1</v>
          </cell>
          <cell r="C219" t="str">
            <v>OLGINATESE</v>
          </cell>
          <cell r="D219">
            <v>1</v>
          </cell>
          <cell r="E219">
            <v>0</v>
          </cell>
        </row>
        <row r="220">
          <cell r="B220" t="str">
            <v>SEREGNO</v>
          </cell>
          <cell r="C220" t="str">
            <v>PRO SESTO</v>
          </cell>
          <cell r="D220">
            <v>1</v>
          </cell>
          <cell r="E220">
            <v>2</v>
          </cell>
        </row>
        <row r="221">
          <cell r="B221" t="str">
            <v>VIS NOVA</v>
          </cell>
          <cell r="C221" t="str">
            <v>SONDRIO</v>
          </cell>
          <cell r="D221">
            <v>2</v>
          </cell>
          <cell r="E221">
            <v>0</v>
          </cell>
        </row>
        <row r="222">
          <cell r="B222" t="str">
            <v>OLGINATESE</v>
          </cell>
          <cell r="C222" t="str">
            <v>ARCELLASCO</v>
          </cell>
          <cell r="D222">
            <v>5</v>
          </cell>
          <cell r="E222">
            <v>1</v>
          </cell>
        </row>
        <row r="223">
          <cell r="B223" t="str">
            <v>BASE 96</v>
          </cell>
          <cell r="C223" t="str">
            <v>ARDISCI E SPERA</v>
          </cell>
          <cell r="D223">
            <v>0</v>
          </cell>
          <cell r="E223">
            <v>1</v>
          </cell>
        </row>
        <row r="224">
          <cell r="B224" t="str">
            <v>LUCIANO MANARA</v>
          </cell>
          <cell r="C224" t="str">
            <v>BRESSO CALCIO</v>
          </cell>
          <cell r="D224">
            <v>1</v>
          </cell>
          <cell r="E224">
            <v>1</v>
          </cell>
        </row>
        <row r="225">
          <cell r="B225" t="str">
            <v>COLICODERVIESE</v>
          </cell>
          <cell r="C225" t="str">
            <v>CINISELLO</v>
          </cell>
          <cell r="D225">
            <v>3</v>
          </cell>
          <cell r="E225">
            <v>0</v>
          </cell>
        </row>
        <row r="226">
          <cell r="B226" t="str">
            <v>SONDRIO</v>
          </cell>
          <cell r="C226" t="str">
            <v>FOLGORE CARATESE</v>
          </cell>
          <cell r="D226">
            <v>3</v>
          </cell>
          <cell r="E226">
            <v>1</v>
          </cell>
        </row>
        <row r="227">
          <cell r="B227" t="str">
            <v>PRO SESTO</v>
          </cell>
          <cell r="C227" t="str">
            <v>LOMBARDIA 1</v>
          </cell>
          <cell r="D227">
            <v>2</v>
          </cell>
          <cell r="E227">
            <v>1</v>
          </cell>
        </row>
        <row r="228">
          <cell r="B228" t="str">
            <v>OGGIONO</v>
          </cell>
          <cell r="C228" t="str">
            <v>SERENISSIMA S. PIO X</v>
          </cell>
          <cell r="D228">
            <v>1</v>
          </cell>
          <cell r="E228">
            <v>2</v>
          </cell>
        </row>
        <row r="229">
          <cell r="B229" t="str">
            <v>VIS NOVA</v>
          </cell>
          <cell r="C229" t="str">
            <v>SEREGNO</v>
          </cell>
          <cell r="D229">
            <v>3</v>
          </cell>
          <cell r="E229">
            <v>1</v>
          </cell>
        </row>
        <row r="230">
          <cell r="B230" t="str">
            <v>BRESSO CALCIO</v>
          </cell>
          <cell r="C230" t="str">
            <v>BASE 96</v>
          </cell>
        </row>
        <row r="231">
          <cell r="B231" t="str">
            <v>SERENISSIMA S. PIO X</v>
          </cell>
          <cell r="C231" t="str">
            <v>COLICODERVIESE</v>
          </cell>
        </row>
        <row r="232">
          <cell r="B232" t="str">
            <v>CINISELLO</v>
          </cell>
          <cell r="C232" t="str">
            <v>LUCIANO MANARA</v>
          </cell>
        </row>
        <row r="233">
          <cell r="B233" t="str">
            <v>FOLGORE CARATESE</v>
          </cell>
          <cell r="C233" t="str">
            <v>OGGIONO</v>
          </cell>
        </row>
        <row r="234">
          <cell r="B234" t="str">
            <v>ARDISCI E SPERA</v>
          </cell>
          <cell r="C234" t="str">
            <v>OLGINATESE</v>
          </cell>
        </row>
        <row r="235">
          <cell r="B235" t="str">
            <v>ARCELLASCO</v>
          </cell>
          <cell r="C235" t="str">
            <v>PRO SESTO</v>
          </cell>
        </row>
        <row r="236">
          <cell r="B236" t="str">
            <v>LOMBARDIA 1</v>
          </cell>
          <cell r="C236" t="str">
            <v>VIS NOVA</v>
          </cell>
        </row>
        <row r="237">
          <cell r="B237" t="str">
            <v>SONDRIO</v>
          </cell>
          <cell r="C237" t="str">
            <v>SEREGNO</v>
          </cell>
        </row>
        <row r="238">
          <cell r="B238" t="str">
            <v>VIS NOVA</v>
          </cell>
          <cell r="C238" t="str">
            <v>ARCELLASCO</v>
          </cell>
          <cell r="D238">
            <v>6</v>
          </cell>
          <cell r="E238">
            <v>1</v>
          </cell>
        </row>
        <row r="239">
          <cell r="B239" t="str">
            <v>PRO SESTO</v>
          </cell>
          <cell r="C239" t="str">
            <v>ARDISCI E SPERA</v>
          </cell>
          <cell r="D239">
            <v>1</v>
          </cell>
          <cell r="E239">
            <v>0</v>
          </cell>
        </row>
        <row r="240">
          <cell r="B240" t="str">
            <v>OLGINATESE</v>
          </cell>
          <cell r="C240" t="str">
            <v>BRESSO CALCIO</v>
          </cell>
          <cell r="D240">
            <v>2</v>
          </cell>
          <cell r="E240">
            <v>1</v>
          </cell>
        </row>
        <row r="241">
          <cell r="B241" t="str">
            <v>BASE 96</v>
          </cell>
          <cell r="C241" t="str">
            <v>CINISELLO</v>
          </cell>
          <cell r="D241">
            <v>2</v>
          </cell>
          <cell r="E241">
            <v>2</v>
          </cell>
        </row>
        <row r="242">
          <cell r="B242" t="str">
            <v>COLICODERVIESE</v>
          </cell>
          <cell r="C242" t="str">
            <v>FOLGORE CARATESE</v>
          </cell>
          <cell r="D242">
            <v>1</v>
          </cell>
          <cell r="E242">
            <v>2</v>
          </cell>
        </row>
        <row r="243">
          <cell r="B243" t="str">
            <v>SEREGNO</v>
          </cell>
          <cell r="C243" t="str">
            <v>LOMBARDIA 1</v>
          </cell>
          <cell r="D243">
            <v>1</v>
          </cell>
          <cell r="E243">
            <v>2</v>
          </cell>
        </row>
        <row r="244">
          <cell r="B244" t="str">
            <v>LUCIANO MANARA</v>
          </cell>
          <cell r="C244" t="str">
            <v>SERENISSIMA S. PIO X</v>
          </cell>
          <cell r="D244">
            <v>1</v>
          </cell>
          <cell r="E244">
            <v>0</v>
          </cell>
        </row>
        <row r="245">
          <cell r="B245" t="str">
            <v>OGGIONO</v>
          </cell>
          <cell r="C245" t="str">
            <v>SONDRIO</v>
          </cell>
          <cell r="D245">
            <v>1</v>
          </cell>
          <cell r="E245">
            <v>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glio1"/>
  <dimension ref="B3:V45"/>
  <sheetViews>
    <sheetView topLeftCell="A16" zoomScale="90" zoomScaleNormal="90" workbookViewId="0">
      <selection activeCell="C15" sqref="C15"/>
    </sheetView>
  </sheetViews>
  <sheetFormatPr defaultRowHeight="12.75"/>
  <cols>
    <col min="1" max="1" width="1.5703125" customWidth="1"/>
    <col min="2" max="2" width="9.85546875" customWidth="1"/>
    <col min="3" max="3" width="15.5703125" customWidth="1"/>
    <col min="4" max="4" width="7.5703125" customWidth="1"/>
    <col min="5" max="5" width="35.140625" customWidth="1"/>
    <col min="6" max="6" width="8.140625" customWidth="1"/>
    <col min="7" max="8" width="16.7109375" customWidth="1"/>
    <col min="9" max="10" width="5.7109375" customWidth="1"/>
    <col min="11" max="11" width="2.42578125" customWidth="1"/>
    <col min="12" max="12" width="2.140625" customWidth="1"/>
    <col min="14" max="14" width="17.85546875" customWidth="1"/>
    <col min="15" max="22" width="5.7109375" customWidth="1"/>
  </cols>
  <sheetData>
    <row r="3" spans="2:22" ht="15.75">
      <c r="E3" s="13" t="s">
        <v>93</v>
      </c>
      <c r="F3" s="14"/>
      <c r="G3" s="14"/>
      <c r="H3" s="14"/>
      <c r="I3" s="14"/>
      <c r="J3" s="14"/>
    </row>
    <row r="5" spans="2:22" ht="12.95" customHeight="1">
      <c r="B5" s="15" t="s">
        <v>0</v>
      </c>
      <c r="C5" s="15" t="s">
        <v>1</v>
      </c>
      <c r="D5" s="15" t="s">
        <v>3</v>
      </c>
      <c r="E5" s="15" t="s">
        <v>12</v>
      </c>
      <c r="F5" s="15" t="s">
        <v>39</v>
      </c>
      <c r="G5" s="15" t="s">
        <v>40</v>
      </c>
      <c r="H5" s="15" t="s">
        <v>43</v>
      </c>
      <c r="I5" s="15" t="s">
        <v>41</v>
      </c>
      <c r="J5" s="15" t="s">
        <v>42</v>
      </c>
      <c r="M5" s="35"/>
      <c r="N5" s="36" t="s">
        <v>84</v>
      </c>
      <c r="O5" s="35"/>
      <c r="P5" s="35"/>
      <c r="Q5" s="35"/>
      <c r="R5" s="35"/>
      <c r="S5" s="35"/>
      <c r="T5" s="35"/>
      <c r="U5" s="35"/>
      <c r="V5" s="35"/>
    </row>
    <row r="6" spans="2:22" ht="12.95" customHeight="1">
      <c r="B6" s="7">
        <v>1</v>
      </c>
      <c r="C6" s="16" t="s">
        <v>2</v>
      </c>
      <c r="D6" s="17">
        <v>0.875</v>
      </c>
      <c r="E6" s="18" t="s">
        <v>5</v>
      </c>
      <c r="F6" s="19" t="s">
        <v>44</v>
      </c>
      <c r="G6" s="20" t="s">
        <v>19</v>
      </c>
      <c r="H6" s="20" t="s">
        <v>4</v>
      </c>
      <c r="I6" s="7"/>
      <c r="J6" s="7"/>
      <c r="K6" s="2"/>
      <c r="M6" s="37" t="s">
        <v>53</v>
      </c>
      <c r="N6" s="37" t="s">
        <v>54</v>
      </c>
      <c r="O6" s="37" t="s">
        <v>55</v>
      </c>
      <c r="P6" s="37" t="s">
        <v>56</v>
      </c>
      <c r="Q6" s="37" t="s">
        <v>46</v>
      </c>
      <c r="R6" s="37" t="s">
        <v>48</v>
      </c>
      <c r="S6" s="37" t="s">
        <v>47</v>
      </c>
      <c r="T6" s="37" t="s">
        <v>57</v>
      </c>
      <c r="U6" s="37" t="s">
        <v>58</v>
      </c>
      <c r="V6" s="37" t="s">
        <v>59</v>
      </c>
    </row>
    <row r="7" spans="2:22" ht="12.95" customHeight="1">
      <c r="B7" s="7">
        <v>2</v>
      </c>
      <c r="C7" s="21">
        <v>42532</v>
      </c>
      <c r="D7" s="17">
        <v>0.625</v>
      </c>
      <c r="E7" s="18" t="s">
        <v>7</v>
      </c>
      <c r="F7" s="19" t="s">
        <v>44</v>
      </c>
      <c r="G7" s="20" t="s">
        <v>6</v>
      </c>
      <c r="H7" s="20" t="s">
        <v>20</v>
      </c>
      <c r="I7" s="7"/>
      <c r="J7" s="7"/>
      <c r="K7" s="2"/>
      <c r="M7" s="37">
        <v>1</v>
      </c>
      <c r="N7" s="38" t="str">
        <f t="array" ref="N7">INDEX(Settaggio!$B$5:$B$8,MATCH(LARGE(Settaggio!$J$5:$J$8+(Settaggio!$D$5:$D$8)/100-ROW(Settaggio!$J$5:$J$8)/10000+(Settaggio!$I$5:$I$8)/100-ROW(Settaggio!$J$5:$J$8)/10000,ROW(B41)-ROW($C$40)),Settaggio!$J$5:$J$8+(Settaggio!$D$5:$D$8)/100-ROW(Settaggio!$J$5:$J$8)/10000+(Settaggio!$I$5:$I$8)/100-ROW(Settaggio!$J$5:$J$8)/10000,0))</f>
        <v>ALBANIA</v>
      </c>
      <c r="O7" s="39">
        <f>LARGE(Settaggio!$J$5:$J$8,Foglio1!M7)</f>
        <v>0</v>
      </c>
      <c r="P7" s="37">
        <f>Q7+R7+S7</f>
        <v>0</v>
      </c>
      <c r="Q7" s="37">
        <f>SUMPRODUCT(--(squadra_A=N7),--(gol_A&gt;gol_B))+SUMPRODUCT(--(squadra_B=N7),--(gol_B&gt;gol_A))</f>
        <v>0</v>
      </c>
      <c r="R7" s="37">
        <f>SUMPRODUCT(--(squadra_A=N7),--(gol_A=gol_B),--(gol_A&lt;&gt;""))+SUMPRODUCT(--(squadra_B=N7),--(gol_B=gol_A),--(gol_B&lt;&gt;""))</f>
        <v>0</v>
      </c>
      <c r="S7" s="37">
        <f>SUMPRODUCT(--(squadra_A=N7),--(gol_A&lt;gol_B))+SUMPRODUCT(--(squadra_B=N7),--(gol_B&lt;gol_A))</f>
        <v>0</v>
      </c>
      <c r="T7" s="37">
        <f>SUMIFS(gol_A,squadra_A,N7)+SUMIFS(gol_B,squadra_B,N7)</f>
        <v>0</v>
      </c>
      <c r="U7" s="37">
        <f>SUMIFS(gol_B,squadra_A,N7)+SUMIFS(gol_A,squadra_B,N7)</f>
        <v>0</v>
      </c>
      <c r="V7" s="37">
        <f>T7-U7</f>
        <v>0</v>
      </c>
    </row>
    <row r="8" spans="2:22" ht="12.95" customHeight="1">
      <c r="B8" s="7">
        <v>3</v>
      </c>
      <c r="C8" s="21">
        <v>42532</v>
      </c>
      <c r="D8" s="17">
        <v>0.75</v>
      </c>
      <c r="E8" s="18" t="s">
        <v>11</v>
      </c>
      <c r="F8" s="19" t="s">
        <v>45</v>
      </c>
      <c r="G8" s="20" t="s">
        <v>21</v>
      </c>
      <c r="H8" s="20" t="s">
        <v>34</v>
      </c>
      <c r="I8" s="7"/>
      <c r="J8" s="7"/>
      <c r="K8" s="2"/>
      <c r="M8" s="37">
        <v>2</v>
      </c>
      <c r="N8" s="38" t="str">
        <f t="array" ref="N8">INDEX(Settaggio!$B$5:$B$8,MATCH(LARGE(Settaggio!$J$5:$J$8+(Settaggio!$D$5:$D$8)/100-ROW(Settaggio!$J$5:$J$8)/10000+(Settaggio!$I$5:$I$8)/100-ROW(Settaggio!$J$5:$J$8)/10000,ROW(B42)-ROW($C$40)),Settaggio!$J$5:$J$8+(Settaggio!$D$5:$D$8)/100-ROW(Settaggio!$J$5:$J$8)/10000+(Settaggio!$I$5:$I$8)/100-ROW(Settaggio!$J$5:$J$8)/10000,0))</f>
        <v>FRANCIA</v>
      </c>
      <c r="O8" s="39">
        <f>LARGE(Settaggio!$J$5:$J$8,Foglio1!M8)</f>
        <v>0</v>
      </c>
      <c r="P8" s="37">
        <f t="shared" ref="P8:P10" si="0">Q8+R8+S8</f>
        <v>0</v>
      </c>
      <c r="Q8" s="37">
        <f>SUMPRODUCT(--(squadra_A=N8),--(gol_A&gt;gol_B))+SUMPRODUCT(--(squadra_B=N8),--(gol_B&gt;gol_A))</f>
        <v>0</v>
      </c>
      <c r="R8" s="37">
        <f>SUMPRODUCT(--(squadra_A=N8),--(gol_A=gol_B),--(gol_A&lt;&gt;""))+SUMPRODUCT(--(squadra_B=N8),--(gol_B=gol_A),--(gol_B&lt;&gt;""))</f>
        <v>0</v>
      </c>
      <c r="S8" s="37">
        <f>SUMPRODUCT(--(squadra_A=N8),--(gol_A&lt;gol_B))+SUMPRODUCT(--(squadra_B=N8),--(gol_B&lt;gol_A))</f>
        <v>0</v>
      </c>
      <c r="T8" s="37">
        <f>SUMIFS(gol_A,squadra_A,N8)+SUMIFS(gol_B,squadra_B,N8)</f>
        <v>0</v>
      </c>
      <c r="U8" s="37">
        <f>SUMIFS(gol_B,squadra_A,N8)+SUMIFS(gol_A,squadra_B,N8)</f>
        <v>0</v>
      </c>
      <c r="V8" s="37">
        <f t="shared" ref="V8:V10" si="1">T8-U8</f>
        <v>0</v>
      </c>
    </row>
    <row r="9" spans="2:22" ht="12.95" customHeight="1">
      <c r="B9" s="7">
        <v>4</v>
      </c>
      <c r="C9" s="21">
        <v>42532</v>
      </c>
      <c r="D9" s="17">
        <v>0.875</v>
      </c>
      <c r="E9" s="18" t="s">
        <v>13</v>
      </c>
      <c r="F9" s="19" t="s">
        <v>45</v>
      </c>
      <c r="G9" s="20" t="s">
        <v>22</v>
      </c>
      <c r="H9" s="20" t="s">
        <v>8</v>
      </c>
      <c r="I9" s="7"/>
      <c r="J9" s="7"/>
      <c r="K9" s="2"/>
      <c r="M9" s="37">
        <v>3</v>
      </c>
      <c r="N9" s="38" t="str">
        <f t="array" ref="N9">INDEX(Settaggio!$B$5:$B$8,MATCH(LARGE(Settaggio!$J$5:$J$8+(Settaggio!$D$5:$D$8)/100-ROW(Settaggio!$J$5:$J$8)/10000+(Settaggio!$I$5:$I$8)/100-ROW(Settaggio!$J$5:$J$8)/10000,ROW(B43)-ROW($C$40)),Settaggio!$J$5:$J$8+(Settaggio!$D$5:$D$8)/100-ROW(Settaggio!$J$5:$J$8)/10000+(Settaggio!$I$5:$I$8)/100-ROW(Settaggio!$J$5:$J$8)/10000,0))</f>
        <v>ROMANIA</v>
      </c>
      <c r="O9" s="39">
        <f>LARGE(Settaggio!$J$5:$J$8,Foglio1!M9)</f>
        <v>0</v>
      </c>
      <c r="P9" s="37">
        <f t="shared" si="0"/>
        <v>0</v>
      </c>
      <c r="Q9" s="37">
        <f>SUMPRODUCT(--(squadra_A=N9),--(gol_A&gt;gol_B))+SUMPRODUCT(--(squadra_B=N9),--(gol_B&gt;gol_A))</f>
        <v>0</v>
      </c>
      <c r="R9" s="37">
        <f>SUMPRODUCT(--(squadra_A=N9),--(gol_A=gol_B),--(gol_A&lt;&gt;""))+SUMPRODUCT(--(squadra_B=N9),--(gol_B=gol_A),--(gol_B&lt;&gt;""))</f>
        <v>0</v>
      </c>
      <c r="S9" s="37">
        <f>SUMPRODUCT(--(squadra_A=N9),--(gol_A&lt;gol_B))+SUMPRODUCT(--(squadra_B=N9),--(gol_B&lt;gol_A))</f>
        <v>0</v>
      </c>
      <c r="T9" s="37">
        <f>SUMIFS(gol_A,squadra_A,N9)+SUMIFS(gol_B,squadra_B,N9)</f>
        <v>0</v>
      </c>
      <c r="U9" s="37">
        <f>SUMIFS(gol_B,squadra_A,N9)+SUMIFS(gol_A,squadra_B,N9)</f>
        <v>0</v>
      </c>
      <c r="V9" s="37">
        <f t="shared" si="1"/>
        <v>0</v>
      </c>
    </row>
    <row r="10" spans="2:22" ht="12.95" customHeight="1">
      <c r="B10" s="7">
        <v>5</v>
      </c>
      <c r="C10" s="21">
        <v>42533</v>
      </c>
      <c r="D10" s="17">
        <v>0.625</v>
      </c>
      <c r="E10" s="18" t="s">
        <v>14</v>
      </c>
      <c r="F10" s="19" t="s">
        <v>49</v>
      </c>
      <c r="G10" s="20" t="s">
        <v>23</v>
      </c>
      <c r="H10" s="20" t="s">
        <v>35</v>
      </c>
      <c r="I10" s="7"/>
      <c r="J10" s="7"/>
      <c r="K10" s="2"/>
      <c r="M10" s="37">
        <v>4</v>
      </c>
      <c r="N10" s="38" t="str">
        <f t="array" ref="N10">INDEX(Settaggio!$B$5:$B$8,MATCH(LARGE(Settaggio!$J$5:$J$8+(Settaggio!$D$5:$D$8)/100-ROW(Settaggio!$J$5:$J$8)/10000+(Settaggio!$I$5:$I$8)/100-ROW(Settaggio!$J$5:$J$8)/10000,ROW(B44)-ROW($C$40)),Settaggio!$J$5:$J$8+(Settaggio!$D$5:$D$8)/100-ROW(Settaggio!$J$5:$J$8)/10000+(Settaggio!$I$5:$I$8)/100-ROW(Settaggio!$J$5:$J$8)/10000,0))</f>
        <v>SVIZZERA</v>
      </c>
      <c r="O10" s="39">
        <f>LARGE(Settaggio!$J$5:$J$8,Foglio1!M10)</f>
        <v>0</v>
      </c>
      <c r="P10" s="37">
        <f t="shared" si="0"/>
        <v>0</v>
      </c>
      <c r="Q10" s="37">
        <f>SUMPRODUCT(--(squadra_A=N10),--(gol_A&gt;gol_B))+SUMPRODUCT(--(squadra_B=N10),--(gol_B&gt;gol_A))</f>
        <v>0</v>
      </c>
      <c r="R10" s="37">
        <f>SUMPRODUCT(--(squadra_A=N10),--(gol_A=gol_B),--(gol_A&lt;&gt;""))+SUMPRODUCT(--(squadra_B=N10),--(gol_B=gol_A),--(gol_B&lt;&gt;""))</f>
        <v>0</v>
      </c>
      <c r="S10" s="37">
        <f>SUMPRODUCT(--(squadra_A=N10),--(gol_A&lt;gol_B))+SUMPRODUCT(--(squadra_B=N10),--(gol_B&lt;gol_A))</f>
        <v>0</v>
      </c>
      <c r="T10" s="37">
        <f>SUMIFS(gol_A,squadra_A,N10)+SUMIFS(gol_B,squadra_B,N10)</f>
        <v>0</v>
      </c>
      <c r="U10" s="37">
        <f>SUMIFS(gol_B,squadra_A,N10)+SUMIFS(gol_A,squadra_B,N10)</f>
        <v>0</v>
      </c>
      <c r="V10" s="37">
        <f t="shared" si="1"/>
        <v>0</v>
      </c>
    </row>
    <row r="11" spans="2:22" ht="12.95" customHeight="1">
      <c r="B11" s="7">
        <v>6</v>
      </c>
      <c r="C11" s="21">
        <v>42533</v>
      </c>
      <c r="D11" s="17">
        <v>0.75</v>
      </c>
      <c r="E11" s="18" t="s">
        <v>15</v>
      </c>
      <c r="F11" s="19" t="s">
        <v>50</v>
      </c>
      <c r="G11" s="20" t="s">
        <v>24</v>
      </c>
      <c r="H11" s="20" t="s">
        <v>38</v>
      </c>
      <c r="I11" s="7"/>
      <c r="J11" s="7"/>
      <c r="K11" s="2"/>
    </row>
    <row r="12" spans="2:22" ht="12.95" customHeight="1">
      <c r="B12" s="7">
        <v>7</v>
      </c>
      <c r="C12" s="21">
        <v>42533</v>
      </c>
      <c r="D12" s="17">
        <v>0.875</v>
      </c>
      <c r="E12" s="18" t="s">
        <v>16</v>
      </c>
      <c r="F12" s="19" t="s">
        <v>50</v>
      </c>
      <c r="G12" s="20" t="s">
        <v>25</v>
      </c>
      <c r="H12" s="20" t="s">
        <v>30</v>
      </c>
      <c r="I12" s="7"/>
      <c r="J12" s="7"/>
      <c r="K12" s="2"/>
      <c r="M12" s="22"/>
      <c r="N12" s="23" t="s">
        <v>85</v>
      </c>
      <c r="O12" s="22"/>
      <c r="P12" s="22"/>
      <c r="Q12" s="22"/>
      <c r="R12" s="22"/>
      <c r="S12" s="22"/>
      <c r="T12" s="22"/>
      <c r="U12" s="22"/>
      <c r="V12" s="22"/>
    </row>
    <row r="13" spans="2:22" ht="12.95" customHeight="1">
      <c r="B13" s="7">
        <v>8</v>
      </c>
      <c r="C13" s="21">
        <v>42534</v>
      </c>
      <c r="D13" s="17">
        <v>0.625</v>
      </c>
      <c r="E13" s="18" t="s">
        <v>17</v>
      </c>
      <c r="F13" s="19" t="s">
        <v>49</v>
      </c>
      <c r="G13" s="20" t="s">
        <v>26</v>
      </c>
      <c r="H13" s="20" t="s">
        <v>32</v>
      </c>
      <c r="I13" s="7"/>
      <c r="J13" s="7"/>
      <c r="K13" s="3"/>
      <c r="M13" s="10" t="s">
        <v>53</v>
      </c>
      <c r="N13" s="10" t="s">
        <v>54</v>
      </c>
      <c r="O13" s="10" t="s">
        <v>55</v>
      </c>
      <c r="P13" s="10" t="s">
        <v>56</v>
      </c>
      <c r="Q13" s="10" t="s">
        <v>46</v>
      </c>
      <c r="R13" s="10" t="s">
        <v>48</v>
      </c>
      <c r="S13" s="10" t="s">
        <v>47</v>
      </c>
      <c r="T13" s="10" t="s">
        <v>57</v>
      </c>
      <c r="U13" s="10" t="s">
        <v>58</v>
      </c>
      <c r="V13" s="10" t="s">
        <v>59</v>
      </c>
    </row>
    <row r="14" spans="2:22" ht="12.95" customHeight="1">
      <c r="B14" s="7">
        <v>9</v>
      </c>
      <c r="C14" s="21">
        <v>42534</v>
      </c>
      <c r="D14" s="17">
        <v>0.75</v>
      </c>
      <c r="E14" s="18" t="s">
        <v>5</v>
      </c>
      <c r="F14" s="19" t="s">
        <v>51</v>
      </c>
      <c r="G14" s="20" t="s">
        <v>27</v>
      </c>
      <c r="H14" s="20" t="s">
        <v>37</v>
      </c>
      <c r="I14" s="7"/>
      <c r="J14" s="7"/>
      <c r="K14" s="2"/>
      <c r="M14" s="10">
        <v>1</v>
      </c>
      <c r="N14" s="28" t="str">
        <f t="array" ref="N14">INDEX(Settaggio!$B$11:$B$14,MATCH(LARGE(Settaggio!$J$11:$J$14+(Settaggio!$D$11:$D$14)/100-ROW(Settaggio!$J$11:$J$14)/10000+(Settaggio!$I$11:$I$14)/100-ROW(Settaggio!$J$11:$J$14)/10000,ROW(B41)-ROW($C$40)),Settaggio!$J$11:$J$14+(Settaggio!$D$11:$D$14)/100-ROW(Settaggio!$J$11:$J$14)/10000+(Settaggio!$I$11:$I$14)/100-ROW(Settaggio!$J$11:$J$14)/10000,0))</f>
        <v>GALLES</v>
      </c>
      <c r="O14" s="10">
        <f>LARGE(Settaggio!$J$11:$J$14,Foglio1!M14)</f>
        <v>0</v>
      </c>
      <c r="P14" s="10">
        <f>Q14+R14+S14</f>
        <v>0</v>
      </c>
      <c r="Q14" s="10">
        <f>SUMPRODUCT(--(squadra_A=N14),--(gol_A&gt;gol_B))+SUMPRODUCT(--(squadra_B=N14),--(gol_B&gt;gol_A))</f>
        <v>0</v>
      </c>
      <c r="R14" s="10">
        <f>SUMPRODUCT(--(squadra_A=N14),--(gol_A=gol_B),--(gol_A&lt;&gt;""))+SUMPRODUCT(--(squadra_B=N14),--(gol_B=gol_A),--(gol_B&lt;&gt;""))</f>
        <v>0</v>
      </c>
      <c r="S14" s="10">
        <f>SUMPRODUCT(--(squadra_A=N14),--(gol_A&lt;gol_B))+SUMPRODUCT(--(squadra_B=N14),--(gol_B&lt;gol_A))</f>
        <v>0</v>
      </c>
      <c r="T14" s="10">
        <f>SUMIFS(gol_A,squadra_A,N14)+SUMIFS(gol_B,squadra_B,N14)</f>
        <v>0</v>
      </c>
      <c r="U14" s="10">
        <f>SUMIFS(gol_B,squadra_A,N14)+SUMIFS(gol_A,squadra_B,N14)</f>
        <v>0</v>
      </c>
      <c r="V14" s="10">
        <f>T14-U14</f>
        <v>0</v>
      </c>
    </row>
    <row r="15" spans="2:22" ht="12.95" customHeight="1">
      <c r="B15" s="7">
        <v>10</v>
      </c>
      <c r="C15" s="21">
        <v>42534</v>
      </c>
      <c r="D15" s="17">
        <v>0.875</v>
      </c>
      <c r="E15" s="18" t="s">
        <v>18</v>
      </c>
      <c r="F15" s="19" t="s">
        <v>51</v>
      </c>
      <c r="G15" s="20" t="s">
        <v>28</v>
      </c>
      <c r="H15" s="20" t="s">
        <v>31</v>
      </c>
      <c r="I15" s="7"/>
      <c r="J15" s="7"/>
      <c r="K15" s="2"/>
      <c r="M15" s="10">
        <v>2</v>
      </c>
      <c r="N15" s="28" t="str">
        <f t="array" ref="N15">INDEX(Settaggio!$B$11:$B$14,MATCH(LARGE(Settaggio!$J$11:$J$14+(Settaggio!$D$11:$D$14)/100-ROW(Settaggio!$J$11:$J$14)/10000+(Settaggio!$I$11:$I$14)/100-ROW(Settaggio!$J$11:$J$14)/10000,ROW(B42)-ROW($C$40)),Settaggio!$J$11:$J$14+(Settaggio!$D$11:$D$14)/100-ROW(Settaggio!$J$11:$J$14)/10000+(Settaggio!$I$11:$I$14)/100-ROW(Settaggio!$J$11:$J$14)/10000,0))</f>
        <v>INGHILTERRA</v>
      </c>
      <c r="O15" s="10">
        <f>LARGE(Settaggio!$J$11:$J$14,Foglio1!M15)</f>
        <v>0</v>
      </c>
      <c r="P15" s="10">
        <f t="shared" ref="P15:P17" si="2">Q15+R15+S15</f>
        <v>0</v>
      </c>
      <c r="Q15" s="10">
        <f>SUMPRODUCT(--(squadra_A=N15),--(gol_A&gt;gol_B))+SUMPRODUCT(--(squadra_B=N15),--(gol_B&gt;gol_A))</f>
        <v>0</v>
      </c>
      <c r="R15" s="10">
        <f>SUMPRODUCT(--(squadra_A=N15),--(gol_A=gol_B),--(gol_A&lt;&gt;""))+SUMPRODUCT(--(squadra_B=N15),--(gol_B=gol_A),--(gol_B&lt;&gt;""))</f>
        <v>0</v>
      </c>
      <c r="S15" s="10">
        <f>SUMPRODUCT(--(squadra_A=N15),--(gol_A&lt;gol_B))+SUMPRODUCT(--(squadra_B=N15),--(gol_B&lt;gol_A))</f>
        <v>0</v>
      </c>
      <c r="T15" s="10">
        <f>SUMIFS(gol_A,squadra_A,N15)+SUMIFS(gol_B,squadra_B,N15)</f>
        <v>0</v>
      </c>
      <c r="U15" s="10">
        <f>SUMIFS(gol_B,squadra_A,N15)+SUMIFS(gol_A,squadra_B,N15)</f>
        <v>0</v>
      </c>
      <c r="V15" s="10">
        <f t="shared" ref="V15:V17" si="3">T15-U15</f>
        <v>0</v>
      </c>
    </row>
    <row r="16" spans="2:22" ht="12.95" customHeight="1">
      <c r="B16" s="7">
        <v>11</v>
      </c>
      <c r="C16" s="21">
        <v>42535</v>
      </c>
      <c r="D16" s="17">
        <v>0.75</v>
      </c>
      <c r="E16" s="18" t="s">
        <v>11</v>
      </c>
      <c r="F16" s="19" t="s">
        <v>52</v>
      </c>
      <c r="G16" s="20" t="s">
        <v>9</v>
      </c>
      <c r="H16" s="20" t="s">
        <v>36</v>
      </c>
      <c r="I16" s="7"/>
      <c r="J16" s="7"/>
      <c r="K16" s="2"/>
      <c r="M16" s="10">
        <v>3</v>
      </c>
      <c r="N16" s="28" t="str">
        <f t="array" ref="N16">INDEX(Settaggio!$B$11:$B$14,MATCH(LARGE(Settaggio!$J$11:$J$14+(Settaggio!$D$11:$D$14)/100-ROW(Settaggio!$J$11:$J$14)/10000+(Settaggio!$I$11:$I$14)/100-ROW(Settaggio!$J$11:$J$14)/10000,ROW(B43)-ROW($C$40)),Settaggio!$J$11:$J$14+(Settaggio!$D$11:$D$14)/100-ROW(Settaggio!$J$11:$J$14)/10000+(Settaggio!$I$11:$I$14)/100-ROW(Settaggio!$J$11:$J$14)/10000,0))</f>
        <v>RUSSIA</v>
      </c>
      <c r="O16" s="10">
        <f>LARGE(Settaggio!$J$11:$J$14,Foglio1!M16)</f>
        <v>0</v>
      </c>
      <c r="P16" s="10">
        <f t="shared" si="2"/>
        <v>0</v>
      </c>
      <c r="Q16" s="10">
        <f>SUMPRODUCT(--(squadra_A=N16),--(gol_A&gt;gol_B))+SUMPRODUCT(--(squadra_B=N16),--(gol_B&gt;gol_A))</f>
        <v>0</v>
      </c>
      <c r="R16" s="10">
        <f>SUMPRODUCT(--(squadra_A=N16),--(gol_A=gol_B),--(gol_A&lt;&gt;""))+SUMPRODUCT(--(squadra_B=N16),--(gol_B=gol_A),--(gol_B&lt;&gt;""))</f>
        <v>0</v>
      </c>
      <c r="S16" s="10">
        <f>SUMPRODUCT(--(squadra_A=N16),--(gol_A&lt;gol_B))+SUMPRODUCT(--(squadra_B=N16),--(gol_B&lt;gol_A))</f>
        <v>0</v>
      </c>
      <c r="T16" s="10">
        <f>SUMIFS(gol_A,squadra_A,N16)+SUMIFS(gol_B,squadra_B,N16)</f>
        <v>0</v>
      </c>
      <c r="U16" s="10">
        <f>SUMIFS(gol_B,squadra_A,N16)+SUMIFS(gol_A,squadra_B,N16)</f>
        <v>0</v>
      </c>
      <c r="V16" s="10">
        <f t="shared" si="3"/>
        <v>0</v>
      </c>
    </row>
    <row r="17" spans="2:22" ht="12.95" customHeight="1">
      <c r="B17" s="7">
        <v>12</v>
      </c>
      <c r="C17" s="21">
        <v>42535</v>
      </c>
      <c r="D17" s="17">
        <v>0.875</v>
      </c>
      <c r="E17" s="18" t="s">
        <v>10</v>
      </c>
      <c r="F17" s="19" t="s">
        <v>52</v>
      </c>
      <c r="G17" s="20" t="s">
        <v>29</v>
      </c>
      <c r="H17" s="20" t="s">
        <v>33</v>
      </c>
      <c r="I17" s="7"/>
      <c r="J17" s="7"/>
      <c r="K17" s="2"/>
      <c r="M17" s="10">
        <v>4</v>
      </c>
      <c r="N17" s="28" t="str">
        <f t="array" ref="N17">INDEX(Settaggio!$B$11:$B$14,MATCH(LARGE(Settaggio!$J$11:$J$14+(Settaggio!$D$11:$D$14)/100-ROW(Settaggio!$J$11:$J$14)/10000+(Settaggio!$I$11:$I$14)/100-ROW(Settaggio!$J$11:$J$14)/10000,ROW(B44)-ROW($C$40)),Settaggio!$J$11:$J$14+(Settaggio!$D$11:$D$14)/100-ROW(Settaggio!$J$11:$J$14)/10000+(Settaggio!$I$11:$I$14)/100-ROW(Settaggio!$J$11:$J$14)/10000,0))</f>
        <v>SLOVACCHIA</v>
      </c>
      <c r="O17" s="10">
        <f>LARGE(Settaggio!$J$11:$J$14,Foglio1!M17)</f>
        <v>0</v>
      </c>
      <c r="P17" s="10">
        <f t="shared" si="2"/>
        <v>0</v>
      </c>
      <c r="Q17" s="10">
        <f>SUMPRODUCT(--(squadra_A=N17),--(gol_A&gt;gol_B))+SUMPRODUCT(--(squadra_B=N17),--(gol_B&gt;gol_A))</f>
        <v>0</v>
      </c>
      <c r="R17" s="10">
        <f>SUMPRODUCT(--(squadra_A=N17),--(gol_A=gol_B),--(gol_A&lt;&gt;""))+SUMPRODUCT(--(squadra_B=N17),--(gol_B=gol_A),--(gol_B&lt;&gt;""))</f>
        <v>0</v>
      </c>
      <c r="S17" s="10">
        <f>SUMPRODUCT(--(squadra_A=N17),--(gol_A&lt;gol_B))+SUMPRODUCT(--(squadra_B=N17),--(gol_B&lt;gol_A))</f>
        <v>0</v>
      </c>
      <c r="T17" s="10">
        <f>SUMIFS(gol_A,squadra_A,N17)+SUMIFS(gol_B,squadra_B,N17)</f>
        <v>0</v>
      </c>
      <c r="U17" s="10">
        <f>SUMIFS(gol_B,squadra_A,N17)+SUMIFS(gol_A,squadra_B,N17)</f>
        <v>0</v>
      </c>
      <c r="V17" s="10">
        <f t="shared" si="3"/>
        <v>0</v>
      </c>
    </row>
    <row r="18" spans="2:22" ht="12.95" customHeight="1">
      <c r="B18" s="7">
        <v>13</v>
      </c>
      <c r="C18" s="21">
        <v>42536</v>
      </c>
      <c r="D18" s="17">
        <v>0.625</v>
      </c>
      <c r="E18" s="18" t="s">
        <v>16</v>
      </c>
      <c r="F18" s="19" t="s">
        <v>45</v>
      </c>
      <c r="G18" s="20" t="s">
        <v>8</v>
      </c>
      <c r="H18" s="20" t="s">
        <v>34</v>
      </c>
      <c r="I18" s="7"/>
      <c r="J18" s="7"/>
      <c r="K18" s="2"/>
    </row>
    <row r="19" spans="2:22" ht="12.95" customHeight="1">
      <c r="B19" s="7">
        <v>14</v>
      </c>
      <c r="C19" s="21">
        <v>42536</v>
      </c>
      <c r="D19" s="17">
        <v>0.75</v>
      </c>
      <c r="E19" s="18" t="s">
        <v>14</v>
      </c>
      <c r="F19" s="19" t="s">
        <v>44</v>
      </c>
      <c r="G19" s="20" t="s">
        <v>4</v>
      </c>
      <c r="H19" s="20" t="s">
        <v>20</v>
      </c>
      <c r="I19" s="7"/>
      <c r="J19" s="7"/>
      <c r="K19" s="2"/>
      <c r="M19" s="40"/>
      <c r="N19" s="41" t="s">
        <v>86</v>
      </c>
      <c r="O19" s="40"/>
      <c r="P19" s="40"/>
      <c r="Q19" s="40"/>
      <c r="R19" s="40"/>
      <c r="S19" s="40"/>
      <c r="T19" s="40"/>
      <c r="U19" s="40"/>
      <c r="V19" s="40"/>
    </row>
    <row r="20" spans="2:22" ht="12.95" customHeight="1">
      <c r="B20" s="7">
        <v>15</v>
      </c>
      <c r="C20" s="21">
        <v>42536</v>
      </c>
      <c r="D20" s="17">
        <v>0.875</v>
      </c>
      <c r="E20" s="18" t="s">
        <v>13</v>
      </c>
      <c r="F20" s="19" t="s">
        <v>44</v>
      </c>
      <c r="G20" s="20" t="s">
        <v>19</v>
      </c>
      <c r="H20" s="20" t="s">
        <v>6</v>
      </c>
      <c r="I20" s="7"/>
      <c r="J20" s="7"/>
      <c r="K20" s="2"/>
      <c r="M20" s="42" t="s">
        <v>53</v>
      </c>
      <c r="N20" s="42" t="s">
        <v>54</v>
      </c>
      <c r="O20" s="42" t="s">
        <v>55</v>
      </c>
      <c r="P20" s="42" t="s">
        <v>56</v>
      </c>
      <c r="Q20" s="42" t="s">
        <v>46</v>
      </c>
      <c r="R20" s="42" t="s">
        <v>48</v>
      </c>
      <c r="S20" s="42" t="s">
        <v>47</v>
      </c>
      <c r="T20" s="42" t="s">
        <v>57</v>
      </c>
      <c r="U20" s="42" t="s">
        <v>58</v>
      </c>
      <c r="V20" s="42" t="s">
        <v>59</v>
      </c>
    </row>
    <row r="21" spans="2:22" ht="12.95" customHeight="1">
      <c r="B21" s="7">
        <v>16</v>
      </c>
      <c r="C21" s="21">
        <v>42537</v>
      </c>
      <c r="D21" s="17">
        <v>0.625</v>
      </c>
      <c r="E21" s="18" t="s">
        <v>7</v>
      </c>
      <c r="F21" s="19" t="s">
        <v>45</v>
      </c>
      <c r="G21" s="20" t="s">
        <v>22</v>
      </c>
      <c r="H21" s="20" t="s">
        <v>21</v>
      </c>
      <c r="I21" s="7"/>
      <c r="J21" s="7"/>
      <c r="K21" s="2"/>
      <c r="M21" s="42">
        <v>1</v>
      </c>
      <c r="N21" s="43" t="str">
        <f t="array" ref="N21">INDEX(Settaggio!$B$17:$B$20,MATCH(LARGE(Settaggio!$J$17:$J$20+(Settaggio!$D$17:$D$20)/100-ROW(Settaggio!$J$17:$J$20)/10000+(Settaggio!$I$17:$I$20)/100-ROW(Settaggio!$J$17:$J$20)/10000,ROW(B41)-ROW($C$40)),Settaggio!$J$17:$J$20+(Settaggio!$D$17:$D$20)/100-ROW(Settaggio!$J$17:$J$20)/10000+(Settaggio!$I$17:$I$20)/100-ROW(Settaggio!$J$17:$J$20)/10000,0))</f>
        <v>GERMANIA</v>
      </c>
      <c r="O21" s="42">
        <f>LARGE(Settaggio!$J$17:$J$20,Foglio1!M21)</f>
        <v>0</v>
      </c>
      <c r="P21" s="42">
        <f>Q21+R21+S21</f>
        <v>0</v>
      </c>
      <c r="Q21" s="42">
        <f>SUMPRODUCT(--(squadra_A=N21),--(gol_A&gt;gol_B))+SUMPRODUCT(--(squadra_B=N21),--(gol_B&gt;gol_A))</f>
        <v>0</v>
      </c>
      <c r="R21" s="42">
        <f>SUMPRODUCT(--(squadra_A=N21),--(gol_A=gol_B),--(gol_A&lt;&gt;""))+SUMPRODUCT(--(squadra_B=N21),--(gol_B=gol_A),--(gol_B&lt;&gt;""))</f>
        <v>0</v>
      </c>
      <c r="S21" s="42">
        <f>SUMPRODUCT(--(squadra_A=N21),--(gol_A&lt;gol_B))+SUMPRODUCT(--(squadra_B=N21),--(gol_B&lt;gol_A))</f>
        <v>0</v>
      </c>
      <c r="T21" s="42">
        <f>SUMIFS(gol_A,squadra_A,N21)+SUMIFS(gol_B,squadra_B,N21)</f>
        <v>0</v>
      </c>
      <c r="U21" s="42">
        <f>SUMIFS(gol_B,squadra_A,N21)+SUMIFS(gol_A,squadra_B,N21)</f>
        <v>0</v>
      </c>
      <c r="V21" s="42">
        <f>T21-U21</f>
        <v>0</v>
      </c>
    </row>
    <row r="22" spans="2:22" ht="12.95" customHeight="1">
      <c r="B22" s="7">
        <v>17</v>
      </c>
      <c r="C22" s="21">
        <v>42537</v>
      </c>
      <c r="D22" s="17">
        <v>0.75</v>
      </c>
      <c r="E22" s="18" t="s">
        <v>18</v>
      </c>
      <c r="F22" s="19" t="s">
        <v>50</v>
      </c>
      <c r="G22" s="20" t="s">
        <v>30</v>
      </c>
      <c r="H22" s="20" t="s">
        <v>38</v>
      </c>
      <c r="I22" s="7"/>
      <c r="J22" s="7"/>
      <c r="K22" s="2"/>
      <c r="M22" s="42">
        <v>2</v>
      </c>
      <c r="N22" s="43" t="str">
        <f t="array" ref="N22">INDEX(Settaggio!$B$17:$B$20,MATCH(LARGE(Settaggio!$J$17:$J$20+(Settaggio!$D$17:$D$20)/100-ROW(Settaggio!$J$17:$J$20)/10000+(Settaggio!$I$17:$I$20)/100-ROW(Settaggio!$J$17:$J$20)/10000,ROW(B42)-ROW($C$40)),Settaggio!$J$17:$J$20+(Settaggio!$D$17:$D$20)/100-ROW(Settaggio!$J$17:$J$20)/10000+(Settaggio!$I$17:$I$20)/100-ROW(Settaggio!$J$17:$J$20)/10000,0))</f>
        <v>IRLANDA DEL NORD</v>
      </c>
      <c r="O22" s="42">
        <f>LARGE(Settaggio!$J$17:$J$20,Foglio1!M22)</f>
        <v>0</v>
      </c>
      <c r="P22" s="42">
        <f t="shared" ref="P22:P24" si="4">Q22+R22+S22</f>
        <v>0</v>
      </c>
      <c r="Q22" s="42">
        <f>SUMPRODUCT(--(squadra_A=N22),--(gol_A&gt;gol_B))+SUMPRODUCT(--(squadra_B=N22),--(gol_B&gt;gol_A))</f>
        <v>0</v>
      </c>
      <c r="R22" s="42">
        <f>SUMPRODUCT(--(squadra_A=N22),--(gol_A=gol_B),--(gol_A&lt;&gt;""))+SUMPRODUCT(--(squadra_B=N22),--(gol_B=gol_A),--(gol_B&lt;&gt;""))</f>
        <v>0</v>
      </c>
      <c r="S22" s="42">
        <f>SUMPRODUCT(--(squadra_A=N22),--(gol_A&lt;gol_B))+SUMPRODUCT(--(squadra_B=N22),--(gol_B&lt;gol_A))</f>
        <v>0</v>
      </c>
      <c r="T22" s="42">
        <f>SUMIFS(gol_A,squadra_A,N22)+SUMIFS(gol_B,squadra_B,N22)</f>
        <v>0</v>
      </c>
      <c r="U22" s="42">
        <f>SUMIFS(gol_B,squadra_A,N22)+SUMIFS(gol_A,squadra_B,N22)</f>
        <v>0</v>
      </c>
      <c r="V22" s="42">
        <f t="shared" ref="V22:V24" si="5">T22-U22</f>
        <v>0</v>
      </c>
    </row>
    <row r="23" spans="2:22" ht="12.95" customHeight="1">
      <c r="B23" s="7">
        <v>18</v>
      </c>
      <c r="C23" s="21">
        <v>42537</v>
      </c>
      <c r="D23" s="17">
        <v>0.875</v>
      </c>
      <c r="E23" s="18" t="s">
        <v>5</v>
      </c>
      <c r="F23" s="19" t="s">
        <v>50</v>
      </c>
      <c r="G23" s="20" t="s">
        <v>25</v>
      </c>
      <c r="H23" s="20" t="s">
        <v>24</v>
      </c>
      <c r="I23" s="7"/>
      <c r="J23" s="7"/>
      <c r="K23" s="2"/>
      <c r="M23" s="42">
        <v>3</v>
      </c>
      <c r="N23" s="43" t="str">
        <f t="array" ref="N23">INDEX(Settaggio!$B$17:$B$20,MATCH(LARGE(Settaggio!$J$17:$J$20+(Settaggio!$D$17:$D$20)/100-ROW(Settaggio!$J$17:$J$20)/10000+(Settaggio!$I$17:$I$20)/100-ROW(Settaggio!$J$17:$J$20)/10000,ROW(B43)-ROW($C$40)),Settaggio!$J$17:$J$20+(Settaggio!$D$17:$D$20)/100-ROW(Settaggio!$J$17:$J$20)/10000+(Settaggio!$I$17:$I$20)/100-ROW(Settaggio!$J$17:$J$20)/10000,0))</f>
        <v>POLONIA</v>
      </c>
      <c r="O23" s="42">
        <f>LARGE(Settaggio!$J$17:$J$20,Foglio1!M23)</f>
        <v>0</v>
      </c>
      <c r="P23" s="42">
        <f t="shared" si="4"/>
        <v>0</v>
      </c>
      <c r="Q23" s="42">
        <f>SUMPRODUCT(--(squadra_A=N23),--(gol_A&gt;gol_B))+SUMPRODUCT(--(squadra_B=N23),--(gol_B&gt;gol_A))</f>
        <v>0</v>
      </c>
      <c r="R23" s="42">
        <f>SUMPRODUCT(--(squadra_A=N23),--(gol_A=gol_B),--(gol_A&lt;&gt;""))+SUMPRODUCT(--(squadra_B=N23),--(gol_B=gol_A),--(gol_B&lt;&gt;""))</f>
        <v>0</v>
      </c>
      <c r="S23" s="42">
        <f>SUMPRODUCT(--(squadra_A=N23),--(gol_A&lt;gol_B))+SUMPRODUCT(--(squadra_B=N23),--(gol_B&lt;gol_A))</f>
        <v>0</v>
      </c>
      <c r="T23" s="42">
        <f>SUMIFS(gol_A,squadra_A,N23)+SUMIFS(gol_B,squadra_B,N23)</f>
        <v>0</v>
      </c>
      <c r="U23" s="42">
        <f>SUMIFS(gol_B,squadra_A,N23)+SUMIFS(gol_A,squadra_B,N23)</f>
        <v>0</v>
      </c>
      <c r="V23" s="42">
        <f t="shared" si="5"/>
        <v>0</v>
      </c>
    </row>
    <row r="24" spans="2:22" ht="12.95" customHeight="1">
      <c r="B24" s="7">
        <v>19</v>
      </c>
      <c r="C24" s="21">
        <v>42538</v>
      </c>
      <c r="D24" s="17">
        <v>0.625</v>
      </c>
      <c r="E24" s="18" t="s">
        <v>17</v>
      </c>
      <c r="F24" s="19" t="s">
        <v>51</v>
      </c>
      <c r="G24" s="20" t="s">
        <v>31</v>
      </c>
      <c r="H24" s="20" t="s">
        <v>37</v>
      </c>
      <c r="I24" s="7"/>
      <c r="J24" s="7"/>
      <c r="K24" s="2"/>
      <c r="M24" s="42">
        <v>4</v>
      </c>
      <c r="N24" s="43" t="str">
        <f t="array" ref="N24">INDEX(Settaggio!$B$17:$B$20,MATCH(LARGE(Settaggio!$J$17:$J$20+(Settaggio!$D$17:$D$20)/100-ROW(Settaggio!$J$17:$J$20)/10000+(Settaggio!$I$17:$I$20)/100-ROW(Settaggio!$J$17:$J$20)/10000,ROW(B44)-ROW($C$40)),Settaggio!$J$17:$J$20+(Settaggio!$D$17:$D$20)/100-ROW(Settaggio!$J$17:$J$20)/10000+(Settaggio!$I$17:$I$20)/100-ROW(Settaggio!$J$17:$J$20)/10000,0))</f>
        <v>UCRAINA</v>
      </c>
      <c r="O24" s="42">
        <f>LARGE(Settaggio!$J$17:$J$20,Foglio1!M24)</f>
        <v>0</v>
      </c>
      <c r="P24" s="42">
        <f t="shared" si="4"/>
        <v>0</v>
      </c>
      <c r="Q24" s="42">
        <f>SUMPRODUCT(--(squadra_A=N24),--(gol_A&gt;gol_B))+SUMPRODUCT(--(squadra_B=N24),--(gol_B&gt;gol_A))</f>
        <v>0</v>
      </c>
      <c r="R24" s="42">
        <f>SUMPRODUCT(--(squadra_A=N24),--(gol_A=gol_B),--(gol_A&lt;&gt;""))+SUMPRODUCT(--(squadra_B=N24),--(gol_B=gol_A),--(gol_B&lt;&gt;""))</f>
        <v>0</v>
      </c>
      <c r="S24" s="42">
        <f>SUMPRODUCT(--(squadra_A=N24),--(gol_A&lt;gol_B))+SUMPRODUCT(--(squadra_B=N24),--(gol_B&lt;gol_A))</f>
        <v>0</v>
      </c>
      <c r="T24" s="42">
        <f>SUMIFS(gol_A,squadra_A,N24)+SUMIFS(gol_B,squadra_B,N24)</f>
        <v>0</v>
      </c>
      <c r="U24" s="42">
        <f>SUMIFS(gol_B,squadra_A,N24)+SUMIFS(gol_A,squadra_B,N24)</f>
        <v>0</v>
      </c>
      <c r="V24" s="42">
        <f t="shared" si="5"/>
        <v>0</v>
      </c>
    </row>
    <row r="25" spans="2:22" ht="12.95" customHeight="1">
      <c r="B25" s="7">
        <v>20</v>
      </c>
      <c r="C25" s="21">
        <v>42538</v>
      </c>
      <c r="D25" s="17">
        <v>0.75</v>
      </c>
      <c r="E25" s="18" t="s">
        <v>10</v>
      </c>
      <c r="F25" s="19" t="s">
        <v>49</v>
      </c>
      <c r="G25" s="20" t="s">
        <v>32</v>
      </c>
      <c r="H25" s="20" t="s">
        <v>35</v>
      </c>
      <c r="I25" s="7"/>
      <c r="J25" s="7"/>
      <c r="K25" s="2"/>
    </row>
    <row r="26" spans="2:22" ht="12.95" customHeight="1">
      <c r="B26" s="7">
        <v>21</v>
      </c>
      <c r="C26" s="21">
        <v>42538</v>
      </c>
      <c r="D26" s="17">
        <v>0.875</v>
      </c>
      <c r="E26" s="18" t="s">
        <v>15</v>
      </c>
      <c r="F26" s="19" t="s">
        <v>49</v>
      </c>
      <c r="G26" s="20" t="s">
        <v>26</v>
      </c>
      <c r="H26" s="20" t="s">
        <v>23</v>
      </c>
      <c r="I26" s="7"/>
      <c r="J26" s="7"/>
      <c r="K26" s="2"/>
      <c r="M26" s="24"/>
      <c r="N26" s="25" t="s">
        <v>87</v>
      </c>
      <c r="O26" s="24"/>
      <c r="P26" s="24"/>
      <c r="Q26" s="24"/>
      <c r="R26" s="24"/>
      <c r="S26" s="24"/>
      <c r="T26" s="24"/>
      <c r="U26" s="24"/>
      <c r="V26" s="24"/>
    </row>
    <row r="27" spans="2:22" ht="12.95" customHeight="1">
      <c r="B27" s="7">
        <v>22</v>
      </c>
      <c r="C27" s="21">
        <v>42539</v>
      </c>
      <c r="D27" s="17">
        <v>0.625</v>
      </c>
      <c r="E27" s="18" t="s">
        <v>11</v>
      </c>
      <c r="F27" s="19" t="s">
        <v>51</v>
      </c>
      <c r="G27" s="20" t="s">
        <v>28</v>
      </c>
      <c r="H27" s="20" t="s">
        <v>27</v>
      </c>
      <c r="I27" s="7"/>
      <c r="J27" s="7"/>
      <c r="K27" s="2"/>
      <c r="M27" s="11" t="s">
        <v>53</v>
      </c>
      <c r="N27" s="11" t="s">
        <v>54</v>
      </c>
      <c r="O27" s="11" t="s">
        <v>55</v>
      </c>
      <c r="P27" s="11" t="s">
        <v>56</v>
      </c>
      <c r="Q27" s="11" t="s">
        <v>46</v>
      </c>
      <c r="R27" s="11" t="s">
        <v>48</v>
      </c>
      <c r="S27" s="11" t="s">
        <v>47</v>
      </c>
      <c r="T27" s="11" t="s">
        <v>57</v>
      </c>
      <c r="U27" s="11" t="s">
        <v>58</v>
      </c>
      <c r="V27" s="11" t="s">
        <v>59</v>
      </c>
    </row>
    <row r="28" spans="2:22" ht="12.95" customHeight="1">
      <c r="B28" s="7">
        <v>23</v>
      </c>
      <c r="C28" s="21">
        <v>42539</v>
      </c>
      <c r="D28" s="17">
        <v>0.75</v>
      </c>
      <c r="E28" s="18" t="s">
        <v>13</v>
      </c>
      <c r="F28" s="19" t="s">
        <v>52</v>
      </c>
      <c r="G28" s="20" t="s">
        <v>33</v>
      </c>
      <c r="H28" s="20" t="s">
        <v>36</v>
      </c>
      <c r="I28" s="7"/>
      <c r="J28" s="7"/>
      <c r="K28" s="2"/>
      <c r="M28" s="11">
        <v>1</v>
      </c>
      <c r="N28" s="29" t="str">
        <f t="array" ref="N28">INDEX(Settaggio!$B$23:$B$26,MATCH(LARGE(Settaggio!$J$23:$J$26+(Settaggio!$D$23:$D$26)/100-ROW(Settaggio!$J$23:$J$26)/10000+(Settaggio!$I$23:$I$26)/100-ROW(Settaggio!$J$23:$J$26)/10000,ROW(B41)-ROW($C$40)),Settaggio!$J$23:$J$26+(Settaggio!$D$23:$D$26)/100-ROW(Settaggio!$J$23:$J$26)/10000+(Settaggio!$I$23:$I$26)/100-ROW(Settaggio!$J$23:$J$26)/10000,0))</f>
        <v>CROAZIA</v>
      </c>
      <c r="O28" s="11">
        <f>LARGE(Settaggio!$J$23:$J$26,Foglio1!M28)</f>
        <v>0</v>
      </c>
      <c r="P28" s="11">
        <f>Q28+R28+S28</f>
        <v>0</v>
      </c>
      <c r="Q28" s="11">
        <f>SUMPRODUCT(--(squadra_A=N28),--(gol_A&gt;gol_B))+SUMPRODUCT(--(squadra_B=N28),--(gol_B&gt;gol_A))</f>
        <v>0</v>
      </c>
      <c r="R28" s="11">
        <f>SUMPRODUCT(--(squadra_A=N28),--(gol_A=gol_B),--(gol_A&lt;&gt;""))+SUMPRODUCT(--(squadra_B=N28),--(gol_B=gol_A),--(gol_B&lt;&gt;""))</f>
        <v>0</v>
      </c>
      <c r="S28" s="11">
        <f>SUMPRODUCT(--(squadra_A=N28),--(gol_A&lt;gol_B))+SUMPRODUCT(--(squadra_B=N28),--(gol_B&lt;gol_A))</f>
        <v>0</v>
      </c>
      <c r="T28" s="11">
        <f>SUMIFS(gol_A,squadra_A,N28)+SUMIFS(gol_B,squadra_B,N28)</f>
        <v>0</v>
      </c>
      <c r="U28" s="11">
        <f>SUMIFS(gol_B,squadra_A,N28)+SUMIFS(gol_A,squadra_B,N28)</f>
        <v>0</v>
      </c>
      <c r="V28" s="11">
        <f>T28-U28</f>
        <v>0</v>
      </c>
    </row>
    <row r="29" spans="2:22" ht="12.95" customHeight="1">
      <c r="B29" s="7">
        <v>24</v>
      </c>
      <c r="C29" s="21">
        <v>42539</v>
      </c>
      <c r="D29" s="17">
        <v>0.875</v>
      </c>
      <c r="E29" s="18" t="s">
        <v>14</v>
      </c>
      <c r="F29" s="19" t="s">
        <v>52</v>
      </c>
      <c r="G29" s="20" t="s">
        <v>29</v>
      </c>
      <c r="H29" s="20" t="s">
        <v>9</v>
      </c>
      <c r="I29" s="7"/>
      <c r="J29" s="7"/>
      <c r="K29" s="2"/>
      <c r="M29" s="11">
        <v>2</v>
      </c>
      <c r="N29" s="29" t="str">
        <f t="array" ref="N29">INDEX(Settaggio!$B$23:$B$26,MATCH(LARGE(Settaggio!$J$23:$J$26+(Settaggio!$D$23:$D$26)/100-ROW(Settaggio!$J$23:$J$26)/10000+(Settaggio!$I$23:$I$26)/100-ROW(Settaggio!$J$23:$J$26)/10000,ROW(B42)-ROW($C$40)),Settaggio!$J$23:$J$26+(Settaggio!$D$23:$D$26)/100-ROW(Settaggio!$J$23:$J$26)/10000+(Settaggio!$I$23:$I$26)/100-ROW(Settaggio!$J$23:$J$26)/10000,0))</f>
        <v>REPUBBLICA CECA</v>
      </c>
      <c r="O29" s="11">
        <f>LARGE(Settaggio!$J$23:$J$26,Foglio1!M29)</f>
        <v>0</v>
      </c>
      <c r="P29" s="11">
        <f t="shared" ref="P29:P31" si="6">Q29+R29+S29</f>
        <v>0</v>
      </c>
      <c r="Q29" s="11">
        <f>SUMPRODUCT(--(squadra_A=N29),--(gol_A&gt;gol_B))+SUMPRODUCT(--(squadra_B=N29),--(gol_B&gt;gol_A))</f>
        <v>0</v>
      </c>
      <c r="R29" s="11">
        <f>SUMPRODUCT(--(squadra_A=N29),--(gol_A=gol_B),--(gol_A&lt;&gt;""))+SUMPRODUCT(--(squadra_B=N29),--(gol_B=gol_A),--(gol_B&lt;&gt;""))</f>
        <v>0</v>
      </c>
      <c r="S29" s="11">
        <f>SUMPRODUCT(--(squadra_A=N29),--(gol_A&lt;gol_B))+SUMPRODUCT(--(squadra_B=N29),--(gol_B&lt;gol_A))</f>
        <v>0</v>
      </c>
      <c r="T29" s="11">
        <f>SUMIFS(gol_A,squadra_A,N29)+SUMIFS(gol_B,squadra_B,N29)</f>
        <v>0</v>
      </c>
      <c r="U29" s="11">
        <f>SUMIFS(gol_B,squadra_A,N29)+SUMIFS(gol_A,squadra_B,N29)</f>
        <v>0</v>
      </c>
      <c r="V29" s="11">
        <f t="shared" ref="V29:V31" si="7">T29-U29</f>
        <v>0</v>
      </c>
    </row>
    <row r="30" spans="2:22" ht="12.95" customHeight="1">
      <c r="B30" s="7">
        <v>25</v>
      </c>
      <c r="C30" s="21">
        <v>42540</v>
      </c>
      <c r="D30" s="17">
        <v>0.875</v>
      </c>
      <c r="E30" s="18" t="s">
        <v>18</v>
      </c>
      <c r="F30" s="19" t="s">
        <v>44</v>
      </c>
      <c r="G30" s="20" t="s">
        <v>4</v>
      </c>
      <c r="H30" s="20" t="s">
        <v>6</v>
      </c>
      <c r="I30" s="7"/>
      <c r="J30" s="7"/>
      <c r="K30" s="2"/>
      <c r="M30" s="11">
        <v>3</v>
      </c>
      <c r="N30" s="29" t="str">
        <f t="array" ref="N30">INDEX(Settaggio!$B$23:$B$26,MATCH(LARGE(Settaggio!$J$23:$J$26+(Settaggio!$D$23:$D$26)/100-ROW(Settaggio!$J$23:$J$26)/10000+(Settaggio!$I$23:$I$26)/100-ROW(Settaggio!$J$23:$J$26)/10000,ROW(B43)-ROW($C$40)),Settaggio!$J$23:$J$26+(Settaggio!$D$23:$D$26)/100-ROW(Settaggio!$J$23:$J$26)/10000+(Settaggio!$I$23:$I$26)/100-ROW(Settaggio!$J$23:$J$26)/10000,0))</f>
        <v>SPAGNA</v>
      </c>
      <c r="O30" s="11">
        <f>LARGE(Settaggio!$J$23:$J$26,Foglio1!M30)</f>
        <v>0</v>
      </c>
      <c r="P30" s="11">
        <f t="shared" si="6"/>
        <v>0</v>
      </c>
      <c r="Q30" s="11">
        <f>SUMPRODUCT(--(squadra_A=N30),--(gol_A&gt;gol_B))+SUMPRODUCT(--(squadra_B=N30),--(gol_B&gt;gol_A))</f>
        <v>0</v>
      </c>
      <c r="R30" s="11">
        <f>SUMPRODUCT(--(squadra_A=N30),--(gol_A=gol_B),--(gol_A&lt;&gt;""))+SUMPRODUCT(--(squadra_B=N30),--(gol_B=gol_A),--(gol_B&lt;&gt;""))</f>
        <v>0</v>
      </c>
      <c r="S30" s="11">
        <f>SUMPRODUCT(--(squadra_A=N30),--(gol_A&lt;gol_B))+SUMPRODUCT(--(squadra_B=N30),--(gol_B&lt;gol_A))</f>
        <v>0</v>
      </c>
      <c r="T30" s="11">
        <f>SUMIFS(gol_A,squadra_A,N30)+SUMIFS(gol_B,squadra_B,N30)</f>
        <v>0</v>
      </c>
      <c r="U30" s="11">
        <f>SUMIFS(gol_B,squadra_A,N30)+SUMIFS(gol_A,squadra_B,N30)</f>
        <v>0</v>
      </c>
      <c r="V30" s="11">
        <f t="shared" si="7"/>
        <v>0</v>
      </c>
    </row>
    <row r="31" spans="2:22" ht="12.95" customHeight="1">
      <c r="B31" s="7">
        <v>26</v>
      </c>
      <c r="C31" s="21">
        <v>42540</v>
      </c>
      <c r="D31" s="17">
        <v>0.875</v>
      </c>
      <c r="E31" s="18" t="s">
        <v>16</v>
      </c>
      <c r="F31" s="19" t="s">
        <v>44</v>
      </c>
      <c r="G31" s="20" t="s">
        <v>20</v>
      </c>
      <c r="H31" s="20" t="s">
        <v>19</v>
      </c>
      <c r="I31" s="7"/>
      <c r="J31" s="7"/>
      <c r="K31" s="2"/>
      <c r="M31" s="11">
        <v>4</v>
      </c>
      <c r="N31" s="29" t="str">
        <f t="array" ref="N31">INDEX(Settaggio!$B$23:$B$26,MATCH(LARGE(Settaggio!$J$23:$J$26+(Settaggio!$D$23:$D$26)/100-ROW(Settaggio!$J$23:$J$26)/10000+(Settaggio!$I$23:$I$26)/100-ROW(Settaggio!$J$23:$J$26)/10000,ROW(B44)-ROW($C$40)),Settaggio!$J$23:$J$26+(Settaggio!$D$23:$D$26)/100-ROW(Settaggio!$J$23:$J$26)/10000+(Settaggio!$I$23:$I$26)/100-ROW(Settaggio!$J$23:$J$26)/10000,0))</f>
        <v>TURCHIA</v>
      </c>
      <c r="O31" s="11">
        <f>LARGE(Settaggio!$J$23:$J$26,Foglio1!M31)</f>
        <v>0</v>
      </c>
      <c r="P31" s="11">
        <f t="shared" si="6"/>
        <v>0</v>
      </c>
      <c r="Q31" s="11">
        <f>SUMPRODUCT(--(squadra_A=N31),--(gol_A&gt;gol_B))+SUMPRODUCT(--(squadra_B=N31),--(gol_B&gt;gol_A))</f>
        <v>0</v>
      </c>
      <c r="R31" s="11">
        <f>SUMPRODUCT(--(squadra_A=N31),--(gol_A=gol_B),--(gol_A&lt;&gt;""))+SUMPRODUCT(--(squadra_B=N31),--(gol_B=gol_A),--(gol_B&lt;&gt;""))</f>
        <v>0</v>
      </c>
      <c r="S31" s="11">
        <f>SUMPRODUCT(--(squadra_A=N31),--(gol_A&lt;gol_B))+SUMPRODUCT(--(squadra_B=N31),--(gol_B&lt;gol_A))</f>
        <v>0</v>
      </c>
      <c r="T31" s="11">
        <f>SUMIFS(gol_A,squadra_A,N31)+SUMIFS(gol_B,squadra_B,N31)</f>
        <v>0</v>
      </c>
      <c r="U31" s="11">
        <f>SUMIFS(gol_B,squadra_A,N31)+SUMIFS(gol_A,squadra_B,N31)</f>
        <v>0</v>
      </c>
      <c r="V31" s="11">
        <f t="shared" si="7"/>
        <v>0</v>
      </c>
    </row>
    <row r="32" spans="2:22" ht="12.95" customHeight="1">
      <c r="B32" s="7">
        <v>27</v>
      </c>
      <c r="C32" s="21">
        <v>42541</v>
      </c>
      <c r="D32" s="17">
        <v>0.875</v>
      </c>
      <c r="E32" s="18" t="s">
        <v>17</v>
      </c>
      <c r="F32" s="19" t="s">
        <v>45</v>
      </c>
      <c r="G32" s="20" t="s">
        <v>8</v>
      </c>
      <c r="H32" s="20" t="s">
        <v>21</v>
      </c>
      <c r="I32" s="7"/>
      <c r="J32" s="7"/>
      <c r="K32" s="2"/>
    </row>
    <row r="33" spans="2:22" ht="12.95" customHeight="1">
      <c r="B33" s="7">
        <v>28</v>
      </c>
      <c r="C33" s="21">
        <v>42541</v>
      </c>
      <c r="D33" s="17">
        <v>0.875</v>
      </c>
      <c r="E33" s="18" t="s">
        <v>10</v>
      </c>
      <c r="F33" s="19" t="s">
        <v>45</v>
      </c>
      <c r="G33" s="20" t="s">
        <v>34</v>
      </c>
      <c r="H33" s="20" t="s">
        <v>22</v>
      </c>
      <c r="I33" s="7"/>
      <c r="J33" s="7"/>
      <c r="K33" s="2"/>
      <c r="M33" s="26"/>
      <c r="N33" s="27" t="s">
        <v>88</v>
      </c>
      <c r="O33" s="26"/>
      <c r="P33" s="26"/>
      <c r="Q33" s="26"/>
      <c r="R33" s="26"/>
      <c r="S33" s="26"/>
      <c r="T33" s="26"/>
      <c r="U33" s="26"/>
      <c r="V33" s="26"/>
    </row>
    <row r="34" spans="2:22" ht="12.95" customHeight="1">
      <c r="B34" s="7">
        <v>29</v>
      </c>
      <c r="C34" s="21">
        <v>42542</v>
      </c>
      <c r="D34" s="17">
        <v>0.75</v>
      </c>
      <c r="E34" s="18" t="s">
        <v>13</v>
      </c>
      <c r="F34" s="19" t="s">
        <v>50</v>
      </c>
      <c r="G34" s="20" t="s">
        <v>30</v>
      </c>
      <c r="H34" s="20" t="s">
        <v>24</v>
      </c>
      <c r="I34" s="7"/>
      <c r="J34" s="7"/>
      <c r="K34" s="2"/>
      <c r="M34" s="12" t="s">
        <v>53</v>
      </c>
      <c r="N34" s="12" t="s">
        <v>54</v>
      </c>
      <c r="O34" s="12" t="s">
        <v>55</v>
      </c>
      <c r="P34" s="12" t="s">
        <v>56</v>
      </c>
      <c r="Q34" s="12" t="s">
        <v>46</v>
      </c>
      <c r="R34" s="12" t="s">
        <v>48</v>
      </c>
      <c r="S34" s="12" t="s">
        <v>47</v>
      </c>
      <c r="T34" s="12" t="s">
        <v>57</v>
      </c>
      <c r="U34" s="12" t="s">
        <v>58</v>
      </c>
      <c r="V34" s="12" t="s">
        <v>59</v>
      </c>
    </row>
    <row r="35" spans="2:22" ht="12.95" customHeight="1">
      <c r="B35" s="7">
        <v>30</v>
      </c>
      <c r="C35" s="21">
        <v>42542</v>
      </c>
      <c r="D35" s="17">
        <v>0.75</v>
      </c>
      <c r="E35" s="18" t="s">
        <v>14</v>
      </c>
      <c r="F35" s="19" t="s">
        <v>50</v>
      </c>
      <c r="G35" s="20" t="s">
        <v>38</v>
      </c>
      <c r="H35" s="20" t="s">
        <v>25</v>
      </c>
      <c r="I35" s="7"/>
      <c r="J35" s="7"/>
      <c r="K35" s="2"/>
      <c r="M35" s="12">
        <v>1</v>
      </c>
      <c r="N35" s="30" t="str">
        <f t="array" ref="N35">INDEX(Settaggio!$B$29:$B$32,MATCH(LARGE(Settaggio!$J$29:$J$32+(Settaggio!$D$29:$D$32)/100-ROW(Settaggio!$J$29:$J$32)/10000+(Settaggio!$I$29:$I$32)/100-ROW(Settaggio!$J$29:$J$32)/10000,ROW(B41)-ROW($C$40)),Settaggio!$J$29:$J$32+(Settaggio!$D$29:$D$32)/100-ROW(Settaggio!$J$29:$J$32)/10000+(Settaggio!$I$29:$I$32)/100-ROW(Settaggio!$J$29:$J$32)/10000,0))</f>
        <v>BELGIO</v>
      </c>
      <c r="O35" s="12">
        <f>LARGE(Settaggio!$J$29:$J$32,Foglio1!M35)</f>
        <v>0</v>
      </c>
      <c r="P35" s="12">
        <f>Q35+R35+S35</f>
        <v>0</v>
      </c>
      <c r="Q35" s="12">
        <f>SUMPRODUCT(--(squadra_A=N35),--(gol_A&gt;gol_B))+SUMPRODUCT(--(squadra_B=N35),--(gol_B&gt;gol_A))</f>
        <v>0</v>
      </c>
      <c r="R35" s="12">
        <f>SUMPRODUCT(--(squadra_A=N35),--(gol_A=gol_B),--(gol_A&lt;&gt;""))+SUMPRODUCT(--(squadra_B=N35),--(gol_B=gol_A),--(gol_B&lt;&gt;""))</f>
        <v>0</v>
      </c>
      <c r="S35" s="12">
        <f>SUMPRODUCT(--(squadra_A=N35),--(gol_A&lt;gol_B))+SUMPRODUCT(--(squadra_B=N35),--(gol_B&lt;gol_A))</f>
        <v>0</v>
      </c>
      <c r="T35" s="12">
        <f>SUMIFS(gol_A,squadra_A,N35)+SUMIFS(gol_B,squadra_B,N35)</f>
        <v>0</v>
      </c>
      <c r="U35" s="12">
        <f>SUMIFS(gol_B,squadra_A,N35)+SUMIFS(gol_A,squadra_B,N35)</f>
        <v>0</v>
      </c>
      <c r="V35" s="12">
        <f>T35-U35</f>
        <v>0</v>
      </c>
    </row>
    <row r="36" spans="2:22" ht="12.95" customHeight="1">
      <c r="B36" s="7">
        <v>31</v>
      </c>
      <c r="C36" s="21">
        <v>42542</v>
      </c>
      <c r="D36" s="17">
        <v>0.875</v>
      </c>
      <c r="E36" s="18" t="s">
        <v>7</v>
      </c>
      <c r="F36" s="19" t="s">
        <v>49</v>
      </c>
      <c r="G36" s="20" t="s">
        <v>32</v>
      </c>
      <c r="H36" s="20" t="s">
        <v>23</v>
      </c>
      <c r="I36" s="7"/>
      <c r="J36" s="7"/>
      <c r="K36" s="2"/>
      <c r="M36" s="12">
        <v>2</v>
      </c>
      <c r="N36" s="30" t="str">
        <f t="array" ref="N36">INDEX(Settaggio!$B$29:$B$32,MATCH(LARGE(Settaggio!$J$29:$J$32+(Settaggio!$D$29:$D$32)/100-ROW(Settaggio!$J$29:$J$32)/10000+(Settaggio!$I$29:$I$32)/100-ROW(Settaggio!$J$29:$J$32)/10000,ROW(B42)-ROW($C$40)),Settaggio!$J$29:$J$32+(Settaggio!$D$29:$D$32)/100-ROW(Settaggio!$J$29:$J$32)/10000+(Settaggio!$I$29:$I$32)/100-ROW(Settaggio!$J$29:$J$32)/10000,0))</f>
        <v>IRLANDA</v>
      </c>
      <c r="O36" s="12">
        <f>LARGE(Settaggio!$J$29:$J$32,Foglio1!M36)</f>
        <v>0</v>
      </c>
      <c r="P36" s="12">
        <f t="shared" ref="P36:P38" si="8">Q36+R36+S36</f>
        <v>0</v>
      </c>
      <c r="Q36" s="12">
        <f>SUMPRODUCT(--(squadra_A=N36),--(gol_A&gt;gol_B))+SUMPRODUCT(--(squadra_B=N36),--(gol_B&gt;gol_A))</f>
        <v>0</v>
      </c>
      <c r="R36" s="12">
        <f>SUMPRODUCT(--(squadra_A=N36),--(gol_A=gol_B),--(gol_A&lt;&gt;""))+SUMPRODUCT(--(squadra_B=N36),--(gol_B=gol_A),--(gol_B&lt;&gt;""))</f>
        <v>0</v>
      </c>
      <c r="S36" s="12">
        <f>SUMPRODUCT(--(squadra_A=N36),--(gol_A&lt;gol_B))+SUMPRODUCT(--(squadra_B=N36),--(gol_B&lt;gol_A))</f>
        <v>0</v>
      </c>
      <c r="T36" s="12">
        <f>SUMIFS(gol_A,squadra_A,N36)+SUMIFS(gol_B,squadra_B,N36)</f>
        <v>0</v>
      </c>
      <c r="U36" s="12">
        <f>SUMIFS(gol_B,squadra_A,N36)+SUMIFS(gol_A,squadra_B,N36)</f>
        <v>0</v>
      </c>
      <c r="V36" s="12">
        <f t="shared" ref="V36:V38" si="9">T36-U36</f>
        <v>0</v>
      </c>
    </row>
    <row r="37" spans="2:22" ht="12.95" customHeight="1">
      <c r="B37" s="7">
        <v>32</v>
      </c>
      <c r="C37" s="21">
        <v>42542</v>
      </c>
      <c r="D37" s="17">
        <v>0.875</v>
      </c>
      <c r="E37" s="18" t="s">
        <v>11</v>
      </c>
      <c r="F37" s="19" t="s">
        <v>49</v>
      </c>
      <c r="G37" s="20" t="s">
        <v>35</v>
      </c>
      <c r="H37" s="20" t="s">
        <v>26</v>
      </c>
      <c r="I37" s="7"/>
      <c r="J37" s="7"/>
      <c r="K37" s="2"/>
      <c r="M37" s="12">
        <v>3</v>
      </c>
      <c r="N37" s="30" t="str">
        <f t="array" ref="N37">INDEX(Settaggio!$B$29:$B$32,MATCH(LARGE(Settaggio!$J$29:$J$32+(Settaggio!$D$29:$D$32)/100-ROW(Settaggio!$J$29:$J$32)/10000+(Settaggio!$I$29:$I$32)/100-ROW(Settaggio!$J$29:$J$32)/10000,ROW(B43)-ROW($C$40)),Settaggio!$J$29:$J$32+(Settaggio!$D$29:$D$32)/100-ROW(Settaggio!$J$29:$J$32)/10000+(Settaggio!$I$29:$I$32)/100-ROW(Settaggio!$J$29:$J$32)/10000,0))</f>
        <v>ITALIA</v>
      </c>
      <c r="O37" s="12">
        <f>LARGE(Settaggio!$J$29:$J$32,Foglio1!M37)</f>
        <v>0</v>
      </c>
      <c r="P37" s="12">
        <f t="shared" si="8"/>
        <v>0</v>
      </c>
      <c r="Q37" s="12">
        <f>SUMPRODUCT(--(squadra_A=N37),--(gol_A&gt;gol_B))+SUMPRODUCT(--(squadra_B=N37),--(gol_B&gt;gol_A))</f>
        <v>0</v>
      </c>
      <c r="R37" s="12">
        <f>SUMPRODUCT(--(squadra_A=N37),--(gol_A=gol_B),--(gol_A&lt;&gt;""))+SUMPRODUCT(--(squadra_B=N37),--(gol_B=gol_A),--(gol_B&lt;&gt;""))</f>
        <v>0</v>
      </c>
      <c r="S37" s="12">
        <f>SUMPRODUCT(--(squadra_A=N37),--(gol_A&lt;gol_B))+SUMPRODUCT(--(squadra_B=N37),--(gol_B&lt;gol_A))</f>
        <v>0</v>
      </c>
      <c r="T37" s="12">
        <f>SUMIFS(gol_A,squadra_A,N37)+SUMIFS(gol_B,squadra_B,N37)</f>
        <v>0</v>
      </c>
      <c r="U37" s="12">
        <f>SUMIFS(gol_B,squadra_A,N37)+SUMIFS(gol_A,squadra_B,N37)</f>
        <v>0</v>
      </c>
      <c r="V37" s="12">
        <f t="shared" si="9"/>
        <v>0</v>
      </c>
    </row>
    <row r="38" spans="2:22" ht="12.95" customHeight="1">
      <c r="B38" s="7">
        <v>33</v>
      </c>
      <c r="C38" s="21">
        <v>42543</v>
      </c>
      <c r="D38" s="17">
        <v>0.75</v>
      </c>
      <c r="E38" s="18" t="s">
        <v>5</v>
      </c>
      <c r="F38" s="19" t="s">
        <v>52</v>
      </c>
      <c r="G38" s="20" t="s">
        <v>33</v>
      </c>
      <c r="H38" s="20" t="s">
        <v>9</v>
      </c>
      <c r="I38" s="7"/>
      <c r="J38" s="7"/>
      <c r="K38" s="2"/>
      <c r="M38" s="12">
        <v>4</v>
      </c>
      <c r="N38" s="30" t="str">
        <f t="array" ref="N38">INDEX(Settaggio!$B$29:$B$32,MATCH(LARGE(Settaggio!$J$29:$J$32+(Settaggio!$D$29:$D$32)/100-ROW(Settaggio!$J$29:$J$32)/10000+(Settaggio!$I$29:$I$32)/100-ROW(Settaggio!$J$29:$J$32)/10000,ROW(B44)-ROW($C$40)),Settaggio!$J$29:$J$32+(Settaggio!$D$29:$D$32)/100-ROW(Settaggio!$J$29:$J$32)/10000+(Settaggio!$I$29:$I$32)/100-ROW(Settaggio!$J$29:$J$32)/10000,0))</f>
        <v>SVEZIA</v>
      </c>
      <c r="O38" s="12">
        <f>LARGE(Settaggio!$J$29:$J$32,Foglio1!M38)</f>
        <v>0</v>
      </c>
      <c r="P38" s="12">
        <f t="shared" si="8"/>
        <v>0</v>
      </c>
      <c r="Q38" s="12">
        <f>SUMPRODUCT(--(squadra_A=N38),--(gol_A&gt;gol_B))+SUMPRODUCT(--(squadra_B=N38),--(gol_B&gt;gol_A))</f>
        <v>0</v>
      </c>
      <c r="R38" s="12">
        <f>SUMPRODUCT(--(squadra_A=N38),--(gol_A=gol_B),--(gol_A&lt;&gt;""))+SUMPRODUCT(--(squadra_B=N38),--(gol_B=gol_A),--(gol_B&lt;&gt;""))</f>
        <v>0</v>
      </c>
      <c r="S38" s="12">
        <f>SUMPRODUCT(--(squadra_A=N38),--(gol_A&lt;gol_B))+SUMPRODUCT(--(squadra_B=N38),--(gol_B&lt;gol_A))</f>
        <v>0</v>
      </c>
      <c r="T38" s="12">
        <f>SUMIFS(gol_A,squadra_A,N38)+SUMIFS(gol_B,squadra_B,N38)</f>
        <v>0</v>
      </c>
      <c r="U38" s="12">
        <f>SUMIFS(gol_B,squadra_A,N38)+SUMIFS(gol_A,squadra_B,N38)</f>
        <v>0</v>
      </c>
      <c r="V38" s="12">
        <f t="shared" si="9"/>
        <v>0</v>
      </c>
    </row>
    <row r="39" spans="2:22" ht="12.95" customHeight="1">
      <c r="B39" s="7">
        <v>34</v>
      </c>
      <c r="C39" s="21">
        <v>42543</v>
      </c>
      <c r="D39" s="17">
        <v>0.75</v>
      </c>
      <c r="E39" s="18" t="s">
        <v>18</v>
      </c>
      <c r="F39" s="19" t="s">
        <v>52</v>
      </c>
      <c r="G39" s="20" t="s">
        <v>36</v>
      </c>
      <c r="H39" s="20" t="s">
        <v>29</v>
      </c>
      <c r="I39" s="7"/>
      <c r="J39" s="7"/>
      <c r="K39" s="2"/>
      <c r="O39" s="1"/>
      <c r="P39" s="1"/>
      <c r="Q39" s="1"/>
      <c r="R39" s="1"/>
      <c r="S39" s="1"/>
      <c r="T39" s="1"/>
      <c r="U39" s="1"/>
      <c r="V39" s="1"/>
    </row>
    <row r="40" spans="2:22" ht="12.95" customHeight="1">
      <c r="B40" s="7">
        <v>35</v>
      </c>
      <c r="C40" s="21">
        <v>42543</v>
      </c>
      <c r="D40" s="17">
        <v>0.875</v>
      </c>
      <c r="E40" s="18" t="s">
        <v>16</v>
      </c>
      <c r="F40" s="19" t="s">
        <v>51</v>
      </c>
      <c r="G40" s="20" t="s">
        <v>31</v>
      </c>
      <c r="H40" s="20" t="s">
        <v>27</v>
      </c>
      <c r="I40" s="7"/>
      <c r="J40" s="7"/>
      <c r="K40" s="2"/>
      <c r="M40" s="31"/>
      <c r="N40" s="32" t="s">
        <v>89</v>
      </c>
      <c r="O40" s="31"/>
      <c r="P40" s="31"/>
      <c r="Q40" s="31"/>
      <c r="R40" s="31"/>
      <c r="S40" s="31"/>
      <c r="T40" s="31"/>
      <c r="U40" s="31"/>
      <c r="V40" s="31"/>
    </row>
    <row r="41" spans="2:22" ht="12.95" customHeight="1">
      <c r="B41" s="7">
        <v>36</v>
      </c>
      <c r="C41" s="21">
        <v>42543</v>
      </c>
      <c r="D41" s="17">
        <v>0.875</v>
      </c>
      <c r="E41" s="18" t="s">
        <v>15</v>
      </c>
      <c r="F41" s="19" t="s">
        <v>51</v>
      </c>
      <c r="G41" s="20" t="s">
        <v>37</v>
      </c>
      <c r="H41" s="20" t="s">
        <v>28</v>
      </c>
      <c r="I41" s="7"/>
      <c r="J41" s="7"/>
      <c r="K41" s="2"/>
      <c r="M41" s="33" t="s">
        <v>53</v>
      </c>
      <c r="N41" s="33" t="s">
        <v>54</v>
      </c>
      <c r="O41" s="33" t="s">
        <v>55</v>
      </c>
      <c r="P41" s="33" t="s">
        <v>56</v>
      </c>
      <c r="Q41" s="33" t="s">
        <v>46</v>
      </c>
      <c r="R41" s="33" t="s">
        <v>48</v>
      </c>
      <c r="S41" s="33" t="s">
        <v>47</v>
      </c>
      <c r="T41" s="33" t="s">
        <v>57</v>
      </c>
      <c r="U41" s="33" t="s">
        <v>58</v>
      </c>
      <c r="V41" s="33" t="s">
        <v>59</v>
      </c>
    </row>
    <row r="42" spans="2:22">
      <c r="M42" s="33">
        <v>1</v>
      </c>
      <c r="N42" s="34" t="str">
        <f t="array" ref="N42">INDEX(Settaggio!$B$35:$B$38,MATCH(LARGE(Settaggio!$J$35:$J$38+(Settaggio!$D$35:$D$38)/100-ROW(Settaggio!$J$35:$J$38)/10000+(Settaggio!$I$35:$I$38)/100-ROW(Settaggio!$J$35:$J$38)/10000,ROW(B41)-ROW($C$40)),Settaggio!$J$35:$J$38+(Settaggio!$D$35:$D$38)/100-ROW(Settaggio!$J$35:$J$38)/10000+(Settaggio!$I$35:$I$38)/100-ROW(Settaggio!$J$35:$J$38)/10000,0))</f>
        <v>AUSTRIA</v>
      </c>
      <c r="O42" s="33">
        <f>LARGE(Settaggio!$J$35:$J$38,Foglio1!M42)</f>
        <v>0</v>
      </c>
      <c r="P42" s="33">
        <f>Q42+R42+S42</f>
        <v>0</v>
      </c>
      <c r="Q42" s="33">
        <f>SUMPRODUCT(--(squadra_A=N42),--(gol_A&gt;gol_B))+SUMPRODUCT(--(squadra_B=N42),--(gol_B&gt;gol_A))</f>
        <v>0</v>
      </c>
      <c r="R42" s="33">
        <f>SUMPRODUCT(--(squadra_A=N42),--(gol_A=gol_B),--(gol_A&lt;&gt;""))+SUMPRODUCT(--(squadra_B=N42),--(gol_B=gol_A),--(gol_B&lt;&gt;""))</f>
        <v>0</v>
      </c>
      <c r="S42" s="33">
        <f>SUMPRODUCT(--(squadra_A=N42),--(gol_A&lt;gol_B))+SUMPRODUCT(--(squadra_B=N42),--(gol_B&lt;gol_A))</f>
        <v>0</v>
      </c>
      <c r="T42" s="33">
        <f>SUMIFS(gol_A,squadra_A,N42)+SUMIFS(gol_B,squadra_B,N42)</f>
        <v>0</v>
      </c>
      <c r="U42" s="33">
        <f>SUMIFS(gol_B,squadra_A,N42)+SUMIFS(gol_A,squadra_B,N42)</f>
        <v>0</v>
      </c>
      <c r="V42" s="33">
        <f>T42-U42</f>
        <v>0</v>
      </c>
    </row>
    <row r="43" spans="2:22">
      <c r="M43" s="33">
        <v>2</v>
      </c>
      <c r="N43" s="34" t="str">
        <f t="array" ref="N43">INDEX(Settaggio!$B$35:$B$38,MATCH(LARGE(Settaggio!$J$35:$J$38+(Settaggio!$D$35:$D$38)/100-ROW(Settaggio!$J$35:$J$38)/10000+(Settaggio!$I$35:$I$38)/100-ROW(Settaggio!$J$35:$J$38)/10000,ROW(B42)-ROW($C$40)),Settaggio!$J$35:$J$38+(Settaggio!$D$35:$D$38)/100-ROW(Settaggio!$J$35:$J$38)/10000+(Settaggio!$I$35:$I$38)/100-ROW(Settaggio!$J$35:$J$38)/10000,0))</f>
        <v>ISLANDA</v>
      </c>
      <c r="O43" s="33">
        <f>LARGE(Settaggio!$J$35:$J$38,Foglio1!M43)</f>
        <v>0</v>
      </c>
      <c r="P43" s="33">
        <f t="shared" ref="P43:P45" si="10">Q43+R43+S43</f>
        <v>0</v>
      </c>
      <c r="Q43" s="33">
        <f>SUMPRODUCT(--(squadra_A=N43),--(gol_A&gt;gol_B))+SUMPRODUCT(--(squadra_B=N43),--(gol_B&gt;gol_A))</f>
        <v>0</v>
      </c>
      <c r="R43" s="33">
        <f>SUMPRODUCT(--(squadra_A=N43),--(gol_A=gol_B),--(gol_A&lt;&gt;""))+SUMPRODUCT(--(squadra_B=N43),--(gol_B=gol_A),--(gol_B&lt;&gt;""))</f>
        <v>0</v>
      </c>
      <c r="S43" s="33">
        <f>SUMPRODUCT(--(squadra_A=N43),--(gol_A&lt;gol_B))+SUMPRODUCT(--(squadra_B=N43),--(gol_B&lt;gol_A))</f>
        <v>0</v>
      </c>
      <c r="T43" s="33">
        <f>SUMIFS(gol_A,squadra_A,N43)+SUMIFS(gol_B,squadra_B,N43)</f>
        <v>0</v>
      </c>
      <c r="U43" s="33">
        <f>SUMIFS(gol_B,squadra_A,N43)+SUMIFS(gol_A,squadra_B,N43)</f>
        <v>0</v>
      </c>
      <c r="V43" s="33">
        <f t="shared" ref="V43:V45" si="11">T43-U43</f>
        <v>0</v>
      </c>
    </row>
    <row r="44" spans="2:22">
      <c r="C44" t="s">
        <v>92</v>
      </c>
      <c r="M44" s="33">
        <v>3</v>
      </c>
      <c r="N44" s="34" t="str">
        <f t="array" ref="N44">INDEX(Settaggio!$B$35:$B$38,MATCH(LARGE(Settaggio!$J$35:$J$38+(Settaggio!$D$35:$D$38)/100-ROW(Settaggio!$J$35:$J$38)/10000+(Settaggio!$I$35:$I$38)/100-ROW(Settaggio!$J$35:$J$38)/10000,ROW(B43)-ROW($C$40)),Settaggio!$J$35:$J$38+(Settaggio!$D$35:$D$38)/100-ROW(Settaggio!$J$35:$J$38)/10000+(Settaggio!$I$35:$I$38)/100-ROW(Settaggio!$J$35:$J$38)/10000,0))</f>
        <v>PORTOGALLO</v>
      </c>
      <c r="O44" s="33">
        <f>LARGE(Settaggio!$J$35:$J$38,Foglio1!M44)</f>
        <v>0</v>
      </c>
      <c r="P44" s="33">
        <f t="shared" si="10"/>
        <v>0</v>
      </c>
      <c r="Q44" s="33">
        <f>SUMPRODUCT(--(squadra_A=N44),--(gol_A&gt;gol_B))+SUMPRODUCT(--(squadra_B=N44),--(gol_B&gt;gol_A))</f>
        <v>0</v>
      </c>
      <c r="R44" s="33">
        <f>SUMPRODUCT(--(squadra_A=N44),--(gol_A=gol_B),--(gol_A&lt;&gt;""))+SUMPRODUCT(--(squadra_B=N44),--(gol_B=gol_A),--(gol_B&lt;&gt;""))</f>
        <v>0</v>
      </c>
      <c r="S44" s="33">
        <f>SUMPRODUCT(--(squadra_A=N44),--(gol_A&lt;gol_B))+SUMPRODUCT(--(squadra_B=N44),--(gol_B&lt;gol_A))</f>
        <v>0</v>
      </c>
      <c r="T44" s="33">
        <f>SUMIFS(gol_A,squadra_A,N44)+SUMIFS(gol_B,squadra_B,N44)</f>
        <v>0</v>
      </c>
      <c r="U44" s="33">
        <f>SUMIFS(gol_B,squadra_A,N44)+SUMIFS(gol_A,squadra_B,N44)</f>
        <v>0</v>
      </c>
      <c r="V44" s="33">
        <f t="shared" si="11"/>
        <v>0</v>
      </c>
    </row>
    <row r="45" spans="2:22">
      <c r="M45" s="33">
        <v>4</v>
      </c>
      <c r="N45" s="34" t="str">
        <f t="array" ref="N45">INDEX(Settaggio!$B$35:$B$38,MATCH(LARGE(Settaggio!$J$35:$J$38+(Settaggio!$D$35:$D$38)/100-ROW(Settaggio!$J$35:$J$38)/10000+(Settaggio!$I$35:$I$38)/100-ROW(Settaggio!$J$35:$J$38)/10000,ROW(B44)-ROW($C$40)),Settaggio!$J$35:$J$38+(Settaggio!$D$35:$D$38)/100-ROW(Settaggio!$J$35:$J$38)/10000+(Settaggio!$I$35:$I$38)/100-ROW(Settaggio!$J$35:$J$38)/10000,0))</f>
        <v>UNGHERIA</v>
      </c>
      <c r="O45" s="33">
        <f>LARGE(Settaggio!$J$35:$J$38,Foglio1!M45)</f>
        <v>0</v>
      </c>
      <c r="P45" s="33">
        <f t="shared" si="10"/>
        <v>0</v>
      </c>
      <c r="Q45" s="33">
        <f>SUMPRODUCT(--(squadra_A=N45),--(gol_A&gt;gol_B))+SUMPRODUCT(--(squadra_B=N45),--(gol_B&gt;gol_A))</f>
        <v>0</v>
      </c>
      <c r="R45" s="33">
        <f>SUMPRODUCT(--(squadra_A=N45),--(gol_A=gol_B),--(gol_A&lt;&gt;""))+SUMPRODUCT(--(squadra_B=N45),--(gol_B=gol_A),--(gol_B&lt;&gt;""))</f>
        <v>0</v>
      </c>
      <c r="S45" s="33">
        <f>SUMPRODUCT(--(squadra_A=N45),--(gol_A&lt;gol_B))+SUMPRODUCT(--(squadra_B=N45),--(gol_B&lt;gol_A))</f>
        <v>0</v>
      </c>
      <c r="T45" s="33">
        <f>SUMIFS(gol_A,squadra_A,N45)+SUMIFS(gol_B,squadra_B,N45)</f>
        <v>0</v>
      </c>
      <c r="U45" s="33">
        <f>SUMIFS(gol_B,squadra_A,N45)+SUMIFS(gol_A,squadra_B,N45)</f>
        <v>0</v>
      </c>
      <c r="V45" s="33">
        <f t="shared" si="11"/>
        <v>0</v>
      </c>
    </row>
  </sheetData>
  <sortState ref="N42:N45">
    <sortCondition ref="N47"/>
  </sortState>
  <conditionalFormatting sqref="N7:O10">
    <cfRule type="expression" dxfId="0" priority="3">
      <formula>$R$20=$R7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Foglio2"/>
  <dimension ref="B4:K38"/>
  <sheetViews>
    <sheetView zoomScaleNormal="100" workbookViewId="0">
      <selection activeCell="B11" sqref="B11"/>
    </sheetView>
  </sheetViews>
  <sheetFormatPr defaultRowHeight="12.75"/>
  <cols>
    <col min="2" max="2" width="18" customWidth="1"/>
  </cols>
  <sheetData>
    <row r="4" spans="2:11">
      <c r="B4" s="4" t="s">
        <v>84</v>
      </c>
      <c r="C4" s="6" t="s">
        <v>56</v>
      </c>
      <c r="D4" s="6" t="s">
        <v>46</v>
      </c>
      <c r="E4" s="6" t="s">
        <v>48</v>
      </c>
      <c r="F4" s="6" t="s">
        <v>47</v>
      </c>
      <c r="G4" s="6" t="s">
        <v>57</v>
      </c>
      <c r="H4" s="6" t="s">
        <v>58</v>
      </c>
      <c r="I4" s="6" t="s">
        <v>59</v>
      </c>
      <c r="J4" s="6" t="s">
        <v>90</v>
      </c>
      <c r="K4" s="6" t="s">
        <v>91</v>
      </c>
    </row>
    <row r="5" spans="2:11">
      <c r="B5" s="5" t="s">
        <v>61</v>
      </c>
      <c r="C5" s="7">
        <f>D5+E5+F5</f>
        <v>0</v>
      </c>
      <c r="D5" s="7">
        <f>SUMPRODUCT(--(squadra_A=B5),--(gol_A&gt;gol_B))+SUMPRODUCT(--(squadra_B=B5),--(gol_B&gt;gol_A))</f>
        <v>0</v>
      </c>
      <c r="E5" s="8">
        <f>SUMPRODUCT(--(squadra_A=B5),--(gol_A=gol_B),--(gol_A&lt;&gt;""))+SUMPRODUCT(--(squadra_B=B5),--(gol_B=gol_A),--(gol_B&lt;&gt;""))</f>
        <v>0</v>
      </c>
      <c r="F5" s="7">
        <f>SUMPRODUCT(--(squadra_A=B5),--(gol_A&lt;gol_B))+SUMPRODUCT(--(squadra_B=B5),--(gol_B&lt;gol_A))</f>
        <v>0</v>
      </c>
      <c r="G5" s="7">
        <f>SUMIFS(gol_A,squadra_A,B5)+SUMIFS(gol_B,squadra_B,B5)</f>
        <v>0</v>
      </c>
      <c r="H5" s="7">
        <f>SUMIFS(gol_B,squadra_A,B5)+SUMIFS(gol_A,squadra_B,B5)</f>
        <v>0</v>
      </c>
      <c r="I5" s="7">
        <f>G5-H5</f>
        <v>0</v>
      </c>
      <c r="J5" s="7">
        <f>D5*3+E5</f>
        <v>0</v>
      </c>
      <c r="K5" s="9">
        <f>J5+(I5/1000)</f>
        <v>0</v>
      </c>
    </row>
    <row r="6" spans="2:11">
      <c r="B6" s="5" t="s">
        <v>60</v>
      </c>
      <c r="C6" s="7">
        <f t="shared" ref="C6:C8" si="0">D6+E6+F6</f>
        <v>0</v>
      </c>
      <c r="D6" s="7">
        <f>SUMPRODUCT(--(squadra_A=B6),--(gol_A&gt;gol_B))+SUMPRODUCT(--(squadra_B=B6),--(gol_B&gt;gol_A))</f>
        <v>0</v>
      </c>
      <c r="E6" s="8">
        <f>SUMPRODUCT(--(squadra_A=B6),--(gol_A=gol_B),--(gol_A&lt;&gt;""))+SUMPRODUCT(--(squadra_B=B6),--(gol_B=gol_A),--(gol_B&lt;&gt;""))</f>
        <v>0</v>
      </c>
      <c r="F6" s="7">
        <f>SUMPRODUCT(--(squadra_A=B6),--(gol_A&lt;gol_B))+SUMPRODUCT(--(squadra_B=B6),--(gol_B&lt;gol_A))</f>
        <v>0</v>
      </c>
      <c r="G6" s="7">
        <f>SUMIFS(gol_A,squadra_A,B6)+SUMIFS(gol_B,squadra_B,B6)</f>
        <v>0</v>
      </c>
      <c r="H6" s="7">
        <f>SUMIFS(gol_B,squadra_A,B6)+SUMIFS(gol_A,squadra_B,B6)</f>
        <v>0</v>
      </c>
      <c r="I6" s="7">
        <f t="shared" ref="I6:I38" si="1">G6-H6</f>
        <v>0</v>
      </c>
      <c r="J6" s="7">
        <f t="shared" ref="J6:J38" si="2">D6*3+E6</f>
        <v>0</v>
      </c>
      <c r="K6" s="9">
        <f t="shared" ref="K6:K38" si="3">J6+(I6/1000)</f>
        <v>0</v>
      </c>
    </row>
    <row r="7" spans="2:11">
      <c r="B7" s="5" t="s">
        <v>62</v>
      </c>
      <c r="C7" s="7">
        <f t="shared" si="0"/>
        <v>0</v>
      </c>
      <c r="D7" s="7">
        <f>SUMPRODUCT(--(squadra_A=B7),--(gol_A&gt;gol_B))+SUMPRODUCT(--(squadra_B=B7),--(gol_B&gt;gol_A))</f>
        <v>0</v>
      </c>
      <c r="E7" s="8">
        <f>SUMPRODUCT(--(squadra_A=B7),--(gol_A=gol_B),--(gol_A&lt;&gt;""))+SUMPRODUCT(--(squadra_B=B7),--(gol_B=gol_A),--(gol_B&lt;&gt;""))</f>
        <v>0</v>
      </c>
      <c r="F7" s="7">
        <f>SUMPRODUCT(--(squadra_A=B7),--(gol_A&lt;gol_B))+SUMPRODUCT(--(squadra_B=B7),--(gol_B&lt;gol_A))</f>
        <v>0</v>
      </c>
      <c r="G7" s="7">
        <f>SUMIFS(gol_A,squadra_A,B7)+SUMIFS(gol_B,squadra_B,B7)</f>
        <v>0</v>
      </c>
      <c r="H7" s="7">
        <f>SUMIFS(gol_B,squadra_A,B7)+SUMIFS(gol_A,squadra_B,B7)</f>
        <v>0</v>
      </c>
      <c r="I7" s="7">
        <f t="shared" si="1"/>
        <v>0</v>
      </c>
      <c r="J7" s="7">
        <f t="shared" si="2"/>
        <v>0</v>
      </c>
      <c r="K7" s="9">
        <f t="shared" si="3"/>
        <v>0</v>
      </c>
    </row>
    <row r="8" spans="2:11">
      <c r="B8" s="5" t="s">
        <v>63</v>
      </c>
      <c r="C8" s="7">
        <f t="shared" si="0"/>
        <v>0</v>
      </c>
      <c r="D8" s="7">
        <f>SUMPRODUCT(--(squadra_A=B8),--(gol_A&gt;gol_B))+SUMPRODUCT(--(squadra_B=B8),--(gol_B&gt;gol_A))</f>
        <v>0</v>
      </c>
      <c r="E8" s="8">
        <f>SUMPRODUCT(--(squadra_A=B8),--(gol_A=gol_B),--(gol_A&lt;&gt;""))+SUMPRODUCT(--(squadra_B=B8),--(gol_B=gol_A),--(gol_B&lt;&gt;""))</f>
        <v>0</v>
      </c>
      <c r="F8" s="7">
        <f>SUMPRODUCT(--(squadra_A=B8),--(gol_A&lt;gol_B))+SUMPRODUCT(--(squadra_B=B8),--(gol_B&lt;gol_A))</f>
        <v>0</v>
      </c>
      <c r="G8" s="7">
        <f>SUMIFS(gol_A,squadra_A,B8)+SUMIFS(gol_B,squadra_B,B8)</f>
        <v>0</v>
      </c>
      <c r="H8" s="7">
        <f>SUMIFS(gol_B,squadra_A,B8)+SUMIFS(gol_A,squadra_B,B8)</f>
        <v>0</v>
      </c>
      <c r="I8" s="7">
        <f t="shared" si="1"/>
        <v>0</v>
      </c>
      <c r="J8" s="7">
        <f t="shared" si="2"/>
        <v>0</v>
      </c>
      <c r="K8" s="9">
        <f t="shared" si="3"/>
        <v>0</v>
      </c>
    </row>
    <row r="10" spans="2:11">
      <c r="B10" s="4" t="s">
        <v>85</v>
      </c>
      <c r="C10" s="6" t="s">
        <v>56</v>
      </c>
      <c r="D10" s="6" t="s">
        <v>46</v>
      </c>
      <c r="E10" s="6" t="s">
        <v>48</v>
      </c>
      <c r="F10" s="6" t="s">
        <v>47</v>
      </c>
      <c r="G10" s="6" t="s">
        <v>57</v>
      </c>
      <c r="H10" s="6" t="s">
        <v>58</v>
      </c>
      <c r="I10" s="6" t="s">
        <v>59</v>
      </c>
      <c r="J10" s="6" t="s">
        <v>90</v>
      </c>
      <c r="K10" s="6" t="s">
        <v>91</v>
      </c>
    </row>
    <row r="11" spans="2:11">
      <c r="B11" s="5" t="s">
        <v>64</v>
      </c>
      <c r="C11" s="7">
        <f>D11+E11+F11</f>
        <v>0</v>
      </c>
      <c r="D11" s="7">
        <f>SUMPRODUCT(--(squadra_A=B11),--(gol_A&gt;gol_B))+SUMPRODUCT(--(squadra_B=B11),--(gol_B&gt;gol_A))</f>
        <v>0</v>
      </c>
      <c r="E11" s="8">
        <f>SUMPRODUCT(--(squadra_A=B11),--(gol_A=gol_B),--(gol_A&lt;&gt;""))+SUMPRODUCT(--(squadra_B=B11),--(gol_B=gol_A),--(gol_B&lt;&gt;""))</f>
        <v>0</v>
      </c>
      <c r="F11" s="7">
        <f>SUMPRODUCT(--(squadra_A=B11),--(gol_A&lt;gol_B))+SUMPRODUCT(--(squadra_B=B11),--(gol_B&lt;gol_A))</f>
        <v>0</v>
      </c>
      <c r="G11" s="7">
        <f>SUMIFS(gol_A,squadra_A,B11)+SUMIFS(gol_B,squadra_B,B11)</f>
        <v>0</v>
      </c>
      <c r="H11" s="7">
        <f>SUMIFS(gol_B,squadra_A,B11)+SUMIFS(gol_A,squadra_B,B11)</f>
        <v>0</v>
      </c>
      <c r="I11" s="7">
        <f t="shared" si="1"/>
        <v>0</v>
      </c>
      <c r="J11" s="7">
        <f t="shared" si="2"/>
        <v>0</v>
      </c>
      <c r="K11" s="9">
        <f t="shared" si="3"/>
        <v>0</v>
      </c>
    </row>
    <row r="12" spans="2:11">
      <c r="B12" s="5" t="s">
        <v>67</v>
      </c>
      <c r="C12" s="7">
        <f t="shared" ref="C12:C14" si="4">D12+E12+F12</f>
        <v>0</v>
      </c>
      <c r="D12" s="7">
        <f>SUMPRODUCT(--(squadra_A=B12),--(gol_A&gt;gol_B))+SUMPRODUCT(--(squadra_B=B12),--(gol_B&gt;gol_A))</f>
        <v>0</v>
      </c>
      <c r="E12" s="8">
        <f>SUMPRODUCT(--(squadra_A=B12),--(gol_A=gol_B),--(gol_A&lt;&gt;""))+SUMPRODUCT(--(squadra_B=B12),--(gol_B=gol_A),--(gol_B&lt;&gt;""))</f>
        <v>0</v>
      </c>
      <c r="F12" s="7">
        <f>SUMPRODUCT(--(squadra_A=B12),--(gol_A&lt;gol_B))+SUMPRODUCT(--(squadra_B=B12),--(gol_B&lt;gol_A))</f>
        <v>0</v>
      </c>
      <c r="G12" s="7">
        <f>SUMIFS(gol_A,squadra_A,B12)+SUMIFS(gol_B,squadra_B,B12)</f>
        <v>0</v>
      </c>
      <c r="H12" s="7">
        <f>SUMIFS(gol_B,squadra_A,B12)+SUMIFS(gol_A,squadra_B,B12)</f>
        <v>0</v>
      </c>
      <c r="I12" s="7">
        <f t="shared" si="1"/>
        <v>0</v>
      </c>
      <c r="J12" s="7">
        <f t="shared" si="2"/>
        <v>0</v>
      </c>
      <c r="K12" s="9">
        <f t="shared" si="3"/>
        <v>0</v>
      </c>
    </row>
    <row r="13" spans="2:11">
      <c r="B13" s="5" t="s">
        <v>66</v>
      </c>
      <c r="C13" s="7">
        <f t="shared" si="4"/>
        <v>0</v>
      </c>
      <c r="D13" s="7">
        <f>SUMPRODUCT(--(squadra_A=B13),--(gol_A&gt;gol_B))+SUMPRODUCT(--(squadra_B=B13),--(gol_B&gt;gol_A))</f>
        <v>0</v>
      </c>
      <c r="E13" s="8">
        <f>SUMPRODUCT(--(squadra_A=B13),--(gol_A=gol_B),--(gol_A&lt;&gt;""))+SUMPRODUCT(--(squadra_B=B13),--(gol_B=gol_A),--(gol_B&lt;&gt;""))</f>
        <v>0</v>
      </c>
      <c r="F13" s="7">
        <f>SUMPRODUCT(--(squadra_A=B13),--(gol_A&lt;gol_B))+SUMPRODUCT(--(squadra_B=B13),--(gol_B&lt;gol_A))</f>
        <v>0</v>
      </c>
      <c r="G13" s="7">
        <f>SUMIFS(gol_A,squadra_A,B13)+SUMIFS(gol_B,squadra_B,B13)</f>
        <v>0</v>
      </c>
      <c r="H13" s="7">
        <f>SUMIFS(gol_B,squadra_A,B13)+SUMIFS(gol_A,squadra_B,B13)</f>
        <v>0</v>
      </c>
      <c r="I13" s="7">
        <f t="shared" si="1"/>
        <v>0</v>
      </c>
      <c r="J13" s="7">
        <f t="shared" si="2"/>
        <v>0</v>
      </c>
      <c r="K13" s="9">
        <f t="shared" si="3"/>
        <v>0</v>
      </c>
    </row>
    <row r="14" spans="2:11">
      <c r="B14" s="5" t="s">
        <v>65</v>
      </c>
      <c r="C14" s="7">
        <f t="shared" si="4"/>
        <v>0</v>
      </c>
      <c r="D14" s="7">
        <f>SUMPRODUCT(--(squadra_A=B14),--(gol_A&gt;gol_B))+SUMPRODUCT(--(squadra_B=B14),--(gol_B&gt;gol_A))</f>
        <v>0</v>
      </c>
      <c r="E14" s="8">
        <f>SUMPRODUCT(--(squadra_A=B14),--(gol_A=gol_B),--(gol_A&lt;&gt;""))+SUMPRODUCT(--(squadra_B=B14),--(gol_B=gol_A),--(gol_B&lt;&gt;""))</f>
        <v>0</v>
      </c>
      <c r="F14" s="7">
        <f>SUMPRODUCT(--(squadra_A=B14),--(gol_A&lt;gol_B))+SUMPRODUCT(--(squadra_B=B14),--(gol_B&lt;gol_A))</f>
        <v>0</v>
      </c>
      <c r="G14" s="7">
        <f>SUMIFS(gol_A,squadra_A,B14)+SUMIFS(gol_B,squadra_B,B14)</f>
        <v>0</v>
      </c>
      <c r="H14" s="7">
        <f>SUMIFS(gol_B,squadra_A,B14)+SUMIFS(gol_A,squadra_B,B14)</f>
        <v>0</v>
      </c>
      <c r="I14" s="7">
        <f t="shared" si="1"/>
        <v>0</v>
      </c>
      <c r="J14" s="7">
        <f t="shared" si="2"/>
        <v>0</v>
      </c>
      <c r="K14" s="9">
        <f t="shared" si="3"/>
        <v>0</v>
      </c>
    </row>
    <row r="16" spans="2:11">
      <c r="B16" s="4" t="s">
        <v>86</v>
      </c>
      <c r="C16" s="6" t="s">
        <v>56</v>
      </c>
      <c r="D16" s="6" t="s">
        <v>46</v>
      </c>
      <c r="E16" s="6" t="s">
        <v>48</v>
      </c>
      <c r="F16" s="6" t="s">
        <v>47</v>
      </c>
      <c r="G16" s="6" t="s">
        <v>57</v>
      </c>
      <c r="H16" s="6" t="s">
        <v>58</v>
      </c>
      <c r="I16" s="6" t="s">
        <v>59</v>
      </c>
      <c r="J16" s="6" t="s">
        <v>90</v>
      </c>
      <c r="K16" s="6" t="s">
        <v>91</v>
      </c>
    </row>
    <row r="17" spans="2:11">
      <c r="B17" s="5" t="s">
        <v>70</v>
      </c>
      <c r="C17" s="7">
        <f>D17+E17+F17</f>
        <v>0</v>
      </c>
      <c r="D17" s="7">
        <f>SUMPRODUCT(--(squadra_A=B17),--(gol_A&gt;gol_B))+SUMPRODUCT(--(squadra_B=B17),--(gol_B&gt;gol_A))</f>
        <v>0</v>
      </c>
      <c r="E17" s="8">
        <f>SUMPRODUCT(--(squadra_A=B17),--(gol_A=gol_B),--(gol_A&lt;&gt;""))+SUMPRODUCT(--(squadra_B=B17),--(gol_B=gol_A),--(gol_B&lt;&gt;""))</f>
        <v>0</v>
      </c>
      <c r="F17" s="7">
        <f>SUMPRODUCT(--(squadra_A=B17),--(gol_A&lt;gol_B))+SUMPRODUCT(--(squadra_B=B17),--(gol_B&lt;gol_A))</f>
        <v>0</v>
      </c>
      <c r="G17" s="7">
        <f>SUMIFS(gol_A,squadra_A,B17)+SUMIFS(gol_B,squadra_B,B17)</f>
        <v>0</v>
      </c>
      <c r="H17" s="7">
        <f>SUMIFS(gol_B,squadra_A,B17)+SUMIFS(gol_A,squadra_B,B17)</f>
        <v>0</v>
      </c>
      <c r="I17" s="7">
        <f t="shared" si="1"/>
        <v>0</v>
      </c>
      <c r="J17" s="7">
        <f t="shared" si="2"/>
        <v>0</v>
      </c>
      <c r="K17" s="9">
        <f t="shared" si="3"/>
        <v>0</v>
      </c>
    </row>
    <row r="18" spans="2:11">
      <c r="B18" s="5" t="s">
        <v>69</v>
      </c>
      <c r="C18" s="7">
        <f t="shared" ref="C18:C20" si="5">D18+E18+F18</f>
        <v>0</v>
      </c>
      <c r="D18" s="7">
        <f>SUMPRODUCT(--(squadra_A=B18),--(gol_A&gt;gol_B))+SUMPRODUCT(--(squadra_B=B18),--(gol_B&gt;gol_A))</f>
        <v>0</v>
      </c>
      <c r="E18" s="8">
        <f>SUMPRODUCT(--(squadra_A=B18),--(gol_A=gol_B),--(gol_A&lt;&gt;""))+SUMPRODUCT(--(squadra_B=B18),--(gol_B=gol_A),--(gol_B&lt;&gt;""))</f>
        <v>0</v>
      </c>
      <c r="F18" s="7">
        <f>SUMPRODUCT(--(squadra_A=B18),--(gol_A&lt;gol_B))+SUMPRODUCT(--(squadra_B=B18),--(gol_B&lt;gol_A))</f>
        <v>0</v>
      </c>
      <c r="G18" s="7">
        <f>SUMIFS(gol_A,squadra_A,B18)+SUMIFS(gol_B,squadra_B,B18)</f>
        <v>0</v>
      </c>
      <c r="H18" s="7">
        <f>SUMIFS(gol_B,squadra_A,B18)+SUMIFS(gol_A,squadra_B,B18)</f>
        <v>0</v>
      </c>
      <c r="I18" s="7">
        <f t="shared" si="1"/>
        <v>0</v>
      </c>
      <c r="J18" s="7">
        <f t="shared" si="2"/>
        <v>0</v>
      </c>
      <c r="K18" s="9">
        <f t="shared" si="3"/>
        <v>0</v>
      </c>
    </row>
    <row r="19" spans="2:11">
      <c r="B19" s="5" t="s">
        <v>68</v>
      </c>
      <c r="C19" s="7">
        <f t="shared" si="5"/>
        <v>0</v>
      </c>
      <c r="D19" s="7">
        <f>SUMPRODUCT(--(squadra_A=B19),--(gol_A&gt;gol_B))+SUMPRODUCT(--(squadra_B=B19),--(gol_B&gt;gol_A))</f>
        <v>0</v>
      </c>
      <c r="E19" s="8">
        <f>SUMPRODUCT(--(squadra_A=B19),--(gol_A=gol_B),--(gol_A&lt;&gt;""))+SUMPRODUCT(--(squadra_B=B19),--(gol_B=gol_A),--(gol_B&lt;&gt;""))</f>
        <v>0</v>
      </c>
      <c r="F19" s="7">
        <f>SUMPRODUCT(--(squadra_A=B19),--(gol_A&lt;gol_B))+SUMPRODUCT(--(squadra_B=B19),--(gol_B&lt;gol_A))</f>
        <v>0</v>
      </c>
      <c r="G19" s="7">
        <f>SUMIFS(gol_A,squadra_A,B19)+SUMIFS(gol_B,squadra_B,B19)</f>
        <v>0</v>
      </c>
      <c r="H19" s="7">
        <f>SUMIFS(gol_B,squadra_A,B19)+SUMIFS(gol_A,squadra_B,B19)</f>
        <v>0</v>
      </c>
      <c r="I19" s="7">
        <f t="shared" si="1"/>
        <v>0</v>
      </c>
      <c r="J19" s="7">
        <f t="shared" si="2"/>
        <v>0</v>
      </c>
      <c r="K19" s="9">
        <f t="shared" si="3"/>
        <v>0</v>
      </c>
    </row>
    <row r="20" spans="2:11">
      <c r="B20" s="5" t="s">
        <v>71</v>
      </c>
      <c r="C20" s="7">
        <f t="shared" si="5"/>
        <v>0</v>
      </c>
      <c r="D20" s="7">
        <f>SUMPRODUCT(--(squadra_A=B20),--(gol_A&gt;gol_B))+SUMPRODUCT(--(squadra_B=B20),--(gol_B&gt;gol_A))</f>
        <v>0</v>
      </c>
      <c r="E20" s="8">
        <f>SUMPRODUCT(--(squadra_A=B20),--(gol_A=gol_B),--(gol_A&lt;&gt;""))+SUMPRODUCT(--(squadra_B=B20),--(gol_B=gol_A),--(gol_B&lt;&gt;""))</f>
        <v>0</v>
      </c>
      <c r="F20" s="7">
        <f>SUMPRODUCT(--(squadra_A=B20),--(gol_A&lt;gol_B))+SUMPRODUCT(--(squadra_B=B20),--(gol_B&lt;gol_A))</f>
        <v>0</v>
      </c>
      <c r="G20" s="7">
        <f>SUMIFS(gol_A,squadra_A,B20)+SUMIFS(gol_B,squadra_B,B20)</f>
        <v>0</v>
      </c>
      <c r="H20" s="7">
        <f>SUMIFS(gol_B,squadra_A,B20)+SUMIFS(gol_A,squadra_B,B20)</f>
        <v>0</v>
      </c>
      <c r="I20" s="7">
        <f t="shared" si="1"/>
        <v>0</v>
      </c>
      <c r="J20" s="7">
        <f t="shared" si="2"/>
        <v>0</v>
      </c>
      <c r="K20" s="9">
        <f t="shared" si="3"/>
        <v>0</v>
      </c>
    </row>
    <row r="22" spans="2:11">
      <c r="B22" s="4" t="s">
        <v>87</v>
      </c>
      <c r="C22" s="6" t="s">
        <v>56</v>
      </c>
      <c r="D22" s="6" t="s">
        <v>46</v>
      </c>
      <c r="E22" s="6" t="s">
        <v>48</v>
      </c>
      <c r="F22" s="6" t="s">
        <v>47</v>
      </c>
      <c r="G22" s="6" t="s">
        <v>57</v>
      </c>
      <c r="H22" s="6" t="s">
        <v>58</v>
      </c>
      <c r="I22" s="6" t="s">
        <v>59</v>
      </c>
      <c r="J22" s="6" t="s">
        <v>90</v>
      </c>
      <c r="K22" s="6" t="s">
        <v>91</v>
      </c>
    </row>
    <row r="23" spans="2:11">
      <c r="B23" s="5" t="s">
        <v>75</v>
      </c>
      <c r="C23" s="7">
        <f>D23+E23+F23</f>
        <v>0</v>
      </c>
      <c r="D23" s="7">
        <f>SUMPRODUCT(--(squadra_A=B23),--(gol_A&gt;gol_B))+SUMPRODUCT(--(squadra_B=B23),--(gol_B&gt;gol_A))</f>
        <v>0</v>
      </c>
      <c r="E23" s="8">
        <f>SUMPRODUCT(--(squadra_A=B23),--(gol_A=gol_B),--(gol_A&lt;&gt;""))+SUMPRODUCT(--(squadra_B=B23),--(gol_B=gol_A),--(gol_B&lt;&gt;""))</f>
        <v>0</v>
      </c>
      <c r="F23" s="7">
        <f>SUMPRODUCT(--(squadra_A=B23),--(gol_A&lt;gol_B))+SUMPRODUCT(--(squadra_B=B23),--(gol_B&lt;gol_A))</f>
        <v>0</v>
      </c>
      <c r="G23" s="7">
        <f>SUMIFS(gol_A,squadra_A,B23)+SUMIFS(gol_B,squadra_B,B23)</f>
        <v>0</v>
      </c>
      <c r="H23" s="7">
        <f>SUMIFS(gol_B,squadra_A,B23)+SUMIFS(gol_A,squadra_B,B23)</f>
        <v>0</v>
      </c>
      <c r="I23" s="7">
        <f t="shared" si="1"/>
        <v>0</v>
      </c>
      <c r="J23" s="7">
        <f t="shared" si="2"/>
        <v>0</v>
      </c>
      <c r="K23" s="9">
        <f t="shared" si="3"/>
        <v>0</v>
      </c>
    </row>
    <row r="24" spans="2:11">
      <c r="B24" s="5" t="s">
        <v>73</v>
      </c>
      <c r="C24" s="7">
        <f t="shared" ref="C24:C26" si="6">D24+E24+F24</f>
        <v>0</v>
      </c>
      <c r="D24" s="7">
        <f>SUMPRODUCT(--(squadra_A=B24),--(gol_A&gt;gol_B))+SUMPRODUCT(--(squadra_B=B24),--(gol_B&gt;gol_A))</f>
        <v>0</v>
      </c>
      <c r="E24" s="8">
        <f>SUMPRODUCT(--(squadra_A=B24),--(gol_A=gol_B),--(gol_A&lt;&gt;""))+SUMPRODUCT(--(squadra_B=B24),--(gol_B=gol_A),--(gol_B&lt;&gt;""))</f>
        <v>0</v>
      </c>
      <c r="F24" s="7">
        <f>SUMPRODUCT(--(squadra_A=B24),--(gol_A&lt;gol_B))+SUMPRODUCT(--(squadra_B=B24),--(gol_B&lt;gol_A))</f>
        <v>0</v>
      </c>
      <c r="G24" s="7">
        <f>SUMIFS(gol_A,squadra_A,B24)+SUMIFS(gol_B,squadra_B,B24)</f>
        <v>0</v>
      </c>
      <c r="H24" s="7">
        <f>SUMIFS(gol_B,squadra_A,B24)+SUMIFS(gol_A,squadra_B,B24)</f>
        <v>0</v>
      </c>
      <c r="I24" s="7">
        <f t="shared" si="1"/>
        <v>0</v>
      </c>
      <c r="J24" s="7">
        <f t="shared" si="2"/>
        <v>0</v>
      </c>
      <c r="K24" s="9">
        <f t="shared" si="3"/>
        <v>0</v>
      </c>
    </row>
    <row r="25" spans="2:11">
      <c r="B25" s="5" t="s">
        <v>72</v>
      </c>
      <c r="C25" s="7">
        <f t="shared" si="6"/>
        <v>0</v>
      </c>
      <c r="D25" s="7">
        <f>SUMPRODUCT(--(squadra_A=B25),--(gol_A&gt;gol_B))+SUMPRODUCT(--(squadra_B=B25),--(gol_B&gt;gol_A))</f>
        <v>0</v>
      </c>
      <c r="E25" s="8">
        <f>SUMPRODUCT(--(squadra_A=B25),--(gol_A=gol_B),--(gol_A&lt;&gt;""))+SUMPRODUCT(--(squadra_B=B25),--(gol_B=gol_A),--(gol_B&lt;&gt;""))</f>
        <v>0</v>
      </c>
      <c r="F25" s="7">
        <f>SUMPRODUCT(--(squadra_A=B25),--(gol_A&lt;gol_B))+SUMPRODUCT(--(squadra_B=B25),--(gol_B&lt;gol_A))</f>
        <v>0</v>
      </c>
      <c r="G25" s="7">
        <f>SUMIFS(gol_A,squadra_A,B25)+SUMIFS(gol_B,squadra_B,B25)</f>
        <v>0</v>
      </c>
      <c r="H25" s="7">
        <f>SUMIFS(gol_B,squadra_A,B25)+SUMIFS(gol_A,squadra_B,B25)</f>
        <v>0</v>
      </c>
      <c r="I25" s="7">
        <f t="shared" si="1"/>
        <v>0</v>
      </c>
      <c r="J25" s="7">
        <f t="shared" si="2"/>
        <v>0</v>
      </c>
      <c r="K25" s="9">
        <f t="shared" si="3"/>
        <v>0</v>
      </c>
    </row>
    <row r="26" spans="2:11">
      <c r="B26" s="5" t="s">
        <v>74</v>
      </c>
      <c r="C26" s="7">
        <f t="shared" si="6"/>
        <v>0</v>
      </c>
      <c r="D26" s="7">
        <f>SUMPRODUCT(--(squadra_A=B26),--(gol_A&gt;gol_B))+SUMPRODUCT(--(squadra_B=B26),--(gol_B&gt;gol_A))</f>
        <v>0</v>
      </c>
      <c r="E26" s="8">
        <f>SUMPRODUCT(--(squadra_A=B26),--(gol_A=gol_B),--(gol_A&lt;&gt;""))+SUMPRODUCT(--(squadra_B=B26),--(gol_B=gol_A),--(gol_B&lt;&gt;""))</f>
        <v>0</v>
      </c>
      <c r="F26" s="7">
        <f>SUMPRODUCT(--(squadra_A=B26),--(gol_A&lt;gol_B))+SUMPRODUCT(--(squadra_B=B26),--(gol_B&lt;gol_A))</f>
        <v>0</v>
      </c>
      <c r="G26" s="7">
        <f>SUMIFS(gol_A,squadra_A,B26)+SUMIFS(gol_B,squadra_B,B26)</f>
        <v>0</v>
      </c>
      <c r="H26" s="7">
        <f>SUMIFS(gol_B,squadra_A,B26)+SUMIFS(gol_A,squadra_B,B26)</f>
        <v>0</v>
      </c>
      <c r="I26" s="7">
        <f t="shared" si="1"/>
        <v>0</v>
      </c>
      <c r="J26" s="7">
        <f t="shared" si="2"/>
        <v>0</v>
      </c>
      <c r="K26" s="9">
        <f t="shared" si="3"/>
        <v>0</v>
      </c>
    </row>
    <row r="28" spans="2:11">
      <c r="B28" s="4" t="s">
        <v>88</v>
      </c>
      <c r="C28" s="6" t="s">
        <v>56</v>
      </c>
      <c r="D28" s="6" t="s">
        <v>46</v>
      </c>
      <c r="E28" s="6" t="s">
        <v>48</v>
      </c>
      <c r="F28" s="6" t="s">
        <v>47</v>
      </c>
      <c r="G28" s="6" t="s">
        <v>57</v>
      </c>
      <c r="H28" s="6" t="s">
        <v>58</v>
      </c>
      <c r="I28" s="6" t="s">
        <v>59</v>
      </c>
      <c r="J28" s="6" t="s">
        <v>90</v>
      </c>
      <c r="K28" s="6" t="s">
        <v>91</v>
      </c>
    </row>
    <row r="29" spans="2:11">
      <c r="B29" s="5" t="s">
        <v>78</v>
      </c>
      <c r="C29" s="7">
        <f>D29+E29+F29</f>
        <v>0</v>
      </c>
      <c r="D29" s="7">
        <f>SUMPRODUCT(--(squadra_A=B29),--(gol_A&gt;gol_B))+SUMPRODUCT(--(squadra_B=B29),--(gol_B&gt;gol_A))</f>
        <v>0</v>
      </c>
      <c r="E29" s="8">
        <f>SUMPRODUCT(--(squadra_A=B29),--(gol_A=gol_B),--(gol_A&lt;&gt;""))+SUMPRODUCT(--(squadra_B=B29),--(gol_B=gol_A),--(gol_B&lt;&gt;""))</f>
        <v>0</v>
      </c>
      <c r="F29" s="7">
        <f>SUMPRODUCT(--(squadra_A=B29),--(gol_A&lt;gol_B))+SUMPRODUCT(--(squadra_B=B29),--(gol_B&lt;gol_A))</f>
        <v>0</v>
      </c>
      <c r="G29" s="7">
        <f>SUMIFS(gol_A,squadra_A,B29)+SUMIFS(gol_B,squadra_B,B29)</f>
        <v>0</v>
      </c>
      <c r="H29" s="7">
        <f>SUMIFS(gol_B,squadra_A,B29)+SUMIFS(gol_A,squadra_B,B29)</f>
        <v>0</v>
      </c>
      <c r="I29" s="7">
        <f t="shared" si="1"/>
        <v>0</v>
      </c>
      <c r="J29" s="7">
        <f t="shared" si="2"/>
        <v>0</v>
      </c>
      <c r="K29" s="9">
        <f t="shared" si="3"/>
        <v>0</v>
      </c>
    </row>
    <row r="30" spans="2:11">
      <c r="B30" s="5" t="s">
        <v>77</v>
      </c>
      <c r="C30" s="7">
        <f t="shared" ref="C30:C32" si="7">D30+E30+F30</f>
        <v>0</v>
      </c>
      <c r="D30" s="7">
        <f>SUMPRODUCT(--(squadra_A=B30),--(gol_A&gt;gol_B))+SUMPRODUCT(--(squadra_B=B30),--(gol_B&gt;gol_A))</f>
        <v>0</v>
      </c>
      <c r="E30" s="8">
        <f>SUMPRODUCT(--(squadra_A=B30),--(gol_A=gol_B),--(gol_A&lt;&gt;""))+SUMPRODUCT(--(squadra_B=B30),--(gol_B=gol_A),--(gol_B&lt;&gt;""))</f>
        <v>0</v>
      </c>
      <c r="F30" s="7">
        <f>SUMPRODUCT(--(squadra_A=B30),--(gol_A&lt;gol_B))+SUMPRODUCT(--(squadra_B=B30),--(gol_B&lt;gol_A))</f>
        <v>0</v>
      </c>
      <c r="G30" s="7">
        <f>SUMIFS(gol_A,squadra_A,B30)+SUMIFS(gol_B,squadra_B,B30)</f>
        <v>0</v>
      </c>
      <c r="H30" s="7">
        <f>SUMIFS(gol_B,squadra_A,B30)+SUMIFS(gol_A,squadra_B,B30)</f>
        <v>0</v>
      </c>
      <c r="I30" s="7">
        <f t="shared" si="1"/>
        <v>0</v>
      </c>
      <c r="J30" s="7">
        <f t="shared" si="2"/>
        <v>0</v>
      </c>
      <c r="K30" s="9">
        <f t="shared" si="3"/>
        <v>0</v>
      </c>
    </row>
    <row r="31" spans="2:11">
      <c r="B31" s="5" t="s">
        <v>76</v>
      </c>
      <c r="C31" s="7">
        <f t="shared" si="7"/>
        <v>0</v>
      </c>
      <c r="D31" s="7">
        <f>SUMPRODUCT(--(squadra_A=B31),--(gol_A&gt;gol_B))+SUMPRODUCT(--(squadra_B=B31),--(gol_B&gt;gol_A))</f>
        <v>0</v>
      </c>
      <c r="E31" s="8">
        <f>SUMPRODUCT(--(squadra_A=B31),--(gol_A=gol_B),--(gol_A&lt;&gt;""))+SUMPRODUCT(--(squadra_B=B31),--(gol_B=gol_A),--(gol_B&lt;&gt;""))</f>
        <v>0</v>
      </c>
      <c r="F31" s="7">
        <f>SUMPRODUCT(--(squadra_A=B31),--(gol_A&lt;gol_B))+SUMPRODUCT(--(squadra_B=B31),--(gol_B&lt;gol_A))</f>
        <v>0</v>
      </c>
      <c r="G31" s="7">
        <f>SUMIFS(gol_A,squadra_A,B31)+SUMIFS(gol_B,squadra_B,B31)</f>
        <v>0</v>
      </c>
      <c r="H31" s="7">
        <f>SUMIFS(gol_B,squadra_A,B31)+SUMIFS(gol_A,squadra_B,B31)</f>
        <v>0</v>
      </c>
      <c r="I31" s="7">
        <f t="shared" si="1"/>
        <v>0</v>
      </c>
      <c r="J31" s="7">
        <f t="shared" si="2"/>
        <v>0</v>
      </c>
      <c r="K31" s="9">
        <f t="shared" si="3"/>
        <v>0</v>
      </c>
    </row>
    <row r="32" spans="2:11">
      <c r="B32" s="5" t="s">
        <v>79</v>
      </c>
      <c r="C32" s="7">
        <f t="shared" si="7"/>
        <v>0</v>
      </c>
      <c r="D32" s="7">
        <f>SUMPRODUCT(--(squadra_A=B32),--(gol_A&gt;gol_B))+SUMPRODUCT(--(squadra_B=B32),--(gol_B&gt;gol_A))</f>
        <v>0</v>
      </c>
      <c r="E32" s="8">
        <f>SUMPRODUCT(--(squadra_A=B32),--(gol_A=gol_B),--(gol_A&lt;&gt;""))+SUMPRODUCT(--(squadra_B=B32),--(gol_B=gol_A),--(gol_B&lt;&gt;""))</f>
        <v>0</v>
      </c>
      <c r="F32" s="7">
        <f>SUMPRODUCT(--(squadra_A=B32),--(gol_A&lt;gol_B))+SUMPRODUCT(--(squadra_B=B32),--(gol_B&lt;gol_A))</f>
        <v>0</v>
      </c>
      <c r="G32" s="7">
        <f>SUMIFS(gol_A,squadra_A,B32)+SUMIFS(gol_B,squadra_B,B32)</f>
        <v>0</v>
      </c>
      <c r="H32" s="7">
        <f>SUMIFS(gol_B,squadra_A,B32)+SUMIFS(gol_A,squadra_B,B32)</f>
        <v>0</v>
      </c>
      <c r="I32" s="7">
        <f t="shared" si="1"/>
        <v>0</v>
      </c>
      <c r="J32" s="7">
        <f t="shared" si="2"/>
        <v>0</v>
      </c>
      <c r="K32" s="9">
        <f t="shared" si="3"/>
        <v>0</v>
      </c>
    </row>
    <row r="34" spans="2:11">
      <c r="B34" s="4" t="s">
        <v>89</v>
      </c>
      <c r="C34" s="6" t="s">
        <v>56</v>
      </c>
      <c r="D34" s="6" t="s">
        <v>46</v>
      </c>
      <c r="E34" s="6" t="s">
        <v>48</v>
      </c>
      <c r="F34" s="6" t="s">
        <v>47</v>
      </c>
      <c r="G34" s="6" t="s">
        <v>57</v>
      </c>
      <c r="H34" s="6" t="s">
        <v>58</v>
      </c>
      <c r="I34" s="6" t="s">
        <v>59</v>
      </c>
      <c r="J34" s="6" t="s">
        <v>90</v>
      </c>
      <c r="K34" s="6" t="s">
        <v>91</v>
      </c>
    </row>
    <row r="35" spans="2:11">
      <c r="B35" s="5" t="s">
        <v>81</v>
      </c>
      <c r="C35" s="7">
        <f>D35+E35+F35</f>
        <v>0</v>
      </c>
      <c r="D35" s="7">
        <f>SUMPRODUCT(--(squadra_A=B35),--(gol_A&gt;gol_B))+SUMPRODUCT(--(squadra_B=B35),--(gol_B&gt;gol_A))</f>
        <v>0</v>
      </c>
      <c r="E35" s="8">
        <f>SUMPRODUCT(--(squadra_A=B35),--(gol_A=gol_B),--(gol_A&lt;&gt;""))+SUMPRODUCT(--(squadra_B=B35),--(gol_B=gol_A),--(gol_B&lt;&gt;""))</f>
        <v>0</v>
      </c>
      <c r="F35" s="7">
        <f>SUMPRODUCT(--(squadra_A=B35),--(gol_A&lt;gol_B))+SUMPRODUCT(--(squadra_B=B35),--(gol_B&lt;gol_A))</f>
        <v>0</v>
      </c>
      <c r="G35" s="7">
        <f>SUMIFS(gol_A,squadra_A,B35)+SUMIFS(gol_B,squadra_B,B35)</f>
        <v>0</v>
      </c>
      <c r="H35" s="7">
        <f>SUMIFS(gol_B,squadra_A,B35)+SUMIFS(gol_A,squadra_B,B35)</f>
        <v>0</v>
      </c>
      <c r="I35" s="7">
        <f t="shared" si="1"/>
        <v>0</v>
      </c>
      <c r="J35" s="7">
        <f t="shared" si="2"/>
        <v>0</v>
      </c>
      <c r="K35" s="9">
        <f t="shared" si="3"/>
        <v>0</v>
      </c>
    </row>
    <row r="36" spans="2:11">
      <c r="B36" s="5" t="s">
        <v>80</v>
      </c>
      <c r="C36" s="7">
        <f t="shared" ref="C36:C38" si="8">D36+E36+F36</f>
        <v>0</v>
      </c>
      <c r="D36" s="7">
        <f>SUMPRODUCT(--(squadra_A=B36),--(gol_A&gt;gol_B))+SUMPRODUCT(--(squadra_B=B36),--(gol_B&gt;gol_A))</f>
        <v>0</v>
      </c>
      <c r="E36" s="8">
        <f>SUMPRODUCT(--(squadra_A=B36),--(gol_A=gol_B),--(gol_A&lt;&gt;""))+SUMPRODUCT(--(squadra_B=B36),--(gol_B=gol_A),--(gol_B&lt;&gt;""))</f>
        <v>0</v>
      </c>
      <c r="F36" s="7">
        <f>SUMPRODUCT(--(squadra_A=B36),--(gol_A&lt;gol_B))+SUMPRODUCT(--(squadra_B=B36),--(gol_B&lt;gol_A))</f>
        <v>0</v>
      </c>
      <c r="G36" s="7">
        <f>SUMIFS(gol_A,squadra_A,B36)+SUMIFS(gol_B,squadra_B,B36)</f>
        <v>0</v>
      </c>
      <c r="H36" s="7">
        <f>SUMIFS(gol_B,squadra_A,B36)+SUMIFS(gol_A,squadra_B,B36)</f>
        <v>0</v>
      </c>
      <c r="I36" s="7">
        <f t="shared" si="1"/>
        <v>0</v>
      </c>
      <c r="J36" s="7">
        <f t="shared" si="2"/>
        <v>0</v>
      </c>
      <c r="K36" s="9">
        <f t="shared" si="3"/>
        <v>0</v>
      </c>
    </row>
    <row r="37" spans="2:11">
      <c r="B37" s="5" t="s">
        <v>83</v>
      </c>
      <c r="C37" s="7">
        <f t="shared" si="8"/>
        <v>0</v>
      </c>
      <c r="D37" s="7">
        <f>SUMPRODUCT(--(squadra_A=B37),--(gol_A&gt;gol_B))+SUMPRODUCT(--(squadra_B=B37),--(gol_B&gt;gol_A))</f>
        <v>0</v>
      </c>
      <c r="E37" s="8">
        <f>SUMPRODUCT(--(squadra_A=B37),--(gol_A=gol_B),--(gol_A&lt;&gt;""))+SUMPRODUCT(--(squadra_B=B37),--(gol_B=gol_A),--(gol_B&lt;&gt;""))</f>
        <v>0</v>
      </c>
      <c r="F37" s="7">
        <f>SUMPRODUCT(--(squadra_A=B37),--(gol_A&lt;gol_B))+SUMPRODUCT(--(squadra_B=B37),--(gol_B&lt;gol_A))</f>
        <v>0</v>
      </c>
      <c r="G37" s="7">
        <f>SUMIFS(gol_A,squadra_A,B37)+SUMIFS(gol_B,squadra_B,B37)</f>
        <v>0</v>
      </c>
      <c r="H37" s="7">
        <f>SUMIFS(gol_B,squadra_A,B37)+SUMIFS(gol_A,squadra_B,B37)</f>
        <v>0</v>
      </c>
      <c r="I37" s="7">
        <f t="shared" si="1"/>
        <v>0</v>
      </c>
      <c r="J37" s="7">
        <f t="shared" si="2"/>
        <v>0</v>
      </c>
      <c r="K37" s="9">
        <f t="shared" si="3"/>
        <v>0</v>
      </c>
    </row>
    <row r="38" spans="2:11">
      <c r="B38" s="5" t="s">
        <v>82</v>
      </c>
      <c r="C38" s="7">
        <f t="shared" si="8"/>
        <v>0</v>
      </c>
      <c r="D38" s="7">
        <f>SUMPRODUCT(--(squadra_A=B38),--(gol_A&gt;gol_B))+SUMPRODUCT(--(squadra_B=B38),--(gol_B&gt;gol_A))</f>
        <v>0</v>
      </c>
      <c r="E38" s="8">
        <f>SUMPRODUCT(--(squadra_A=B38),--(gol_A=gol_B),--(gol_A&lt;&gt;""))+SUMPRODUCT(--(squadra_B=B38),--(gol_B=gol_A),--(gol_B&lt;&gt;""))</f>
        <v>0</v>
      </c>
      <c r="F38" s="7">
        <f>SUMPRODUCT(--(squadra_A=B38),--(gol_A&lt;gol_B))+SUMPRODUCT(--(squadra_B=B38),--(gol_B&lt;gol_A))</f>
        <v>0</v>
      </c>
      <c r="G38" s="7">
        <f>SUMIFS(gol_A,squadra_A,B38)+SUMIFS(gol_B,squadra_B,B38)</f>
        <v>0</v>
      </c>
      <c r="H38" s="7">
        <f>SUMIFS(gol_B,squadra_A,B38)+SUMIFS(gol_A,squadra_B,B38)</f>
        <v>0</v>
      </c>
      <c r="I38" s="7">
        <f t="shared" si="1"/>
        <v>0</v>
      </c>
      <c r="J38" s="7">
        <f t="shared" si="2"/>
        <v>0</v>
      </c>
      <c r="K38" s="9">
        <f t="shared" si="3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Foglio3"/>
  <dimension ref="C4:E27"/>
  <sheetViews>
    <sheetView tabSelected="1" workbookViewId="0">
      <selection activeCell="C4" sqref="C4:E4"/>
    </sheetView>
  </sheetViews>
  <sheetFormatPr defaultRowHeight="12.75"/>
  <cols>
    <col min="3" max="3" width="9.140625" customWidth="1"/>
    <col min="5" max="5" width="9.140625" customWidth="1"/>
  </cols>
  <sheetData>
    <row r="4" spans="3:5" ht="15">
      <c r="C4" s="3"/>
      <c r="E4" s="2"/>
    </row>
    <row r="5" spans="3:5" ht="15">
      <c r="C5" s="3"/>
      <c r="E5" s="2"/>
    </row>
    <row r="6" spans="3:5" ht="15">
      <c r="C6" s="3"/>
      <c r="E6" s="2"/>
    </row>
    <row r="7" spans="3:5" ht="15">
      <c r="C7" s="3"/>
      <c r="E7" s="2"/>
    </row>
    <row r="8" spans="3:5" ht="15">
      <c r="C8" s="3"/>
      <c r="E8" s="2"/>
    </row>
    <row r="9" spans="3:5" ht="15">
      <c r="C9" s="3"/>
      <c r="E9" s="2"/>
    </row>
    <row r="10" spans="3:5" ht="15">
      <c r="C10" s="3"/>
      <c r="E10" s="2"/>
    </row>
    <row r="11" spans="3:5" ht="15">
      <c r="C11" s="3"/>
      <c r="E11" s="2"/>
    </row>
    <row r="12" spans="3:5" ht="15">
      <c r="C12" s="3"/>
      <c r="E12" s="2"/>
    </row>
    <row r="13" spans="3:5" ht="15">
      <c r="C13" s="3"/>
      <c r="E13" s="2"/>
    </row>
    <row r="14" spans="3:5" ht="15">
      <c r="C14" s="3"/>
      <c r="E14" s="2"/>
    </row>
    <row r="15" spans="3:5" ht="15">
      <c r="C15" s="3"/>
      <c r="E15" s="2"/>
    </row>
    <row r="16" spans="3:5" ht="15">
      <c r="C16" s="3"/>
      <c r="E16" s="2"/>
    </row>
    <row r="17" spans="3:5" ht="15">
      <c r="C17" s="3"/>
      <c r="E17" s="2"/>
    </row>
    <row r="18" spans="3:5" ht="15">
      <c r="C18" s="3"/>
      <c r="E18" s="2"/>
    </row>
    <row r="19" spans="3:5" ht="15">
      <c r="C19" s="3"/>
      <c r="E19" s="2"/>
    </row>
    <row r="20" spans="3:5" ht="15">
      <c r="C20" s="3"/>
      <c r="E20" s="2"/>
    </row>
    <row r="21" spans="3:5" ht="15">
      <c r="C21" s="3"/>
      <c r="E21" s="2"/>
    </row>
    <row r="22" spans="3:5" ht="15">
      <c r="C22" s="3"/>
      <c r="E22" s="2"/>
    </row>
    <row r="23" spans="3:5" ht="15">
      <c r="C23" s="3"/>
      <c r="E23" s="2"/>
    </row>
    <row r="24" spans="3:5" ht="15">
      <c r="C24" s="3"/>
      <c r="E24" s="2"/>
    </row>
    <row r="25" spans="3:5" ht="15">
      <c r="C25" s="3"/>
      <c r="E25" s="2"/>
    </row>
    <row r="26" spans="3:5" ht="15">
      <c r="C26" s="3"/>
      <c r="E26" s="2"/>
    </row>
    <row r="27" spans="3:5" ht="15">
      <c r="E27" s="2"/>
    </row>
  </sheetData>
  <sortState ref="E4:E27">
    <sortCondition ref="E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Foglio4"/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4</vt:i4>
      </vt:variant>
    </vt:vector>
  </HeadingPairs>
  <TitlesOfParts>
    <vt:vector size="8" baseType="lpstr">
      <vt:lpstr>Foglio1</vt:lpstr>
      <vt:lpstr>Settaggio</vt:lpstr>
      <vt:lpstr>Foglio3</vt:lpstr>
      <vt:lpstr>Foglio5</vt:lpstr>
      <vt:lpstr>gol_A</vt:lpstr>
      <vt:lpstr>gol_B</vt:lpstr>
      <vt:lpstr>squadra_A</vt:lpstr>
      <vt:lpstr>squadra_B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---</cp:lastModifiedBy>
  <dcterms:created xsi:type="dcterms:W3CDTF">2016-05-10T10:46:54Z</dcterms:created>
  <dcterms:modified xsi:type="dcterms:W3CDTF">2016-05-14T10:58:10Z</dcterms:modified>
</cp:coreProperties>
</file>