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66621A4B-AFA6-4965-8CC5-5EB3E7B54317}" xr6:coauthVersionLast="36" xr6:coauthVersionMax="47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94" i="45" l="1"/>
  <c r="K1394" i="45"/>
  <c r="BJ1394" i="45"/>
  <c r="R1392" i="45" l="1"/>
  <c r="R1393" i="45"/>
  <c r="K1393" i="45" l="1"/>
  <c r="BJ1393" i="45"/>
  <c r="K1392" i="45"/>
  <c r="BJ1392" i="45"/>
  <c r="R1391" i="45"/>
  <c r="K1391" i="45"/>
  <c r="BJ1391" i="45"/>
  <c r="AA1390" i="45" l="1"/>
  <c r="R1390" i="45"/>
  <c r="K1390" i="45"/>
  <c r="BJ1390" i="45"/>
  <c r="AA1389" i="45"/>
  <c r="R1389" i="45"/>
  <c r="K1389" i="45"/>
  <c r="BJ1389" i="45"/>
  <c r="R1388" i="45" l="1"/>
  <c r="R1386" i="45"/>
  <c r="R1387" i="45"/>
  <c r="K1388" i="45"/>
  <c r="BJ1388" i="45"/>
  <c r="K1387" i="45" l="1"/>
  <c r="BJ1387" i="45"/>
  <c r="K1386" i="45" l="1"/>
  <c r="BJ1386" i="45"/>
  <c r="R1385" i="45" l="1"/>
  <c r="K1385" i="45"/>
  <c r="BJ1385" i="45"/>
  <c r="R1384" i="45"/>
  <c r="K1384" i="45"/>
  <c r="BJ1384" i="45"/>
  <c r="R1381" i="45" l="1"/>
  <c r="R1382" i="45"/>
  <c r="R1383" i="45"/>
  <c r="K1383" i="45"/>
  <c r="BJ1383" i="45"/>
  <c r="K1382" i="45" l="1"/>
  <c r="BJ1382" i="45"/>
  <c r="AA1381" i="45" l="1"/>
  <c r="K1381" i="45"/>
  <c r="BJ1381" i="45"/>
  <c r="R1380" i="45" l="1"/>
  <c r="R1313" i="45"/>
  <c r="R1310" i="45"/>
  <c r="R1308" i="45"/>
  <c r="R1287" i="45"/>
  <c r="AA1287" i="45"/>
  <c r="AA1380" i="45"/>
  <c r="AA1313" i="45"/>
  <c r="K1380" i="45"/>
  <c r="BJ1380" i="45"/>
  <c r="BJ1372" i="45" l="1"/>
  <c r="BJ1373" i="45"/>
  <c r="BJ1374" i="45"/>
  <c r="BJ1375" i="45"/>
  <c r="BJ1376" i="45"/>
  <c r="BJ1377" i="45"/>
  <c r="BJ1378" i="45"/>
  <c r="BJ1379" i="45"/>
  <c r="R1372" i="45"/>
  <c r="R1373" i="45"/>
  <c r="R1374" i="45"/>
  <c r="R1375" i="45"/>
  <c r="R1376" i="45"/>
  <c r="R1377" i="45"/>
  <c r="R1378" i="45"/>
  <c r="R1379" i="45"/>
  <c r="K1372" i="45"/>
  <c r="K1373" i="45"/>
  <c r="K1374" i="45"/>
  <c r="K1375" i="45"/>
  <c r="K1376" i="45"/>
  <c r="K1377" i="45"/>
  <c r="K1378" i="45"/>
  <c r="K1379" i="45"/>
  <c r="R1370" i="45" l="1"/>
  <c r="K1371" i="45" l="1"/>
  <c r="BJ1371" i="45"/>
  <c r="R1371" i="45"/>
  <c r="K1370" i="45"/>
  <c r="BJ1370" i="45"/>
  <c r="AA1369" i="45" l="1"/>
  <c r="AA58" i="45"/>
  <c r="R1369" i="45"/>
  <c r="K1369" i="45"/>
  <c r="BJ1369" i="45"/>
  <c r="AA1368" i="45" l="1"/>
  <c r="AA1346" i="45"/>
  <c r="R1368" i="45" l="1"/>
  <c r="K1368" i="45"/>
  <c r="BJ1368" i="45"/>
  <c r="R1367" i="45" l="1"/>
  <c r="K1367" i="45"/>
  <c r="BJ1367" i="45"/>
  <c r="R1366" i="45" l="1"/>
  <c r="K1366" i="45"/>
  <c r="BJ1366" i="45"/>
  <c r="K1365" i="45" l="1"/>
  <c r="BJ1365" i="45"/>
  <c r="BJ1364" i="45"/>
  <c r="R1364" i="45"/>
  <c r="K1364" i="45"/>
  <c r="R1363" i="45" l="1"/>
  <c r="BJ1359" i="45" l="1"/>
  <c r="BJ1360" i="45"/>
  <c r="BJ1361" i="45"/>
  <c r="BJ1362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10" i="45"/>
  <c r="K1311" i="45"/>
  <c r="K1312" i="45"/>
  <c r="K1313" i="45"/>
  <c r="K1314" i="45"/>
  <c r="K1315" i="45"/>
  <c r="K1316" i="45"/>
  <c r="K1317" i="45"/>
  <c r="K1323" i="45"/>
  <c r="K1324" i="45"/>
  <c r="K1325" i="45"/>
  <c r="K1326" i="45"/>
  <c r="K1327" i="45"/>
  <c r="K1328" i="45"/>
  <c r="K1329" i="45"/>
  <c r="K1330" i="45"/>
  <c r="K1331" i="45"/>
  <c r="K1333" i="45"/>
  <c r="K1334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BJ1363" i="45" l="1"/>
  <c r="R1359" i="45"/>
  <c r="R1360" i="45"/>
  <c r="R1361" i="45"/>
  <c r="R1362" i="45"/>
  <c r="R1358" i="45" l="1"/>
  <c r="BJ1358" i="45"/>
  <c r="R1357" i="45" l="1"/>
  <c r="AB1357" i="45" l="1"/>
  <c r="BJ1357" i="45" l="1"/>
  <c r="R1356" i="45" l="1"/>
  <c r="BJ1356" i="45"/>
  <c r="BJ1355" i="45" l="1"/>
  <c r="R1355" i="45"/>
  <c r="R1354" i="45" l="1"/>
  <c r="BJ1354" i="45"/>
  <c r="R1353" i="45" l="1"/>
  <c r="BJ1353" i="45"/>
  <c r="R1352" i="45"/>
  <c r="BJ1352" i="45"/>
  <c r="R1351" i="45"/>
  <c r="BJ1351" i="45"/>
  <c r="BJ1350" i="45"/>
  <c r="R1350" i="45"/>
  <c r="R1349" i="45"/>
  <c r="BJ1349" i="45"/>
  <c r="BJ1348" i="45"/>
  <c r="R1348" i="45"/>
  <c r="R1346" i="45" l="1"/>
  <c r="R1347" i="45" l="1"/>
  <c r="BJ1347" i="45"/>
  <c r="BJ1346" i="45" l="1"/>
  <c r="R1345" i="45" l="1"/>
  <c r="BJ1345" i="45"/>
  <c r="BJ1344" i="45" l="1"/>
  <c r="R1342" i="45"/>
  <c r="R1343" i="45"/>
  <c r="R1344" i="45"/>
  <c r="BJ1343" i="45" l="1"/>
  <c r="R1341" i="45" l="1"/>
  <c r="BJ1341" i="45"/>
  <c r="BJ1340" i="45" l="1"/>
  <c r="R1340" i="45"/>
  <c r="R1337" i="45" l="1"/>
  <c r="R1338" i="45"/>
  <c r="R1339" i="45"/>
  <c r="AA1339" i="45" l="1"/>
  <c r="BJ1339" i="45"/>
  <c r="BJ1338" i="45"/>
  <c r="BJ1337" i="45"/>
  <c r="R1336" i="45" l="1"/>
  <c r="BL1335" i="45" l="1"/>
  <c r="BJ1335" i="45"/>
  <c r="AV1335" i="45"/>
  <c r="AA1335" i="45"/>
  <c r="R1335" i="45"/>
  <c r="R1334" i="45" l="1"/>
  <c r="BJ1334" i="45"/>
  <c r="R1333" i="45" l="1"/>
  <c r="BJ1333" i="45"/>
  <c r="R1332" i="45" l="1"/>
  <c r="V1332" i="45"/>
  <c r="U1332" i="45"/>
  <c r="N1332" i="45"/>
  <c r="M1332" i="45"/>
  <c r="BJ1332" i="45"/>
  <c r="AA1332" i="45" l="1"/>
  <c r="K1332" i="45"/>
  <c r="R1331" i="45"/>
  <c r="R1330" i="45"/>
  <c r="R1329" i="45"/>
  <c r="R1328" i="45"/>
  <c r="BJ1331" i="45"/>
  <c r="BJ1330" i="45" l="1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28" i="45" l="1"/>
  <c r="AA1327" i="45" l="1"/>
  <c r="R1327" i="45"/>
  <c r="R1326" i="45"/>
  <c r="R1325" i="45" l="1"/>
  <c r="R1324" i="45" l="1"/>
  <c r="AA1324" i="45" l="1"/>
  <c r="AA1323" i="45" l="1"/>
  <c r="R1323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Z177" i="45"/>
  <c r="A177" i="45" s="1"/>
  <c r="AV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Z888" i="45"/>
  <c r="A888" i="45" s="1"/>
  <c r="AV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1277" i="45" s="1"/>
  <c r="AV1277" i="45"/>
  <c r="AA1277" i="45"/>
  <c r="R1277" i="45"/>
  <c r="BL1278" i="45"/>
  <c r="AZ1278" i="45"/>
  <c r="A1278" i="45" s="1"/>
  <c r="AV1278" i="45"/>
  <c r="AA1278" i="45"/>
  <c r="R1278" i="45"/>
  <c r="BL1279" i="45"/>
  <c r="AZ1279" i="45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V1282" i="45"/>
  <c r="AA1282" i="45"/>
  <c r="R1282" i="45"/>
  <c r="A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BL1288" i="45"/>
  <c r="AZ1288" i="45"/>
  <c r="AV1288" i="45"/>
  <c r="AA1288" i="45"/>
  <c r="R1288" i="45"/>
  <c r="A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1291" i="45" s="1"/>
  <c r="AV1291" i="45"/>
  <c r="AA1291" i="45"/>
  <c r="R1291" i="45"/>
  <c r="BL1292" i="45"/>
  <c r="AZ1292" i="45"/>
  <c r="AV1292" i="45"/>
  <c r="R1292" i="45"/>
  <c r="BL1293" i="45"/>
  <c r="AZ1293" i="45"/>
  <c r="AV1293" i="45"/>
  <c r="AA1293" i="45"/>
  <c r="R1293" i="45"/>
  <c r="A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1307" i="45" s="1"/>
  <c r="AV1307" i="45"/>
  <c r="AA1307" i="45"/>
  <c r="R1307" i="45"/>
  <c r="BL1308" i="45"/>
  <c r="AV1308" i="45"/>
  <c r="AA1308" i="45"/>
  <c r="A1308" i="45"/>
  <c r="BL1309" i="45"/>
  <c r="AZ1309" i="45"/>
  <c r="R1309" i="45"/>
  <c r="M1309" i="45"/>
  <c r="BL1310" i="45"/>
  <c r="AZ1310" i="45"/>
  <c r="A1310" i="45" s="1"/>
  <c r="AV1310" i="45"/>
  <c r="AA1310" i="45"/>
  <c r="BL1311" i="45"/>
  <c r="AZ1311" i="45"/>
  <c r="A1311" i="45" s="1"/>
  <c r="AV1311" i="45"/>
  <c r="AA1311" i="45"/>
  <c r="R1311" i="45"/>
  <c r="AZ1312" i="45"/>
  <c r="A1312" i="45" s="1"/>
  <c r="AV1312" i="45"/>
  <c r="AZ1313" i="45"/>
  <c r="A1313" i="45" s="1"/>
  <c r="AV1313" i="45"/>
  <c r="BL1314" i="45"/>
  <c r="AZ1314" i="45"/>
  <c r="A1314" i="45" s="1"/>
  <c r="AV1314" i="45"/>
  <c r="AA1314" i="45"/>
  <c r="R1314" i="45"/>
  <c r="AZ1315" i="45"/>
  <c r="A1315" i="45" s="1"/>
  <c r="AV1315" i="45"/>
  <c r="BL1316" i="45"/>
  <c r="AV1316" i="45"/>
  <c r="AA1316" i="45"/>
  <c r="R1316" i="45"/>
  <c r="A1316" i="45"/>
  <c r="BL1317" i="45"/>
  <c r="AA1317" i="45"/>
  <c r="R1317" i="45"/>
  <c r="V1318" i="45"/>
  <c r="BL1318" i="45" s="1"/>
  <c r="N1318" i="45"/>
  <c r="R1318" i="45" s="1"/>
  <c r="M1318" i="45"/>
  <c r="K1318" i="45" s="1"/>
  <c r="BL1319" i="45"/>
  <c r="AA1319" i="45"/>
  <c r="R1319" i="45"/>
  <c r="M1319" i="45"/>
  <c r="K1319" i="45" s="1"/>
  <c r="V1320" i="45"/>
  <c r="BL1320" i="45" s="1"/>
  <c r="N1320" i="45"/>
  <c r="R1320" i="45" s="1"/>
  <c r="M1320" i="45"/>
  <c r="K1320" i="45" s="1"/>
  <c r="V1321" i="45"/>
  <c r="BL1321" i="45" s="1"/>
  <c r="R1321" i="45"/>
  <c r="M1321" i="45"/>
  <c r="V1322" i="45"/>
  <c r="BL1322" i="45" s="1"/>
  <c r="R1322" i="45"/>
  <c r="M1322" i="45"/>
  <c r="K1322" i="45" s="1"/>
  <c r="AA1309" i="45" l="1"/>
  <c r="K1309" i="45"/>
  <c r="AA1321" i="45"/>
  <c r="K1321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0" i="45"/>
  <c r="AA1318" i="45"/>
  <c r="A1257" i="45"/>
  <c r="AV1257" i="45"/>
  <c r="A1243" i="45"/>
  <c r="AV1259" i="45"/>
  <c r="A1261" i="45"/>
  <c r="A1248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2" i="45"/>
  <c r="AV1234" i="45"/>
</calcChain>
</file>

<file path=xl/sharedStrings.xml><?xml version="1.0" encoding="utf-8"?>
<sst xmlns="http://schemas.openxmlformats.org/spreadsheetml/2006/main" count="17749" uniqueCount="3549">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</sst>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</font>
    <font>
      <sz val="11"/>
      <color rgb="FF44444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394" totalsRowShown="0">
  <autoFilter ref="A1:BM1394" xr:uid="{00000000-0009-0000-0100-000002000000}"/>
  <sortState ref="A2:BL1393">
    <sortCondition ref="E1:E1393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8"/>
  <sheetViews>
    <sheetView tabSelected="1" topLeftCell="J1" zoomScaleNormal="100" workbookViewId="0">
      <pane ySplit="1" topLeftCell="A1379" activePane="bottomLeft" state="frozen"/>
      <selection pane="bottomLeft" activeCell="R1394" sqref="R1394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 t="shared" si="2"/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0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f>IF(Table3[[#This Row],[ShankDiameter]]&gt;0.5,0,2)</f>
        <v>2</v>
      </c>
      <c r="AW177" s="6">
        <v>0</v>
      </c>
      <c r="AX177" s="6">
        <v>0</v>
      </c>
      <c r="AY177" s="6">
        <v>2</v>
      </c>
      <c r="AZ177" s="6">
        <f>IF(Table3[[#This Row],[ShankDiameter]]=0.225,2,IF(Table3[[#This Row],[ShankDiameter]]=0.25,2,IF(Table3[[#This Row],[ShankDiameter]]=0.2875,2,0)))</f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3319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3365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0</v>
      </c>
      <c r="AK888" s="6">
        <v>0</v>
      </c>
      <c r="AL888" s="6">
        <v>0</v>
      </c>
      <c r="AM888" s="6">
        <v>0</v>
      </c>
      <c r="AN888" s="6">
        <v>0</v>
      </c>
      <c r="AO888" s="6">
        <v>0</v>
      </c>
      <c r="AP888" s="6">
        <v>0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48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3497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ref="AA950:AA971" si="15">IF(Z950 &lt; 1, "", (M950/2)/TAN(RADIANS(Z950/2)))</f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5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5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5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5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5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5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5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5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4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3282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>IF(Z1226 &lt; 1, "", (M1226/2)/TAN(RADIANS(Z1226/2)))</f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>IF(Z1227 &lt; 1, "", (M1227/2)/TAN(RADIANS(Z1227/2)))</f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1</v>
      </c>
      <c r="AK1232" s="6">
        <v>1</v>
      </c>
      <c r="AL1232" s="6">
        <v>1</v>
      </c>
      <c r="AM1232" s="6">
        <v>0</v>
      </c>
      <c r="AN1232" s="6">
        <v>0</v>
      </c>
      <c r="AO1232" s="6">
        <v>0</v>
      </c>
      <c r="AP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1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2336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B1277" s="6" t="s">
        <v>2193</v>
      </c>
      <c r="D1277" s="6" t="s">
        <v>2193</v>
      </c>
      <c r="E1277" s="6">
        <v>1276</v>
      </c>
      <c r="G1277" s="9" t="s">
        <v>74</v>
      </c>
      <c r="H1277" s="10" t="s">
        <v>2193</v>
      </c>
      <c r="I1277" s="11" t="s">
        <v>2334</v>
      </c>
      <c r="J1277" s="30" t="s">
        <v>2335</v>
      </c>
      <c r="K1277" s="11" t="str">
        <f>CONCATENATE(Table3[[#This Row],[Type]]," "&amp;TEXT(Table3[[#This Row],[Diameter]],".0000")&amp;""," "&amp;Table3[[#This Row],[NumFlutes]]&amp;"FL")</f>
        <v>SD .0930 2FL</v>
      </c>
      <c r="M1277" s="13">
        <v>9.2999999999999999E-2</v>
      </c>
      <c r="N1277" s="13">
        <v>0.125</v>
      </c>
      <c r="O1277" s="6">
        <v>0.1</v>
      </c>
      <c r="P1277" s="6">
        <v>0.3</v>
      </c>
      <c r="Q1277" s="6">
        <v>0.5</v>
      </c>
      <c r="R1277" s="14">
        <f>IF(Table3[[#This Row],[ShoulderLenEnd]]="",0,90-(DEGREES(ATAN((Q1277-P1277)/((N1277-O1277)/2)))))</f>
        <v>3.5763343749973444</v>
      </c>
      <c r="S1277" s="15">
        <v>0.625</v>
      </c>
      <c r="T1277" s="6">
        <v>2</v>
      </c>
      <c r="U1277" s="6">
        <v>1.5</v>
      </c>
      <c r="V1277" s="6">
        <v>0.27900000000000003</v>
      </c>
      <c r="Z1277" s="6">
        <v>140</v>
      </c>
      <c r="AA1277" s="13">
        <f t="shared" si="21"/>
        <v>1.6924615893378413E-2</v>
      </c>
      <c r="AE1277" s="6" t="s">
        <v>44</v>
      </c>
      <c r="AF1277" s="6" t="s">
        <v>369</v>
      </c>
      <c r="AG1277" s="6" t="s">
        <v>66</v>
      </c>
      <c r="AI1277" s="6">
        <v>0</v>
      </c>
      <c r="AJ1277" s="6">
        <v>0</v>
      </c>
      <c r="AK1277" s="6">
        <v>1</v>
      </c>
      <c r="AL1277" s="6">
        <v>0</v>
      </c>
      <c r="AM1277" s="6">
        <v>0</v>
      </c>
      <c r="AN1277" s="6">
        <v>0</v>
      </c>
      <c r="AO1277" s="6">
        <v>0</v>
      </c>
      <c r="AP1277" s="6">
        <v>1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Row],[ShankDiameter]]&gt;0.5,0,2)</f>
        <v>2</v>
      </c>
      <c r="AW1277" s="6">
        <v>0</v>
      </c>
      <c r="AX1277" s="6">
        <v>0</v>
      </c>
      <c r="AY1277" s="6">
        <v>2</v>
      </c>
      <c r="AZ1277" s="6">
        <f>IF(Table3[[#This Row],[ShankDiameter]]=0.225,2,IF(Table3[[#This Row],[ShankDiameter]]=0.25,2,IF(Table3[[#This Row],[ShankDiameter]]=0.2875,2,0)))</f>
        <v>0</v>
      </c>
      <c r="BA1277" s="6">
        <v>2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1922</v>
      </c>
      <c r="D1278" s="6" t="s">
        <v>1922</v>
      </c>
      <c r="E1278" s="6">
        <v>1277</v>
      </c>
      <c r="G1278" s="9" t="s">
        <v>74</v>
      </c>
      <c r="H1278" s="10" t="s">
        <v>1922</v>
      </c>
      <c r="I1278" s="11" t="s">
        <v>2332</v>
      </c>
      <c r="J1278" s="12" t="s">
        <v>2333</v>
      </c>
      <c r="K1278" s="11" t="str">
        <f>CONCATENATE(Table3[[#This Row],[Type]]," "&amp;TEXT(Table3[[#This Row],[Diameter]],".0000")&amp;""," "&amp;Table3[[#This Row],[NumFlutes]]&amp;"FL")</f>
        <v>RM .0435 4FL</v>
      </c>
      <c r="M1278" s="13">
        <v>4.3499999999999997E-2</v>
      </c>
      <c r="N1278" s="13">
        <v>0.125</v>
      </c>
      <c r="O1278" s="6">
        <v>4.1500000000000002E-2</v>
      </c>
      <c r="P1278" s="6">
        <v>0.62</v>
      </c>
      <c r="Q1278" s="6">
        <v>0.79</v>
      </c>
      <c r="R1278" s="14">
        <f>IF(Table3[[#This Row],[ShoulderLenEnd]]="",0,90-(DEGREES(ATAN((Q1278-P1278)/((N1278-O1278)/2)))))</f>
        <v>13.79809127028328</v>
      </c>
      <c r="S1278" s="15">
        <v>0.81</v>
      </c>
      <c r="T1278" s="6">
        <v>4</v>
      </c>
      <c r="U1278" s="6">
        <v>2</v>
      </c>
      <c r="V1278" s="6">
        <v>0.312</v>
      </c>
      <c r="AA1278" s="13" t="str">
        <f t="shared" si="21"/>
        <v/>
      </c>
      <c r="AB1278" s="6">
        <v>0.04</v>
      </c>
      <c r="AC1278" s="6">
        <v>5.0000000000000001E-3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v>1</v>
      </c>
      <c r="B1279" s="6" t="s">
        <v>1858</v>
      </c>
      <c r="C1279" s="6" t="s">
        <v>2278</v>
      </c>
      <c r="E1279" s="6">
        <v>1278</v>
      </c>
      <c r="G1279" s="9" t="s">
        <v>74</v>
      </c>
      <c r="H1279" s="10" t="s">
        <v>1858</v>
      </c>
      <c r="I1279" s="20" t="s">
        <v>2330</v>
      </c>
      <c r="J1279" s="12" t="s">
        <v>2331</v>
      </c>
      <c r="K1279" s="11" t="str">
        <f>CONCATENATE(Table3[[#This Row],[Type]]," "&amp;TEXT(Table3[[#This Row],[Diameter]],".0000")&amp;""," "&amp;Table3[[#This Row],[NumFlutes]]&amp;"FL")</f>
        <v>FM 1.5000 6FL</v>
      </c>
      <c r="M1279" s="13">
        <v>1.5</v>
      </c>
      <c r="N1279" s="13">
        <v>1.4350000000000001</v>
      </c>
      <c r="O1279" s="6">
        <v>1.2849999999999999</v>
      </c>
      <c r="P1279" s="6">
        <v>0.6</v>
      </c>
      <c r="R1279" s="14">
        <f>IF(Table3[[#This Row],[ShoulderLenEnd]]="",0,90-(DEGREES(ATAN((Q1279-P1279)/((N1279-O1279)/2)))))</f>
        <v>0</v>
      </c>
      <c r="S1279" s="15">
        <v>1.7509999999999999</v>
      </c>
      <c r="T1279" s="6">
        <v>6</v>
      </c>
      <c r="U1279" s="6">
        <v>1.7509999999999999</v>
      </c>
      <c r="V1279" s="6">
        <v>0.32500000000000001</v>
      </c>
      <c r="W1279" s="6">
        <v>2.7E-2</v>
      </c>
      <c r="Z1279" s="6">
        <v>0</v>
      </c>
      <c r="AA1279" s="13" t="str">
        <f t="shared" si="21"/>
        <v/>
      </c>
      <c r="AB1279" s="6">
        <v>1.34</v>
      </c>
      <c r="AD1279" s="6">
        <v>0.9</v>
      </c>
      <c r="AF1279" s="6" t="s">
        <v>119</v>
      </c>
      <c r="AG1279" s="18" t="s">
        <v>2287</v>
      </c>
      <c r="AI1279" s="6">
        <v>0</v>
      </c>
      <c r="AJ1279" s="6">
        <v>1</v>
      </c>
      <c r="AK1279" s="6">
        <v>1</v>
      </c>
      <c r="AL1279" s="6">
        <v>1</v>
      </c>
      <c r="AM1279" s="6">
        <v>1</v>
      </c>
      <c r="AN1279" s="6">
        <v>1</v>
      </c>
      <c r="AO1279" s="6">
        <v>1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0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0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1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149</v>
      </c>
      <c r="D1280" s="6" t="s">
        <v>149</v>
      </c>
      <c r="E1280" s="6">
        <v>1279</v>
      </c>
      <c r="G1280" s="9" t="s">
        <v>74</v>
      </c>
      <c r="H1280" s="10" t="s">
        <v>801</v>
      </c>
      <c r="I1280" s="11" t="s">
        <v>2329</v>
      </c>
      <c r="K1280" s="11" t="str">
        <f>CONCATENATE(Table3[[#This Row],[Type]]," "&amp;TEXT(Table3[[#This Row],[Diameter]],".0000")&amp;""," "&amp;Table3[[#This Row],[NumFlutes]]&amp;"FL")</f>
        <v>DJ .0781 2FL</v>
      </c>
      <c r="M1280" s="13">
        <v>7.8100000000000003E-2</v>
      </c>
      <c r="N1280" s="13">
        <v>7.8100000000000003E-2</v>
      </c>
      <c r="O1280" s="6">
        <v>7.8100000000000003E-2</v>
      </c>
      <c r="P1280" s="6">
        <v>0.97499999999999998</v>
      </c>
      <c r="R1280" s="14">
        <f>IF(Table3[[#This Row],[ShoulderLenEnd]]="",0,90-(DEGREES(ATAN((Q1280-P1280)/((N1280-O1280)/2)))))</f>
        <v>0</v>
      </c>
      <c r="S1280" s="15">
        <v>1</v>
      </c>
      <c r="T1280" s="6">
        <v>2</v>
      </c>
      <c r="U1280" s="6">
        <v>1.833</v>
      </c>
      <c r="V1280" s="6">
        <v>0.97499999999999998</v>
      </c>
      <c r="Z1280" s="6">
        <v>118</v>
      </c>
      <c r="AA1280" s="13">
        <f t="shared" si="21"/>
        <v>2.346360717302623E-2</v>
      </c>
      <c r="AI1280" s="6">
        <v>0</v>
      </c>
      <c r="AJ1280" s="6">
        <v>0</v>
      </c>
      <c r="AK1280" s="6">
        <v>0</v>
      </c>
      <c r="AL1280" s="6">
        <v>0</v>
      </c>
      <c r="AM1280" s="6">
        <v>0</v>
      </c>
      <c r="AN1280" s="6">
        <v>1</v>
      </c>
      <c r="AO1280" s="6">
        <v>0</v>
      </c>
      <c r="AP1280" s="6">
        <v>0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Row],[ShankDiameter]]&gt;0.5,0,2)</f>
        <v>2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2265</v>
      </c>
      <c r="I1281" s="11" t="s">
        <v>2327</v>
      </c>
      <c r="J1281" s="12" t="s">
        <v>2328</v>
      </c>
      <c r="K1281" s="11" t="str">
        <f>CONCATENATE(Table3[[#This Row],[Type]]," "&amp;TEXT(Table3[[#This Row],[Diameter]],".0000")&amp;""," "&amp;Table3[[#This Row],[NumFlutes]]&amp;"FL")</f>
        <v>DC .3937 2FL</v>
      </c>
      <c r="M1281" s="13">
        <v>0.39369999999999999</v>
      </c>
      <c r="N1281" s="13">
        <v>0.39369999999999999</v>
      </c>
      <c r="O1281" s="6">
        <v>0.39369999999999999</v>
      </c>
      <c r="P1281" s="6">
        <v>1.7849999999999999</v>
      </c>
      <c r="R1281" s="14">
        <f>IF(Table3[[#This Row],[ShoulderLenEnd]]="",0,90-(DEGREES(ATAN((Q1281-P1281)/((N1281-O1281)/2)))))</f>
        <v>0</v>
      </c>
      <c r="S1281" s="15">
        <v>1.81</v>
      </c>
      <c r="T1281" s="6">
        <v>2</v>
      </c>
      <c r="U1281" s="6">
        <v>3.5680000000000001</v>
      </c>
      <c r="V1281" s="6">
        <v>1.7849999999999999</v>
      </c>
      <c r="AA1281" s="13" t="str">
        <f t="shared" si="21"/>
        <v/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0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1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E1282" s="6">
        <v>1281</v>
      </c>
      <c r="I1282" s="11" t="s">
        <v>2326</v>
      </c>
      <c r="K1282" s="11" t="str">
        <f>CONCATENATE(Table3[[#This Row],[Type]]," "&amp;TEXT(Table3[[#This Row],[Diameter]],".0000")&amp;""," "&amp;Table3[[#This Row],[NumFlutes]]&amp;"FL")</f>
        <v xml:space="preserve"> .0000 FL</v>
      </c>
      <c r="R1282" s="14">
        <f>IF(Table3[[#This Row],[ShoulderLenEnd]]="",0,90-(DEGREES(ATAN((Q1282-P1282)/((N1282-O1282)/2)))))</f>
        <v>0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2325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2324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2323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2322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v>1</v>
      </c>
      <c r="B1287" s="6" t="s">
        <v>149</v>
      </c>
      <c r="D1287" s="6" t="s">
        <v>149</v>
      </c>
      <c r="E1287" s="6">
        <v>1286</v>
      </c>
      <c r="G1287" s="9" t="s">
        <v>74</v>
      </c>
      <c r="H1287" s="10" t="s">
        <v>801</v>
      </c>
      <c r="I1287" s="11" t="s">
        <v>2321</v>
      </c>
      <c r="J1287" s="30" t="s">
        <v>3477</v>
      </c>
      <c r="K1287" s="11" t="str">
        <f>CONCATENATE(Table3[[#This Row],[Type]]," "&amp;TEXT(Table3[[#This Row],[Diameter]],".0000")&amp;""," "&amp;Table3[[#This Row],[NumFlutes]]&amp;"FL")</f>
        <v>DJ .0313 2FL</v>
      </c>
      <c r="M1287" s="13">
        <v>3.125E-2</v>
      </c>
      <c r="N1287" s="13">
        <v>3.125E-2</v>
      </c>
      <c r="O1287" s="6">
        <v>3.125E-2</v>
      </c>
      <c r="P1287" s="6">
        <v>0.5</v>
      </c>
      <c r="R1287" s="14">
        <f>IF(Table3[[#This Row],[ShoulderLenEnd]]="",0,90-(DEGREES(ATAN((Q1287-P1287)/((N1287-O1287)/2)))))</f>
        <v>0</v>
      </c>
      <c r="S1287" s="15">
        <v>0.56499999999999995</v>
      </c>
      <c r="T1287" s="6">
        <v>2</v>
      </c>
      <c r="U1287" s="6">
        <v>1.415</v>
      </c>
      <c r="V1287" s="6">
        <v>0.49</v>
      </c>
      <c r="Z1287" s="6">
        <v>118</v>
      </c>
      <c r="AA1287" s="13">
        <f t="shared" si="21"/>
        <v>9.3884471723056293E-3</v>
      </c>
      <c r="AE1287" s="6" t="s">
        <v>49</v>
      </c>
      <c r="AF1287" s="6" t="s">
        <v>62</v>
      </c>
      <c r="AG1287" s="6" t="s">
        <v>2388</v>
      </c>
      <c r="AI1287" s="6">
        <v>0</v>
      </c>
      <c r="AJ1287" s="6">
        <v>1</v>
      </c>
      <c r="AK1287" s="6">
        <v>1</v>
      </c>
      <c r="AL1287" s="6">
        <v>1</v>
      </c>
      <c r="AM1287" s="6">
        <v>1</v>
      </c>
      <c r="AN1287" s="6">
        <v>1</v>
      </c>
      <c r="AO1287" s="6">
        <v>0</v>
      </c>
      <c r="AP1287" s="6">
        <v>1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1287</v>
      </c>
      <c r="I1288" s="11" t="s">
        <v>2320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2319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2318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B1291" s="6" t="s">
        <v>149</v>
      </c>
      <c r="D1291" s="6" t="s">
        <v>149</v>
      </c>
      <c r="E1291" s="6">
        <v>1290</v>
      </c>
      <c r="G1291" s="9" t="s">
        <v>74</v>
      </c>
      <c r="H1291" s="10" t="s">
        <v>679</v>
      </c>
      <c r="I1291" s="11" t="s">
        <v>2317</v>
      </c>
      <c r="K1291" s="11" t="str">
        <f>CONCATENATE(Table3[[#This Row],[Type]]," "&amp;TEXT(Table3[[#This Row],[Diameter]],".0000")&amp;""," "&amp;Table3[[#This Row],[NumFlutes]]&amp;"FL")</f>
        <v>DS .4331 2FL</v>
      </c>
      <c r="M1291" s="13">
        <v>0.43309999999999998</v>
      </c>
      <c r="N1291" s="13">
        <v>0.43309999999999998</v>
      </c>
      <c r="O1291" s="6">
        <v>0.43309999999999998</v>
      </c>
      <c r="P1291" s="6">
        <v>1.85</v>
      </c>
      <c r="R1291" s="14">
        <f>IF(Table3[[#This Row],[ShoulderLenEnd]]="",0,90-(DEGREES(ATAN((Q1291-P1291)/((N1291-O1291)/2)))))</f>
        <v>0</v>
      </c>
      <c r="S1291" s="15">
        <v>1.875</v>
      </c>
      <c r="T1291" s="6">
        <v>2</v>
      </c>
      <c r="U1291" s="6">
        <v>3.7719999999999998</v>
      </c>
      <c r="V1291" s="6">
        <v>1.85</v>
      </c>
      <c r="Z1291" s="6">
        <v>118</v>
      </c>
      <c r="AA1291" s="13">
        <f t="shared" si="21"/>
        <v>0.13011636705041818</v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1</v>
      </c>
      <c r="AO1291" s="6">
        <v>1</v>
      </c>
      <c r="AP1291" s="6">
        <v>1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Row],[ShankDiameter]]&gt;0.5,0,2)</f>
        <v>2</v>
      </c>
      <c r="AW1291" s="6">
        <v>0</v>
      </c>
      <c r="AX1291" s="6">
        <v>2</v>
      </c>
      <c r="AY1291" s="6">
        <v>2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v>1</v>
      </c>
      <c r="B1292" s="6" t="s">
        <v>149</v>
      </c>
      <c r="D1292" s="6" t="s">
        <v>149</v>
      </c>
      <c r="E1292" s="6">
        <v>1291</v>
      </c>
      <c r="F1292" s="8" t="s">
        <v>74</v>
      </c>
      <c r="H1292" s="10" t="s">
        <v>873</v>
      </c>
      <c r="I1292" s="11" t="s">
        <v>2316</v>
      </c>
      <c r="J1292" s="12">
        <v>704</v>
      </c>
      <c r="K1292" s="11" t="str">
        <f>CONCATENATE(Table3[[#This Row],[Type]]," "&amp;TEXT(Table3[[#This Row],[Diameter]],".0000")&amp;""," "&amp;Table3[[#This Row],[NumFlutes]]&amp;"FL")</f>
        <v>DT .0595 2FL</v>
      </c>
      <c r="M1292" s="13">
        <v>5.9499999999999997E-2</v>
      </c>
      <c r="N1292" s="13">
        <v>5.9499999999999997E-2</v>
      </c>
      <c r="O1292" s="6">
        <v>5.9499999999999997E-2</v>
      </c>
      <c r="P1292" s="6">
        <v>2.5499999999999998</v>
      </c>
      <c r="R1292" s="14">
        <f>IF(Table3[[#This Row],[ShoulderLenEnd]]="",0,90-(DEGREES(ATAN((Q1292-P1292)/((N1292-O1292)/2)))))</f>
        <v>0</v>
      </c>
      <c r="S1292" s="15">
        <v>1.55</v>
      </c>
      <c r="T1292" s="6">
        <v>2</v>
      </c>
      <c r="U1292" s="6">
        <v>4.03</v>
      </c>
      <c r="V1292" s="6">
        <v>2.5</v>
      </c>
      <c r="Z1292" s="6">
        <v>118</v>
      </c>
      <c r="AA1292" s="13">
        <v>1.7999999999999999E-2</v>
      </c>
      <c r="AE1292" s="6" t="s">
        <v>49</v>
      </c>
      <c r="AF1292" s="6" t="s">
        <v>62</v>
      </c>
      <c r="AG1292" s="6" t="s">
        <v>3500</v>
      </c>
      <c r="AH1292" s="6" t="s">
        <v>620</v>
      </c>
      <c r="AI1292" s="6">
        <v>0</v>
      </c>
      <c r="AJ1292" s="6">
        <v>0</v>
      </c>
      <c r="AK1292" s="6">
        <v>0</v>
      </c>
      <c r="AL1292" s="6">
        <v>1</v>
      </c>
      <c r="AM1292" s="6">
        <v>0</v>
      </c>
      <c r="AN1292" s="6">
        <v>0</v>
      </c>
      <c r="AO1292" s="6">
        <v>0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E1293" s="6">
        <v>1292</v>
      </c>
      <c r="I1293" s="11" t="s">
        <v>2315</v>
      </c>
      <c r="K1293" s="11" t="str">
        <f>CONCATENATE(Table3[[#This Row],[Type]]," "&amp;TEXT(Table3[[#This Row],[Diameter]],".0000")&amp;""," "&amp;Table3[[#This Row],[NumFlutes]]&amp;"FL")</f>
        <v xml:space="preserve"> .0000 FL</v>
      </c>
      <c r="R1293" s="14">
        <f>IF(Table3[[#This Row],[ShoulderLenEnd]]="",0,90-(DEGREES(ATAN((Q1293-P1293)/((N1293-O1293)/2)))))</f>
        <v>0</v>
      </c>
      <c r="AA1293" s="13" t="str">
        <f t="shared" ref="AA1293:AA1311" si="22">IF(Z1293 &lt; 1, "", (M1293/2)/TAN(RADIANS(Z1293/2)))</f>
        <v/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0</v>
      </c>
      <c r="AO1293" s="6">
        <v>0</v>
      </c>
      <c r="AP1293" s="6">
        <v>0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2314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2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2313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2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2312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2311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2310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2309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2308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v>1</v>
      </c>
      <c r="B1301" s="6" t="s">
        <v>529</v>
      </c>
      <c r="D1301" s="6" t="s">
        <v>529</v>
      </c>
      <c r="E1301" s="6">
        <v>1300</v>
      </c>
      <c r="G1301" s="9" t="s">
        <v>74</v>
      </c>
      <c r="H1301" s="10" t="s">
        <v>529</v>
      </c>
      <c r="I1301" s="11" t="s">
        <v>2307</v>
      </c>
      <c r="J1301" s="12">
        <v>141500608</v>
      </c>
      <c r="K1301" s="11" t="str">
        <f>CONCATENATE(Table3[[#This Row],[Type]]," "&amp;TEXT(Table3[[#This Row],[Diameter]],".0000")&amp;""," "&amp;Table3[[#This Row],[NumFlutes]]&amp;"FL")</f>
        <v>RT .0984 1FL</v>
      </c>
      <c r="L1301" s="17" t="s">
        <v>2471</v>
      </c>
      <c r="M1301" s="13">
        <v>9.8400000000000001E-2</v>
      </c>
      <c r="N1301" s="13">
        <v>0.14000000000000001</v>
      </c>
      <c r="O1301" s="6">
        <v>0.1</v>
      </c>
      <c r="P1301" s="6">
        <v>0.53</v>
      </c>
      <c r="Q1301" s="6">
        <v>0.73499999999999999</v>
      </c>
      <c r="R1301" s="14">
        <f>IF(Table3[[#This Row],[ShoulderLenEnd]]="",0,90-(DEGREES(ATAN((Q1301-P1301)/((N1301-O1301)/2)))))</f>
        <v>5.5721978039637889</v>
      </c>
      <c r="S1301" s="15">
        <v>0.75</v>
      </c>
      <c r="T1301" s="6">
        <v>1</v>
      </c>
      <c r="U1301" s="6">
        <v>1.88</v>
      </c>
      <c r="V1301" s="6">
        <v>0.53</v>
      </c>
      <c r="X1301" s="13">
        <v>1.77E-2</v>
      </c>
      <c r="Y1301" s="6" t="s">
        <v>570</v>
      </c>
      <c r="AA1301" s="13" t="str">
        <f t="shared" si="22"/>
        <v/>
      </c>
      <c r="AB1301" s="6">
        <v>6.8000000000000005E-2</v>
      </c>
      <c r="AC1301" s="6">
        <v>4.4290999999999997E-2</v>
      </c>
      <c r="AE1301" s="6" t="s">
        <v>44</v>
      </c>
      <c r="AF1301" s="6" t="s">
        <v>432</v>
      </c>
      <c r="AG1301" s="6" t="s">
        <v>90</v>
      </c>
      <c r="AI1301" s="6">
        <v>0</v>
      </c>
      <c r="AJ1301" s="6">
        <v>1</v>
      </c>
      <c r="AK1301" s="6">
        <v>1</v>
      </c>
      <c r="AL1301" s="6">
        <v>0</v>
      </c>
      <c r="AM1301" s="6">
        <v>0</v>
      </c>
      <c r="AN1301" s="6">
        <v>0</v>
      </c>
      <c r="AO1301" s="6">
        <v>0</v>
      </c>
      <c r="AP1301" s="6">
        <v>1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1301</v>
      </c>
      <c r="I1302" s="11" t="s">
        <v>2306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2304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2303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2302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2301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B1307" s="6" t="s">
        <v>1565</v>
      </c>
      <c r="C1307" s="6" t="s">
        <v>1565</v>
      </c>
      <c r="E1307" s="6">
        <v>1306</v>
      </c>
      <c r="G1307" s="9" t="s">
        <v>74</v>
      </c>
      <c r="H1307" s="10" t="s">
        <v>1565</v>
      </c>
      <c r="I1307" s="11" t="s">
        <v>2299</v>
      </c>
      <c r="J1307" s="12" t="s">
        <v>2300</v>
      </c>
      <c r="K1307" s="11" t="str">
        <f>CONCATENATE(Table3[[#This Row],[Type]]," "&amp;TEXT(Table3[[#This Row],[Diameter]],".0000")&amp;""," "&amp;Table3[[#This Row],[NumFlutes]]&amp;"FL")</f>
        <v>EM .0620 4FL</v>
      </c>
      <c r="M1307" s="13">
        <v>6.2E-2</v>
      </c>
      <c r="N1307" s="13">
        <v>0.125</v>
      </c>
      <c r="O1307" s="6">
        <v>6.2E-2</v>
      </c>
      <c r="P1307" s="6">
        <v>0.36</v>
      </c>
      <c r="Q1307" s="6">
        <v>0.51</v>
      </c>
      <c r="R1307" s="14">
        <f>IF(Table3[[#This Row],[ShoulderLenEnd]]="",0,90-(DEGREES(ATAN((Q1307-P1307)/((N1307-O1307)/2)))))</f>
        <v>11.859779120947977</v>
      </c>
      <c r="S1307" s="15">
        <v>0.6</v>
      </c>
      <c r="T1307" s="6">
        <v>4</v>
      </c>
      <c r="U1307" s="6">
        <v>2.5299999999999998</v>
      </c>
      <c r="V1307" s="6">
        <v>0.312</v>
      </c>
      <c r="AA1307" s="13" t="str">
        <f t="shared" si="22"/>
        <v/>
      </c>
      <c r="AE1307" s="6" t="s">
        <v>44</v>
      </c>
      <c r="AF1307" s="6" t="s">
        <v>73</v>
      </c>
      <c r="AG1307" s="6" t="s">
        <v>66</v>
      </c>
      <c r="AI1307" s="6">
        <v>0</v>
      </c>
      <c r="AJ1307" s="6">
        <v>0</v>
      </c>
      <c r="AK1307" s="6">
        <v>1</v>
      </c>
      <c r="AL1307" s="6">
        <v>0</v>
      </c>
      <c r="AM1307" s="6">
        <v>0</v>
      </c>
      <c r="AN1307" s="6">
        <v>0</v>
      </c>
      <c r="AO1307" s="6">
        <v>0</v>
      </c>
      <c r="AP1307" s="6">
        <v>1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Row],[ShankDiameter]]&gt;0.5,0,2)</f>
        <v>2</v>
      </c>
      <c r="AW1307" s="6">
        <v>0</v>
      </c>
      <c r="AX1307" s="6">
        <v>0</v>
      </c>
      <c r="AY1307" s="6">
        <v>2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1.9E-2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G1308" s="9" t="s">
        <v>74</v>
      </c>
      <c r="H1308" s="10" t="s">
        <v>801</v>
      </c>
      <c r="I1308" s="11" t="s">
        <v>2297</v>
      </c>
      <c r="K1308" s="11" t="str">
        <f>CONCATENATE(Table3[[#This Row],[Type]]," "&amp;TEXT(Table3[[#This Row],[Diameter]],".0000")&amp;""," "&amp;Table3[[#This Row],[NumFlutes]]&amp;"FL")</f>
        <v>DJ .2010 2FL</v>
      </c>
      <c r="M1308" s="13">
        <v>0.20100000000000001</v>
      </c>
      <c r="N1308" s="13">
        <v>0.20100000000000001</v>
      </c>
      <c r="O1308" s="6">
        <v>0.20100000000000001</v>
      </c>
      <c r="P1308" s="6">
        <v>1.875</v>
      </c>
      <c r="R1308" s="14">
        <f>IF(Table3[[#This Row],[ShoulderLenEnd]]="",0,90-(DEGREES(ATAN((Q1308-P1308)/((N1308-O1308)/2)))))</f>
        <v>0</v>
      </c>
      <c r="S1308" s="15">
        <v>1.9</v>
      </c>
      <c r="T1308" s="6">
        <v>2</v>
      </c>
      <c r="U1308" s="6">
        <v>3.0150000000000001</v>
      </c>
      <c r="V1308" s="6">
        <v>1.875</v>
      </c>
      <c r="Z1308" s="6">
        <v>118</v>
      </c>
      <c r="AA1308" s="13">
        <f t="shared" si="22"/>
        <v>6.0386492212269813E-2</v>
      </c>
      <c r="AE1308" s="6" t="s">
        <v>44</v>
      </c>
      <c r="AF1308" s="6" t="s">
        <v>62</v>
      </c>
      <c r="AG1308" s="6" t="s">
        <v>2298</v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1</v>
      </c>
      <c r="AO1308" s="6">
        <v>0</v>
      </c>
      <c r="AP1308" s="6">
        <v>1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2</v>
      </c>
      <c r="AZ1308" s="6">
        <v>2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v>1</v>
      </c>
      <c r="B1309" s="6" t="s">
        <v>149</v>
      </c>
      <c r="D1309" s="6" t="s">
        <v>149</v>
      </c>
      <c r="E1309" s="6">
        <v>1308</v>
      </c>
      <c r="G1309" s="9" t="s">
        <v>74</v>
      </c>
      <c r="H1309" s="10" t="s">
        <v>2265</v>
      </c>
      <c r="I1309" s="11" t="s">
        <v>2295</v>
      </c>
      <c r="J1309" s="12" t="s">
        <v>2296</v>
      </c>
      <c r="K1309" s="11" t="str">
        <f>CONCATENATE(Table3[[#This Row],[Type]]," "&amp;TEXT(Table3[[#This Row],[Diameter]],".0000")&amp;""," "&amp;Table3[[#This Row],[NumFlutes]]&amp;"FL")</f>
        <v>DC .0709 2FL</v>
      </c>
      <c r="M1309" s="13">
        <f>1.8/25.4</f>
        <v>7.0866141732283464E-2</v>
      </c>
      <c r="N1309" s="13">
        <v>0.11600000000000001</v>
      </c>
      <c r="O1309" s="6">
        <v>7.0900000000000005E-2</v>
      </c>
      <c r="P1309" s="6">
        <v>2.3330000000000002</v>
      </c>
      <c r="Q1309" s="6">
        <v>2.4300000000000002</v>
      </c>
      <c r="R1309" s="14">
        <f>IF(Table3[[#This Row],[ShoulderLenEnd]]="",0,90-(DEGREES(ATAN((Q1309-P1309)/((N1309-O1309)/2)))))</f>
        <v>13.087331817266858</v>
      </c>
      <c r="S1309" s="15">
        <v>2.4750000000000001</v>
      </c>
      <c r="T1309" s="6">
        <v>2</v>
      </c>
      <c r="U1309" s="6">
        <v>4.0380000000000003</v>
      </c>
      <c r="V1309" s="6">
        <v>2.3159999999999998</v>
      </c>
      <c r="Z1309" s="6">
        <v>140</v>
      </c>
      <c r="AA1309" s="13">
        <f t="shared" si="22"/>
        <v>1.2896583103920559E-2</v>
      </c>
      <c r="AE1309" s="6" t="s">
        <v>44</v>
      </c>
      <c r="AF1309" s="6" t="s">
        <v>619</v>
      </c>
      <c r="AG1309" s="18" t="s">
        <v>2287</v>
      </c>
      <c r="AI1309" s="6">
        <v>0</v>
      </c>
      <c r="AJ1309" s="6">
        <v>1</v>
      </c>
      <c r="AK1309" s="6">
        <v>1</v>
      </c>
      <c r="AL1309" s="6">
        <v>1</v>
      </c>
      <c r="AM1309" s="6">
        <v>1</v>
      </c>
      <c r="AN1309" s="6">
        <v>1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v>1</v>
      </c>
      <c r="AW1309" s="6">
        <v>0</v>
      </c>
      <c r="AX1309" s="6">
        <v>0</v>
      </c>
      <c r="AY1309" s="6">
        <v>0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0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B1310" s="6" t="s">
        <v>149</v>
      </c>
      <c r="D1310" s="6" t="s">
        <v>149</v>
      </c>
      <c r="E1310" s="6">
        <v>1309</v>
      </c>
      <c r="G1310" s="9" t="s">
        <v>74</v>
      </c>
      <c r="H1310" s="10" t="s">
        <v>801</v>
      </c>
      <c r="I1310" s="11" t="s">
        <v>2293</v>
      </c>
      <c r="J1310" s="12">
        <v>51112</v>
      </c>
      <c r="K1310" s="11" t="str">
        <f>CONCATENATE(Table3[[#This Row],[Type]]," "&amp;TEXT(Table3[[#This Row],[Diameter]],".0000")&amp;""," "&amp;Table3[[#This Row],[NumFlutes]]&amp;"FL")</f>
        <v>DJ .1875 2FL</v>
      </c>
      <c r="M1310" s="13">
        <v>0.1875</v>
      </c>
      <c r="N1310" s="13">
        <v>0.1875</v>
      </c>
      <c r="O1310" s="6">
        <v>0.1875</v>
      </c>
      <c r="P1310" s="6">
        <v>1.6990000000000001</v>
      </c>
      <c r="R1310" s="14">
        <f>IF(Table3[[#This Row],[ShoulderLenEnd]]="",0,90-(DEGREES(ATAN((Q1310-P1310)/((N1310-O1310)/2)))))</f>
        <v>0</v>
      </c>
      <c r="S1310" s="15">
        <v>1.7</v>
      </c>
      <c r="T1310" s="6">
        <v>2</v>
      </c>
      <c r="U1310" s="6">
        <v>2.75</v>
      </c>
      <c r="V1310" s="6">
        <v>1.425</v>
      </c>
      <c r="Z1310" s="6">
        <v>118</v>
      </c>
      <c r="AA1310" s="13">
        <f t="shared" si="22"/>
        <v>5.6330683033833776E-2</v>
      </c>
      <c r="AE1310" s="6" t="s">
        <v>2294</v>
      </c>
      <c r="AF1310" s="6" t="s">
        <v>62</v>
      </c>
      <c r="AG1310" s="6" t="s">
        <v>79</v>
      </c>
      <c r="AI1310" s="6">
        <v>0</v>
      </c>
      <c r="AJ1310" s="6">
        <v>1</v>
      </c>
      <c r="AK1310" s="6">
        <v>1</v>
      </c>
      <c r="AL1310" s="6">
        <v>1</v>
      </c>
      <c r="AM1310" s="6">
        <v>1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Row],[ShankDiameter]]&gt;0.5,0,2)</f>
        <v>2</v>
      </c>
      <c r="AW1310" s="6">
        <v>0</v>
      </c>
      <c r="AX1310" s="6">
        <v>0</v>
      </c>
      <c r="AY1310" s="6">
        <v>0</v>
      </c>
      <c r="AZ1310" s="6">
        <f>IF(Table3[[#This Row],[ShankDiameter]]=0.225,2,IF(Table3[[#This Row],[ShankDiameter]]=0.25,2,IF(Table3[[#This Row],[ShankDiameter]]=0.2875,2,0)))</f>
        <v>0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1858</v>
      </c>
      <c r="C1311" s="6" t="s">
        <v>2278</v>
      </c>
      <c r="E1311" s="6">
        <v>1310</v>
      </c>
      <c r="G1311" s="9" t="s">
        <v>74</v>
      </c>
      <c r="H1311" s="10" t="s">
        <v>1858</v>
      </c>
      <c r="I1311" s="11" t="s">
        <v>2292</v>
      </c>
      <c r="K1311" s="11" t="str">
        <f>CONCATENATE(Table3[[#This Row],[Type]]," "&amp;TEXT(Table3[[#This Row],[Diameter]],".0000")&amp;""," "&amp;Table3[[#This Row],[NumFlutes]]&amp;"FL")</f>
        <v>FM 2.0000 6FL</v>
      </c>
      <c r="M1311" s="13">
        <v>2</v>
      </c>
      <c r="N1311" s="13">
        <v>1.75</v>
      </c>
      <c r="O1311" s="6">
        <v>1.75</v>
      </c>
      <c r="P1311" s="6">
        <v>1.9</v>
      </c>
      <c r="R1311" s="14">
        <f>IF(Table3[[#This Row],[ShoulderLenEnd]]="",0,90-(DEGREES(ATAN((Q1311-P1311)/((N1311-O1311)/2)))))</f>
        <v>0</v>
      </c>
      <c r="S1311" s="15">
        <v>2</v>
      </c>
      <c r="T1311" s="6">
        <v>6</v>
      </c>
      <c r="U1311" s="6">
        <v>2</v>
      </c>
      <c r="V1311" s="6">
        <v>0.1</v>
      </c>
      <c r="W1311" s="6">
        <v>0</v>
      </c>
      <c r="Z1311" s="6">
        <v>0</v>
      </c>
      <c r="AA1311" s="13" t="str">
        <f t="shared" si="22"/>
        <v/>
      </c>
      <c r="AB1311" s="6">
        <v>1.6</v>
      </c>
      <c r="AD1311" s="6">
        <v>0.9</v>
      </c>
      <c r="AE1311" s="6" t="s">
        <v>44</v>
      </c>
      <c r="AF1311" s="6" t="s">
        <v>119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1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Row],[ShankDiameter]]&gt;0.5,0,IF(Table3[[#This Row],[Type]]="CD",0,1))</f>
        <v>0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2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120</v>
      </c>
      <c r="C1312" s="7" t="s">
        <v>120</v>
      </c>
      <c r="D1312" s="7"/>
      <c r="E1312" s="6">
        <v>1311</v>
      </c>
      <c r="G1312" s="9" t="s">
        <v>74</v>
      </c>
      <c r="H1312" s="10" t="s">
        <v>120</v>
      </c>
      <c r="I1312" s="11" t="s">
        <v>2290</v>
      </c>
      <c r="J1312" s="12" t="s">
        <v>2291</v>
      </c>
      <c r="K1312" s="11" t="str">
        <f>CONCATENATE(Table3[[#This Row],[Type]]," "&amp;TEXT(Table3[[#This Row],[Diameter]],".0000")&amp;""," "&amp;Table3[[#This Row],[NumFlutes]]&amp;"FL")</f>
        <v>BU .3750 6FL</v>
      </c>
      <c r="M1312" s="13">
        <v>0.375</v>
      </c>
      <c r="N1312" s="13">
        <v>0.375</v>
      </c>
      <c r="O1312" s="6">
        <v>0.34499999999999997</v>
      </c>
      <c r="P1312" s="6">
        <v>1</v>
      </c>
      <c r="R1312" s="14">
        <v>0</v>
      </c>
      <c r="S1312" s="15">
        <v>1.0149999999999999</v>
      </c>
      <c r="T1312" s="6">
        <v>6</v>
      </c>
      <c r="U1312" s="6">
        <v>3</v>
      </c>
      <c r="V1312" s="6">
        <v>0.375</v>
      </c>
      <c r="W1312" s="6">
        <v>0.01</v>
      </c>
      <c r="AF1312" s="6" t="s">
        <v>2275</v>
      </c>
      <c r="AG1312" s="6" t="s">
        <v>2268</v>
      </c>
      <c r="AI1312" s="6">
        <v>0</v>
      </c>
      <c r="AJ1312" s="6">
        <v>0</v>
      </c>
      <c r="AK1312" s="6">
        <v>0</v>
      </c>
      <c r="AL1312" s="6">
        <v>0</v>
      </c>
      <c r="AM1312" s="6">
        <v>0</v>
      </c>
      <c r="AN1312" s="6">
        <v>1</v>
      </c>
      <c r="AO1312" s="6">
        <v>1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Row],[ShankDiameter]]&gt;0.5,0,IF(Table3[[#This Row],[Type]]="CD",0,1))</f>
        <v>1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2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149</v>
      </c>
      <c r="C1313" s="7"/>
      <c r="D1313" s="7" t="s">
        <v>149</v>
      </c>
      <c r="E1313" s="6">
        <v>1312</v>
      </c>
      <c r="G1313" s="9" t="s">
        <v>74</v>
      </c>
      <c r="H1313" s="10" t="s">
        <v>801</v>
      </c>
      <c r="I1313" s="11" t="s">
        <v>2288</v>
      </c>
      <c r="J1313" s="12">
        <v>18320</v>
      </c>
      <c r="K1313" s="11" t="str">
        <f>CONCATENATE(Table3[[#This Row],[Type]]," "&amp;TEXT(Table3[[#This Row],[Diameter]],".0000")&amp;""," "&amp;Table3[[#This Row],[NumFlutes]]&amp;"FL")</f>
        <v>DJ .1610 2FL</v>
      </c>
      <c r="M1313" s="13">
        <v>0.161</v>
      </c>
      <c r="N1313" s="13">
        <v>0.161</v>
      </c>
      <c r="O1313" s="6">
        <v>0.161</v>
      </c>
      <c r="P1313" s="6">
        <v>2.15</v>
      </c>
      <c r="R1313" s="14">
        <f>IF(Table3[[#This Row],[ShoulderLenEnd]]="",0,90-(DEGREES(ATAN((Q1313-P1313)/((N1313-O1313)/2)))))</f>
        <v>0</v>
      </c>
      <c r="S1313" s="15">
        <v>2.16</v>
      </c>
      <c r="T1313" s="6">
        <v>2</v>
      </c>
      <c r="U1313" s="6">
        <v>3.25</v>
      </c>
      <c r="V1313" s="6">
        <v>0.64400000000000002</v>
      </c>
      <c r="Z1313" s="6">
        <v>135</v>
      </c>
      <c r="AA1313" s="13">
        <f>IF(Z1313 &lt; 1, "", (M1313/2)/TAN(RADIANS(Z1313/2)))</f>
        <v>3.3344191771034155E-2</v>
      </c>
      <c r="AE1313" s="6" t="s">
        <v>49</v>
      </c>
      <c r="AF1313" s="6" t="s">
        <v>62</v>
      </c>
      <c r="AG1313" s="6" t="s">
        <v>2289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0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Row],[ShankDiameter]]&gt;0.5,0,2)</f>
        <v>2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0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1858</v>
      </c>
      <c r="C1314" s="7" t="s">
        <v>2278</v>
      </c>
      <c r="D1314" s="7"/>
      <c r="E1314" s="6">
        <v>1313</v>
      </c>
      <c r="G1314" s="9" t="s">
        <v>74</v>
      </c>
      <c r="H1314" s="10" t="s">
        <v>1858</v>
      </c>
      <c r="I1314" s="11" t="s">
        <v>2285</v>
      </c>
      <c r="J1314" s="19" t="s">
        <v>2286</v>
      </c>
      <c r="K1314" s="11" t="str">
        <f>CONCATENATE(Table3[[#This Row],[Type]]," "&amp;TEXT(Table3[[#This Row],[Diameter]],".0000")&amp;""," "&amp;Table3[[#This Row],[NumFlutes]]&amp;"FL")</f>
        <v>FM 2.0000 4FL</v>
      </c>
      <c r="M1314" s="13">
        <v>2</v>
      </c>
      <c r="N1314" s="13">
        <v>1.75</v>
      </c>
      <c r="O1314" s="6">
        <v>1.925</v>
      </c>
      <c r="P1314" s="6">
        <v>1.1399999999999999</v>
      </c>
      <c r="R1314" s="14">
        <f>IF(Table3[[#This Row],[ShoulderLenEnd]]="",0,90-(DEGREES(ATAN((Q1314-P1314)/((N1314-O1314)/2)))))</f>
        <v>0</v>
      </c>
      <c r="S1314" s="15">
        <v>2</v>
      </c>
      <c r="T1314" s="6">
        <v>4</v>
      </c>
      <c r="U1314" s="6">
        <v>2</v>
      </c>
      <c r="V1314" s="6">
        <v>0.67</v>
      </c>
      <c r="W1314" s="6">
        <v>3.15E-2</v>
      </c>
      <c r="Z1314" s="6">
        <v>0</v>
      </c>
      <c r="AA1314" s="13" t="str">
        <f>IF(Z1314 &lt; 1, "", (M1314/2)/TAN(RADIANS(Z1314/2)))</f>
        <v/>
      </c>
      <c r="AB1314" s="6">
        <v>1.925</v>
      </c>
      <c r="AD1314" s="6">
        <v>1.45</v>
      </c>
      <c r="AE1314" s="18" t="s">
        <v>44</v>
      </c>
      <c r="AF1314" s="18" t="s">
        <v>62</v>
      </c>
      <c r="AG1314" s="18" t="s">
        <v>2287</v>
      </c>
      <c r="AI1314" s="6">
        <v>0</v>
      </c>
      <c r="AJ1314" s="6">
        <v>1</v>
      </c>
      <c r="AK1314" s="6">
        <v>1</v>
      </c>
      <c r="AL1314" s="6">
        <v>1</v>
      </c>
      <c r="AM1314" s="6">
        <v>1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0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0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2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  <c r="BL1314" s="6" t="str">
        <f>IF(Table3[[#This Row],[ShoulderLength]]="","",IF(Table3[[#This Row],[ShoulderLength]]&lt;Table3[[#This Row],[LOC]],"FIX",""))</f>
        <v/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120</v>
      </c>
      <c r="C1315" s="7" t="s">
        <v>120</v>
      </c>
      <c r="D1315" s="7"/>
      <c r="E1315" s="6">
        <v>1314</v>
      </c>
      <c r="G1315" s="9" t="s">
        <v>74</v>
      </c>
      <c r="H1315" s="10" t="s">
        <v>120</v>
      </c>
      <c r="I1315" s="11" t="s">
        <v>2283</v>
      </c>
      <c r="J1315" s="12" t="s">
        <v>2284</v>
      </c>
      <c r="K1315" s="11" t="str">
        <f>CONCATENATE(Table3[[#This Row],[Type]]," "&amp;TEXT(Table3[[#This Row],[Diameter]],".0000")&amp;""," "&amp;Table3[[#This Row],[NumFlutes]]&amp;"FL")</f>
        <v>BU .3750 6FL</v>
      </c>
      <c r="M1315" s="13">
        <v>0.375</v>
      </c>
      <c r="N1315" s="13">
        <v>0.375</v>
      </c>
      <c r="O1315" s="6">
        <v>0.34499999999999997</v>
      </c>
      <c r="P1315" s="6">
        <v>1</v>
      </c>
      <c r="R1315" s="14">
        <v>0</v>
      </c>
      <c r="S1315" s="15">
        <v>1.0149999999999999</v>
      </c>
      <c r="T1315" s="6">
        <v>6</v>
      </c>
      <c r="U1315" s="6">
        <v>3</v>
      </c>
      <c r="V1315" s="6">
        <v>0.375</v>
      </c>
      <c r="W1315" s="6">
        <v>0.02</v>
      </c>
      <c r="AF1315" s="6" t="s">
        <v>2275</v>
      </c>
      <c r="AG1315" s="6" t="s">
        <v>2268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1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Row],[ShankDiameter]]&gt;0.5,0,IF(Table3[[#This Row],[Type]]="CD",0,1))</f>
        <v>1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2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59</v>
      </c>
      <c r="C1316" s="7" t="s">
        <v>59</v>
      </c>
      <c r="D1316" s="7"/>
      <c r="E1316" s="6">
        <v>1315</v>
      </c>
      <c r="G1316" s="9" t="s">
        <v>74</v>
      </c>
      <c r="H1316" s="10" t="s">
        <v>59</v>
      </c>
      <c r="I1316" s="11" t="s">
        <v>2281</v>
      </c>
      <c r="J1316" s="12" t="s">
        <v>2282</v>
      </c>
      <c r="K1316" s="11" t="str">
        <f>CONCATENATE(Table3[[#This Row],[Type]]," "&amp;TEXT(Table3[[#This Row],[Diameter]],".0000")&amp;""," "&amp;Table3[[#This Row],[NumFlutes]]&amp;"FL")</f>
        <v>BA .0150 3FL</v>
      </c>
      <c r="M1316" s="13">
        <v>1.4999999999999999E-2</v>
      </c>
      <c r="N1316" s="13">
        <v>0.125</v>
      </c>
      <c r="O1316" s="6">
        <v>1.4999999999999999E-2</v>
      </c>
      <c r="P1316" s="6">
        <v>0.11749999999999999</v>
      </c>
      <c r="Q1316" s="6">
        <v>0.1431</v>
      </c>
      <c r="R1316" s="14">
        <f>IF(Table3[[#This Row],[ShoulderLenEnd]]="",0,90-(DEGREES(ATAN((Q1316-P1316)/((N1316-O1316)/2)))))</f>
        <v>65.040162646749522</v>
      </c>
      <c r="S1316" s="15">
        <v>0.15</v>
      </c>
      <c r="T1316" s="6">
        <v>3</v>
      </c>
      <c r="U1316" s="6">
        <v>2.5</v>
      </c>
      <c r="V1316" s="6">
        <v>0.125</v>
      </c>
      <c r="AA1316" s="13" t="str">
        <f t="shared" ref="AA1316:AA1324" si="23">IF(Z1316 &lt; 1, "", (M1316/2)/TAN(RADIANS(Z1316/2)))</f>
        <v/>
      </c>
      <c r="AE1316" s="6" t="s">
        <v>44</v>
      </c>
      <c r="AF1316" s="6" t="s">
        <v>73</v>
      </c>
      <c r="AG1316" s="6" t="s">
        <v>66</v>
      </c>
      <c r="AI1316" s="6">
        <v>0</v>
      </c>
      <c r="AJ1316" s="6">
        <v>0</v>
      </c>
      <c r="AK1316" s="6">
        <v>0</v>
      </c>
      <c r="AL1316" s="6">
        <v>0</v>
      </c>
      <c r="AM1316" s="6">
        <v>0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1</v>
      </c>
      <c r="AW1316" s="6">
        <v>0</v>
      </c>
      <c r="AX1316" s="6">
        <v>0</v>
      </c>
      <c r="AY1316" s="6">
        <v>0</v>
      </c>
      <c r="AZ1316" s="6">
        <v>2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0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>FIX</v>
      </c>
    </row>
    <row r="1317" spans="1:64" x14ac:dyDescent="0.25">
      <c r="A1317" s="7">
        <v>1</v>
      </c>
      <c r="B1317" s="6" t="s">
        <v>1858</v>
      </c>
      <c r="C1317" s="7" t="s">
        <v>2278</v>
      </c>
      <c r="D1317" s="7"/>
      <c r="E1317" s="6">
        <v>1316</v>
      </c>
      <c r="G1317" s="9" t="s">
        <v>74</v>
      </c>
      <c r="H1317" s="10" t="s">
        <v>1858</v>
      </c>
      <c r="I1317" s="11" t="s">
        <v>2279</v>
      </c>
      <c r="J1317" s="12">
        <v>5603551</v>
      </c>
      <c r="K1317" s="11" t="str">
        <f>CONCATENATE(Table3[[#This Row],[Type]]," "&amp;TEXT(Table3[[#This Row],[Diameter]],".0000")&amp;""," "&amp;Table3[[#This Row],[NumFlutes]]&amp;"FL")</f>
        <v>FM 2.0000 4FL</v>
      </c>
      <c r="M1317" s="13">
        <v>2</v>
      </c>
      <c r="N1317" s="13">
        <v>1.93</v>
      </c>
      <c r="O1317" s="6">
        <v>1.58</v>
      </c>
      <c r="P1317" s="6">
        <v>0.88</v>
      </c>
      <c r="R1317" s="14">
        <f>IF(Table3[[#This Row],[ShoulderLenEnd]]="",0,90-(DEGREES(ATAN((Q1317-P1317)/((N1317-O1317)/2)))))</f>
        <v>0</v>
      </c>
      <c r="S1317" s="15">
        <v>1.75</v>
      </c>
      <c r="T1317" s="6">
        <v>4</v>
      </c>
      <c r="U1317" s="6">
        <v>1.75</v>
      </c>
      <c r="V1317" s="6">
        <v>0.55118</v>
      </c>
      <c r="W1317" s="6">
        <v>1.5740000000000001E-2</v>
      </c>
      <c r="Z1317" s="6">
        <v>0</v>
      </c>
      <c r="AA1317" s="13" t="str">
        <f t="shared" si="23"/>
        <v/>
      </c>
      <c r="AB1317" s="6">
        <v>1.915</v>
      </c>
      <c r="AD1317" s="6">
        <v>1.45</v>
      </c>
      <c r="AE1317" s="18" t="s">
        <v>44</v>
      </c>
      <c r="AF1317" s="18" t="s">
        <v>62</v>
      </c>
      <c r="AG1317" s="18" t="s">
        <v>2280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Q1317" s="21" t="s">
        <v>3297</v>
      </c>
      <c r="AR1317" s="6">
        <v>0</v>
      </c>
      <c r="AS1317" s="6">
        <v>0</v>
      </c>
      <c r="AT1317" s="6">
        <v>0</v>
      </c>
      <c r="AU1317" s="6">
        <v>0</v>
      </c>
      <c r="AV1317" s="6">
        <v>0</v>
      </c>
      <c r="AW1317" s="6">
        <v>0</v>
      </c>
      <c r="AX1317" s="6">
        <v>0</v>
      </c>
      <c r="AY1317" s="6">
        <v>0</v>
      </c>
      <c r="AZ1317" s="6">
        <v>0</v>
      </c>
      <c r="BA1317" s="6">
        <v>0</v>
      </c>
      <c r="BB1317" s="6">
        <v>0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1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  <c r="BL1317" s="6" t="str">
        <f>IF(Table3[[#This Row],[ShoulderLength]]="","",IF(Table3[[#This Row],[ShoulderLength]]&lt;Table3[[#This Row],[LOC]],"FIX",""))</f>
        <v/>
      </c>
    </row>
    <row r="1318" spans="1:64" x14ac:dyDescent="0.25">
      <c r="A1318" s="7">
        <v>1</v>
      </c>
      <c r="B1318" s="6" t="s">
        <v>149</v>
      </c>
      <c r="C1318" s="7"/>
      <c r="D1318" s="7" t="s">
        <v>149</v>
      </c>
      <c r="E1318" s="6">
        <v>1317</v>
      </c>
      <c r="G1318" s="9" t="s">
        <v>74</v>
      </c>
      <c r="H1318" s="10" t="s">
        <v>2265</v>
      </c>
      <c r="I1318" s="11" t="s">
        <v>2276</v>
      </c>
      <c r="J1318" s="12" t="s">
        <v>2277</v>
      </c>
      <c r="K1318" s="11" t="str">
        <f>CONCATENATE(Table3[[#This Row],[Type]]," "&amp;TEXT(Table3[[#This Row],[Diameter]],".0000")&amp;""," "&amp;Table3[[#This Row],[NumFlutes]]&amp;"FL")</f>
        <v>DC .2087 2FL</v>
      </c>
      <c r="M1318" s="13">
        <f>5.3/25.4</f>
        <v>0.20866141732283466</v>
      </c>
      <c r="N1318" s="13">
        <f>6/25.4</f>
        <v>0.23622047244094491</v>
      </c>
      <c r="O1318" s="6">
        <v>0.2087</v>
      </c>
      <c r="P1318" s="6">
        <v>1.7649999999999999</v>
      </c>
      <c r="Q1318" s="6">
        <v>1.8</v>
      </c>
      <c r="R1318" s="14">
        <f>IF(Table3[[#This Row],[ShoulderLenEnd]]="",0,90-(DEGREES(ATAN((Q1318-P1318)/((N1318-O1318)/2)))))</f>
        <v>21.462251374841671</v>
      </c>
      <c r="S1318" s="15">
        <v>1.9</v>
      </c>
      <c r="T1318" s="6">
        <v>2</v>
      </c>
      <c r="U1318" s="6">
        <v>3.242</v>
      </c>
      <c r="V1318" s="6">
        <f>44/25.4</f>
        <v>1.7322834645669292</v>
      </c>
      <c r="Z1318" s="6">
        <v>140</v>
      </c>
      <c r="AA1318" s="13">
        <f t="shared" si="23"/>
        <v>3.797327247265498E-2</v>
      </c>
      <c r="AE1318" s="6" t="s">
        <v>44</v>
      </c>
      <c r="AF1318" s="6" t="s">
        <v>119</v>
      </c>
      <c r="AG1318" s="6" t="s">
        <v>2268</v>
      </c>
      <c r="AI1318" s="6">
        <v>0</v>
      </c>
      <c r="AJ1318" s="6">
        <v>0</v>
      </c>
      <c r="AK1318" s="6">
        <v>1</v>
      </c>
      <c r="AL1318" s="6">
        <v>0</v>
      </c>
      <c r="AM1318" s="6">
        <v>0</v>
      </c>
      <c r="AN1318" s="6">
        <v>0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x14ac:dyDescent="0.25">
      <c r="A1319" s="7">
        <v>1</v>
      </c>
      <c r="B1319" s="6" t="s">
        <v>120</v>
      </c>
      <c r="C1319" s="7" t="s">
        <v>120</v>
      </c>
      <c r="D1319" s="7"/>
      <c r="E1319" s="6">
        <v>1318</v>
      </c>
      <c r="G1319" s="9" t="s">
        <v>74</v>
      </c>
      <c r="H1319" s="10" t="s">
        <v>120</v>
      </c>
      <c r="I1319" s="11" t="s">
        <v>2273</v>
      </c>
      <c r="J1319" s="12" t="s">
        <v>2274</v>
      </c>
      <c r="K1319" s="11" t="str">
        <f>CONCATENATE(Table3[[#This Row],[Type]]," "&amp;TEXT(Table3[[#This Row],[Diameter]],".0000")&amp;""," "&amp;Table3[[#This Row],[NumFlutes]]&amp;"FL")</f>
        <v>BU .1875 4FL</v>
      </c>
      <c r="M1319" s="13">
        <f>3/16</f>
        <v>0.1875</v>
      </c>
      <c r="N1319" s="13">
        <v>0.25</v>
      </c>
      <c r="O1319" s="6">
        <v>0.17499999999999999</v>
      </c>
      <c r="P1319" s="6">
        <v>0.55000000000000004</v>
      </c>
      <c r="Q1319" s="6">
        <v>0.70499999999999996</v>
      </c>
      <c r="R1319" s="14">
        <f>IF(Table3[[#This Row],[ShoulderLenEnd]]="",0,90-(DEGREES(ATAN((Q1319-P1319)/((N1319-O1319)/2)))))</f>
        <v>13.600542516658749</v>
      </c>
      <c r="S1319" s="15">
        <v>0.77500000000000002</v>
      </c>
      <c r="T1319" s="6">
        <v>4</v>
      </c>
      <c r="U1319" s="6">
        <v>2.2959999999999998</v>
      </c>
      <c r="V1319" s="6">
        <v>0.25</v>
      </c>
      <c r="W1319" s="6">
        <v>0.01</v>
      </c>
      <c r="AA1319" s="13" t="str">
        <f t="shared" si="23"/>
        <v/>
      </c>
      <c r="AE1319" s="6" t="s">
        <v>44</v>
      </c>
      <c r="AF1319" s="6" t="s">
        <v>2275</v>
      </c>
      <c r="AG1319" s="6" t="s">
        <v>2268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R1319" s="6">
        <v>0</v>
      </c>
      <c r="AS1319" s="6">
        <v>0</v>
      </c>
      <c r="AT1319" s="6">
        <v>0</v>
      </c>
      <c r="AU1319" s="6">
        <v>0</v>
      </c>
      <c r="AV1319" s="6">
        <v>1</v>
      </c>
      <c r="AW1319" s="6">
        <v>0</v>
      </c>
      <c r="AX1319" s="6">
        <v>0</v>
      </c>
      <c r="AY1319" s="6">
        <v>0</v>
      </c>
      <c r="AZ1319" s="6">
        <v>1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0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2271</v>
      </c>
      <c r="J1320" s="12" t="s">
        <v>2272</v>
      </c>
      <c r="K1320" s="11" t="str">
        <f>CONCATENATE(Table3[[#This Row],[Type]]," "&amp;TEXT(Table3[[#This Row],[Diameter]],".0000")&amp;""," "&amp;Table3[[#This Row],[NumFlutes]]&amp;"FL")</f>
        <v>DC .1890 2FL</v>
      </c>
      <c r="M1320" s="13">
        <f>4.8/25.4</f>
        <v>0.1889763779527559</v>
      </c>
      <c r="N1320" s="13">
        <f>6/25.4</f>
        <v>0.23622047244094491</v>
      </c>
      <c r="O1320" s="6">
        <v>0.186</v>
      </c>
      <c r="P1320" s="6">
        <v>1.0900000000000001</v>
      </c>
      <c r="Q1320" s="6">
        <v>1.165</v>
      </c>
      <c r="R1320" s="14">
        <f>IF(Table3[[#This Row],[ShoulderLenEnd]]="",0,90-(DEGREES(ATAN((Q1320-P1320)/((N1320-O1320)/2)))))</f>
        <v>18.510708215225534</v>
      </c>
      <c r="S1320" s="15">
        <v>1.2</v>
      </c>
      <c r="T1320" s="6">
        <v>2</v>
      </c>
      <c r="U1320" s="6">
        <v>2.6040000000000001</v>
      </c>
      <c r="V1320" s="6">
        <f>28/25.4</f>
        <v>1.1023622047244095</v>
      </c>
      <c r="Z1320" s="6">
        <v>140</v>
      </c>
      <c r="AA1320" s="13">
        <f t="shared" si="23"/>
        <v>3.4390888277121494E-2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1</v>
      </c>
      <c r="AK1320" s="6">
        <v>1</v>
      </c>
      <c r="AL1320" s="6">
        <v>1</v>
      </c>
      <c r="AM1320" s="6">
        <v>1</v>
      </c>
      <c r="AN1320" s="6">
        <v>1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>FIX</v>
      </c>
    </row>
    <row r="1321" spans="1:64" x14ac:dyDescent="0.25">
      <c r="A1321" s="7">
        <v>1</v>
      </c>
      <c r="B1321" s="6" t="s">
        <v>149</v>
      </c>
      <c r="C1321" s="7"/>
      <c r="D1321" s="7" t="s">
        <v>149</v>
      </c>
      <c r="E1321" s="6">
        <v>1320</v>
      </c>
      <c r="G1321" s="9" t="s">
        <v>74</v>
      </c>
      <c r="H1321" s="10" t="s">
        <v>2265</v>
      </c>
      <c r="I1321" s="11" t="s">
        <v>2269</v>
      </c>
      <c r="J1321" s="12" t="s">
        <v>2270</v>
      </c>
      <c r="K1321" s="11" t="str">
        <f>CONCATENATE(Table3[[#This Row],[Type]]," "&amp;TEXT(Table3[[#This Row],[Diameter]],".0000")&amp;""," "&amp;Table3[[#This Row],[NumFlutes]]&amp;"FL")</f>
        <v>DC .0571 2FL</v>
      </c>
      <c r="M1321" s="13">
        <f>1.45/25.4</f>
        <v>5.7086614173228349E-2</v>
      </c>
      <c r="N1321" s="13">
        <v>0.11749999999999999</v>
      </c>
      <c r="O1321" s="6">
        <v>5.5E-2</v>
      </c>
      <c r="P1321" s="6">
        <v>0.442</v>
      </c>
      <c r="Q1321" s="6">
        <v>0.55100000000000005</v>
      </c>
      <c r="R1321" s="14">
        <f>IF(Table3[[#This Row],[ShoulderLenEnd]]="",0,90-(DEGREES(ATAN((Q1321-P1321)/((N1321-O1321)/2)))))</f>
        <v>15.997451410082363</v>
      </c>
      <c r="S1321" s="15">
        <v>0.6</v>
      </c>
      <c r="T1321" s="6">
        <v>2</v>
      </c>
      <c r="U1321" s="6">
        <v>1.9910000000000001</v>
      </c>
      <c r="V1321" s="6">
        <f>9.4/25.4</f>
        <v>0.37007874015748032</v>
      </c>
      <c r="Z1321" s="6">
        <v>140</v>
      </c>
      <c r="AA1321" s="13">
        <f t="shared" si="23"/>
        <v>1.0388914167047118E-2</v>
      </c>
      <c r="AE1321" s="6" t="s">
        <v>44</v>
      </c>
      <c r="AF1321" s="6" t="s">
        <v>119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2266</v>
      </c>
      <c r="J1322" s="12" t="s">
        <v>2267</v>
      </c>
      <c r="K1322" s="11" t="str">
        <f>CONCATENATE(Table3[[#This Row],[Type]]," "&amp;TEXT(Table3[[#This Row],[Diameter]],".0000")&amp;""," "&amp;Table3[[#This Row],[NumFlutes]]&amp;"FL")</f>
        <v>DC .1772 2FL</v>
      </c>
      <c r="M1322" s="13">
        <f>4.5/25.4</f>
        <v>0.17716535433070868</v>
      </c>
      <c r="N1322" s="13">
        <v>0.23499999999999999</v>
      </c>
      <c r="O1322" s="6">
        <v>0.17599999999999999</v>
      </c>
      <c r="P1322" s="6">
        <v>1.4275</v>
      </c>
      <c r="Q1322" s="6">
        <v>1.47</v>
      </c>
      <c r="R1322" s="14">
        <f>IF(Table3[[#This Row],[ShoulderLenEnd]]="",0,90-(DEGREES(ATAN((Q1322-P1322)/((N1322-O1322)/2)))))</f>
        <v>34.765197236576796</v>
      </c>
      <c r="S1322" s="15">
        <v>1.4750000000000001</v>
      </c>
      <c r="T1322" s="6">
        <v>2</v>
      </c>
      <c r="U1322" s="6">
        <v>2.919</v>
      </c>
      <c r="V1322" s="6">
        <f>36/25.4</f>
        <v>1.4173228346456694</v>
      </c>
      <c r="Z1322" s="6">
        <v>140</v>
      </c>
      <c r="AA1322" s="13">
        <f t="shared" si="23"/>
        <v>3.2241457759801403E-2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0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/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F1323" s="16"/>
      <c r="G1323" s="16" t="s">
        <v>74</v>
      </c>
      <c r="H1323" s="10" t="s">
        <v>150</v>
      </c>
      <c r="I1323" s="11" t="s">
        <v>3305</v>
      </c>
      <c r="J1323" t="s">
        <v>3306</v>
      </c>
      <c r="K1323" s="11" t="str">
        <f>CONCATENATE(Table3[[#This Row],[Type]]," "&amp;TEXT(Table3[[#This Row],[Diameter]],".0000")&amp;""," "&amp;Table3[[#This Row],[NumFlutes]]&amp;"FL")</f>
        <v>CD .0282 2FL</v>
      </c>
      <c r="M1323" s="13">
        <v>2.8199999999999999E-2</v>
      </c>
      <c r="N1323" s="13">
        <v>0.125</v>
      </c>
      <c r="O1323" s="6">
        <v>2.8199999999999999E-2</v>
      </c>
      <c r="P1323" s="6">
        <v>0.57999999999999996</v>
      </c>
      <c r="R1323" s="14">
        <f>IF(Table3[[#This Row],[ShoulderLenEnd]]="",0,90-(DEGREES(ATAN((Q1323-P1323)/((N1323-O1323)/2)))))</f>
        <v>0</v>
      </c>
      <c r="S1323" s="15">
        <v>0.8</v>
      </c>
      <c r="T1323" s="6">
        <v>2</v>
      </c>
      <c r="U1323" s="6">
        <v>1.5</v>
      </c>
      <c r="V1323" s="6">
        <v>0.40600000000000003</v>
      </c>
      <c r="Z1323" s="6">
        <v>130</v>
      </c>
      <c r="AA1323" s="13">
        <f t="shared" si="23"/>
        <v>6.5749379799854802E-3</v>
      </c>
      <c r="AE1323" s="6" t="s">
        <v>44</v>
      </c>
      <c r="AF1323" s="6" t="s">
        <v>62</v>
      </c>
      <c r="AG1323" s="6" t="s">
        <v>152</v>
      </c>
      <c r="AH1323" s="6" t="s">
        <v>153</v>
      </c>
      <c r="AI1323" s="6">
        <v>0</v>
      </c>
      <c r="AJ1323" s="6">
        <v>1</v>
      </c>
      <c r="AK1323" s="6">
        <v>0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Q1323" s="6" t="s">
        <v>3307</v>
      </c>
      <c r="AR1323" s="6">
        <v>0</v>
      </c>
      <c r="AS1323" s="6">
        <v>0</v>
      </c>
      <c r="AT1323" s="6">
        <v>0</v>
      </c>
      <c r="AU1323" s="6">
        <v>0</v>
      </c>
      <c r="AV1323" s="6">
        <v>0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</row>
    <row r="1324" spans="1:64" x14ac:dyDescent="0.25">
      <c r="A1324" s="7">
        <v>1</v>
      </c>
      <c r="B1324" s="6" t="s">
        <v>2193</v>
      </c>
      <c r="C1324" s="7"/>
      <c r="D1324" s="7" t="s">
        <v>2193</v>
      </c>
      <c r="E1324" s="6">
        <v>1323</v>
      </c>
      <c r="F1324" s="16"/>
      <c r="G1324" s="16" t="s">
        <v>74</v>
      </c>
      <c r="H1324" s="10" t="s">
        <v>2193</v>
      </c>
      <c r="I1324" s="76" t="s">
        <v>3325</v>
      </c>
      <c r="J1324" s="12">
        <v>932720</v>
      </c>
      <c r="K1324" s="11" t="str">
        <f>CONCATENATE(Table3[[#This Row],[Type]]," "&amp;TEXT(Table3[[#This Row],[Diameter]],".0000")&amp;""," "&amp;Table3[[#This Row],[NumFlutes]]&amp;"FL")</f>
        <v>SD .0200 2FL</v>
      </c>
      <c r="M1324" s="13">
        <v>0.02</v>
      </c>
      <c r="N1324" s="13">
        <v>0.125</v>
      </c>
      <c r="O1324" s="6">
        <v>0.01</v>
      </c>
      <c r="P1324" s="6">
        <v>0.06</v>
      </c>
      <c r="Q1324" s="6">
        <v>6.0999999999999999E-2</v>
      </c>
      <c r="R1324" s="14">
        <f>IF(Table3[[#This Row],[ShoulderLenEnd]]="",0,90-(DEGREES(ATAN((Q1324-P1324)/((N1324-O1324)/2)))))</f>
        <v>89.003652103495071</v>
      </c>
      <c r="S1324" s="15">
        <v>0.115</v>
      </c>
      <c r="T1324" s="6">
        <v>2</v>
      </c>
      <c r="U1324" s="6">
        <v>1.5</v>
      </c>
      <c r="V1324" s="6">
        <v>0.06</v>
      </c>
      <c r="Z1324" s="6">
        <v>60</v>
      </c>
      <c r="AA1324" s="13">
        <f t="shared" si="23"/>
        <v>1.7320508075688773E-2</v>
      </c>
      <c r="AE1324" s="6" t="s">
        <v>44</v>
      </c>
      <c r="AF1324" s="6" t="s">
        <v>62</v>
      </c>
      <c r="AG1324" s="6" t="s">
        <v>66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0</v>
      </c>
      <c r="AP1324" s="6">
        <v>1</v>
      </c>
      <c r="AQ1324" s="21" t="s">
        <v>3326</v>
      </c>
      <c r="AR1324" s="6">
        <v>0</v>
      </c>
      <c r="AS1324" s="6">
        <v>0</v>
      </c>
      <c r="AT1324" s="6">
        <v>0</v>
      </c>
      <c r="AU1324" s="6">
        <v>0</v>
      </c>
      <c r="AV1324" s="6">
        <v>0</v>
      </c>
      <c r="AW1324" s="6">
        <v>0</v>
      </c>
      <c r="AX1324" s="6">
        <v>0</v>
      </c>
      <c r="AY1324" s="6">
        <v>0</v>
      </c>
      <c r="AZ1324" s="6">
        <v>1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</row>
    <row r="1325" spans="1:64" x14ac:dyDescent="0.25">
      <c r="A1325" s="7">
        <v>1</v>
      </c>
      <c r="B1325" s="6" t="s">
        <v>1565</v>
      </c>
      <c r="C1325" s="7" t="s">
        <v>1565</v>
      </c>
      <c r="D1325" s="7"/>
      <c r="E1325" s="6">
        <v>1324</v>
      </c>
      <c r="F1325" s="16"/>
      <c r="G1325" s="16" t="s">
        <v>74</v>
      </c>
      <c r="H1325" s="10" t="s">
        <v>1565</v>
      </c>
      <c r="I1325" s="11" t="s">
        <v>3346</v>
      </c>
      <c r="J1325" s="12" t="s">
        <v>3337</v>
      </c>
      <c r="K1325" s="11" t="str">
        <f>CONCATENATE(Table3[[#This Row],[Type]]," "&amp;TEXT(Table3[[#This Row],[Diameter]],".0000")&amp;""," "&amp;Table3[[#This Row],[NumFlutes]]&amp;"FL")</f>
        <v>EM .0450 3FL</v>
      </c>
      <c r="M1325" s="13">
        <v>4.4999999999999998E-2</v>
      </c>
      <c r="N1325" s="13">
        <v>0.125</v>
      </c>
      <c r="O1325" s="6">
        <v>4.4999999999999998E-2</v>
      </c>
      <c r="P1325" s="6">
        <v>0.187</v>
      </c>
      <c r="Q1325" s="6">
        <v>0.187</v>
      </c>
      <c r="R1325" s="14">
        <f>IF(Table3[[#This Row],[ShoulderLenEnd]]="",0,90-(DEGREES(ATAN((Q1325-P1325)/((N1325-O1325)/2)))))</f>
        <v>90</v>
      </c>
      <c r="S1325" s="15">
        <v>0.19</v>
      </c>
      <c r="T1325" s="6">
        <v>3</v>
      </c>
      <c r="U1325" s="6">
        <v>2.5</v>
      </c>
      <c r="V1325" s="6">
        <v>0.187</v>
      </c>
      <c r="AE1325" s="6" t="s">
        <v>44</v>
      </c>
      <c r="AF1325" s="6" t="s">
        <v>369</v>
      </c>
      <c r="AG1325" s="6" t="s">
        <v>66</v>
      </c>
      <c r="AI1325" s="6">
        <v>0</v>
      </c>
      <c r="AJ1325" s="6">
        <v>0</v>
      </c>
      <c r="AK1325" s="6">
        <v>1</v>
      </c>
      <c r="AL1325" s="6">
        <v>1</v>
      </c>
      <c r="AM1325" s="6">
        <v>1</v>
      </c>
      <c r="AN1325" s="6">
        <v>1</v>
      </c>
      <c r="AO1325" s="6">
        <v>0</v>
      </c>
      <c r="AP1325" s="6">
        <v>1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6" spans="1:64" x14ac:dyDescent="0.25">
      <c r="A1326" s="7">
        <v>1</v>
      </c>
      <c r="B1326" s="6" t="s">
        <v>1565</v>
      </c>
      <c r="C1326" s="7" t="s">
        <v>1565</v>
      </c>
      <c r="D1326" s="7"/>
      <c r="E1326" s="6">
        <v>1325</v>
      </c>
      <c r="F1326" s="16"/>
      <c r="G1326" s="16" t="s">
        <v>74</v>
      </c>
      <c r="H1326" s="10" t="s">
        <v>1565</v>
      </c>
      <c r="I1326" s="75" t="s">
        <v>3347</v>
      </c>
      <c r="J1326" s="12" t="s">
        <v>3338</v>
      </c>
      <c r="K1326" s="11" t="str">
        <f>CONCATENATE(Table3[[#This Row],[Type]]," "&amp;TEXT(Table3[[#This Row],[Diameter]],".0000")&amp;""," "&amp;Table3[[#This Row],[NumFlutes]]&amp;"FL")</f>
        <v>EM .0550 3FL</v>
      </c>
      <c r="M1326" s="13">
        <v>5.5E-2</v>
      </c>
      <c r="N1326" s="13">
        <v>0.125</v>
      </c>
      <c r="O1326" s="6">
        <v>5.5E-2</v>
      </c>
      <c r="P1326" s="6">
        <v>0.16500000000000001</v>
      </c>
      <c r="Q1326" s="6">
        <v>0.16500000000000001</v>
      </c>
      <c r="R1326" s="14">
        <f>IF(Table3[[#This Row],[ShoulderLenEnd]]="",0,90-(DEGREES(ATAN((Q1326-P1326)/((N1326-O1326)/2)))))</f>
        <v>90</v>
      </c>
      <c r="S1326" s="15">
        <v>0.17</v>
      </c>
      <c r="T1326" s="6">
        <v>3</v>
      </c>
      <c r="U1326" s="6">
        <v>1.5</v>
      </c>
      <c r="V1326" s="6">
        <v>0.16500000000000001</v>
      </c>
      <c r="AE1326" s="6" t="s">
        <v>44</v>
      </c>
      <c r="AF1326" s="6" t="s">
        <v>369</v>
      </c>
      <c r="AG1326" s="6" t="s">
        <v>66</v>
      </c>
      <c r="AI1326" s="6">
        <v>0</v>
      </c>
      <c r="AJ1326" s="6">
        <v>0</v>
      </c>
      <c r="AK1326" s="6">
        <v>1</v>
      </c>
      <c r="AL1326" s="6">
        <v>1</v>
      </c>
      <c r="AM1326" s="6">
        <v>0</v>
      </c>
      <c r="AN1326" s="6">
        <v>1</v>
      </c>
      <c r="AO1326" s="6">
        <v>1</v>
      </c>
      <c r="AP1326" s="6">
        <v>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7" spans="1:64" x14ac:dyDescent="0.25">
      <c r="A1327" s="7">
        <v>1</v>
      </c>
      <c r="B1327" s="6" t="s">
        <v>2193</v>
      </c>
      <c r="C1327" s="7"/>
      <c r="D1327" s="7" t="s">
        <v>2193</v>
      </c>
      <c r="E1327" s="6">
        <v>1326</v>
      </c>
      <c r="F1327" s="16"/>
      <c r="G1327" s="16" t="s">
        <v>74</v>
      </c>
      <c r="H1327" s="10" t="s">
        <v>2193</v>
      </c>
      <c r="I1327" s="76" t="s">
        <v>3343</v>
      </c>
      <c r="J1327" s="12">
        <v>932720</v>
      </c>
      <c r="K1327" s="11" t="str">
        <f>CONCATENATE(Table3[[#This Row],[Type]]," "&amp;TEXT(Table3[[#This Row],[Diameter]],".0000")&amp;""," "&amp;Table3[[#This Row],[NumFlutes]]&amp;"FL")</f>
        <v>SD .0200 2FL</v>
      </c>
      <c r="M1327" s="13">
        <v>0.02</v>
      </c>
      <c r="N1327" s="13">
        <v>0.125</v>
      </c>
      <c r="O1327" s="6">
        <v>0.01</v>
      </c>
      <c r="P1327" s="6">
        <v>0.06</v>
      </c>
      <c r="Q1327" s="6">
        <v>6.0999999999999999E-2</v>
      </c>
      <c r="R1327" s="14">
        <f>IF(Table3[[#This Row],[ShoulderLenEnd]]="",0,90-(DEGREES(ATAN((Q1327-P1327)/((N1327-O1327)/2)))))</f>
        <v>89.003652103495071</v>
      </c>
      <c r="S1327" s="15">
        <v>0.35499999999999998</v>
      </c>
      <c r="T1327" s="6">
        <v>2</v>
      </c>
      <c r="U1327" s="6">
        <v>1.5</v>
      </c>
      <c r="V1327" s="6">
        <v>0.06</v>
      </c>
      <c r="Z1327" s="6">
        <v>60</v>
      </c>
      <c r="AA1327" s="13">
        <f>IF(Z1327 &lt; 1, "", (M1327/2)/TAN(RADIANS(Z1327/2)))</f>
        <v>1.7320508075688773E-2</v>
      </c>
      <c r="AE1327" s="6" t="s">
        <v>44</v>
      </c>
      <c r="AF1327" s="6" t="s">
        <v>62</v>
      </c>
      <c r="AG1327" s="6" t="s">
        <v>66</v>
      </c>
      <c r="AI1327" s="6">
        <v>0</v>
      </c>
      <c r="AJ1327" s="6">
        <v>1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Q1327" s="21" t="s">
        <v>3339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0</v>
      </c>
    </row>
    <row r="1328" spans="1:64" x14ac:dyDescent="0.25">
      <c r="A1328" s="7">
        <v>1</v>
      </c>
      <c r="B1328" s="6" t="s">
        <v>421</v>
      </c>
      <c r="C1328" s="7" t="s">
        <v>421</v>
      </c>
      <c r="D1328" s="7"/>
      <c r="E1328" s="6">
        <v>1327</v>
      </c>
      <c r="F1328" s="16"/>
      <c r="G1328" s="16" t="s">
        <v>74</v>
      </c>
      <c r="H1328" s="10" t="s">
        <v>421</v>
      </c>
      <c r="I1328" s="11" t="s">
        <v>3344</v>
      </c>
      <c r="J1328" s="12" t="s">
        <v>3345</v>
      </c>
      <c r="K1328" s="11" t="str">
        <f>CONCATENATE(Table3[[#This Row],[Type]]," "&amp;TEXT(Table3[[#This Row],[Diameter]],".0000")&amp;""," "&amp;Table3[[#This Row],[NumFlutes]]&amp;"FL")</f>
        <v>CM .0940 2FL</v>
      </c>
      <c r="M1328" s="13">
        <v>9.4E-2</v>
      </c>
      <c r="N1328" s="13">
        <v>0.125</v>
      </c>
      <c r="O1328" s="6">
        <v>9.4E-2</v>
      </c>
      <c r="P1328" s="6">
        <v>0.375</v>
      </c>
      <c r="Q1328" s="6">
        <v>0.39</v>
      </c>
      <c r="R1328" s="14">
        <f>IF(Table3[[#This Row],[ShoulderLenEnd]]="",0,90-(DEGREES(ATAN((Q1328-P1328)/((N1328-O1328)/2)))))</f>
        <v>45.939190945735554</v>
      </c>
      <c r="S1328" s="15">
        <v>0.62</v>
      </c>
      <c r="T1328" s="6">
        <v>2</v>
      </c>
      <c r="U1328" s="6">
        <v>1.5</v>
      </c>
      <c r="V1328" s="6">
        <v>0.375</v>
      </c>
      <c r="Z1328" s="6">
        <v>120</v>
      </c>
      <c r="AA1328" s="13">
        <f>IF(Z1328 &lt; 1, "", (M1328/2)/TAN(RADIANS(Z1328/2)))</f>
        <v>2.7135462651912419E-2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0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0</v>
      </c>
    </row>
    <row r="1329" spans="1:64" x14ac:dyDescent="0.25">
      <c r="A1329" s="7">
        <v>1</v>
      </c>
      <c r="B1329" s="6" t="s">
        <v>1565</v>
      </c>
      <c r="C1329" s="7" t="s">
        <v>1565</v>
      </c>
      <c r="D1329" s="7"/>
      <c r="E1329" s="6">
        <v>1328</v>
      </c>
      <c r="F1329" s="16"/>
      <c r="G1329" s="16" t="s">
        <v>74</v>
      </c>
      <c r="H1329" s="10" t="s">
        <v>1565</v>
      </c>
      <c r="I1329" s="11" t="s">
        <v>3352</v>
      </c>
      <c r="J1329" s="12">
        <v>34618</v>
      </c>
      <c r="K1329" s="11" t="str">
        <f>CONCATENATE(Table3[[#This Row],[Type]]," "&amp;TEXT(Table3[[#This Row],[Diameter]],".0000")&amp;""," "&amp;Table3[[#This Row],[NumFlutes]]&amp;"FL")</f>
        <v>EM .0180 3FL</v>
      </c>
      <c r="M1329" s="13">
        <v>1.7999999999999999E-2</v>
      </c>
      <c r="N1329" s="13">
        <v>0.125</v>
      </c>
      <c r="O1329" s="6">
        <v>1.72E-2</v>
      </c>
      <c r="P1329" s="6">
        <v>0.14399999999999999</v>
      </c>
      <c r="Q1329" s="6">
        <v>0.2374</v>
      </c>
      <c r="R1329" s="14">
        <f>IF(Table3[[#This Row],[ShoulderLenEnd]]="",0,90-(DEGREES(ATAN((Q1329-P1329)/((N1329-O1329)/2)))))</f>
        <v>29.988719696226937</v>
      </c>
      <c r="S1329" s="15">
        <v>0.32</v>
      </c>
      <c r="T1329" s="6">
        <v>3</v>
      </c>
      <c r="U1329" s="6">
        <v>2.5</v>
      </c>
      <c r="V1329" s="6">
        <v>2.7E-2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0</v>
      </c>
      <c r="AM1329" s="6">
        <v>0</v>
      </c>
      <c r="AN1329" s="6">
        <v>1</v>
      </c>
      <c r="AO1329" s="6">
        <v>1</v>
      </c>
      <c r="AP1329" s="6">
        <v>1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1565</v>
      </c>
      <c r="C1330" s="7" t="s">
        <v>1565</v>
      </c>
      <c r="D1330" s="7"/>
      <c r="E1330" s="6">
        <v>1329</v>
      </c>
      <c r="F1330" s="16"/>
      <c r="G1330" s="16" t="s">
        <v>74</v>
      </c>
      <c r="H1330" s="10" t="s">
        <v>1565</v>
      </c>
      <c r="I1330" s="11" t="s">
        <v>3353</v>
      </c>
      <c r="J1330" s="12">
        <v>34619</v>
      </c>
      <c r="K1330" s="11" t="str">
        <f>CONCATENATE(Table3[[#This Row],[Type]]," "&amp;TEXT(Table3[[#This Row],[Diameter]],".0000")&amp;""," "&amp;Table3[[#This Row],[NumFlutes]]&amp;"FL")</f>
        <v>EM .0190 3FL</v>
      </c>
      <c r="M1330" s="13">
        <v>1.9E-2</v>
      </c>
      <c r="N1330" s="13">
        <v>0.125</v>
      </c>
      <c r="O1330" s="6">
        <v>1.8200000000000001E-2</v>
      </c>
      <c r="P1330" s="6">
        <v>0.152</v>
      </c>
      <c r="Q1330" s="6">
        <v>0.2445</v>
      </c>
      <c r="R1330" s="14">
        <f>IF(Table3[[#This Row],[ShoulderLenEnd]]="",0,90-(DEGREES(ATAN((Q1330-P1330)/((N1330-O1330)/2)))))</f>
        <v>29.99772364838995</v>
      </c>
      <c r="S1330" s="15">
        <v>0.32</v>
      </c>
      <c r="T1330" s="6">
        <v>3</v>
      </c>
      <c r="U1330" s="6">
        <v>2.5</v>
      </c>
      <c r="V1330" s="6">
        <v>2.9000000000000001E-2</v>
      </c>
      <c r="AE1330" s="6" t="s">
        <v>44</v>
      </c>
      <c r="AF1330" s="6" t="s">
        <v>62</v>
      </c>
      <c r="AG1330" s="6" t="s">
        <v>66</v>
      </c>
      <c r="AI1330" s="6">
        <v>0</v>
      </c>
      <c r="AJ1330" s="6">
        <v>1</v>
      </c>
      <c r="AK1330" s="6">
        <v>1</v>
      </c>
      <c r="AL1330" s="6">
        <v>0</v>
      </c>
      <c r="AM1330" s="6">
        <v>0</v>
      </c>
      <c r="AN1330" s="6">
        <v>1</v>
      </c>
      <c r="AO1330" s="6">
        <v>1</v>
      </c>
      <c r="AP1330" s="6">
        <v>1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3354</v>
      </c>
      <c r="J1331" s="12">
        <v>13918</v>
      </c>
      <c r="K1331" s="11" t="str">
        <f>CONCATENATE(Table3[[#This Row],[Type]]," "&amp;TEXT(Table3[[#This Row],[Diameter]],".0000")&amp;""," "&amp;Table3[[#This Row],[NumFlutes]]&amp;"FL")</f>
        <v>EM .0180 2FL</v>
      </c>
      <c r="M1331" s="13">
        <v>1.7999999999999999E-2</v>
      </c>
      <c r="N1331" s="13">
        <v>0.125</v>
      </c>
      <c r="O1331" s="6">
        <v>1.7999999999999999E-2</v>
      </c>
      <c r="P1331" s="6">
        <v>6.5500000000000003E-2</v>
      </c>
      <c r="Q1331" s="6">
        <v>0.3</v>
      </c>
      <c r="R1331" s="14">
        <f>IF(Table3[[#This Row],[ShoulderLenEnd]]="",0,90-(DEGREES(ATAN((Q1331-P1331)/((N1331-O1331)/2)))))</f>
        <v>12.851779370125456</v>
      </c>
      <c r="S1331" s="15">
        <v>0.30499999999999999</v>
      </c>
      <c r="T1331" s="6">
        <v>2</v>
      </c>
      <c r="U1331" s="6">
        <v>1.5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149</v>
      </c>
      <c r="C1332" s="7"/>
      <c r="D1332" s="7" t="s">
        <v>149</v>
      </c>
      <c r="E1332" s="6">
        <v>1331</v>
      </c>
      <c r="F1332" s="16"/>
      <c r="G1332" s="16" t="s">
        <v>74</v>
      </c>
      <c r="H1332" s="10" t="s">
        <v>150</v>
      </c>
      <c r="I1332" s="11" t="s">
        <v>3355</v>
      </c>
      <c r="J1332" s="12" t="s">
        <v>3356</v>
      </c>
      <c r="K1332" s="11" t="str">
        <f>CONCATENATE(Table3[[#This Row],[Type]]," "&amp;TEXT(Table3[[#This Row],[Diameter]],".0000")&amp;""," "&amp;Table3[[#This Row],[NumFlutes]]&amp;"FL")</f>
        <v>CD .0063 2FL</v>
      </c>
      <c r="M1332" s="13">
        <f>0.16/25.4</f>
        <v>6.2992125984251976E-3</v>
      </c>
      <c r="N1332" s="13">
        <f>3.175/25.4</f>
        <v>0.125</v>
      </c>
      <c r="O1332" s="6">
        <v>3.2500000000000001E-2</v>
      </c>
      <c r="P1332" s="6">
        <v>0.378</v>
      </c>
      <c r="R1332" s="14">
        <f>IF(Table3[[#This Row],[ShoulderLenEnd]]="",0,90-(DEGREES(ATAN((Q1332-P1332)/((N1332-O1332)/2)))))</f>
        <v>0</v>
      </c>
      <c r="S1332" s="15">
        <v>0.8</v>
      </c>
      <c r="T1332" s="6">
        <v>2</v>
      </c>
      <c r="U1332" s="6">
        <f>38.1/25.4</f>
        <v>1.5000000000000002</v>
      </c>
      <c r="V1332" s="6">
        <f>1.5/25.4</f>
        <v>5.9055118110236227E-2</v>
      </c>
      <c r="Z1332" s="6">
        <v>130</v>
      </c>
      <c r="AA1332" s="13">
        <f>IF(Z1332 &lt; 1, "", (M1332/2)/TAN(RADIANS(Z1332/2)))</f>
        <v>1.4686855374960587E-3</v>
      </c>
      <c r="AE1332" s="18" t="s">
        <v>44</v>
      </c>
      <c r="AF1332" s="18" t="s">
        <v>62</v>
      </c>
      <c r="AG1332" s="18" t="s">
        <v>152</v>
      </c>
      <c r="AH1332" s="6" t="s">
        <v>153</v>
      </c>
      <c r="AI1332" s="6">
        <v>0</v>
      </c>
      <c r="AJ1332" s="6">
        <v>1</v>
      </c>
      <c r="AK1332" s="6">
        <v>0</v>
      </c>
      <c r="AL1332" s="6">
        <v>1</v>
      </c>
      <c r="AM1332" s="6">
        <v>1</v>
      </c>
      <c r="AN1332" s="6">
        <v>1</v>
      </c>
      <c r="AO1332" s="6">
        <v>1</v>
      </c>
      <c r="AP1332" s="6">
        <v>1</v>
      </c>
      <c r="AQ1332" s="6" t="s">
        <v>3362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120</v>
      </c>
      <c r="C1333" s="7" t="s">
        <v>120</v>
      </c>
      <c r="D1333" s="7"/>
      <c r="E1333" s="6">
        <v>1332</v>
      </c>
      <c r="F1333" s="16"/>
      <c r="G1333" s="16" t="s">
        <v>74</v>
      </c>
      <c r="H1333" s="10" t="s">
        <v>120</v>
      </c>
      <c r="I1333" s="77" t="s">
        <v>3364</v>
      </c>
      <c r="J1333" s="12">
        <v>44725</v>
      </c>
      <c r="K1333" s="11" t="str">
        <f>CONCATENATE(Table3[[#This Row],[Type]]," "&amp;TEXT(Table3[[#This Row],[Diameter]],".0000")&amp;""," "&amp;Table3[[#This Row],[NumFlutes]]&amp;"FL")</f>
        <v>BU .0250 2FL</v>
      </c>
      <c r="M1333" s="13">
        <v>2.5000000000000001E-2</v>
      </c>
      <c r="N1333" s="13">
        <v>0.125</v>
      </c>
      <c r="O1333" s="6">
        <v>2.5000000000000001E-2</v>
      </c>
      <c r="P1333" s="6">
        <v>7.4999999999999997E-2</v>
      </c>
      <c r="Q1333" s="6">
        <v>0.2616</v>
      </c>
      <c r="R1333" s="14">
        <f>IF(Table3[[#This Row],[ShoulderLenEnd]]="",0,90-(DEGREES(ATAN((Q1333-P1333)/((N1333-O1333)/2)))))</f>
        <v>15.000195006471671</v>
      </c>
      <c r="S1333" s="15">
        <v>0.27500000000000002</v>
      </c>
      <c r="T1333" s="6">
        <v>2</v>
      </c>
      <c r="U1333" s="6">
        <v>1.5</v>
      </c>
      <c r="V1333" s="6">
        <v>7.4999999999999997E-2</v>
      </c>
      <c r="W1333" s="6">
        <v>5.0000000000000001E-3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120</v>
      </c>
      <c r="C1334" s="7" t="s">
        <v>120</v>
      </c>
      <c r="D1334" s="7"/>
      <c r="E1334" s="6">
        <v>1333</v>
      </c>
      <c r="F1334" s="16"/>
      <c r="G1334" s="16" t="s">
        <v>74</v>
      </c>
      <c r="H1334" s="10" t="s">
        <v>120</v>
      </c>
      <c r="I1334" s="77" t="s">
        <v>3363</v>
      </c>
      <c r="J1334" s="12">
        <v>848331</v>
      </c>
      <c r="K1334" s="11" t="str">
        <f>CONCATENATE(Table3[[#This Row],[Type]]," "&amp;TEXT(Table3[[#This Row],[Diameter]],".0000")&amp;""," "&amp;Table3[[#This Row],[NumFlutes]]&amp;"FL")</f>
        <v>BU .0310 3FL</v>
      </c>
      <c r="M1334" s="13">
        <v>3.1E-2</v>
      </c>
      <c r="N1334" s="13">
        <v>0.125</v>
      </c>
      <c r="O1334" s="6">
        <v>3.1E-2</v>
      </c>
      <c r="P1334" s="6">
        <v>9.2999999999999999E-2</v>
      </c>
      <c r="Q1334" s="6">
        <v>0.26840000000000003</v>
      </c>
      <c r="R1334" s="14">
        <f>IF(Table3[[#This Row],[ShoulderLenEnd]]="",0,90-(DEGREES(ATAN((Q1334-P1334)/((N1334-O1334)/2)))))</f>
        <v>15.000521667631901</v>
      </c>
      <c r="S1334" s="15">
        <v>0.27500000000000002</v>
      </c>
      <c r="T1334" s="6">
        <v>3</v>
      </c>
      <c r="U1334" s="6">
        <v>1.5</v>
      </c>
      <c r="V1334" s="6">
        <v>9.2999999999999999E-2</v>
      </c>
      <c r="W1334" s="6">
        <v>5.0000000000000001E-3</v>
      </c>
      <c r="AE1334" s="6" t="s">
        <v>44</v>
      </c>
      <c r="AF1334" s="6" t="s">
        <v>62</v>
      </c>
      <c r="AG1334" s="6" t="s">
        <v>66</v>
      </c>
      <c r="AI1334" s="6">
        <v>0</v>
      </c>
      <c r="AJ1334" s="6">
        <v>1</v>
      </c>
      <c r="AK1334" s="6">
        <v>1</v>
      </c>
      <c r="AL1334" s="6">
        <v>0</v>
      </c>
      <c r="AM1334" s="6">
        <v>0</v>
      </c>
      <c r="AN1334" s="6">
        <v>1</v>
      </c>
      <c r="AO1334" s="6">
        <v>1</v>
      </c>
      <c r="AP1334" s="6">
        <v>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1565</v>
      </c>
      <c r="C1335" s="6" t="s">
        <v>1565</v>
      </c>
      <c r="E1335" s="6">
        <v>1334</v>
      </c>
      <c r="G1335" s="9" t="s">
        <v>74</v>
      </c>
      <c r="H1335" s="10" t="s">
        <v>1565</v>
      </c>
      <c r="I1335" s="11" t="s">
        <v>3366</v>
      </c>
      <c r="J1335" s="12" t="s">
        <v>3367</v>
      </c>
      <c r="K1335" s="11" t="str">
        <f>CONCATENATE(Table3[[#This Row],[Type]]," "&amp;TEXT(Table3[[#This Row],[Diameter]],".0000")&amp;""," "&amp;Table3[[#This Row],[NumFlutes]]&amp;"FL")</f>
        <v>EM .0040 2FL</v>
      </c>
      <c r="M1335" s="13">
        <v>4.0000000000000001E-3</v>
      </c>
      <c r="N1335" s="13">
        <v>0.125</v>
      </c>
      <c r="O1335" s="6">
        <v>4.0000000000000001E-3</v>
      </c>
      <c r="P1335" s="6">
        <v>1.44E-2</v>
      </c>
      <c r="Q1335" s="6">
        <v>0.3</v>
      </c>
      <c r="R1335" s="14">
        <f>IF(Table3[[#This Row],[ShoulderLenEnd]]="",0,90-(DEGREES(ATAN((Q1335-P1335)/((N1335-O1335)/2)))))</f>
        <v>11.960424291445065</v>
      </c>
      <c r="S1335" s="15">
        <v>0.315</v>
      </c>
      <c r="T1335" s="6">
        <v>2</v>
      </c>
      <c r="U1335" s="6">
        <v>1.5</v>
      </c>
      <c r="V1335" s="6">
        <v>1.2E-2</v>
      </c>
      <c r="AA1335" s="13" t="str">
        <f>IF(Z1335 &lt; 1, "", (M1335/2)/TAN(RADIANS(Z1335/2)))</f>
        <v/>
      </c>
      <c r="AE1335" s="6" t="s">
        <v>44</v>
      </c>
      <c r="AF1335" s="6" t="s">
        <v>62</v>
      </c>
      <c r="AG1335" s="6" t="s">
        <v>3368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f>IF(Table3[[#This Row],[ShankDiameter]]&gt;0.5,0,2)</f>
        <v>2</v>
      </c>
      <c r="AW1335" s="6">
        <v>0</v>
      </c>
      <c r="AX1335" s="6">
        <v>0</v>
      </c>
      <c r="AY1335" s="6">
        <v>2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  <c r="BL1335" s="6" t="str">
        <f>IF(Table3[[#This Row],[ShoulderLength]]="","",IF(Table3[[#This Row],[ShoulderLength]]&lt;Table3[[#This Row],[LOC]],"FIX",""))</f>
        <v/>
      </c>
    </row>
    <row r="1336" spans="1:64" x14ac:dyDescent="0.25">
      <c r="A1336" s="6">
        <v>1</v>
      </c>
      <c r="B1336" s="6" t="s">
        <v>1565</v>
      </c>
      <c r="C1336" s="6" t="s">
        <v>1565</v>
      </c>
      <c r="E1336" s="6">
        <v>1335</v>
      </c>
      <c r="G1336" s="9" t="s">
        <v>74</v>
      </c>
      <c r="H1336" s="10" t="s">
        <v>1565</v>
      </c>
      <c r="I1336" s="11" t="s">
        <v>3369</v>
      </c>
      <c r="J1336" s="12" t="s">
        <v>3370</v>
      </c>
      <c r="K1336" s="11" t="str">
        <f>CONCATENATE(Table3[[#This Row],[Type]]," "&amp;TEXT(Table3[[#This Row],[Diameter]],".0000")&amp;""," "&amp;Table3[[#This Row],[NumFlutes]]&amp;"FL")</f>
        <v>EM .0170 2FL</v>
      </c>
      <c r="M1336" s="13">
        <v>1.7000000000000001E-2</v>
      </c>
      <c r="N1336" s="13">
        <v>0.125</v>
      </c>
      <c r="O1336" s="6">
        <v>1.7000000000000001E-2</v>
      </c>
      <c r="P1336" s="6">
        <v>0.11</v>
      </c>
      <c r="Q1336" s="6">
        <v>0.35499999999999998</v>
      </c>
      <c r="R1336" s="14">
        <f>IF(Table3[[#This Row],[ShoulderLenEnd]]="",0,90-(DEGREES(ATAN((Q1336-P1336)/((N1336-O1336)/2)))))</f>
        <v>12.429723018454453</v>
      </c>
      <c r="S1336" s="15">
        <v>0.35</v>
      </c>
      <c r="T1336" s="6">
        <v>2</v>
      </c>
      <c r="U1336" s="6">
        <v>1.5</v>
      </c>
      <c r="V1336" s="6">
        <v>2.5499999999999998E-2</v>
      </c>
      <c r="AE1336" s="6" t="s">
        <v>44</v>
      </c>
      <c r="AF1336" s="6" t="s">
        <v>62</v>
      </c>
      <c r="AG1336" s="6" t="s">
        <v>3368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78">
        <v>0</v>
      </c>
    </row>
    <row r="1337" spans="1:64" x14ac:dyDescent="0.25">
      <c r="A1337" s="6">
        <v>1</v>
      </c>
      <c r="B1337" s="6" t="s">
        <v>120</v>
      </c>
      <c r="C1337" s="6" t="s">
        <v>120</v>
      </c>
      <c r="E1337" s="6">
        <v>1336</v>
      </c>
      <c r="H1337" s="10" t="s">
        <v>120</v>
      </c>
      <c r="I1337" s="11" t="s">
        <v>3371</v>
      </c>
      <c r="J1337" s="12">
        <v>801131</v>
      </c>
      <c r="K1337" s="11" t="str">
        <f>CONCATENATE(Table3[[#This Row],[Type]]," "&amp;TEXT(Table3[[#This Row],[Diameter]],".0000")&amp;""," "&amp;Table3[[#This Row],[NumFlutes]]&amp;"FL")</f>
        <v>BU .0310 4FL</v>
      </c>
      <c r="M1337" s="13">
        <v>3.1E-2</v>
      </c>
      <c r="N1337" s="13">
        <v>0.125</v>
      </c>
      <c r="O1337" s="6">
        <v>3.1E-2</v>
      </c>
      <c r="R1337" s="14">
        <f>IF(Table3[[#This Row],[ShoulderLenEnd]]="",0,90-(DEGREES(ATAN((Q1337-P1337)/((N1337-O1337)/2)))))</f>
        <v>0</v>
      </c>
      <c r="T1337" s="6">
        <v>4</v>
      </c>
      <c r="U1337" s="6">
        <v>2.5</v>
      </c>
      <c r="V1337" s="6">
        <v>0.1875</v>
      </c>
      <c r="W1337" s="6">
        <v>5.0000000000000001E-3</v>
      </c>
      <c r="AE1337" s="6" t="s">
        <v>44</v>
      </c>
      <c r="AF1337" s="6" t="s">
        <v>62</v>
      </c>
      <c r="AG1337" s="6" t="s">
        <v>66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v>0</v>
      </c>
      <c r="AW1337" s="6">
        <v>0</v>
      </c>
      <c r="AX1337" s="6">
        <v>0</v>
      </c>
      <c r="AY1337" s="6">
        <v>0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78">
        <f>IF(Table3[[#This Row],[Type]]="EM",IF((Table3[[#This Row],[Diameter]]/2)-Table3[[#This Row],[CornerRadius]]-0.012&gt;0,(Table3[[#This Row],[Diameter]]/2)-Table3[[#This Row],[CornerRadius]]-0.012,0),)</f>
        <v>0</v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1337</v>
      </c>
      <c r="H1338" s="10" t="s">
        <v>1565</v>
      </c>
      <c r="I1338" s="11" t="s">
        <v>3372</v>
      </c>
      <c r="J1338" s="12">
        <v>894231</v>
      </c>
      <c r="K1338" s="11" t="str">
        <f>CONCATENATE(Table3[[#This Row],[Type]]," "&amp;TEXT(Table3[[#This Row],[Diameter]],".0000")&amp;""," "&amp;Table3[[#This Row],[NumFlutes]]&amp;"FL")</f>
        <v>EM .0310 3FL</v>
      </c>
      <c r="M1338" s="13">
        <v>3.1E-2</v>
      </c>
      <c r="N1338" s="13">
        <v>0.125</v>
      </c>
      <c r="O1338" s="6">
        <v>3.1E-2</v>
      </c>
      <c r="P1338" s="6">
        <v>0.21</v>
      </c>
      <c r="Q1338" s="6">
        <v>0.48499999999999999</v>
      </c>
      <c r="R1338" s="14">
        <f>IF(Table3[[#This Row],[ShoulderLenEnd]]="",0,90-(DEGREES(ATAN((Q1338-P1338)/((N1338-O1338)/2)))))</f>
        <v>9.6986617377100828</v>
      </c>
      <c r="S1338" s="15">
        <v>0.49</v>
      </c>
      <c r="T1338" s="6">
        <v>3</v>
      </c>
      <c r="U1338" s="6">
        <v>2.5</v>
      </c>
      <c r="V1338" s="6">
        <v>0.187</v>
      </c>
      <c r="AE1338" s="6" t="s">
        <v>44</v>
      </c>
      <c r="AF1338" s="6" t="s">
        <v>62</v>
      </c>
      <c r="AG1338" s="6" t="s">
        <v>66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39" spans="1:64" x14ac:dyDescent="0.25">
      <c r="A1339" s="6">
        <v>1</v>
      </c>
      <c r="B1339" s="6" t="s">
        <v>421</v>
      </c>
      <c r="C1339" s="6" t="s">
        <v>421</v>
      </c>
      <c r="E1339" s="6">
        <v>1338</v>
      </c>
      <c r="H1339" s="10" t="s">
        <v>421</v>
      </c>
      <c r="I1339" s="11" t="s">
        <v>3373</v>
      </c>
      <c r="J1339" s="12">
        <v>56815</v>
      </c>
      <c r="K1339" s="11" t="str">
        <f>CONCATENATE(Table3[[#This Row],[Type]]," "&amp;TEXT(Table3[[#This Row],[Diameter]],".0000")&amp;""," "&amp;Table3[[#This Row],[NumFlutes]]&amp;"FL")</f>
        <v>CM .0310 2FL</v>
      </c>
      <c r="M1339" s="13">
        <v>3.1E-2</v>
      </c>
      <c r="N1339" s="13">
        <v>0.125</v>
      </c>
      <c r="O1339" s="6">
        <v>3.1E-2</v>
      </c>
      <c r="P1339" s="6">
        <v>0.156</v>
      </c>
      <c r="Q1339" s="6">
        <v>0.34</v>
      </c>
      <c r="R1339" s="14">
        <f>IF(Table3[[#This Row],[ShoulderLenEnd]]="",0,90-(DEGREES(ATAN((Q1339-P1339)/((N1339-O1339)/2)))))</f>
        <v>14.328939667661643</v>
      </c>
      <c r="S1339" s="15">
        <v>0.34499999999999997</v>
      </c>
      <c r="T1339" s="6">
        <v>2</v>
      </c>
      <c r="U1339" s="6">
        <v>2.5</v>
      </c>
      <c r="V1339" s="6">
        <v>5.8000000000000003E-2</v>
      </c>
      <c r="Z1339" s="6">
        <v>30</v>
      </c>
      <c r="AA1339" s="13">
        <f>IF(Z1339 &lt; 1, "", (M1339/2)/TAN(RADIANS(Z1339/2)))</f>
        <v>5.7846787517317602E-2</v>
      </c>
      <c r="AB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Q1339" s="6" t="s">
        <v>3375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120</v>
      </c>
      <c r="C1340" s="6" t="s">
        <v>120</v>
      </c>
      <c r="E1340" s="6">
        <v>1339</v>
      </c>
      <c r="H1340" s="10" t="s">
        <v>120</v>
      </c>
      <c r="I1340" s="11" t="s">
        <v>3374</v>
      </c>
      <c r="J1340" s="12">
        <v>800931</v>
      </c>
      <c r="K1340" s="11" t="str">
        <f>CONCATENATE(Table3[[#This Row],[Type]]," "&amp;TEXT(Table3[[#This Row],[Diameter]],".0000")&amp;""," "&amp;Table3[[#This Row],[NumFlutes]]&amp;"FL")</f>
        <v>BU .0310 4FL</v>
      </c>
      <c r="M1340" s="13">
        <v>3.1E-2</v>
      </c>
      <c r="N1340" s="13">
        <v>0.125</v>
      </c>
      <c r="O1340" s="6">
        <v>3.1E-2</v>
      </c>
      <c r="P1340" s="6">
        <v>0.248</v>
      </c>
      <c r="Q1340" s="6">
        <v>0.52</v>
      </c>
      <c r="R1340" s="14">
        <f>IF(Table3[[#This Row],[ShoulderLenEnd]]="",0,90-(DEGREES(ATAN((Q1340-P1340)/((N1340-O1340)/2)))))</f>
        <v>9.8035676043450479</v>
      </c>
      <c r="S1340" s="15">
        <v>0.52500000000000002</v>
      </c>
      <c r="T1340" s="6">
        <v>4</v>
      </c>
      <c r="U1340" s="6">
        <v>2.5</v>
      </c>
      <c r="V1340" s="6">
        <v>0.218</v>
      </c>
      <c r="W1340" s="6">
        <v>5.0000000000000001E-3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0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1340</v>
      </c>
      <c r="G1341" s="9" t="s">
        <v>74</v>
      </c>
      <c r="H1341" s="10" t="s">
        <v>421</v>
      </c>
      <c r="I1341" s="11" t="s">
        <v>3380</v>
      </c>
      <c r="J1341" s="30" t="s">
        <v>3381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0.215</v>
      </c>
      <c r="R1341" s="14">
        <f>IF(Table3[[#This Row],[ShoulderLenEnd]]="",0,90-(DEGREES(ATAN((Q1341-P1341)/((N1341-O1341)/2)))))</f>
        <v>38.541183621281341</v>
      </c>
      <c r="S1341" s="15">
        <v>0.22</v>
      </c>
      <c r="T1341" s="6">
        <v>2</v>
      </c>
      <c r="U1341" s="6">
        <v>2.5</v>
      </c>
      <c r="V1341" s="6">
        <v>5.7799999999999997E-2</v>
      </c>
      <c r="Z1341" s="6">
        <v>30</v>
      </c>
      <c r="AA1341" s="13">
        <v>5.7799999999999997E-2</v>
      </c>
      <c r="AB1341" s="6">
        <v>5.0000000000000001E-3</v>
      </c>
      <c r="AE1341" s="6" t="s">
        <v>44</v>
      </c>
      <c r="AF1341" s="6" t="s">
        <v>62</v>
      </c>
      <c r="AG1341" s="6" t="s">
        <v>109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149</v>
      </c>
      <c r="D1342" s="6" t="s">
        <v>149</v>
      </c>
      <c r="E1342" s="6">
        <v>1341</v>
      </c>
      <c r="G1342" s="9" t="s">
        <v>74</v>
      </c>
      <c r="H1342" s="10" t="s">
        <v>150</v>
      </c>
      <c r="I1342" s="11" t="s">
        <v>3384</v>
      </c>
      <c r="J1342" s="12" t="s">
        <v>3386</v>
      </c>
      <c r="K1342" s="11" t="str">
        <f>CONCATENATE(Table3[[#This Row],[Type]]," "&amp;TEXT(Table3[[#This Row],[Diameter]],".0000")&amp;""," "&amp;Table3[[#This Row],[NumFlutes]]&amp;"FL")</f>
        <v>CD .0120 2FL</v>
      </c>
      <c r="M1342" s="13">
        <v>1.2E-2</v>
      </c>
      <c r="N1342" s="13">
        <v>0.125</v>
      </c>
      <c r="O1342" s="6">
        <v>1.2E-2</v>
      </c>
      <c r="P1342" s="6">
        <v>0.82499999999999996</v>
      </c>
      <c r="R1342" s="14">
        <f>IF(Table3[[#This Row],[ShoulderLenEnd]]="",0,90-(DEGREES(ATAN((Q1342-P1342)/((N1342-O1342)/2)))))</f>
        <v>0</v>
      </c>
      <c r="S1342" s="15">
        <v>0.8</v>
      </c>
      <c r="T1342" s="6">
        <v>2</v>
      </c>
      <c r="U1342" s="6">
        <v>1.5</v>
      </c>
      <c r="V1342" s="6">
        <v>0.2165</v>
      </c>
      <c r="Z1342" s="6">
        <v>130</v>
      </c>
      <c r="AA1342" s="13">
        <v>2.7978459489299916E-3</v>
      </c>
      <c r="AE1342" s="6" t="s">
        <v>44</v>
      </c>
      <c r="AF1342" s="6" t="s">
        <v>62</v>
      </c>
      <c r="AG1342" s="6" t="s">
        <v>3385</v>
      </c>
      <c r="AH1342" s="6" t="s">
        <v>153</v>
      </c>
      <c r="AI1342" s="6">
        <v>0</v>
      </c>
      <c r="AJ1342" s="6">
        <v>1</v>
      </c>
      <c r="AK1342" s="6">
        <v>0</v>
      </c>
      <c r="AL1342" s="6">
        <v>1</v>
      </c>
      <c r="AM1342" s="6">
        <v>1</v>
      </c>
      <c r="AN1342" s="6">
        <v>1</v>
      </c>
      <c r="AO1342" s="6">
        <v>1</v>
      </c>
      <c r="AP1342" s="6">
        <v>1</v>
      </c>
      <c r="AQ1342" s="6" t="s">
        <v>3382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L1342" s="6" t="s">
        <v>3383</v>
      </c>
    </row>
    <row r="1343" spans="1:64" x14ac:dyDescent="0.25">
      <c r="A1343" s="6">
        <v>1</v>
      </c>
      <c r="B1343" s="6" t="s">
        <v>1565</v>
      </c>
      <c r="C1343" s="6" t="s">
        <v>3387</v>
      </c>
      <c r="E1343" s="6">
        <v>1342</v>
      </c>
      <c r="G1343" s="9" t="s">
        <v>74</v>
      </c>
      <c r="H1343" s="10" t="s">
        <v>3387</v>
      </c>
      <c r="I1343" s="11" t="s">
        <v>3388</v>
      </c>
      <c r="J1343" s="30" t="s">
        <v>3389</v>
      </c>
      <c r="K1343" s="11" t="str">
        <f>CONCATENATE(Table3[[#This Row],[Type]]," "&amp;TEXT(Table3[[#This Row],[Diameter]],".0000")&amp;""," "&amp;Table3[[#This Row],[NumFlutes]]&amp;"FL")</f>
        <v>EN .1250 1FL</v>
      </c>
      <c r="M1343" s="13">
        <v>0.125</v>
      </c>
      <c r="N1343" s="13">
        <v>0.125</v>
      </c>
      <c r="O1343" s="6">
        <v>0.125</v>
      </c>
      <c r="P1343" s="6">
        <v>0.47499999999999998</v>
      </c>
      <c r="R1343" s="14">
        <f>IF(Table3[[#This Row],[ShoulderLenEnd]]="",0,90-(DEGREES(ATAN((Q1343-P1343)/((N1343-O1343)/2)))))</f>
        <v>0</v>
      </c>
      <c r="S1343" s="15">
        <v>0.47499999999999998</v>
      </c>
      <c r="T1343" s="6">
        <v>1</v>
      </c>
      <c r="U1343" s="6">
        <v>1.5249999999999999</v>
      </c>
      <c r="V1343" s="6">
        <v>0.38400000000000001</v>
      </c>
      <c r="W1343" s="6">
        <v>0.01</v>
      </c>
      <c r="Z1343" s="6">
        <v>30</v>
      </c>
      <c r="AB1343" s="6">
        <v>0.02</v>
      </c>
      <c r="AE1343" s="6" t="s">
        <v>44</v>
      </c>
      <c r="AF1343" s="6" t="s">
        <v>432</v>
      </c>
      <c r="AG1343" s="6" t="s">
        <v>66</v>
      </c>
      <c r="AI1343" s="6">
        <v>0</v>
      </c>
      <c r="AJ1343" s="6">
        <v>1</v>
      </c>
      <c r="AK1343" s="6">
        <v>1</v>
      </c>
      <c r="AL1343" s="6">
        <v>1</v>
      </c>
      <c r="AM1343" s="6">
        <v>1</v>
      </c>
      <c r="AN1343" s="6">
        <v>1</v>
      </c>
      <c r="AO1343" s="6">
        <v>0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1565</v>
      </c>
      <c r="C1344" s="6" t="s">
        <v>1565</v>
      </c>
      <c r="E1344" s="6">
        <v>1343</v>
      </c>
      <c r="G1344" s="9" t="s">
        <v>60</v>
      </c>
      <c r="H1344" s="10" t="s">
        <v>1565</v>
      </c>
      <c r="I1344" s="11" t="s">
        <v>3391</v>
      </c>
      <c r="J1344" s="30" t="s">
        <v>3392</v>
      </c>
      <c r="K1344" s="11" t="str">
        <f>CONCATENATE(Table3[[#This Row],[Type]]," "&amp;TEXT(Table3[[#This Row],[Diameter]],".0000")&amp;""," "&amp;Table3[[#This Row],[NumFlutes]]&amp;"FL")</f>
        <v>EM .0180 2FL</v>
      </c>
      <c r="M1344" s="13">
        <v>1.7999999999999999E-2</v>
      </c>
      <c r="N1344" s="13">
        <v>0.157</v>
      </c>
      <c r="O1344" s="6">
        <v>2.5999999999999999E-2</v>
      </c>
      <c r="P1344" s="6">
        <v>0.1265</v>
      </c>
      <c r="Q1344" s="6">
        <v>0.41199999999999998</v>
      </c>
      <c r="R1344" s="14">
        <f>IF(Table3[[#This Row],[ShoulderLenEnd]]="",0,90-(DEGREES(ATAN((Q1344-P1344)/((N1344-O1344)/2)))))</f>
        <v>12.921311075117629</v>
      </c>
      <c r="S1344" s="15">
        <v>0.42</v>
      </c>
      <c r="T1344" s="6">
        <v>2</v>
      </c>
      <c r="U1344" s="6">
        <v>1.956</v>
      </c>
      <c r="V1344" s="6">
        <v>0.05</v>
      </c>
      <c r="AE1344" s="6" t="s">
        <v>44</v>
      </c>
      <c r="AF1344" s="6" t="s">
        <v>2275</v>
      </c>
      <c r="AG1344" s="6" t="s">
        <v>3393</v>
      </c>
      <c r="AI1344" s="6">
        <v>0</v>
      </c>
      <c r="AJ1344" s="6">
        <v>1</v>
      </c>
      <c r="AK1344" s="6">
        <v>1</v>
      </c>
      <c r="AL1344" s="6">
        <v>1</v>
      </c>
      <c r="AM1344" s="6">
        <v>1</v>
      </c>
      <c r="AN1344" s="6">
        <v>1</v>
      </c>
      <c r="AO1344" s="6">
        <v>0</v>
      </c>
      <c r="AP1344" s="6">
        <v>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78">
        <f>IF(Table3[[#This Row],[Type]]="EM",IF((Table3[[#This Row],[Diameter]]/2)-Table3[[#This Row],[CornerRadius]]-0.012&gt;0,(Table3[[#This Row],[Diameter]]/2)-Table3[[#This Row],[CornerRadius]]-0.012,0),)</f>
        <v>0</v>
      </c>
    </row>
    <row r="1345" spans="1:62" x14ac:dyDescent="0.25">
      <c r="A1345" s="6">
        <v>1</v>
      </c>
      <c r="B1345" s="6" t="s">
        <v>1565</v>
      </c>
      <c r="C1345" s="6" t="s">
        <v>1565</v>
      </c>
      <c r="E1345" s="6">
        <v>1344</v>
      </c>
      <c r="G1345" s="9" t="s">
        <v>74</v>
      </c>
      <c r="H1345" s="10" t="s">
        <v>1565</v>
      </c>
      <c r="I1345" s="11" t="s">
        <v>3402</v>
      </c>
      <c r="J1345" s="30"/>
      <c r="K1345" s="11" t="str">
        <f>CONCATENATE(Table3[[#This Row],[Type]]," "&amp;TEXT(Table3[[#This Row],[Diameter]],".0000")&amp;""," "&amp;Table3[[#This Row],[NumFlutes]]&amp;"FL")</f>
        <v>EM .0095 2FL</v>
      </c>
      <c r="M1345" s="13">
        <v>9.4999999999999998E-3</v>
      </c>
      <c r="N1345" s="13">
        <v>0.1875</v>
      </c>
      <c r="O1345" s="6">
        <v>6.0000000000000001E-3</v>
      </c>
      <c r="P1345" s="6">
        <v>7.1285000000000001E-2</v>
      </c>
      <c r="Q1345" s="6">
        <v>0.480883</v>
      </c>
      <c r="R1345" s="14">
        <f>IF(Table3[[#This Row],[ShoulderLenEnd]]="",0,90-(DEGREES(ATAN((Q1345-P1345)/((N1345-O1345)/2)))))</f>
        <v>12.492574582596205</v>
      </c>
      <c r="S1345" s="15">
        <v>0.49</v>
      </c>
      <c r="T1345" s="6">
        <v>2</v>
      </c>
      <c r="U1345" s="6">
        <v>1.5</v>
      </c>
      <c r="V1345" s="6">
        <v>0.05</v>
      </c>
      <c r="AE1345" s="6" t="s">
        <v>44</v>
      </c>
      <c r="AF1345" s="6" t="s">
        <v>62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1</v>
      </c>
      <c r="AP1345" s="6">
        <v>1</v>
      </c>
      <c r="AQ1345" s="6" t="s">
        <v>3394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2193</v>
      </c>
      <c r="D1346" s="6" t="s">
        <v>2193</v>
      </c>
      <c r="E1346" s="6">
        <v>1345</v>
      </c>
      <c r="G1346" s="9" t="s">
        <v>74</v>
      </c>
      <c r="H1346" s="10" t="s">
        <v>2193</v>
      </c>
      <c r="I1346" s="11" t="s">
        <v>3403</v>
      </c>
      <c r="J1346" s="30" t="s">
        <v>3404</v>
      </c>
      <c r="K1346" s="11" t="str">
        <f>CONCATENATE(Table3[[#This Row],[Type]]," "&amp;TEXT(Table3[[#This Row],[Diameter]],".0000")&amp;""," "&amp;Table3[[#This Row],[NumFlutes]]&amp;"FL")</f>
        <v>SD .0120 2FL</v>
      </c>
      <c r="M1346" s="13">
        <v>1.2E-2</v>
      </c>
      <c r="N1346" s="13">
        <v>0.125</v>
      </c>
      <c r="O1346" s="6">
        <v>1.2E-2</v>
      </c>
      <c r="P1346" s="6">
        <v>8.1000000000000003E-2</v>
      </c>
      <c r="Q1346" s="6">
        <v>0.315</v>
      </c>
      <c r="R1346" s="14">
        <f>IF(Table3[[#This Row],[ShoulderLenEnd]]="",0,90-(DEGREES(ATAN((Q1346-P1346)/((N1346-O1346)/2)))))</f>
        <v>13.574423508563314</v>
      </c>
      <c r="S1346" s="15">
        <v>0.32</v>
      </c>
      <c r="T1346" s="6">
        <v>2</v>
      </c>
      <c r="U1346" s="6">
        <v>1.5</v>
      </c>
      <c r="V1346" s="6">
        <v>3.5999999999999997E-2</v>
      </c>
      <c r="Z1346" s="6">
        <v>90</v>
      </c>
      <c r="AA1346" s="13">
        <f>IF(Z1346 &lt; 1, "", (M1346/2)/TAN(RADIANS(Z1346/2)))</f>
        <v>6.000000000000001E-3</v>
      </c>
      <c r="AE1346" s="6" t="s">
        <v>44</v>
      </c>
      <c r="AF1346" s="6" t="s">
        <v>73</v>
      </c>
      <c r="AG1346" s="6" t="s">
        <v>66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Q1346" s="21" t="s">
        <v>3405</v>
      </c>
      <c r="AR1346" s="6">
        <v>0</v>
      </c>
      <c r="AS1346" s="6">
        <v>0</v>
      </c>
      <c r="AT1346" s="6">
        <v>0</v>
      </c>
      <c r="AU1346" s="6">
        <v>0</v>
      </c>
      <c r="AV1346" s="6">
        <v>1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3407</v>
      </c>
      <c r="J1347" s="30">
        <v>13909</v>
      </c>
      <c r="K1347" s="11" t="str">
        <f>CONCATENATE(Table3[[#This Row],[Type]]," "&amp;TEXT(Table3[[#This Row],[Diameter]],".0000")&amp;""," "&amp;Table3[[#This Row],[NumFlutes]]&amp;"FL")</f>
        <v>EM .0090 2FL</v>
      </c>
      <c r="M1347" s="13">
        <v>8.9999999999999993E-3</v>
      </c>
      <c r="N1347" s="13">
        <v>0.125</v>
      </c>
      <c r="O1347" s="6">
        <v>8.9999999999999993E-3</v>
      </c>
      <c r="P1347" s="6">
        <v>1.2999999999999999E-2</v>
      </c>
      <c r="Q1347" s="6">
        <v>0.3</v>
      </c>
      <c r="R1347" s="14">
        <f>IF(Table3[[#This Row],[ShoulderLenEnd]]="",0,90-(DEGREES(ATAN((Q1347-P1347)/((N1347-O1347)/2)))))</f>
        <v>11.425061145957642</v>
      </c>
      <c r="S1347" s="15">
        <v>0.31</v>
      </c>
      <c r="T1347" s="6">
        <v>2</v>
      </c>
      <c r="U1347" s="6">
        <v>1.5</v>
      </c>
      <c r="V1347" s="6">
        <v>1.2999999999999999E-2</v>
      </c>
      <c r="AE1347" s="6" t="s">
        <v>44</v>
      </c>
      <c r="AF1347" s="6" t="s">
        <v>62</v>
      </c>
      <c r="AG1347" s="6" t="s">
        <v>66</v>
      </c>
      <c r="AI1347" s="6">
        <v>0</v>
      </c>
      <c r="AJ1347" s="6">
        <v>1</v>
      </c>
      <c r="AK1347" s="6">
        <v>1</v>
      </c>
      <c r="AL1347" s="6">
        <v>0</v>
      </c>
      <c r="AM1347" s="6">
        <v>0</v>
      </c>
      <c r="AN1347" s="6">
        <v>1</v>
      </c>
      <c r="AO1347" s="6">
        <v>1</v>
      </c>
      <c r="AP1347" s="6">
        <v>1</v>
      </c>
      <c r="AR1347" s="6">
        <v>0</v>
      </c>
      <c r="AS1347" s="6">
        <v>0</v>
      </c>
      <c r="AT1347" s="6">
        <v>0</v>
      </c>
      <c r="AU1347" s="6">
        <v>0</v>
      </c>
      <c r="AV1347" s="6">
        <v>1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1565</v>
      </c>
      <c r="C1348" s="6" t="s">
        <v>1565</v>
      </c>
      <c r="E1348" s="6">
        <v>1347</v>
      </c>
      <c r="G1348" s="9" t="s">
        <v>74</v>
      </c>
      <c r="H1348" s="10" t="s">
        <v>1565</v>
      </c>
      <c r="I1348" s="11" t="s">
        <v>3412</v>
      </c>
      <c r="J1348" s="30" t="s">
        <v>3413</v>
      </c>
      <c r="K1348" s="11" t="str">
        <f>CONCATENATE(Table3[[#This Row],[Type]]," "&amp;TEXT(Table3[[#This Row],[Diameter]],".0000")&amp;""," "&amp;Table3[[#This Row],[NumFlutes]]&amp;"FL")</f>
        <v>EM .0250 2FL</v>
      </c>
      <c r="M1348" s="13">
        <v>2.5000000000000001E-2</v>
      </c>
      <c r="N1348" s="13">
        <v>0.125</v>
      </c>
      <c r="O1348" s="6">
        <v>2.5000000000000001E-2</v>
      </c>
      <c r="P1348" s="6">
        <v>5.5E-2</v>
      </c>
      <c r="Q1348" s="6">
        <v>0.315</v>
      </c>
      <c r="R1348" s="14">
        <f>IF(Table3[[#This Row],[ShoulderLenEnd]]="",0,90-(DEGREES(ATAN((Q1348-P1348)/((N1348-O1348)/2)))))</f>
        <v>10.885527054658724</v>
      </c>
      <c r="S1348" s="15">
        <v>0.32</v>
      </c>
      <c r="T1348" s="6">
        <v>2</v>
      </c>
      <c r="U1348" s="6">
        <v>1.5</v>
      </c>
      <c r="V1348" s="6">
        <v>3.6999999999999998E-2</v>
      </c>
      <c r="AE1348" s="6" t="s">
        <v>44</v>
      </c>
      <c r="AF1348" s="6" t="s">
        <v>2275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1</v>
      </c>
      <c r="AP1348" s="6">
        <v>1</v>
      </c>
      <c r="AR1348" s="6">
        <v>0</v>
      </c>
      <c r="AS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 t="s">
        <v>3415</v>
      </c>
      <c r="K1349" s="11" t="str">
        <f>CONCATENATE(Table3[[#This Row],[Type]]," "&amp;TEXT(Table3[[#This Row],[Diameter]],".0000")&amp;""," "&amp;Table3[[#This Row],[NumFlutes]]&amp;"FL")</f>
        <v>EM .0250 4FL</v>
      </c>
      <c r="M1349" s="13">
        <v>2.5000000000000001E-2</v>
      </c>
      <c r="N1349" s="13">
        <v>0.125</v>
      </c>
      <c r="O1349" s="6">
        <v>2.5000000000000001E-2</v>
      </c>
      <c r="P1349" s="6">
        <v>0.1</v>
      </c>
      <c r="Q1349" s="6">
        <v>0.33</v>
      </c>
      <c r="R1349" s="14">
        <f>IF(Table3[[#This Row],[ShoulderLenEnd]]="",0,90-(DEGREES(ATAN((Q1349-P1349)/((N1349-O1349)/2)))))</f>
        <v>12.264773727892404</v>
      </c>
      <c r="S1349" s="15">
        <v>0.34</v>
      </c>
      <c r="T1349" s="6">
        <v>4</v>
      </c>
      <c r="U1349" s="6">
        <v>1.5</v>
      </c>
      <c r="V1349" s="6">
        <v>7.4999999999999997E-2</v>
      </c>
      <c r="AE1349" s="6" t="s">
        <v>44</v>
      </c>
      <c r="AF1349" s="6" t="s">
        <v>2275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1</v>
      </c>
      <c r="AM1349" s="6">
        <v>1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3416</v>
      </c>
      <c r="J1350" s="30" t="s">
        <v>3417</v>
      </c>
      <c r="K1350" s="11" t="str">
        <f>CONCATENATE(Table3[[#This Row],[Type]]," "&amp;TEXT(Table3[[#This Row],[Diameter]],".0000")&amp;""," "&amp;Table3[[#This Row],[NumFlutes]]&amp;"FL")</f>
        <v>EM .0070 2FL</v>
      </c>
      <c r="M1350" s="13">
        <v>7.0000000000000001E-3</v>
      </c>
      <c r="N1350" s="13">
        <v>0.125</v>
      </c>
      <c r="O1350" s="6">
        <v>7.0000000000000001E-3</v>
      </c>
      <c r="P1350" s="6">
        <v>0.03</v>
      </c>
      <c r="Q1350" s="6">
        <v>0.31</v>
      </c>
      <c r="R1350" s="14">
        <f>IF(Table3[[#This Row],[ShoulderLenEnd]]="",0,90-(DEGREES(ATAN((Q1350-P1350)/((N1350-O1350)/2)))))</f>
        <v>11.898970454835734</v>
      </c>
      <c r="S1350" s="15">
        <v>0.32</v>
      </c>
      <c r="T1350" s="6">
        <v>2</v>
      </c>
      <c r="U1350" s="6">
        <v>1.5</v>
      </c>
      <c r="V1350" s="6">
        <v>2.1000000000000001E-2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T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0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3418</v>
      </c>
      <c r="J1351" s="30" t="s">
        <v>3419</v>
      </c>
      <c r="K1351" s="11" t="str">
        <f>CONCATENATE(Table3[[#This Row],[Type]]," "&amp;TEXT(Table3[[#This Row],[Diameter]],".0000")&amp;""," "&amp;Table3[[#This Row],[NumFlutes]]&amp;"FL")</f>
        <v>EM .0080 2FL</v>
      </c>
      <c r="M1351" s="13">
        <v>8.0000000000000002E-3</v>
      </c>
      <c r="N1351" s="13">
        <v>0.125</v>
      </c>
      <c r="O1351" s="6">
        <v>8.0000000000000002E-3</v>
      </c>
      <c r="P1351" s="6">
        <v>3.5000000000000003E-2</v>
      </c>
      <c r="Q1351" s="6">
        <v>0.30499999999999999</v>
      </c>
      <c r="R1351" s="14">
        <f>IF(Table3[[#This Row],[ShoulderLenEnd]]="",0,90-(DEGREES(ATAN((Q1351-P1351)/((N1351-O1351)/2)))))</f>
        <v>12.225122675735747</v>
      </c>
      <c r="S1351" s="15">
        <v>0.315</v>
      </c>
      <c r="T1351" s="6">
        <v>2</v>
      </c>
      <c r="U1351" s="6">
        <v>1.5</v>
      </c>
      <c r="V1351" s="6">
        <v>2.4E-2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0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3420</v>
      </c>
      <c r="J1352" s="30" t="s">
        <v>3421</v>
      </c>
      <c r="K1352" s="11" t="str">
        <f>CONCATENATE(Table3[[#This Row],[Type]]," "&amp;TEXT(Table3[[#This Row],[Diameter]],".0000")&amp;""," "&amp;Table3[[#This Row],[NumFlutes]]&amp;"FL")</f>
        <v>EM .1875 2FL</v>
      </c>
      <c r="M1352" s="13">
        <v>0.1875</v>
      </c>
      <c r="N1352" s="13">
        <v>0.1875</v>
      </c>
      <c r="O1352" s="6">
        <v>0.1875</v>
      </c>
      <c r="P1352" s="6">
        <v>0.312</v>
      </c>
      <c r="R1352" s="14">
        <f>IF(Table3[[#This Row],[ShoulderLenEnd]]="",0,90-(DEGREES(ATAN((Q1352-P1352)/((N1352-O1352)/2)))))</f>
        <v>0</v>
      </c>
      <c r="S1352" s="15">
        <v>0.66</v>
      </c>
      <c r="T1352" s="6">
        <v>2</v>
      </c>
      <c r="U1352" s="6">
        <v>1.5</v>
      </c>
      <c r="V1352" s="6">
        <v>0.312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3422</v>
      </c>
      <c r="J1353" s="30" t="s">
        <v>3423</v>
      </c>
      <c r="K1353" s="11" t="str">
        <f>CONCATENATE(Table3[[#This Row],[Type]]," "&amp;TEXT(Table3[[#This Row],[Diameter]],".0000")&amp;""," "&amp;Table3[[#This Row],[NumFlutes]]&amp;"FL")</f>
        <v>EM .0620 2FL</v>
      </c>
      <c r="M1353" s="13">
        <v>6.2E-2</v>
      </c>
      <c r="N1353" s="13">
        <v>0.125</v>
      </c>
      <c r="O1353" s="6">
        <v>6.2E-2</v>
      </c>
      <c r="P1353" s="6">
        <v>0.11</v>
      </c>
      <c r="Q1353" s="6">
        <v>0.375</v>
      </c>
      <c r="R1353" s="14">
        <f>IF(Table3[[#This Row],[ShoulderLenEnd]]="",0,90-(DEGREES(ATAN((Q1353-P1353)/((N1353-O1353)/2)))))</f>
        <v>6.7788224984408316</v>
      </c>
      <c r="S1353" s="15">
        <v>0.38500000000000001</v>
      </c>
      <c r="T1353" s="6">
        <v>2</v>
      </c>
      <c r="U1353" s="6">
        <v>1.5</v>
      </c>
      <c r="V1353" s="6">
        <v>9.2999999999999999E-2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4" spans="1:62" x14ac:dyDescent="0.25">
      <c r="A1354" s="6">
        <v>1</v>
      </c>
      <c r="B1354" s="6" t="s">
        <v>120</v>
      </c>
      <c r="C1354" s="6" t="s">
        <v>120</v>
      </c>
      <c r="E1354" s="6">
        <v>1353</v>
      </c>
      <c r="G1354" s="9" t="s">
        <v>74</v>
      </c>
      <c r="H1354" s="10" t="s">
        <v>120</v>
      </c>
      <c r="I1354" s="11" t="s">
        <v>3424</v>
      </c>
      <c r="J1354" s="12">
        <v>47220</v>
      </c>
      <c r="K1354" s="11" t="str">
        <f>CONCATENATE(Table3[[#This Row],[Type]]," "&amp;TEXT(Table3[[#This Row],[Diameter]],".0000")&amp;""," "&amp;Table3[[#This Row],[NumFlutes]]&amp;"FL")</f>
        <v>BU .0200 4FL</v>
      </c>
      <c r="M1354" s="13">
        <v>0.02</v>
      </c>
      <c r="N1354" s="13">
        <v>0.125</v>
      </c>
      <c r="O1354" s="6">
        <v>0.02</v>
      </c>
      <c r="P1354" s="6">
        <v>7.3999999999999996E-2</v>
      </c>
      <c r="Q1354" s="6">
        <v>0.27800000000000002</v>
      </c>
      <c r="R1354" s="14">
        <f>IF(Table3[[#This Row],[ShoulderLenEnd]]="",0,90-(DEGREES(ATAN((Q1354-P1354)/((N1354-O1354)/2)))))</f>
        <v>14.432062936135921</v>
      </c>
      <c r="S1354" s="15">
        <v>0.3</v>
      </c>
      <c r="T1354" s="6">
        <v>4</v>
      </c>
      <c r="U1354" s="6">
        <v>1.5</v>
      </c>
      <c r="V1354" s="6">
        <v>0.06</v>
      </c>
      <c r="W1354" s="6">
        <v>3.0000000000000001E-3</v>
      </c>
      <c r="AE1354" s="6" t="s">
        <v>44</v>
      </c>
      <c r="AF1354" s="6" t="s">
        <v>62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0</v>
      </c>
      <c r="AM1354" s="6">
        <v>0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0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0</v>
      </c>
    </row>
    <row r="1355" spans="1:62" x14ac:dyDescent="0.25">
      <c r="A1355" s="7">
        <v>1</v>
      </c>
      <c r="B1355" s="6" t="s">
        <v>1565</v>
      </c>
      <c r="C1355" s="7" t="s">
        <v>1565</v>
      </c>
      <c r="D1355" s="7"/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.0282 2FL</v>
      </c>
      <c r="M1355" s="13">
        <v>2.8199999999999999E-2</v>
      </c>
      <c r="N1355" s="13">
        <v>0.1875</v>
      </c>
      <c r="O1355" s="6">
        <v>2.8199999999999999E-2</v>
      </c>
      <c r="P1355" s="6">
        <v>0.125</v>
      </c>
      <c r="Q1355" s="6">
        <v>0.5</v>
      </c>
      <c r="R1355" s="14">
        <f>IF(Table3[[#This Row],[ShoulderLenEnd]]="",0,90-(DEGREES(ATAN((Q1355-P1355)/((N1355-O1355)/2)))))</f>
        <v>11.991417166445373</v>
      </c>
      <c r="S1355" s="15">
        <v>0.505</v>
      </c>
      <c r="T1355" s="6">
        <v>2</v>
      </c>
      <c r="U1355" s="6">
        <v>1.5</v>
      </c>
      <c r="V1355" s="6">
        <v>0.05</v>
      </c>
      <c r="AE1355" s="6" t="s">
        <v>44</v>
      </c>
      <c r="AF1355" s="6" t="s">
        <v>62</v>
      </c>
      <c r="AG1355" s="6" t="s">
        <v>109</v>
      </c>
      <c r="AI1355" s="6">
        <v>0</v>
      </c>
      <c r="AJ1355" s="6">
        <v>1</v>
      </c>
      <c r="AK1355" s="6">
        <v>0</v>
      </c>
      <c r="AL1355" s="6">
        <v>0</v>
      </c>
      <c r="AM1355" s="6">
        <v>0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0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6" spans="1:62" x14ac:dyDescent="0.25">
      <c r="A1356" s="6">
        <v>1</v>
      </c>
      <c r="B1356" s="6" t="s">
        <v>1565</v>
      </c>
      <c r="C1356" s="6" t="s">
        <v>1565</v>
      </c>
      <c r="E1356" s="6">
        <v>1355</v>
      </c>
      <c r="G1356" s="9" t="s">
        <v>74</v>
      </c>
      <c r="H1356" s="10" t="s">
        <v>1565</v>
      </c>
      <c r="I1356" t="s">
        <v>3431</v>
      </c>
      <c r="J1356" s="30" t="s">
        <v>3432</v>
      </c>
      <c r="K1356" s="11" t="str">
        <f>CONCATENATE(Table3[[#This Row],[Type]]," "&amp;TEXT(Table3[[#This Row],[Diameter]],".0000")&amp;""," "&amp;Table3[[#This Row],[NumFlutes]]&amp;"FL")</f>
        <v>EM .0280 2FL</v>
      </c>
      <c r="M1356" s="13">
        <v>2.8000000000000001E-2</v>
      </c>
      <c r="N1356" s="13">
        <v>0.125</v>
      </c>
      <c r="O1356" s="6">
        <v>2.8000000000000001E-2</v>
      </c>
      <c r="P1356" s="6">
        <v>0.09</v>
      </c>
      <c r="Q1356" s="6">
        <v>0.35</v>
      </c>
      <c r="R1356" s="14">
        <f>IF(Table3[[#This Row],[ShoulderLenEnd]]="",0,90-(DEGREES(ATAN((Q1356-P1356)/((N1356-O1356)/2)))))</f>
        <v>10.566424977208527</v>
      </c>
      <c r="S1356" s="15">
        <v>0.375</v>
      </c>
      <c r="T1356" s="6">
        <v>2</v>
      </c>
      <c r="U1356" s="6">
        <v>1.5</v>
      </c>
      <c r="V1356" s="6">
        <v>8.4000000000000005E-2</v>
      </c>
      <c r="AE1356" s="6" t="s">
        <v>44</v>
      </c>
      <c r="AF1356" s="6" t="s">
        <v>73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1</v>
      </c>
      <c r="AM1356" s="6">
        <v>1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7" spans="1:62" x14ac:dyDescent="0.25">
      <c r="A1357" s="6">
        <v>1</v>
      </c>
      <c r="B1357" s="6" t="s">
        <v>2216</v>
      </c>
      <c r="C1357" s="6" t="s">
        <v>2216</v>
      </c>
      <c r="E1357" s="6">
        <v>1356</v>
      </c>
      <c r="G1357" s="9" t="s">
        <v>74</v>
      </c>
      <c r="H1357" s="10" t="s">
        <v>2216</v>
      </c>
      <c r="I1357" s="11" t="s">
        <v>3433</v>
      </c>
      <c r="J1357" s="30" t="s">
        <v>3434</v>
      </c>
      <c r="K1357" s="11" t="str">
        <f>CONCATENATE(Table3[[#This Row],[Type]]," "&amp;TEXT(Table3[[#This Row],[Diameter]],".0000")&amp;""," "&amp;Table3[[#This Row],[NumFlutes]]&amp;"FL")</f>
        <v>TE .1250 4FL</v>
      </c>
      <c r="M1357" s="13">
        <v>0.125</v>
      </c>
      <c r="N1357" s="13">
        <v>0.125</v>
      </c>
      <c r="O1357" s="6">
        <v>0.125</v>
      </c>
      <c r="P1357" s="6">
        <v>0.38</v>
      </c>
      <c r="R1357" s="14">
        <f>IF(Table3[[#This Row],[ShoulderLenEnd]]="",0,90-(DEGREES(ATAN((Q1357-P1357)/((N1357-O1357)/2)))))</f>
        <v>0</v>
      </c>
      <c r="S1357" s="15">
        <v>0.52</v>
      </c>
      <c r="T1357" s="6">
        <v>4</v>
      </c>
      <c r="U1357" s="6">
        <v>1.5</v>
      </c>
      <c r="V1357" s="6">
        <v>0.375</v>
      </c>
      <c r="Z1357" s="6">
        <v>45</v>
      </c>
      <c r="AA1357" s="13">
        <v>0.02</v>
      </c>
      <c r="AB1357" s="6">
        <f>0.125-0.04</f>
        <v>8.4999999999999992E-2</v>
      </c>
      <c r="AE1357" s="6" t="s">
        <v>44</v>
      </c>
      <c r="AF1357" s="6" t="s">
        <v>3435</v>
      </c>
      <c r="AG1357" s="6" t="s">
        <v>66</v>
      </c>
      <c r="AI1357" s="6">
        <v>0</v>
      </c>
      <c r="AJ1357" s="6">
        <v>1</v>
      </c>
      <c r="AK1357" s="6">
        <v>1</v>
      </c>
      <c r="AL1357" s="6">
        <v>1</v>
      </c>
      <c r="AM1357" s="6">
        <v>1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0</v>
      </c>
    </row>
    <row r="1358" spans="1:62" x14ac:dyDescent="0.25">
      <c r="A1358" s="6">
        <v>1</v>
      </c>
      <c r="B1358" s="6" t="s">
        <v>120</v>
      </c>
      <c r="C1358" s="6" t="s">
        <v>120</v>
      </c>
      <c r="E1358" s="6">
        <v>1357</v>
      </c>
      <c r="G1358" s="9" t="s">
        <v>74</v>
      </c>
      <c r="H1358" s="10" t="s">
        <v>120</v>
      </c>
      <c r="I1358" s="11" t="s">
        <v>3436</v>
      </c>
      <c r="J1358" s="12">
        <v>856008</v>
      </c>
      <c r="K1358" s="11" t="str">
        <f>CONCATENATE(Table3[[#This Row],[Type]]," "&amp;TEXT(Table3[[#This Row],[Diameter]],".0000")&amp;""," "&amp;Table3[[#This Row],[NumFlutes]]&amp;"FL")</f>
        <v>BU .0080 4FL</v>
      </c>
      <c r="M1358" s="13">
        <v>8.0000000000000002E-3</v>
      </c>
      <c r="N1358" s="13">
        <v>0.125</v>
      </c>
      <c r="O1358" s="6">
        <v>8.0000000000000002E-3</v>
      </c>
      <c r="P1358" s="6">
        <v>1.4999999999999999E-2</v>
      </c>
      <c r="Q1358" s="6">
        <v>0.28999999999999998</v>
      </c>
      <c r="R1358" s="14">
        <f>IF(Table3[[#This Row],[ShoulderLenEnd]]="",0,90-(DEGREES(ATAN((Q1358-P1358)/((N1358-O1358)/2)))))</f>
        <v>12.009357891195677</v>
      </c>
      <c r="S1358" s="15">
        <v>0.32</v>
      </c>
      <c r="T1358" s="6">
        <v>4</v>
      </c>
      <c r="U1358" s="6">
        <v>1.5</v>
      </c>
      <c r="V1358" s="6">
        <v>1.2E-2</v>
      </c>
      <c r="W1358" s="6">
        <v>2E-3</v>
      </c>
      <c r="AE1358" s="6" t="s">
        <v>44</v>
      </c>
      <c r="AF1358" s="6" t="s">
        <v>62</v>
      </c>
      <c r="AG1358" s="6" t="s">
        <v>66</v>
      </c>
      <c r="AI1358" s="6">
        <v>0</v>
      </c>
      <c r="AJ1358" s="6">
        <v>1</v>
      </c>
      <c r="AK1358" s="6">
        <v>0</v>
      </c>
      <c r="AL1358" s="6">
        <v>0</v>
      </c>
      <c r="AM1358" s="6">
        <v>0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0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3437</v>
      </c>
      <c r="J1359" s="30" t="s">
        <v>3438</v>
      </c>
      <c r="K1359" s="11" t="str">
        <f>CONCATENATE(Table3[[#This Row],[Type]]," "&amp;TEXT(Table3[[#This Row],[Diameter]],".0000")&amp;""," "&amp;Table3[[#This Row],[NumFlutes]]&amp;"FL")</f>
        <v>TE .3750 5FL</v>
      </c>
      <c r="M1359" s="13">
        <v>0.375</v>
      </c>
      <c r="N1359" s="13">
        <v>0.375</v>
      </c>
      <c r="O1359" s="6">
        <v>0.375</v>
      </c>
      <c r="P1359" s="6">
        <v>0.30499999999999999</v>
      </c>
      <c r="R1359" s="14">
        <f>IF(Table3[[#This Row],[ShoulderLenEnd]]="",0,90-(DEGREES(ATAN((Q1359-P1359)/((N1359-O1359)/2)))))</f>
        <v>0</v>
      </c>
      <c r="S1359" s="15">
        <v>0.44</v>
      </c>
      <c r="T1359" s="6">
        <v>5</v>
      </c>
      <c r="U1359" s="6">
        <v>2.5</v>
      </c>
      <c r="V1359" s="6">
        <v>0.26400000000000001</v>
      </c>
      <c r="Z1359" s="6">
        <v>30</v>
      </c>
      <c r="AA1359" s="13">
        <v>0.26400000000000001</v>
      </c>
      <c r="AB1359" s="6">
        <v>7.0000000000000007E-2</v>
      </c>
      <c r="AE1359" s="6" t="s">
        <v>44</v>
      </c>
      <c r="AF1359" s="6" t="s">
        <v>73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1</v>
      </c>
      <c r="AZ1359" s="6">
        <v>0</v>
      </c>
      <c r="BA1359" s="6">
        <v>0</v>
      </c>
      <c r="BB1359" s="6">
        <v>1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2216</v>
      </c>
      <c r="C1360" s="6" t="s">
        <v>2216</v>
      </c>
      <c r="E1360" s="6">
        <v>1359</v>
      </c>
      <c r="G1360" s="9" t="s">
        <v>74</v>
      </c>
      <c r="H1360" s="10" t="s">
        <v>2216</v>
      </c>
      <c r="I1360" s="11" t="s">
        <v>3439</v>
      </c>
      <c r="J1360" s="30">
        <v>59807</v>
      </c>
      <c r="K1360" s="11" t="str">
        <f>CONCATENATE(Table3[[#This Row],[Type]]," "&amp;TEXT(Table3[[#This Row],[Diameter]],".0000")&amp;""," "&amp;Table3[[#This Row],[NumFlutes]]&amp;"FL")</f>
        <v>TE .2500 5FL</v>
      </c>
      <c r="M1360" s="13">
        <v>0.25</v>
      </c>
      <c r="N1360" s="13">
        <v>0.25</v>
      </c>
      <c r="O1360" s="6">
        <v>0.25</v>
      </c>
      <c r="P1360" s="6">
        <v>0.11</v>
      </c>
      <c r="R1360" s="14">
        <f>IF(Table3[[#This Row],[ShoulderLenEnd]]="",0,90-(DEGREES(ATAN((Q1360-P1360)/((N1360-O1360)/2)))))</f>
        <v>0</v>
      </c>
      <c r="S1360" s="15">
        <v>0.35</v>
      </c>
      <c r="T1360" s="6">
        <v>5</v>
      </c>
      <c r="U1360" s="6">
        <v>2.5</v>
      </c>
      <c r="V1360" s="6">
        <v>9.5000000000000001E-2</v>
      </c>
      <c r="Z1360" s="6">
        <v>45</v>
      </c>
      <c r="AA1360" s="13">
        <v>9.5000000000000001E-2</v>
      </c>
      <c r="AB1360" s="6">
        <v>0.06</v>
      </c>
      <c r="AE1360" s="6" t="s">
        <v>44</v>
      </c>
      <c r="AF1360" s="6" t="s">
        <v>73</v>
      </c>
      <c r="AG1360" s="6" t="s">
        <v>1709</v>
      </c>
      <c r="AI1360" s="6">
        <v>0</v>
      </c>
      <c r="AJ1360" s="6">
        <v>1</v>
      </c>
      <c r="AK1360" s="6">
        <v>1</v>
      </c>
      <c r="AL1360" s="6">
        <v>1</v>
      </c>
      <c r="AM1360" s="6">
        <v>1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1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3440</v>
      </c>
      <c r="J1361" s="30" t="s">
        <v>3441</v>
      </c>
      <c r="K1361" s="11" t="str">
        <f>CONCATENATE(Table3[[#This Row],[Type]]," "&amp;TEXT(Table3[[#This Row],[Diameter]],".0000")&amp;""," "&amp;Table3[[#This Row],[NumFlutes]]&amp;"FL")</f>
        <v>TE .2500 3FL</v>
      </c>
      <c r="M1361" s="13">
        <v>0.25</v>
      </c>
      <c r="N1361" s="13">
        <v>0.25</v>
      </c>
      <c r="O1361" s="6">
        <v>0.25</v>
      </c>
      <c r="P1361" s="6">
        <v>0.45</v>
      </c>
      <c r="R1361" s="14">
        <f>IF(Table3[[#This Row],[ShoulderLenEnd]]="",0,90-(DEGREES(ATAN((Q1361-P1361)/((N1361-O1361)/2)))))</f>
        <v>0</v>
      </c>
      <c r="S1361" s="15">
        <v>0.52500000000000002</v>
      </c>
      <c r="T1361" s="6">
        <v>3</v>
      </c>
      <c r="U1361" s="6">
        <v>1.5</v>
      </c>
      <c r="V1361" s="6">
        <v>0.4</v>
      </c>
      <c r="Z1361" s="6">
        <v>14.5</v>
      </c>
      <c r="AA1361" s="13">
        <v>0.4</v>
      </c>
      <c r="AB1361" s="6">
        <v>0.05</v>
      </c>
      <c r="AE1361" s="6" t="s">
        <v>44</v>
      </c>
      <c r="AF1361" s="6" t="s">
        <v>62</v>
      </c>
      <c r="AG1361" s="6" t="s">
        <v>109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1</v>
      </c>
      <c r="AW1361" s="6">
        <v>0</v>
      </c>
      <c r="AX1361" s="6">
        <v>0</v>
      </c>
      <c r="AY1361" s="6">
        <v>0</v>
      </c>
      <c r="AZ1361" s="6">
        <v>1</v>
      </c>
      <c r="BA1361" s="6">
        <v>0</v>
      </c>
      <c r="BB1361" s="6">
        <v>0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421</v>
      </c>
      <c r="C1362" s="6" t="s">
        <v>421</v>
      </c>
      <c r="E1362" s="6">
        <v>1361</v>
      </c>
      <c r="G1362" s="9" t="s">
        <v>74</v>
      </c>
      <c r="H1362" s="10" t="s">
        <v>421</v>
      </c>
      <c r="I1362" s="11" t="s">
        <v>3442</v>
      </c>
      <c r="J1362" s="30" t="s">
        <v>3443</v>
      </c>
      <c r="K1362" s="11" t="str">
        <f>CONCATENATE(Table3[[#This Row],[Type]]," "&amp;TEXT(Table3[[#This Row],[Diameter]],".0000")&amp;""," "&amp;Table3[[#This Row],[NumFlutes]]&amp;"FL")</f>
        <v>CM .2500 2FL</v>
      </c>
      <c r="M1362" s="13">
        <v>0.25</v>
      </c>
      <c r="N1362" s="13">
        <v>0.25</v>
      </c>
      <c r="O1362" s="6">
        <v>0.25</v>
      </c>
      <c r="P1362" s="6">
        <v>0.17</v>
      </c>
      <c r="R1362" s="14">
        <f>IF(Table3[[#This Row],[ShoulderLenEnd]]="",0,90-(DEGREES(ATAN((Q1362-P1362)/((N1362-O1362)/2)))))</f>
        <v>0</v>
      </c>
      <c r="S1362" s="15">
        <v>0.54</v>
      </c>
      <c r="T1362" s="6">
        <v>2</v>
      </c>
      <c r="U1362" s="6">
        <v>1.5</v>
      </c>
      <c r="V1362" s="6">
        <v>0.16500000000000001</v>
      </c>
      <c r="Z1362" s="6">
        <v>89</v>
      </c>
      <c r="AA1362" s="13">
        <v>0.16500000000000001</v>
      </c>
      <c r="AE1362" s="6" t="s">
        <v>44</v>
      </c>
      <c r="AF1362" s="6" t="s">
        <v>62</v>
      </c>
      <c r="AG1362" s="6" t="s">
        <v>109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1565</v>
      </c>
      <c r="C1363" s="6" t="s">
        <v>3444</v>
      </c>
      <c r="E1363" s="6">
        <v>1362</v>
      </c>
      <c r="G1363" s="9" t="s">
        <v>74</v>
      </c>
      <c r="H1363" s="10" t="s">
        <v>3447</v>
      </c>
      <c r="I1363" s="11" t="s">
        <v>3445</v>
      </c>
      <c r="J1363" s="12">
        <v>123456</v>
      </c>
      <c r="K1363" s="11" t="str">
        <f>CONCATENATE(Table3[[#This Row],[Type]]," "&amp;TEXT(Table3[[#This Row],[Diameter]],".0000")&amp;""," "&amp;Table3[[#This Row],[NumFlutes]]&amp;"FL")</f>
        <v>MT .1900 1FL</v>
      </c>
      <c r="M1363" s="13">
        <v>0.19</v>
      </c>
      <c r="N1363" s="13">
        <v>0.19</v>
      </c>
      <c r="O1363" s="6">
        <v>0.19</v>
      </c>
      <c r="P1363" s="6">
        <v>0.5</v>
      </c>
      <c r="R1363" s="14">
        <f>IF(Table3[[#This Row],[ShoulderLenEnd]]="",0,90-(DEGREES(ATAN((Q1363-P1363)/((N1363-O1363)/2)))))</f>
        <v>0</v>
      </c>
      <c r="S1363" s="15">
        <v>1.2</v>
      </c>
      <c r="T1363" s="6">
        <v>1</v>
      </c>
      <c r="U1363" s="6">
        <v>2</v>
      </c>
      <c r="V1363" s="6">
        <v>0.5</v>
      </c>
      <c r="AE1363" s="6" t="s">
        <v>1249</v>
      </c>
      <c r="AF1363" s="6" t="s">
        <v>62</v>
      </c>
      <c r="AG1363" s="6" t="s">
        <v>3446</v>
      </c>
      <c r="AI1363" s="6">
        <v>1</v>
      </c>
      <c r="AJ1363" s="6">
        <v>0</v>
      </c>
      <c r="AK1363" s="6">
        <v>0</v>
      </c>
      <c r="AL1363" s="6">
        <v>0</v>
      </c>
      <c r="AM1363" s="6">
        <v>0</v>
      </c>
      <c r="AN1363" s="6">
        <v>0</v>
      </c>
      <c r="AO1363" s="6">
        <v>0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0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1565</v>
      </c>
      <c r="C1364" s="6" t="s">
        <v>1565</v>
      </c>
      <c r="E1364" s="6">
        <v>1363</v>
      </c>
      <c r="G1364" s="9" t="s">
        <v>74</v>
      </c>
      <c r="H1364" s="10" t="s">
        <v>1565</v>
      </c>
      <c r="I1364" s="11" t="s">
        <v>3448</v>
      </c>
      <c r="J1364" s="30" t="s">
        <v>3449</v>
      </c>
      <c r="K1364" s="11" t="str">
        <f>CONCATENATE(Table3[[#This Row],[Type]]," "&amp;TEXT(Table3[[#This Row],[Diameter]],".0000")&amp;""," "&amp;Table3[[#This Row],[NumFlutes]]&amp;"FL")</f>
        <v>EM .0470 4FL</v>
      </c>
      <c r="M1364" s="13">
        <v>4.7E-2</v>
      </c>
      <c r="N1364" s="13">
        <v>0.125</v>
      </c>
      <c r="O1364" s="6">
        <v>4.7E-2</v>
      </c>
      <c r="P1364" s="6">
        <v>0.29099999999999998</v>
      </c>
      <c r="Q1364" s="6">
        <v>0.53700000000000003</v>
      </c>
      <c r="R1364" s="14">
        <f>IF(Table3[[#This Row],[ShoulderLenEnd]]="",0,90-(DEGREES(ATAN((Q1364-P1364)/((N1364-O1364)/2)))))</f>
        <v>9.0085037420251552</v>
      </c>
      <c r="S1364" s="15">
        <v>0.55000000000000004</v>
      </c>
      <c r="T1364" s="6">
        <v>4</v>
      </c>
      <c r="U1364" s="6">
        <v>2.5</v>
      </c>
      <c r="V1364" s="6">
        <v>0.25</v>
      </c>
      <c r="AE1364" s="6" t="s">
        <v>44</v>
      </c>
      <c r="AF1364" s="6" t="s">
        <v>73</v>
      </c>
      <c r="AG1364" s="6" t="s">
        <v>66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0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5" spans="1:62" x14ac:dyDescent="0.25">
      <c r="A1365" s="6">
        <v>1</v>
      </c>
      <c r="B1365" s="6" t="s">
        <v>1565</v>
      </c>
      <c r="C1365" s="6" t="s">
        <v>3444</v>
      </c>
      <c r="E1365" s="6">
        <v>1364</v>
      </c>
      <c r="G1365" s="9" t="s">
        <v>74</v>
      </c>
      <c r="H1365" s="10" t="s">
        <v>3447</v>
      </c>
      <c r="I1365" s="11" t="s">
        <v>3450</v>
      </c>
      <c r="J1365" s="12">
        <v>1234567</v>
      </c>
      <c r="K1365" s="11" t="str">
        <f>CONCATENATE(Table3[[#This Row],[Type]]," "&amp;TEXT(Table3[[#This Row],[Diameter]],".0000")&amp;""," "&amp;Table3[[#This Row],[NumFlutes]]&amp;"FL")</f>
        <v>MT .0625 1FL</v>
      </c>
      <c r="M1365" s="13">
        <v>6.25E-2</v>
      </c>
      <c r="N1365" s="13">
        <v>6.25E-2</v>
      </c>
      <c r="O1365" s="6">
        <v>6.25E-2</v>
      </c>
      <c r="P1365" s="6">
        <v>0.5</v>
      </c>
      <c r="R1365" s="14">
        <v>0</v>
      </c>
      <c r="S1365" s="15">
        <v>1.37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1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59</v>
      </c>
      <c r="C1366" s="6" t="s">
        <v>59</v>
      </c>
      <c r="E1366" s="6">
        <v>1365</v>
      </c>
      <c r="G1366" s="9" t="s">
        <v>74</v>
      </c>
      <c r="H1366" s="10" t="s">
        <v>59</v>
      </c>
      <c r="I1366" s="11" t="s">
        <v>3452</v>
      </c>
      <c r="J1366" s="12">
        <v>29847</v>
      </c>
      <c r="K1366" s="11" t="str">
        <f>CONCATENATE(Table3[[#This Row],[Type]]," "&amp;TEXT(Table3[[#This Row],[Diameter]],".0000")&amp;""," "&amp;Table3[[#This Row],[NumFlutes]]&amp;"FL")</f>
        <v>BA .0470 2FL</v>
      </c>
      <c r="M1366" s="13">
        <v>4.7E-2</v>
      </c>
      <c r="N1366" s="13">
        <v>0.125</v>
      </c>
      <c r="O1366" s="6">
        <v>5.7000000000000002E-2</v>
      </c>
      <c r="P1366" s="6">
        <v>0.15</v>
      </c>
      <c r="Q1366" s="6">
        <v>0.52500000000000002</v>
      </c>
      <c r="R1366" s="14">
        <f>IF(Table3[[#This Row],[ShoulderLenEnd]]="",0,90-(DEGREES(ATAN((Q1366-P1366)/((N1366-O1366)/2)))))</f>
        <v>5.1806525724597492</v>
      </c>
      <c r="S1366" s="15">
        <v>0.53</v>
      </c>
      <c r="T1366" s="6">
        <v>2</v>
      </c>
      <c r="U1366" s="6">
        <v>2.5</v>
      </c>
      <c r="V1366" s="6">
        <v>7.0999999999999994E-2</v>
      </c>
      <c r="AE1366" s="6" t="s">
        <v>44</v>
      </c>
      <c r="AF1366" s="6" t="s">
        <v>62</v>
      </c>
      <c r="AG1366" s="6" t="s">
        <v>66</v>
      </c>
      <c r="AH1366" s="6" t="s">
        <v>3451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0</v>
      </c>
    </row>
    <row r="1367" spans="1:62" x14ac:dyDescent="0.25">
      <c r="A1367" s="6">
        <v>1</v>
      </c>
      <c r="B1367" s="6" t="s">
        <v>529</v>
      </c>
      <c r="D1367" s="6" t="s">
        <v>529</v>
      </c>
      <c r="E1367" s="6">
        <v>1366</v>
      </c>
      <c r="G1367" s="9" t="s">
        <v>74</v>
      </c>
      <c r="H1367" s="10" t="s">
        <v>528</v>
      </c>
      <c r="I1367" s="11" t="s">
        <v>3453</v>
      </c>
      <c r="J1367" s="12">
        <v>1040000</v>
      </c>
      <c r="K1367" s="11" t="str">
        <f>CONCATENATE(Table3[[#This Row],[Type]]," "&amp;TEXT(Table3[[#This Row],[Diameter]],".0000")&amp;""," "&amp;Table3[[#This Row],[NumFlutes]]&amp;"FL")</f>
        <v>CT .0475 1FL</v>
      </c>
      <c r="L1367" s="17" t="s">
        <v>3454</v>
      </c>
      <c r="M1367" s="13">
        <v>4.7500000000000001E-2</v>
      </c>
      <c r="N1367" s="13">
        <v>0.14000000000000001</v>
      </c>
      <c r="O1367" s="6">
        <v>5.8599999999999999E-2</v>
      </c>
      <c r="P1367" s="6">
        <v>0.317</v>
      </c>
      <c r="Q1367" s="6">
        <v>0.50539999999999996</v>
      </c>
      <c r="R1367" s="14">
        <f>IF(Table3[[#This Row],[ShoulderLenEnd]]="",0,90-(DEGREES(ATAN((Q1367-P1367)/((N1367-O1367)/2)))))</f>
        <v>12.190260335217687</v>
      </c>
      <c r="S1367" s="15">
        <v>0.51500000000000001</v>
      </c>
      <c r="T1367" s="6">
        <v>1</v>
      </c>
      <c r="U1367" s="6">
        <v>1.72</v>
      </c>
      <c r="V1367" s="6">
        <v>0.26900000000000002</v>
      </c>
      <c r="X1367" s="13">
        <v>1.11E-2</v>
      </c>
      <c r="Y1367" s="6" t="s">
        <v>535</v>
      </c>
      <c r="AB1367" s="6">
        <v>0</v>
      </c>
      <c r="AC1367" s="6">
        <v>4.5999999999999999E-2</v>
      </c>
      <c r="AE1367" s="6" t="s">
        <v>49</v>
      </c>
      <c r="AF1367" s="6" t="s">
        <v>62</v>
      </c>
      <c r="AG1367" s="6" t="s">
        <v>90</v>
      </c>
      <c r="AI1367" s="6">
        <v>0</v>
      </c>
      <c r="AJ1367" s="6">
        <v>1</v>
      </c>
      <c r="AK1367" s="6">
        <v>1</v>
      </c>
      <c r="AL1367" s="6">
        <v>1</v>
      </c>
      <c r="AM1367" s="6">
        <v>1</v>
      </c>
      <c r="AN1367" s="6">
        <v>1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0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2193</v>
      </c>
      <c r="D1368" s="6" t="s">
        <v>2193</v>
      </c>
      <c r="E1368" s="6">
        <v>1367</v>
      </c>
      <c r="G1368" s="9" t="s">
        <v>74</v>
      </c>
      <c r="H1368" s="10" t="s">
        <v>2193</v>
      </c>
      <c r="I1368" s="11" t="s">
        <v>3455</v>
      </c>
      <c r="J1368" s="30" t="s">
        <v>3456</v>
      </c>
      <c r="K1368" s="11" t="str">
        <f>CONCATENATE(Table3[[#This Row],[Type]]," "&amp;TEXT(Table3[[#This Row],[Diameter]],".0000")&amp;""," "&amp;Table3[[#This Row],[NumFlutes]]&amp;"FL")</f>
        <v>SD .1250 2FL</v>
      </c>
      <c r="M1368" s="13">
        <v>0.125</v>
      </c>
      <c r="N1368" s="13">
        <v>0.125</v>
      </c>
      <c r="O1368" s="6">
        <v>0.125</v>
      </c>
      <c r="P1368" s="6">
        <v>0.40500000000000003</v>
      </c>
      <c r="R1368" s="14">
        <f>IF(Table3[[#This Row],[ShoulderLenEnd]]="",0,90-(DEGREES(ATAN((Q1368-P1368)/((N1368-O1368)/2)))))</f>
        <v>0</v>
      </c>
      <c r="S1368" s="15">
        <v>0.40500000000000003</v>
      </c>
      <c r="T1368" s="6">
        <v>2</v>
      </c>
      <c r="U1368" s="6">
        <v>1.5</v>
      </c>
      <c r="V1368" s="6">
        <v>0.2</v>
      </c>
      <c r="Z1368" s="6">
        <v>140</v>
      </c>
      <c r="AA1368" s="13">
        <f>IF(Z1368 &lt; 1, "", (M1368/2)/TAN(RADIANS(Z1368/2)))</f>
        <v>2.2748139641637653E-2</v>
      </c>
      <c r="AE1368" s="6" t="s">
        <v>44</v>
      </c>
      <c r="AF1368" s="6" t="s">
        <v>73</v>
      </c>
      <c r="AG1368" s="6" t="s">
        <v>66</v>
      </c>
      <c r="AI1368" s="6">
        <v>0</v>
      </c>
      <c r="AJ1368" s="6">
        <v>0</v>
      </c>
      <c r="AK1368" s="6">
        <v>1</v>
      </c>
      <c r="AL1368" s="6">
        <v>0</v>
      </c>
      <c r="AM1368" s="6">
        <v>0</v>
      </c>
      <c r="AN1368" s="6">
        <v>1</v>
      </c>
      <c r="AO1368" s="6">
        <v>0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149</v>
      </c>
      <c r="D1369" s="6" t="s">
        <v>149</v>
      </c>
      <c r="E1369" s="6">
        <v>1368</v>
      </c>
      <c r="G1369" s="9" t="s">
        <v>74</v>
      </c>
      <c r="H1369" s="10" t="s">
        <v>150</v>
      </c>
      <c r="I1369" s="11" t="s">
        <v>3457</v>
      </c>
      <c r="J1369" t="s">
        <v>3458</v>
      </c>
      <c r="K1369" s="11" t="str">
        <f>CONCATENATE(Table3[[#This Row],[Type]]," "&amp;TEXT(Table3[[#This Row],[Diameter]],".0000")&amp;""," "&amp;Table3[[#This Row],[NumFlutes]]&amp;"FL")</f>
        <v>CD .0077 2FL</v>
      </c>
      <c r="M1369" s="13">
        <v>7.7000000000000002E-3</v>
      </c>
      <c r="N1369" s="13">
        <v>0.125</v>
      </c>
      <c r="O1369" s="6">
        <v>7.7000000000000002E-3</v>
      </c>
      <c r="P1369" s="6">
        <v>0.82499999999999996</v>
      </c>
      <c r="R1369" s="14">
        <f>IF(Table3[[#This Row],[ShoulderLenEnd]]="",0,90-(DEGREES(ATAN((Q1369-P1369)/((N1369-O1369)/2)))))</f>
        <v>0</v>
      </c>
      <c r="S1369" s="15">
        <v>0.8</v>
      </c>
      <c r="T1369" s="6">
        <v>2</v>
      </c>
      <c r="U1369" s="6">
        <v>1.5</v>
      </c>
      <c r="V1369" s="6">
        <v>0.14000000000000001</v>
      </c>
      <c r="Z1369" s="6">
        <v>120</v>
      </c>
      <c r="AA1369" s="13">
        <f>IF(Z1369 &lt; 1, "", (M1369/2)/TAN(RADIANS(Z1369/2)))</f>
        <v>2.2227985363800599E-3</v>
      </c>
      <c r="AE1369" s="6" t="s">
        <v>44</v>
      </c>
      <c r="AF1369" s="6" t="s">
        <v>62</v>
      </c>
      <c r="AG1369" s="6" t="s">
        <v>152</v>
      </c>
      <c r="AH1369" s="6" t="s">
        <v>153</v>
      </c>
      <c r="AI1369" s="6">
        <v>0</v>
      </c>
      <c r="AJ1369" s="6">
        <v>1</v>
      </c>
      <c r="AK1369" s="6">
        <v>0</v>
      </c>
      <c r="AL1369" s="6">
        <v>1</v>
      </c>
      <c r="AM1369" s="6">
        <v>1</v>
      </c>
      <c r="AN1369" s="6">
        <v>1</v>
      </c>
      <c r="AO1369" s="6">
        <v>1</v>
      </c>
      <c r="AP1369" s="6">
        <v>1</v>
      </c>
      <c r="AQ1369" s="6" t="s">
        <v>3459</v>
      </c>
      <c r="AR1369" s="6">
        <v>0</v>
      </c>
      <c r="AS1369" s="6">
        <v>0</v>
      </c>
      <c r="AT1369" s="6">
        <v>0</v>
      </c>
      <c r="AU1369" s="6">
        <v>0</v>
      </c>
      <c r="AV1369" s="6">
        <v>0</v>
      </c>
      <c r="AW1369" s="6">
        <v>0</v>
      </c>
      <c r="AX1369" s="6">
        <v>0</v>
      </c>
      <c r="AY1369" s="6">
        <v>0</v>
      </c>
      <c r="AZ1369" s="6">
        <v>1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1565</v>
      </c>
      <c r="C1370" s="6" t="s">
        <v>1565</v>
      </c>
      <c r="E1370" s="6">
        <v>1369</v>
      </c>
      <c r="G1370" s="9" t="s">
        <v>74</v>
      </c>
      <c r="H1370" s="10" t="s">
        <v>1565</v>
      </c>
      <c r="I1370" s="11" t="s">
        <v>3462</v>
      </c>
      <c r="J1370" s="12">
        <v>956820</v>
      </c>
      <c r="K1370" s="11" t="str">
        <f>CONCATENATE(Table3[[#This Row],[Type]]," "&amp;TEXT(Table3[[#This Row],[Diameter]],".0000")&amp;""," "&amp;Table3[[#This Row],[NumFlutes]]&amp;"FL")</f>
        <v>EM .0200 4FL</v>
      </c>
      <c r="M1370" s="13">
        <v>0.02</v>
      </c>
      <c r="N1370" s="13">
        <v>0.125</v>
      </c>
      <c r="O1370" s="6">
        <v>0.02</v>
      </c>
      <c r="P1370" s="6">
        <v>0.10299999999999999</v>
      </c>
      <c r="Q1370" s="6">
        <v>0.35499999999999998</v>
      </c>
      <c r="R1370" s="14">
        <f>IF(Table3[[#This Row],[ShoulderLenEnd]]="",0,90-(DEGREES(ATAN((Q1370-P1370)/((N1370-O1370)/2)))))</f>
        <v>11.768288932020639</v>
      </c>
      <c r="S1370" s="15">
        <v>0.38</v>
      </c>
      <c r="T1370" s="6">
        <v>4</v>
      </c>
      <c r="U1370" s="6">
        <v>1.5</v>
      </c>
      <c r="V1370" s="6">
        <v>0.06</v>
      </c>
      <c r="AE1370" s="6" t="s">
        <v>44</v>
      </c>
      <c r="AF1370" s="6" t="s">
        <v>62</v>
      </c>
      <c r="AG1370" s="6" t="s">
        <v>66</v>
      </c>
      <c r="AI1370" s="6">
        <v>0</v>
      </c>
      <c r="AJ1370" s="6">
        <v>1</v>
      </c>
      <c r="AK1370" s="6">
        <v>1</v>
      </c>
      <c r="AL1370" s="6">
        <v>0</v>
      </c>
      <c r="AM1370" s="6">
        <v>1</v>
      </c>
      <c r="AN1370" s="6">
        <v>1</v>
      </c>
      <c r="AO1370" s="6">
        <v>1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1565</v>
      </c>
      <c r="C1371" s="6" t="s">
        <v>1565</v>
      </c>
      <c r="E1371" s="6">
        <v>1370</v>
      </c>
      <c r="G1371" s="9" t="s">
        <v>74</v>
      </c>
      <c r="H1371" s="10" t="s">
        <v>1565</v>
      </c>
      <c r="I1371" s="11" t="s">
        <v>3463</v>
      </c>
      <c r="J1371" s="30" t="s">
        <v>3464</v>
      </c>
      <c r="K1371" s="11" t="str">
        <f>CONCATENATE(Table3[[#This Row],[Type]]," "&amp;TEXT(Table3[[#This Row],[Diameter]],".0000")&amp;""," "&amp;Table3[[#This Row],[NumFlutes]]&amp;"FL")</f>
        <v>EM .0200 4FL</v>
      </c>
      <c r="M1371" s="13">
        <v>0.02</v>
      </c>
      <c r="N1371" s="13">
        <v>0.125</v>
      </c>
      <c r="O1371" s="6">
        <v>0.02</v>
      </c>
      <c r="P1371" s="6">
        <v>0.10299999999999999</v>
      </c>
      <c r="Q1371" s="6">
        <v>0.35499999999999998</v>
      </c>
      <c r="R1371" s="14">
        <f>IF(Table3[[#This Row],[ShoulderLenEnd]]="",0,90-(DEGREES(ATAN((Q1370-P1370)/((N1370-O1370)/2)))))</f>
        <v>11.768288932020639</v>
      </c>
      <c r="S1371" s="15">
        <v>0.38</v>
      </c>
      <c r="T1371" s="6">
        <v>4</v>
      </c>
      <c r="U1371" s="6">
        <v>1.5</v>
      </c>
      <c r="V1371" s="6">
        <v>0.06</v>
      </c>
      <c r="AE1371" s="6" t="s">
        <v>44</v>
      </c>
      <c r="AF1371" s="6" t="s">
        <v>432</v>
      </c>
      <c r="AG1371" s="6" t="s">
        <v>66</v>
      </c>
      <c r="AI1371" s="6">
        <v>0</v>
      </c>
      <c r="AJ1371" s="6">
        <v>1</v>
      </c>
      <c r="AK1371" s="6">
        <v>1</v>
      </c>
      <c r="AL1371" s="6">
        <v>0</v>
      </c>
      <c r="AM1371" s="6">
        <v>1</v>
      </c>
      <c r="AN1371" s="6">
        <v>1</v>
      </c>
      <c r="AO1371" s="6">
        <v>1</v>
      </c>
      <c r="AP1371" s="6">
        <v>1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120</v>
      </c>
      <c r="C1372" s="6" t="s">
        <v>120</v>
      </c>
      <c r="E1372" s="6">
        <v>1371</v>
      </c>
      <c r="G1372" s="9" t="s">
        <v>74</v>
      </c>
      <c r="H1372" s="10" t="s">
        <v>120</v>
      </c>
      <c r="I1372" s="11" t="s">
        <v>3465</v>
      </c>
      <c r="J1372" s="12" t="s">
        <v>3466</v>
      </c>
      <c r="K1372" s="11" t="str">
        <f>CONCATENATE(Table3[[#This Row],[Type]]," "&amp;TEXT(Table3[[#This Row],[Diameter]],".0000")&amp;""," "&amp;Table3[[#This Row],[NumFlutes]]&amp;"FL")</f>
        <v>BU .3750 4FL</v>
      </c>
      <c r="M1372" s="13">
        <v>0.375</v>
      </c>
      <c r="N1372" s="13">
        <v>0.375</v>
      </c>
      <c r="O1372" s="6">
        <v>0.375</v>
      </c>
      <c r="P1372" s="6">
        <v>0.75</v>
      </c>
      <c r="R1372" s="14">
        <f>IF(Table3[[#This Row],[ShoulderLenEnd]]="",0,90-(DEGREES(ATAN((Q1371-P1371)/((N1371-O1371)/2)))))</f>
        <v>0</v>
      </c>
      <c r="S1372" s="15">
        <v>0.8</v>
      </c>
      <c r="T1372" s="6">
        <v>4</v>
      </c>
      <c r="U1372" s="6">
        <v>2.5</v>
      </c>
      <c r="V1372" s="6">
        <v>0.56999999999999995</v>
      </c>
      <c r="W1372" s="6">
        <v>0.03</v>
      </c>
      <c r="AE1372" s="6" t="s">
        <v>44</v>
      </c>
      <c r="AF1372" s="6" t="s">
        <v>432</v>
      </c>
      <c r="AG1372" s="6" t="s">
        <v>66</v>
      </c>
      <c r="AI1372" s="6">
        <v>0</v>
      </c>
      <c r="AJ1372" s="6">
        <v>1</v>
      </c>
      <c r="AK1372" s="6">
        <v>0</v>
      </c>
      <c r="AL1372" s="6">
        <v>0</v>
      </c>
      <c r="AM1372" s="6">
        <v>0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120</v>
      </c>
      <c r="C1373" s="6" t="s">
        <v>120</v>
      </c>
      <c r="E1373" s="6">
        <v>1372</v>
      </c>
      <c r="G1373" s="9" t="s">
        <v>74</v>
      </c>
      <c r="H1373" s="10" t="s">
        <v>120</v>
      </c>
      <c r="I1373" s="11" t="s">
        <v>3467</v>
      </c>
      <c r="J1373" s="12">
        <v>72890</v>
      </c>
      <c r="K1373" s="11" t="str">
        <f>CONCATENATE(Table3[[#This Row],[Type]]," "&amp;TEXT(Table3[[#This Row],[Diameter]],".0000")&amp;""," "&amp;Table3[[#This Row],[NumFlutes]]&amp;"FL")</f>
        <v>BU .3750 4FL</v>
      </c>
      <c r="M1373" s="13">
        <v>0.375</v>
      </c>
      <c r="N1373" s="13">
        <v>0.375</v>
      </c>
      <c r="O1373" s="6">
        <v>0.375</v>
      </c>
      <c r="P1373" s="6">
        <v>1.25</v>
      </c>
      <c r="R1373" s="14">
        <f>IF(Table3[[#This Row],[ShoulderLenEnd]]="",0,90-(DEGREES(ATAN((Q1372-P1372)/((N1372-O1372)/2)))))</f>
        <v>0</v>
      </c>
      <c r="S1373" s="15">
        <v>1.3</v>
      </c>
      <c r="T1373" s="6">
        <v>4</v>
      </c>
      <c r="U1373" s="6">
        <v>2.5</v>
      </c>
      <c r="V1373" s="6">
        <v>1</v>
      </c>
      <c r="W1373" s="6">
        <v>0.09</v>
      </c>
      <c r="AE1373" s="6" t="s">
        <v>44</v>
      </c>
      <c r="AF1373" s="6" t="s">
        <v>62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0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1373</v>
      </c>
      <c r="G1374" s="9" t="s">
        <v>74</v>
      </c>
      <c r="H1374" s="10" t="s">
        <v>120</v>
      </c>
      <c r="I1374" s="11" t="s">
        <v>3468</v>
      </c>
      <c r="J1374" s="12">
        <v>915230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62</v>
      </c>
      <c r="AG1374" s="6" t="s">
        <v>66</v>
      </c>
      <c r="AI1374" s="6">
        <v>0</v>
      </c>
      <c r="AJ1374" s="6">
        <v>1</v>
      </c>
      <c r="AK1374" s="6">
        <v>1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1</v>
      </c>
      <c r="BA1374" s="6">
        <v>0</v>
      </c>
      <c r="BB1374" s="6">
        <v>0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1374</v>
      </c>
      <c r="G1375" s="9" t="s">
        <v>74</v>
      </c>
      <c r="H1375" s="10" t="s">
        <v>120</v>
      </c>
      <c r="I1375" s="11" t="s">
        <v>3469</v>
      </c>
      <c r="J1375" s="12">
        <v>36260</v>
      </c>
      <c r="K1375" s="11" t="str">
        <f>CONCATENATE(Table3[[#This Row],[Type]]," "&amp;TEXT(Table3[[#This Row],[Diameter]],".0000")&amp;""," "&amp;Table3[[#This Row],[NumFlutes]]&amp;"FL")</f>
        <v>BU .2500 4FL</v>
      </c>
      <c r="M1375" s="13">
        <v>0.25</v>
      </c>
      <c r="N1375" s="13">
        <v>0.25</v>
      </c>
      <c r="O1375" s="6">
        <v>0.25</v>
      </c>
      <c r="P1375" s="6">
        <v>0.9</v>
      </c>
      <c r="R1375" s="14">
        <f>IF(Table3[[#This Row],[ShoulderLenEnd]]="",0,90-(DEGREES(ATAN((Q1374-P1374)/((N1374-O1374)/2)))))</f>
        <v>0</v>
      </c>
      <c r="S1375" s="15">
        <v>0.96</v>
      </c>
      <c r="T1375" s="6">
        <v>4</v>
      </c>
      <c r="U1375" s="6">
        <v>2.5</v>
      </c>
      <c r="V1375" s="6">
        <v>0.75</v>
      </c>
      <c r="W1375" s="6">
        <v>0.06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1375</v>
      </c>
      <c r="G1376" s="9" t="s">
        <v>74</v>
      </c>
      <c r="H1376" s="10" t="s">
        <v>120</v>
      </c>
      <c r="I1376" s="11" t="s">
        <v>3470</v>
      </c>
      <c r="J1376" s="12" t="s">
        <v>3471</v>
      </c>
      <c r="K1376" s="11" t="str">
        <f>CONCATENATE(Table3[[#This Row],[Type]]," "&amp;TEXT(Table3[[#This Row],[Diameter]],".0000")&amp;""," "&amp;Table3[[#This Row],[NumFlutes]]&amp;"FL")</f>
        <v>BU .2500 2FL</v>
      </c>
      <c r="M1376" s="13">
        <v>0.25</v>
      </c>
      <c r="N1376" s="13">
        <v>0.25</v>
      </c>
      <c r="O1376" s="6">
        <v>0.25</v>
      </c>
      <c r="P1376" s="6">
        <v>1.2</v>
      </c>
      <c r="R1376" s="14">
        <f>IF(Table3[[#This Row],[ShoulderLenEnd]]="",0,90-(DEGREES(ATAN((Q1375-P1375)/((N1375-O1375)/2)))))</f>
        <v>0</v>
      </c>
      <c r="S1376" s="15">
        <v>1.3</v>
      </c>
      <c r="T1376" s="6">
        <v>2</v>
      </c>
      <c r="U1376" s="6">
        <v>2.5</v>
      </c>
      <c r="V1376" s="6">
        <v>0.75</v>
      </c>
      <c r="W1376" s="6">
        <v>0.06</v>
      </c>
      <c r="AE1376" s="6" t="s">
        <v>44</v>
      </c>
      <c r="AF1376" s="6" t="s">
        <v>432</v>
      </c>
      <c r="AG1376" s="6" t="s">
        <v>66</v>
      </c>
      <c r="AI1376" s="6">
        <v>0</v>
      </c>
      <c r="AJ1376" s="6">
        <v>1</v>
      </c>
      <c r="AK1376" s="6">
        <v>0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1376</v>
      </c>
      <c r="G1377" s="9" t="s">
        <v>74</v>
      </c>
      <c r="H1377" s="10" t="s">
        <v>120</v>
      </c>
      <c r="I1377" s="11" t="s">
        <v>3472</v>
      </c>
      <c r="J1377" s="12">
        <v>941130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0.5</v>
      </c>
      <c r="R1377" s="14">
        <f>IF(Table3[[#This Row],[ShoulderLenEnd]]="",0,90-(DEGREES(ATAN((Q1376-P1376)/((N1376-O1376)/2)))))</f>
        <v>0</v>
      </c>
      <c r="S1377" s="15">
        <v>0.6</v>
      </c>
      <c r="T1377" s="6">
        <v>4</v>
      </c>
      <c r="U1377" s="6">
        <v>2.5</v>
      </c>
      <c r="V1377" s="6">
        <v>0.375</v>
      </c>
      <c r="W1377" s="6">
        <v>0.03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1377</v>
      </c>
      <c r="G1378" s="9" t="s">
        <v>74</v>
      </c>
      <c r="H1378" s="10" t="s">
        <v>120</v>
      </c>
      <c r="I1378" s="11" t="s">
        <v>3473</v>
      </c>
      <c r="J1378" s="12" t="s">
        <v>3474</v>
      </c>
      <c r="K1378" s="11" t="str">
        <f>CONCATENATE(Table3[[#This Row],[Type]]," "&amp;TEXT(Table3[[#This Row],[Diameter]],".0000")&amp;""," "&amp;Table3[[#This Row],[NumFlutes]]&amp;"FL")</f>
        <v>BU .2500 4FL</v>
      </c>
      <c r="M1378" s="13">
        <v>0.25</v>
      </c>
      <c r="N1378" s="13">
        <v>0.25</v>
      </c>
      <c r="O1378" s="6">
        <v>0.25</v>
      </c>
      <c r="P1378" s="6">
        <v>0.5</v>
      </c>
      <c r="R1378" s="14">
        <f>IF(Table3[[#This Row],[ShoulderLenEnd]]="",0,90-(DEGREES(ATAN((Q1377-P1377)/((N1377-O1377)/2)))))</f>
        <v>0</v>
      </c>
      <c r="S1378" s="15">
        <v>0.6</v>
      </c>
      <c r="T1378" s="6">
        <v>4</v>
      </c>
      <c r="U1378" s="6">
        <v>2.5</v>
      </c>
      <c r="V1378" s="6">
        <v>0.375</v>
      </c>
      <c r="W1378" s="6">
        <v>0.03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1378</v>
      </c>
      <c r="G1379" s="9" t="s">
        <v>74</v>
      </c>
      <c r="H1379" s="10" t="s">
        <v>120</v>
      </c>
      <c r="I1379" s="11" t="s">
        <v>3475</v>
      </c>
      <c r="J1379" s="12">
        <v>941110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0.01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149</v>
      </c>
      <c r="D1380" s="6" t="s">
        <v>149</v>
      </c>
      <c r="E1380" s="6">
        <v>1379</v>
      </c>
      <c r="G1380" s="9" t="s">
        <v>74</v>
      </c>
      <c r="H1380" s="10" t="s">
        <v>801</v>
      </c>
      <c r="I1380" s="11" t="s">
        <v>3476</v>
      </c>
      <c r="J1380" s="30" t="s">
        <v>3478</v>
      </c>
      <c r="K1380" s="11" t="str">
        <f>CONCATENATE(Table3[[#This Row],[Type]]," "&amp;TEXT(Table3[[#This Row],[Diameter]],".0000")&amp;""," "&amp;Table3[[#This Row],[NumFlutes]]&amp;"FL")</f>
        <v>DJ .0313 2FL</v>
      </c>
      <c r="M1380" s="13">
        <v>3.125E-2</v>
      </c>
      <c r="N1380" s="13">
        <v>3.125E-2</v>
      </c>
      <c r="O1380" s="6">
        <v>3.125E-2</v>
      </c>
      <c r="P1380" s="6">
        <v>0.5</v>
      </c>
      <c r="R1380" s="14">
        <f>IF(Table3[[#This Row],[ShoulderLenEnd]]="",0,90-(DEGREES(ATAN((Q1380-P1380)/((N1380-O1380)/2)))))</f>
        <v>0</v>
      </c>
      <c r="S1380" s="15">
        <v>0.55500000000000005</v>
      </c>
      <c r="T1380" s="6">
        <v>2</v>
      </c>
      <c r="U1380" s="6">
        <v>1.375</v>
      </c>
      <c r="V1380" s="6">
        <v>0.47</v>
      </c>
      <c r="Z1380" s="6">
        <v>135</v>
      </c>
      <c r="AA1380" s="13">
        <f>IF(Z1380 &lt; 1, "", (M1380/2)/TAN(RADIANS(Z1380/2)))</f>
        <v>6.4720869120796108E-3</v>
      </c>
      <c r="AE1380" s="6" t="s">
        <v>471</v>
      </c>
      <c r="AF1380" s="6" t="s">
        <v>62</v>
      </c>
      <c r="AG1380" s="6" t="s">
        <v>2388</v>
      </c>
      <c r="AI1380" s="6">
        <v>0</v>
      </c>
      <c r="AJ1380" s="6">
        <v>1</v>
      </c>
      <c r="AK1380" s="6">
        <v>1</v>
      </c>
      <c r="AL1380" s="6">
        <v>1</v>
      </c>
      <c r="AM1380" s="6">
        <v>1</v>
      </c>
      <c r="AN1380" s="6">
        <v>1</v>
      </c>
      <c r="AO1380" s="6">
        <v>0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1</v>
      </c>
      <c r="AW1380" s="6">
        <v>0</v>
      </c>
      <c r="AX1380" s="6">
        <v>0</v>
      </c>
      <c r="AY1380" s="6">
        <v>0</v>
      </c>
      <c r="AZ1380" s="6">
        <v>0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149</v>
      </c>
      <c r="D1381" s="6" t="s">
        <v>149</v>
      </c>
      <c r="E1381" s="6">
        <v>1380</v>
      </c>
      <c r="G1381" s="9" t="s">
        <v>74</v>
      </c>
      <c r="H1381" s="10" t="s">
        <v>150</v>
      </c>
      <c r="I1381" s="11" t="s">
        <v>3484</v>
      </c>
      <c r="J1381" s="30" t="s">
        <v>3485</v>
      </c>
      <c r="K1381" s="11" t="str">
        <f>CONCATENATE(Table3[[#This Row],[Type]]," "&amp;TEXT(Table3[[#This Row],[Diameter]],".0000")&amp;""," "&amp;Table3[[#This Row],[NumFlutes]]&amp;"FL")</f>
        <v>CD .0160 2FL</v>
      </c>
      <c r="M1381" s="13">
        <v>1.6E-2</v>
      </c>
      <c r="N1381" s="13">
        <v>0.125</v>
      </c>
      <c r="O1381" s="6">
        <v>1.6E-2</v>
      </c>
      <c r="P1381" s="6">
        <v>0.82499999999999996</v>
      </c>
      <c r="R1381" s="14">
        <f>IF(Table3[[#This Row],[ShoulderLenEnd]]="",0,90-(DEGREES(ATAN((Q1381-P1381)/((N1381-O1381)/2)))))</f>
        <v>0</v>
      </c>
      <c r="S1381" s="15">
        <v>0.8</v>
      </c>
      <c r="T1381" s="6">
        <v>2</v>
      </c>
      <c r="U1381" s="6">
        <v>1.5</v>
      </c>
      <c r="V1381" s="6">
        <v>0.22</v>
      </c>
      <c r="Z1381" s="6">
        <v>130</v>
      </c>
      <c r="AA1381" s="13">
        <f>IF(Z1381 &lt; 1, "", (M1381/2)/TAN(RADIANS(Z1381/2)))</f>
        <v>3.7304612652399888E-3</v>
      </c>
      <c r="AE1381" s="6" t="s">
        <v>44</v>
      </c>
      <c r="AF1381" s="6" t="s">
        <v>62</v>
      </c>
      <c r="AG1381" s="6" t="s">
        <v>3385</v>
      </c>
      <c r="AH1381" s="6" t="s">
        <v>153</v>
      </c>
      <c r="AI1381" s="6">
        <v>0</v>
      </c>
      <c r="AJ1381" s="6">
        <v>1</v>
      </c>
      <c r="AK1381" s="6">
        <v>0</v>
      </c>
      <c r="AL1381" s="6">
        <v>1</v>
      </c>
      <c r="AM1381" s="6">
        <v>1</v>
      </c>
      <c r="AN1381" s="6">
        <v>1</v>
      </c>
      <c r="AO1381" s="6">
        <v>1</v>
      </c>
      <c r="AP1381" s="6">
        <v>1</v>
      </c>
      <c r="AQ1381" s="6" t="s">
        <v>3479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1554</v>
      </c>
      <c r="C1382" s="6" t="s">
        <v>1554</v>
      </c>
      <c r="E1382" s="6">
        <v>1381</v>
      </c>
      <c r="G1382" s="9" t="s">
        <v>74</v>
      </c>
      <c r="H1382" s="10" t="s">
        <v>1554</v>
      </c>
      <c r="K1382" s="11" t="str">
        <f>CONCATENATE(Table3[[#This Row],[Type]]," "&amp;TEXT(Table3[[#This Row],[Diameter]],".0000")&amp;""," "&amp;Table3[[#This Row],[NumFlutes]]&amp;"FL")</f>
        <v>DO .0000 FL</v>
      </c>
      <c r="R1382" s="14">
        <f>IF(Table3[[#This Row],[ShoulderLenEnd]]="",0,90-(DEGREES(ATAN((Q1382-P1382)/((N1382-O1382)/2)))))</f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2211</v>
      </c>
      <c r="C1383" s="6" t="s">
        <v>1873</v>
      </c>
      <c r="E1383" s="6">
        <v>1382</v>
      </c>
      <c r="G1383" s="9" t="s">
        <v>74</v>
      </c>
      <c r="H1383" s="10" t="s">
        <v>2211</v>
      </c>
      <c r="I1383" s="11" t="s">
        <v>3488</v>
      </c>
      <c r="J1383" s="12" t="s">
        <v>3489</v>
      </c>
      <c r="K1383" s="11" t="str">
        <f>CONCATENATE(Table3[[#This Row],[Type]]," "&amp;TEXT(Table3[[#This Row],[Diameter]],".0000")&amp;""," "&amp;Table3[[#This Row],[NumFlutes]]&amp;"FL")</f>
        <v>SS 3.0000 30FL</v>
      </c>
      <c r="M1383" s="13">
        <v>3</v>
      </c>
      <c r="N1383" s="13">
        <v>0.75</v>
      </c>
      <c r="O1383" s="6">
        <v>1.492</v>
      </c>
      <c r="P1383" s="6">
        <v>1.26</v>
      </c>
      <c r="Q1383" s="6">
        <v>1.625</v>
      </c>
      <c r="R1383" s="14">
        <f>IF(Table3[[#This Row],[ShoulderLenEnd]]="",0,90-(DEGREES(ATAN((Q1383-P1383)/((N1383-O1383)/2)))))</f>
        <v>134.53292518768581</v>
      </c>
      <c r="S1383" s="15">
        <v>1.8380000000000001</v>
      </c>
      <c r="T1383" s="6">
        <v>30</v>
      </c>
      <c r="U1383" s="6">
        <v>4</v>
      </c>
      <c r="V1383" s="6">
        <v>6.25E-2</v>
      </c>
      <c r="AE1383" s="6" t="s">
        <v>49</v>
      </c>
      <c r="AF1383" s="6" t="s">
        <v>62</v>
      </c>
      <c r="AG1383" s="6" t="s">
        <v>76</v>
      </c>
      <c r="AI1383" s="6">
        <v>0</v>
      </c>
      <c r="AJ1383" s="6">
        <v>1</v>
      </c>
      <c r="AK1383" s="6">
        <v>0</v>
      </c>
      <c r="AL1383" s="6">
        <v>0</v>
      </c>
      <c r="AM1383" s="6">
        <v>0</v>
      </c>
      <c r="AN1383" s="6">
        <v>0</v>
      </c>
      <c r="AO1383" s="6">
        <v>1</v>
      </c>
      <c r="AP1383" s="6">
        <v>1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0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1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1565</v>
      </c>
      <c r="C1384" s="6" t="s">
        <v>1565</v>
      </c>
      <c r="E1384" s="6">
        <v>1383</v>
      </c>
      <c r="G1384" s="9" t="s">
        <v>74</v>
      </c>
      <c r="H1384" s="10" t="s">
        <v>1565</v>
      </c>
      <c r="I1384" s="11" t="s">
        <v>3493</v>
      </c>
      <c r="J1384" s="30" t="s">
        <v>3494</v>
      </c>
      <c r="K1384" s="11" t="str">
        <f>CONCATENATE(Table3[[#This Row],[Type]]," "&amp;TEXT(Table3[[#This Row],[Diameter]],".0000")&amp;""," "&amp;Table3[[#This Row],[NumFlutes]]&amp;"FL")</f>
        <v>EM .0200 4FL</v>
      </c>
      <c r="M1384" s="13">
        <v>0.02</v>
      </c>
      <c r="N1384" s="13">
        <v>0.125</v>
      </c>
      <c r="O1384" s="6">
        <v>0.02</v>
      </c>
      <c r="P1384" s="6">
        <v>3.1E-2</v>
      </c>
      <c r="Q1384" s="6">
        <v>0.3</v>
      </c>
      <c r="R1384" s="14">
        <f>IF(Table3[[#This Row],[ShoulderLenEnd]]="",0,90-(DEGREES(ATAN((Q1384-P1384)/((N1384-O1384)/2)))))</f>
        <v>11.043442397961797</v>
      </c>
      <c r="S1384" s="15">
        <v>0.315</v>
      </c>
      <c r="T1384" s="6">
        <v>4</v>
      </c>
      <c r="U1384" s="6">
        <v>1.5</v>
      </c>
      <c r="V1384" s="6">
        <v>0.03</v>
      </c>
      <c r="AE1384" s="6" t="s">
        <v>44</v>
      </c>
      <c r="AF1384" s="6" t="s">
        <v>432</v>
      </c>
      <c r="AG1384" s="6" t="s">
        <v>66</v>
      </c>
      <c r="AI1384" s="6">
        <v>0</v>
      </c>
      <c r="AJ1384" s="6">
        <v>1</v>
      </c>
      <c r="AK1384" s="6">
        <v>1</v>
      </c>
      <c r="AL1384" s="6">
        <v>1</v>
      </c>
      <c r="AM1384" s="6">
        <v>1</v>
      </c>
      <c r="AN1384" s="6">
        <v>1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1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0</v>
      </c>
      <c r="BG1384" s="6">
        <v>0</v>
      </c>
      <c r="BH1384" s="6">
        <v>0</v>
      </c>
      <c r="BI1384" s="6"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1565</v>
      </c>
      <c r="C1385" s="6" t="s">
        <v>1565</v>
      </c>
      <c r="E1385" s="6">
        <v>1384</v>
      </c>
      <c r="G1385" s="9" t="s">
        <v>74</v>
      </c>
      <c r="H1385" s="10" t="s">
        <v>1565</v>
      </c>
      <c r="I1385" s="11" t="s">
        <v>3495</v>
      </c>
      <c r="J1385" s="30" t="s">
        <v>3496</v>
      </c>
      <c r="K1385" s="11" t="str">
        <f>CONCATENATE(Table3[[#This Row],[Type]]," "&amp;TEXT(Table3[[#This Row],[Diameter]],".0000")&amp;""," "&amp;Table3[[#This Row],[NumFlutes]]&amp;"FL")</f>
        <v>EM .0180 4FL</v>
      </c>
      <c r="M1385" s="13">
        <v>1.7999999999999999E-2</v>
      </c>
      <c r="N1385" s="13">
        <v>0.125</v>
      </c>
      <c r="O1385" s="6">
        <v>1.7999999999999999E-2</v>
      </c>
      <c r="P1385" s="6">
        <v>5.5E-2</v>
      </c>
      <c r="Q1385" s="6">
        <v>0.3</v>
      </c>
      <c r="R1385" s="14">
        <f>IF(Table3[[#This Row],[ShoulderLenEnd]]="",0,90-(DEGREES(ATAN((Q1385-P1385)/((N1385-O1385)/2)))))</f>
        <v>12.31816240999612</v>
      </c>
      <c r="S1385" s="15">
        <v>0.315</v>
      </c>
      <c r="T1385" s="6">
        <v>4</v>
      </c>
      <c r="U1385" s="6">
        <v>1.5</v>
      </c>
      <c r="V1385" s="6">
        <v>5.3999999999999999E-2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120</v>
      </c>
      <c r="C1386" s="6" t="s">
        <v>120</v>
      </c>
      <c r="E1386" s="6">
        <v>1385</v>
      </c>
      <c r="G1386" s="9" t="s">
        <v>74</v>
      </c>
      <c r="H1386" s="10" t="s">
        <v>120</v>
      </c>
      <c r="I1386" s="11" t="s">
        <v>3499</v>
      </c>
      <c r="J1386" s="30" t="s">
        <v>3498</v>
      </c>
      <c r="K1386" s="11" t="str">
        <f>CONCATENATE(Table3[[#This Row],[Type]]," "&amp;TEXT(Table3[[#This Row],[Diameter]],".0000")&amp;""," "&amp;Table3[[#This Row],[NumFlutes]]&amp;"FL")</f>
        <v>BU .1250 4FL</v>
      </c>
      <c r="M1386" s="13">
        <v>0.125</v>
      </c>
      <c r="N1386" s="13">
        <v>0.125</v>
      </c>
      <c r="O1386" s="6">
        <v>0.125</v>
      </c>
      <c r="P1386" s="6">
        <v>0.56999999999999995</v>
      </c>
      <c r="R1386" s="14">
        <f>IF(Table3[[#This Row],[ShoulderLenEnd]]="",0,90-(DEGREES(ATAN((Q1386-P1386)/((N1386-O1386)/2)))))</f>
        <v>0</v>
      </c>
      <c r="S1386" s="15">
        <v>0.59</v>
      </c>
      <c r="T1386" s="6">
        <v>4</v>
      </c>
      <c r="U1386" s="6">
        <v>1.5</v>
      </c>
      <c r="V1386" s="6">
        <v>0.5</v>
      </c>
      <c r="W1386" s="6">
        <v>0.01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3444</v>
      </c>
      <c r="E1387" s="6">
        <v>1386</v>
      </c>
      <c r="G1387" s="9" t="s">
        <v>74</v>
      </c>
      <c r="H1387" s="10" t="s">
        <v>3447</v>
      </c>
      <c r="I1387" s="11" t="s">
        <v>3501</v>
      </c>
      <c r="J1387" s="12">
        <v>123456</v>
      </c>
      <c r="K1387" s="11" t="str">
        <f>CONCATENATE(Table3[[#This Row],[Type]]," "&amp;TEXT(Table3[[#This Row],[Diameter]],".0000")&amp;""," "&amp;Table3[[#This Row],[NumFlutes]]&amp;"FL")</f>
        <v>MT .9780 1FL</v>
      </c>
      <c r="M1387" s="13">
        <v>0.97799999999999998</v>
      </c>
      <c r="N1387" s="13">
        <v>0.27</v>
      </c>
      <c r="O1387" s="6">
        <v>0.27</v>
      </c>
      <c r="P1387" s="6">
        <v>1</v>
      </c>
      <c r="R1387" s="14">
        <f>IF(Table3[[#This Row],[ShoulderLenEnd]]="",0,90-(DEGREES(ATAN((Q1387-P1387)/((N1387-O1387)/2)))))</f>
        <v>0</v>
      </c>
      <c r="S1387" s="15">
        <v>3.27</v>
      </c>
      <c r="T1387" s="6">
        <v>1</v>
      </c>
      <c r="U1387" s="6">
        <v>5.51</v>
      </c>
      <c r="V1387" s="6">
        <v>0.1</v>
      </c>
      <c r="AE1387" s="6" t="s">
        <v>49</v>
      </c>
      <c r="AF1387" s="6" t="s">
        <v>62</v>
      </c>
      <c r="AG1387" s="6" t="s">
        <v>3502</v>
      </c>
      <c r="AI1387" s="6">
        <v>1</v>
      </c>
      <c r="AJ1387" s="6">
        <v>0</v>
      </c>
      <c r="AK1387" s="6">
        <v>0</v>
      </c>
      <c r="AL1387" s="6">
        <v>0</v>
      </c>
      <c r="AM1387" s="6">
        <v>0</v>
      </c>
      <c r="AN1387" s="6">
        <v>0</v>
      </c>
      <c r="AO1387" s="6">
        <v>0</v>
      </c>
      <c r="AP1387" s="6">
        <v>1</v>
      </c>
      <c r="AQ1387" s="21" t="s">
        <v>3503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1</v>
      </c>
      <c r="AZ1387" s="6">
        <v>0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529</v>
      </c>
      <c r="D1388" s="6" t="s">
        <v>529</v>
      </c>
      <c r="E1388" s="6">
        <v>1387</v>
      </c>
      <c r="F1388" s="8" t="s">
        <v>74</v>
      </c>
      <c r="H1388" s="10" t="s">
        <v>529</v>
      </c>
      <c r="I1388" s="11" t="s">
        <v>3510</v>
      </c>
      <c r="J1388" s="30" t="s">
        <v>3511</v>
      </c>
      <c r="K1388" s="11" t="str">
        <f>CONCATENATE(Table3[[#This Row],[Type]]," "&amp;TEXT(Table3[[#This Row],[Diameter]],".0000")&amp;""," "&amp;Table3[[#This Row],[NumFlutes]]&amp;"FL")</f>
        <v>RT .0984 1FL</v>
      </c>
      <c r="L1388" s="17" t="s">
        <v>2471</v>
      </c>
      <c r="M1388" s="13">
        <v>9.8400000000000001E-2</v>
      </c>
      <c r="N1388" s="13">
        <v>0.14000000000000001</v>
      </c>
      <c r="O1388" s="6">
        <v>0.1</v>
      </c>
      <c r="P1388" s="6">
        <v>0.7</v>
      </c>
      <c r="Q1388" s="6">
        <v>0.73</v>
      </c>
      <c r="R1388" s="14">
        <f>IF(Table3[[#This Row],[ShoulderLenEnd]]="",0,90-(DEGREES(ATAN((Q1388-P1388)/((N1388-O1388)/2)))))</f>
        <v>33.690067525979764</v>
      </c>
      <c r="S1388" s="15">
        <v>0.74</v>
      </c>
      <c r="T1388" s="6">
        <v>1</v>
      </c>
      <c r="U1388" s="6">
        <v>3</v>
      </c>
      <c r="V1388" s="6">
        <v>0.7</v>
      </c>
      <c r="X1388" s="13">
        <v>1.77E-2</v>
      </c>
      <c r="Y1388" s="6" t="s">
        <v>2157</v>
      </c>
      <c r="AB1388" s="6">
        <v>0.06</v>
      </c>
      <c r="AC1388" s="6">
        <v>0.02</v>
      </c>
      <c r="AE1388" s="6" t="s">
        <v>49</v>
      </c>
      <c r="AF1388" s="6" t="s">
        <v>62</v>
      </c>
      <c r="AG1388" s="6" t="s">
        <v>560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0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1</v>
      </c>
      <c r="AW1388" s="6">
        <v>0</v>
      </c>
      <c r="AX1388" s="6">
        <v>0</v>
      </c>
      <c r="AY1388" s="6">
        <v>0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149</v>
      </c>
      <c r="D1389" s="6" t="s">
        <v>149</v>
      </c>
      <c r="E1389" s="6">
        <v>1388</v>
      </c>
      <c r="G1389" s="9" t="s">
        <v>74</v>
      </c>
      <c r="H1389" s="10" t="s">
        <v>2265</v>
      </c>
      <c r="I1389" s="11" t="s">
        <v>3518</v>
      </c>
      <c r="J1389" s="30" t="s">
        <v>3519</v>
      </c>
      <c r="K1389" s="11" t="str">
        <f>CONCATENATE(Table3[[#This Row],[Type]]," "&amp;TEXT(Table3[[#This Row],[Diameter]],".0000")&amp;""," "&amp;Table3[[#This Row],[NumFlutes]]&amp;"FL")</f>
        <v>DC .0815 2FL</v>
      </c>
      <c r="M1389" s="13">
        <v>8.1500000000000003E-2</v>
      </c>
      <c r="N1389" s="13">
        <v>0.11749999999999999</v>
      </c>
      <c r="O1389" s="6">
        <v>7.7499999999999999E-2</v>
      </c>
      <c r="P1389" s="6">
        <v>0.56999999999999995</v>
      </c>
      <c r="Q1389" s="6">
        <v>0.66400000000000003</v>
      </c>
      <c r="R1389" s="14">
        <f>IF(Table3[[#This Row],[ShoulderLenEnd]]="",0,90-(DEGREES(ATAN((Q1389-P1389)/((N1389-O1389)/2)))))</f>
        <v>12.01147838636544</v>
      </c>
      <c r="S1389" s="15">
        <v>0.67500000000000004</v>
      </c>
      <c r="T1389" s="6">
        <v>2</v>
      </c>
      <c r="U1389" s="6">
        <v>2.2120000000000002</v>
      </c>
      <c r="V1389" s="6">
        <v>0.51300000000000001</v>
      </c>
      <c r="Z1389" s="6">
        <v>147</v>
      </c>
      <c r="AA1389" s="13">
        <f>IF(Z1389 &lt; 1, "", (M1389/2)/TAN(RADIANS(Z1389/2)))</f>
        <v>1.2070699919704775E-2</v>
      </c>
      <c r="AE1389" s="6" t="s">
        <v>44</v>
      </c>
      <c r="AF1389" s="6" t="s">
        <v>1682</v>
      </c>
      <c r="AG1389" s="6" t="s">
        <v>2268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1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149</v>
      </c>
      <c r="D1390" s="6" t="s">
        <v>149</v>
      </c>
      <c r="E1390" s="6">
        <v>1389</v>
      </c>
      <c r="G1390" s="9" t="s">
        <v>74</v>
      </c>
      <c r="H1390" s="10" t="s">
        <v>2265</v>
      </c>
      <c r="I1390" s="11" t="s">
        <v>3520</v>
      </c>
      <c r="J1390" s="30" t="s">
        <v>3521</v>
      </c>
      <c r="K1390" s="11" t="str">
        <f>CONCATENATE(Table3[[#This Row],[Type]]," "&amp;TEXT(Table3[[#This Row],[Diameter]],".0000")&amp;""," "&amp;Table3[[#This Row],[NumFlutes]]&amp;"FL")</f>
        <v>DC .0709 2FL</v>
      </c>
      <c r="M1390" s="13">
        <v>7.0900000000000005E-2</v>
      </c>
      <c r="N1390" s="13">
        <v>0.11749999999999999</v>
      </c>
      <c r="O1390" s="6">
        <v>6.8500000000000005E-2</v>
      </c>
      <c r="P1390" s="6">
        <v>0.74250000000000005</v>
      </c>
      <c r="Q1390" s="6">
        <v>0.84</v>
      </c>
      <c r="R1390" s="14">
        <f>IF(Table3[[#This Row],[ShoulderLenEnd]]="",0,90-(DEGREES(ATAN((Q1390-P1390)/((N1390-O1390)/2)))))</f>
        <v>14.105357764335253</v>
      </c>
      <c r="S1390" s="15">
        <v>0.85499999999999998</v>
      </c>
      <c r="T1390" s="6">
        <v>2</v>
      </c>
      <c r="U1390" s="6">
        <v>2.0754999999999999</v>
      </c>
      <c r="V1390" s="6">
        <v>0.66</v>
      </c>
      <c r="Z1390" s="6">
        <v>147</v>
      </c>
      <c r="AA1390" s="13">
        <f>IF(Z1390 &lt; 1, "", (M1390/2)/TAN(RADIANS(Z1390/2)))</f>
        <v>1.0500768396405749E-2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1922</v>
      </c>
      <c r="D1391" s="6" t="s">
        <v>1922</v>
      </c>
      <c r="E1391" s="6">
        <v>1390</v>
      </c>
      <c r="G1391" s="9" t="s">
        <v>74</v>
      </c>
      <c r="H1391" s="10" t="s">
        <v>1922</v>
      </c>
      <c r="I1391" s="11" t="s">
        <v>3522</v>
      </c>
      <c r="J1391" s="30" t="s">
        <v>3523</v>
      </c>
      <c r="K1391" s="11" t="str">
        <f>CONCATENATE(Table3[[#This Row],[Type]]," "&amp;TEXT(Table3[[#This Row],[Diameter]],".0000")&amp;""," "&amp;Table3[[#This Row],[NumFlutes]]&amp;"FL")</f>
        <v>RM .0555 4FL</v>
      </c>
      <c r="M1391" s="13">
        <v>5.5500000000000001E-2</v>
      </c>
      <c r="N1391" s="13">
        <v>0.125</v>
      </c>
      <c r="O1391" s="6">
        <v>5.2499999999999998E-2</v>
      </c>
      <c r="P1391" s="6">
        <v>0.55800000000000005</v>
      </c>
      <c r="Q1391" s="6">
        <v>0.94</v>
      </c>
      <c r="R1391" s="14">
        <f>IF(Table3[[#This Row],[ShoulderLenEnd]]="",0,90-(DEGREES(ATAN((Q1391-P1391)/((N1391-O1391)/2)))))</f>
        <v>5.4208665436253085</v>
      </c>
      <c r="S1391" s="15">
        <v>0.95</v>
      </c>
      <c r="T1391" s="6">
        <v>4</v>
      </c>
      <c r="U1391" s="6">
        <v>2</v>
      </c>
      <c r="V1391" s="6">
        <v>0.48599999999999999</v>
      </c>
      <c r="AB1391" s="6">
        <v>4.3999999999999997E-2</v>
      </c>
      <c r="AC1391" s="6">
        <v>7.4999999999999997E-3</v>
      </c>
      <c r="AE1391" s="6" t="s">
        <v>44</v>
      </c>
      <c r="AF1391" s="6" t="s">
        <v>62</v>
      </c>
      <c r="AG1391" s="6" t="s">
        <v>66</v>
      </c>
      <c r="AI1391" s="6">
        <v>0</v>
      </c>
      <c r="AJ1391" s="6">
        <v>0</v>
      </c>
      <c r="AK1391" s="6">
        <v>0</v>
      </c>
      <c r="AL1391" s="6">
        <v>1</v>
      </c>
      <c r="AM1391" s="6">
        <v>0</v>
      </c>
      <c r="AN1391" s="6">
        <v>0</v>
      </c>
      <c r="AO1391" s="6">
        <v>0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8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1565</v>
      </c>
      <c r="C1392" s="6" t="s">
        <v>1565</v>
      </c>
      <c r="E1392" s="6">
        <v>1391</v>
      </c>
      <c r="G1392" s="9" t="s">
        <v>74</v>
      </c>
      <c r="H1392" s="10" t="s">
        <v>1565</v>
      </c>
      <c r="I1392" s="11" t="s">
        <v>3524</v>
      </c>
      <c r="J1392" s="30" t="s">
        <v>3546</v>
      </c>
      <c r="K1392" s="11" t="str">
        <f>CONCATENATE(Table3[[#This Row],[Type]]," "&amp;TEXT(Table3[[#This Row],[Diameter]],".0000")&amp;""," "&amp;Table3[[#This Row],[NumFlutes]]&amp;"FL")</f>
        <v>EM .0050 2FL</v>
      </c>
      <c r="M1392" s="13">
        <v>5.0000000000000001E-3</v>
      </c>
      <c r="N1392" s="13">
        <v>0.125</v>
      </c>
      <c r="O1392" s="6">
        <v>5.0000000000000001E-3</v>
      </c>
      <c r="P1392" s="6">
        <v>1.2999999999999999E-2</v>
      </c>
      <c r="Q1392" s="6">
        <v>0.29499999999999998</v>
      </c>
      <c r="R1392" s="14">
        <f>IF(Table3[[#This Row],[ShoulderLenEnd]]="",0,90-(DEGREES(ATAN((Q1392-P1392)/((N1392-O1392)/2)))))</f>
        <v>12.01147838636544</v>
      </c>
      <c r="S1392" s="15">
        <v>0.315</v>
      </c>
      <c r="T1392" s="6">
        <v>2</v>
      </c>
      <c r="U1392" s="6">
        <v>1.5</v>
      </c>
      <c r="V1392" s="6">
        <v>7.4999999999999997E-3</v>
      </c>
      <c r="AE1392" s="6" t="s">
        <v>44</v>
      </c>
      <c r="AF1392" s="6" t="s">
        <v>62</v>
      </c>
      <c r="AG1392" s="6" t="s">
        <v>3545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1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8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2241</v>
      </c>
      <c r="C1393" s="6" t="s">
        <v>2241</v>
      </c>
      <c r="E1393" s="6">
        <v>1392</v>
      </c>
      <c r="G1393" s="9" t="s">
        <v>74</v>
      </c>
      <c r="H1393" s="10" t="s">
        <v>2241</v>
      </c>
      <c r="I1393" s="11" t="s">
        <v>2305</v>
      </c>
      <c r="J1393" s="30" t="s">
        <v>3525</v>
      </c>
      <c r="K1393" s="11" t="str">
        <f>CONCATENATE(Table3[[#This Row],[Type]]," "&amp;TEXT(Table3[[#This Row],[Diameter]],".0000")&amp;""," "&amp;Table3[[#This Row],[NumFlutes]]&amp;"FL")</f>
        <v>TM .0827 4FL</v>
      </c>
      <c r="L1393" s="82" t="s">
        <v>3526</v>
      </c>
      <c r="M1393" s="13">
        <v>8.2699999999999996E-2</v>
      </c>
      <c r="N1393" s="13">
        <v>0.23599999999999999</v>
      </c>
      <c r="O1393" s="6">
        <v>0.05</v>
      </c>
      <c r="P1393" s="6">
        <v>0.26500000000000001</v>
      </c>
      <c r="Q1393" s="6">
        <v>0.47499999999999998</v>
      </c>
      <c r="R1393" s="14">
        <f>IF(Table3[[#This Row],[ShoulderLenEnd]]="",0,90-(DEGREES(ATAN((Q1393-P1393)/((N1393-O1393)/2)))))</f>
        <v>23.886499921634737</v>
      </c>
      <c r="S1393" s="15">
        <v>0.55000000000000004</v>
      </c>
      <c r="T1393" s="6">
        <v>4</v>
      </c>
      <c r="U1393" s="6">
        <v>1.9570000000000001</v>
      </c>
      <c r="V1393" s="6">
        <v>0.08</v>
      </c>
      <c r="X1393" s="13">
        <v>2.5000000000000001E-2</v>
      </c>
      <c r="Y1393" s="6" t="s">
        <v>3538</v>
      </c>
      <c r="AE1393" s="6" t="s">
        <v>44</v>
      </c>
      <c r="AF1393" s="6" t="s">
        <v>432</v>
      </c>
      <c r="AG1393" s="6" t="s">
        <v>3393</v>
      </c>
      <c r="AH1393" s="6">
        <v>3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Q1393" s="6" t="s">
        <v>3527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8">
        <f>IF(Table3[[#This Row],[Type]]="EM",IF((Table3[[#This Row],[Diameter]]/2)-Table3[[#This Row],[CornerRadius]]-0.012&gt;0,(Table3[[#This Row],[Diameter]]/2)-Table3[[#This Row],[CornerRadius]]-0.012,0),)</f>
        <v>0</v>
      </c>
      <c r="BM1393" s="6" t="s">
        <v>3540</v>
      </c>
    </row>
    <row r="1394" spans="1:65" x14ac:dyDescent="0.25">
      <c r="A1394" s="6">
        <v>0</v>
      </c>
      <c r="B1394" s="6" t="s">
        <v>2211</v>
      </c>
      <c r="C1394" s="6" t="s">
        <v>1873</v>
      </c>
      <c r="E1394" s="6">
        <v>1393</v>
      </c>
      <c r="G1394" s="9" t="s">
        <v>74</v>
      </c>
      <c r="H1394" s="10" t="s">
        <v>2211</v>
      </c>
      <c r="I1394" s="11" t="s">
        <v>3547</v>
      </c>
      <c r="J1394" s="30" t="s">
        <v>3548</v>
      </c>
      <c r="K1394" s="11" t="str">
        <f>CONCATENATE(Table3[[#This Row],[Type]]," "&amp;TEXT(Table3[[#This Row],[Diameter]],".0000")&amp;""," "&amp;Table3[[#This Row],[NumFlutes]]&amp;"FL")</f>
        <v>SS .7500 10FL</v>
      </c>
      <c r="M1394" s="13">
        <v>0.75</v>
      </c>
      <c r="N1394" s="13">
        <v>0.5</v>
      </c>
      <c r="O1394" s="6">
        <v>0.56999999999999995</v>
      </c>
      <c r="P1394" s="6">
        <v>0.6</v>
      </c>
      <c r="Q1394" s="6">
        <v>0.60099999999999998</v>
      </c>
      <c r="R1394" s="14">
        <f>IF(Table3[[#This Row],[ShoulderLenEnd]]="",0,90-(DEGREES(ATAN((Q1394-P1394)/((N1394-O1394)/2)))))</f>
        <v>91.636577041616718</v>
      </c>
      <c r="S1394" s="15">
        <v>0.75</v>
      </c>
      <c r="T1394" s="6">
        <v>10</v>
      </c>
      <c r="U1394" s="6">
        <v>2.46</v>
      </c>
      <c r="V1394" s="6">
        <v>4.0000000000000001E-3</v>
      </c>
      <c r="AE1394" s="6" t="s">
        <v>44</v>
      </c>
      <c r="AF1394" s="6" t="s">
        <v>62</v>
      </c>
      <c r="AG1394" s="6" t="s">
        <v>2213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0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1</v>
      </c>
      <c r="BF1394" s="6">
        <v>0</v>
      </c>
      <c r="BG1394" s="6">
        <v>0</v>
      </c>
      <c r="BH1394" s="6">
        <v>0</v>
      </c>
      <c r="BI1394" s="6">
        <v>0</v>
      </c>
      <c r="BJ1394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48" spans="5:5" x14ac:dyDescent="0.25">
      <c r="E1048448" s="6">
        <f>COUNT(E24:E1048447)</f>
        <v>1371</v>
      </c>
    </row>
  </sheetData>
  <conditionalFormatting sqref="BL123:BL126 BL8:BL19 BL1343:BL1354 BL1356:BL1358 BL1363:BL1048576 BL1:BL6">
    <cfRule type="containsText" dxfId="24" priority="15" operator="containsText" text="Error">
      <formula>NOT(ISERROR(SEARCH("Error",BL1)))</formula>
    </cfRule>
  </conditionalFormatting>
  <conditionalFormatting sqref="BL21:BL121">
    <cfRule type="containsText" dxfId="23" priority="16" operator="containsText" text="Error">
      <formula>NOT(ISERROR(SEARCH("Error",BL21)))</formula>
    </cfRule>
  </conditionalFormatting>
  <conditionalFormatting sqref="BL133:BL1334 BL1336:BL1341">
    <cfRule type="containsText" dxfId="22" priority="18" operator="containsText" text="Error">
      <formula>NOT(ISERROR(SEARCH("Error",BL133)))</formula>
    </cfRule>
  </conditionalFormatting>
  <conditionalFormatting sqref="I21:I1341 I1343:I1354 I1357:I1358 I1363:I1048576">
    <cfRule type="duplicateValues" dxfId="21" priority="19"/>
  </conditionalFormatting>
  <conditionalFormatting sqref="I11:I19 I1 I8:I9 I4:I6">
    <cfRule type="duplicateValues" dxfId="20" priority="20"/>
    <cfRule type="duplicateValues" dxfId="19" priority="20"/>
  </conditionalFormatting>
  <conditionalFormatting sqref="BL20">
    <cfRule type="containsText" dxfId="18" priority="21" operator="containsText" text="Error">
      <formula>NOT(ISERROR(SEARCH("Error",BL20)))</formula>
    </cfRule>
  </conditionalFormatting>
  <conditionalFormatting sqref="I20">
    <cfRule type="duplicateValues" dxfId="17" priority="22"/>
    <cfRule type="duplicateValues" dxfId="16" priority="22"/>
  </conditionalFormatting>
  <conditionalFormatting sqref="I1302:I1341 I1343:I1354 I1357:I1358 I1363:I1048576">
    <cfRule type="duplicateValues" dxfId="15" priority="23"/>
  </conditionalFormatting>
  <conditionalFormatting sqref="I21:I1300">
    <cfRule type="duplicateValues" dxfId="14" priority="24"/>
  </conditionalFormatting>
  <conditionalFormatting sqref="BL7">
    <cfRule type="containsText" dxfId="13" priority="11" operator="containsText" text="Error">
      <formula>NOT(ISERROR(SEARCH("Error",BL7)))</formula>
    </cfRule>
  </conditionalFormatting>
  <conditionalFormatting sqref="BL1335">
    <cfRule type="containsText" dxfId="12" priority="10" operator="containsText" text="Error">
      <formula>NOT(ISERROR(SEARCH("Error",BL1335)))</formula>
    </cfRule>
  </conditionalFormatting>
  <conditionalFormatting sqref="BL1342">
    <cfRule type="containsText" dxfId="11" priority="7" operator="containsText" text="Error">
      <formula>NOT(ISERROR(SEARCH("Error",BL1342)))</formula>
    </cfRule>
  </conditionalFormatting>
  <conditionalFormatting sqref="I1342">
    <cfRule type="duplicateValues" dxfId="10" priority="8"/>
  </conditionalFormatting>
  <conditionalFormatting sqref="I1342">
    <cfRule type="duplicateValues" dxfId="9" priority="9"/>
  </conditionalFormatting>
  <conditionalFormatting sqref="BL1355">
    <cfRule type="containsText" dxfId="8" priority="4" operator="containsText" text="Error">
      <formula>NOT(ISERROR(SEARCH("Error",BL1355)))</formula>
    </cfRule>
  </conditionalFormatting>
  <conditionalFormatting sqref="I1355">
    <cfRule type="duplicateValues" dxfId="7" priority="5"/>
  </conditionalFormatting>
  <conditionalFormatting sqref="I1355">
    <cfRule type="duplicateValues" dxfId="6" priority="6"/>
  </conditionalFormatting>
  <conditionalFormatting sqref="BL1359:BL1362">
    <cfRule type="containsText" dxfId="5" priority="1" operator="containsText" text="Error">
      <formula>NOT(ISERROR(SEARCH("Error",BL1359)))</formula>
    </cfRule>
  </conditionalFormatting>
  <conditionalFormatting sqref="I1359:I1362">
    <cfRule type="duplicateValues" dxfId="4" priority="2"/>
  </conditionalFormatting>
  <conditionalFormatting sqref="I1359:I1362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AW1" zoomScaleNormal="100" workbookViewId="0">
      <selection activeCell="BJ11" sqref="BJ1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18" bestFit="1" customWidth="1"/>
    <col min="61" max="61" width="12.28515625" bestFit="1" customWidth="1"/>
    <col min="62" max="62" width="21.5703125" bestFit="1" customWidth="1"/>
    <col min="65" max="65" width="23" bestFit="1" customWidth="1"/>
  </cols>
  <sheetData>
    <row r="1" spans="1:65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t="s">
        <v>3046</v>
      </c>
      <c r="I1" t="s">
        <v>3047</v>
      </c>
      <c r="J1" t="s">
        <v>3048</v>
      </c>
      <c r="K1" s="42" t="s">
        <v>12</v>
      </c>
      <c r="L1" t="s">
        <v>3049</v>
      </c>
      <c r="M1" s="42" t="s">
        <v>3050</v>
      </c>
      <c r="N1" t="s">
        <v>3051</v>
      </c>
      <c r="O1" s="42" t="s">
        <v>3052</v>
      </c>
      <c r="P1" s="41" t="s">
        <v>14</v>
      </c>
      <c r="Q1" s="43" t="s">
        <v>10</v>
      </c>
      <c r="R1" s="42" t="s">
        <v>3053</v>
      </c>
      <c r="S1" s="42" t="s">
        <v>13</v>
      </c>
      <c r="T1" t="s">
        <v>3054</v>
      </c>
      <c r="U1" s="42" t="s">
        <v>2497</v>
      </c>
      <c r="V1" s="42" t="s">
        <v>3055</v>
      </c>
      <c r="W1" s="43" t="s">
        <v>15</v>
      </c>
      <c r="X1" s="43" t="s">
        <v>17</v>
      </c>
      <c r="Y1" s="42" t="s">
        <v>29</v>
      </c>
      <c r="Z1" t="s">
        <v>3056</v>
      </c>
      <c r="AA1" s="42" t="s">
        <v>3057</v>
      </c>
      <c r="AB1" s="43" t="s">
        <v>3058</v>
      </c>
      <c r="AC1" s="43" t="s">
        <v>3059</v>
      </c>
      <c r="AD1" s="43" t="s">
        <v>3060</v>
      </c>
      <c r="AE1" t="s">
        <v>3061</v>
      </c>
      <c r="AF1" t="s">
        <v>3062</v>
      </c>
      <c r="AG1" s="43" t="s">
        <v>3063</v>
      </c>
      <c r="AH1" s="43" t="s">
        <v>3064</v>
      </c>
      <c r="AI1" t="s">
        <v>3065</v>
      </c>
      <c r="AJ1" s="43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3" t="s">
        <v>3071</v>
      </c>
      <c r="AP1" t="s">
        <v>3072</v>
      </c>
      <c r="AQ1" s="43" t="s">
        <v>3073</v>
      </c>
      <c r="AR1" t="s">
        <v>3074</v>
      </c>
      <c r="AS1" s="43" t="s">
        <v>3075</v>
      </c>
      <c r="AT1" s="43" t="s">
        <v>3076</v>
      </c>
      <c r="AU1" s="42" t="s">
        <v>3077</v>
      </c>
      <c r="AV1" s="42" t="s">
        <v>3078</v>
      </c>
      <c r="AW1" t="s">
        <v>28</v>
      </c>
      <c r="AX1" s="42" t="s">
        <v>27</v>
      </c>
      <c r="AY1" s="43" t="s">
        <v>3079</v>
      </c>
      <c r="AZ1" s="43" t="s">
        <v>3080</v>
      </c>
      <c r="BA1" s="43" t="s">
        <v>3081</v>
      </c>
      <c r="BB1" t="s">
        <v>3082</v>
      </c>
      <c r="BC1" t="s">
        <v>3083</v>
      </c>
      <c r="BD1" s="43" t="s">
        <v>3084</v>
      </c>
      <c r="BE1" s="43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1" t="s">
        <v>3132</v>
      </c>
      <c r="BM1" s="83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4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4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4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4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1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4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1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4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AQ1"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s="41" t="s">
        <v>3046</v>
      </c>
      <c r="I1" s="41" t="s">
        <v>3047</v>
      </c>
      <c r="J1" t="s">
        <v>3048</v>
      </c>
      <c r="K1" s="42" t="s">
        <v>12</v>
      </c>
      <c r="L1" s="42" t="s">
        <v>3049</v>
      </c>
      <c r="M1" t="s">
        <v>3050</v>
      </c>
      <c r="N1" s="42" t="s">
        <v>3052</v>
      </c>
      <c r="O1" s="41" t="s">
        <v>10</v>
      </c>
      <c r="P1" t="s">
        <v>3053</v>
      </c>
      <c r="Q1" s="42" t="s">
        <v>13</v>
      </c>
      <c r="R1" t="s">
        <v>3054</v>
      </c>
      <c r="S1" s="42" t="s">
        <v>2497</v>
      </c>
      <c r="T1" s="42" t="s">
        <v>3055</v>
      </c>
      <c r="U1" s="41" t="s">
        <v>15</v>
      </c>
      <c r="V1" t="s">
        <v>29</v>
      </c>
      <c r="W1" t="s">
        <v>3056</v>
      </c>
      <c r="X1" s="42" t="s">
        <v>3057</v>
      </c>
      <c r="Y1" t="s">
        <v>3058</v>
      </c>
      <c r="Z1" s="42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2" t="s">
        <v>3077</v>
      </c>
      <c r="AS1" s="42" t="s">
        <v>3078</v>
      </c>
      <c r="AT1" s="42" t="s">
        <v>28</v>
      </c>
      <c r="AU1" s="42" t="s">
        <v>27</v>
      </c>
      <c r="AV1" s="42" t="s">
        <v>3079</v>
      </c>
      <c r="AW1" s="42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1" t="s">
        <v>3091</v>
      </c>
      <c r="BF1" s="41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4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4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4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V26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3144</v>
      </c>
      <c r="D1" s="45" t="s">
        <v>2983</v>
      </c>
      <c r="E1" s="45" t="s">
        <v>3145</v>
      </c>
      <c r="F1" s="45" t="s">
        <v>3146</v>
      </c>
      <c r="G1" s="45" t="s">
        <v>3147</v>
      </c>
      <c r="H1" s="45" t="s">
        <v>3148</v>
      </c>
      <c r="I1" s="45" t="s">
        <v>3149</v>
      </c>
      <c r="J1" s="45" t="s">
        <v>53</v>
      </c>
      <c r="K1" s="45" t="s">
        <v>3150</v>
      </c>
      <c r="L1" s="45" t="s">
        <v>3151</v>
      </c>
      <c r="M1" s="45" t="s">
        <v>1241</v>
      </c>
      <c r="N1" s="45" t="s">
        <v>3152</v>
      </c>
      <c r="O1" s="45" t="s">
        <v>3153</v>
      </c>
      <c r="P1" s="45" t="s">
        <v>3154</v>
      </c>
      <c r="Q1" s="45" t="s">
        <v>3155</v>
      </c>
      <c r="R1" s="45" t="s">
        <v>3156</v>
      </c>
      <c r="S1" s="45" t="s">
        <v>3157</v>
      </c>
      <c r="T1" s="45" t="s">
        <v>149</v>
      </c>
      <c r="U1" s="45" t="s">
        <v>3158</v>
      </c>
      <c r="V1" s="45" t="s">
        <v>3159</v>
      </c>
      <c r="W1" s="45" t="s">
        <v>3160</v>
      </c>
      <c r="X1" s="45" t="s">
        <v>3161</v>
      </c>
      <c r="Y1" s="45" t="s">
        <v>3162</v>
      </c>
      <c r="Z1" s="45" t="s">
        <v>3163</v>
      </c>
      <c r="AA1" s="45" t="s">
        <v>3164</v>
      </c>
      <c r="AB1" s="45" t="s">
        <v>3165</v>
      </c>
      <c r="AC1" s="45" t="s">
        <v>3166</v>
      </c>
      <c r="AD1" s="45" t="s">
        <v>3167</v>
      </c>
      <c r="AE1" s="45" t="s">
        <v>3168</v>
      </c>
      <c r="AF1" s="45" t="s">
        <v>3169</v>
      </c>
      <c r="AG1" s="45" t="s">
        <v>3170</v>
      </c>
      <c r="AH1" s="45" t="s">
        <v>3171</v>
      </c>
      <c r="AI1" s="45" t="s">
        <v>3172</v>
      </c>
      <c r="AJ1" s="45" t="s">
        <v>3173</v>
      </c>
      <c r="AK1" s="45" t="s">
        <v>3174</v>
      </c>
      <c r="AL1" s="45" t="s">
        <v>3175</v>
      </c>
      <c r="AM1" s="45" t="s">
        <v>3176</v>
      </c>
      <c r="AN1" s="45" t="s">
        <v>3177</v>
      </c>
      <c r="AO1" s="34" t="s">
        <v>3178</v>
      </c>
      <c r="AP1" s="45" t="s">
        <v>3179</v>
      </c>
      <c r="AQ1" s="45" t="s">
        <v>3180</v>
      </c>
      <c r="AR1" s="45" t="s">
        <v>3181</v>
      </c>
      <c r="AS1" s="45" t="s">
        <v>3182</v>
      </c>
      <c r="AT1" s="45" t="s">
        <v>3183</v>
      </c>
      <c r="AU1" s="45" t="s">
        <v>3184</v>
      </c>
      <c r="AV1" s="45" t="s">
        <v>3185</v>
      </c>
      <c r="AW1" s="45" t="s">
        <v>3186</v>
      </c>
      <c r="AX1" s="45" t="s">
        <v>3187</v>
      </c>
      <c r="AY1" s="45" t="s">
        <v>3188</v>
      </c>
    </row>
    <row r="2" spans="1:51" ht="90" customHeight="1" x14ac:dyDescent="0.25">
      <c r="A2" s="47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8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3194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3195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8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3197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3198</v>
      </c>
      <c r="AY3" s="3"/>
    </row>
    <row r="4" spans="1:51" x14ac:dyDescent="0.25">
      <c r="A4" s="47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8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3201</v>
      </c>
      <c r="AN5" s="53" t="s">
        <v>3202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3123</v>
      </c>
      <c r="AT5" s="4">
        <v>0</v>
      </c>
      <c r="AU5" s="4">
        <v>3.5</v>
      </c>
      <c r="AV5" s="4">
        <v>0</v>
      </c>
      <c r="AW5" s="4">
        <v>1</v>
      </c>
      <c r="AX5" s="48" t="s">
        <v>3203</v>
      </c>
      <c r="AY5" s="3">
        <v>2</v>
      </c>
    </row>
    <row r="6" spans="1:51" x14ac:dyDescent="0.25">
      <c r="A6" s="47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3205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3143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8"/>
      <c r="AY10" s="3"/>
    </row>
    <row r="11" spans="1:51" x14ac:dyDescent="0.25">
      <c r="A11" s="47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8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8" t="s">
        <v>3213</v>
      </c>
      <c r="AK12" s="48" t="s">
        <v>3214</v>
      </c>
      <c r="AL12" s="52" t="s">
        <v>3215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3123</v>
      </c>
      <c r="AT12" s="4">
        <v>0</v>
      </c>
      <c r="AU12" s="4">
        <v>3.5</v>
      </c>
      <c r="AV12" s="4">
        <v>0</v>
      </c>
      <c r="AW12" s="4">
        <v>2</v>
      </c>
      <c r="AX12" s="48" t="s">
        <v>3216</v>
      </c>
      <c r="AY12" s="3"/>
    </row>
    <row r="13" spans="1:51" x14ac:dyDescent="0.25">
      <c r="A13" s="47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8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3221</v>
      </c>
      <c r="AM15" s="49">
        <v>0</v>
      </c>
      <c r="AN15" s="49">
        <v>0</v>
      </c>
      <c r="AO15" s="50" t="s">
        <v>3350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3222</v>
      </c>
      <c r="AY15" s="3"/>
    </row>
    <row r="16" spans="1:51" x14ac:dyDescent="0.25">
      <c r="A16" s="47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8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3225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3226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8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3230</v>
      </c>
      <c r="AY18" s="3"/>
    </row>
    <row r="19" spans="1:51" x14ac:dyDescent="0.25">
      <c r="A19" s="47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8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3234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8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8" t="s">
        <v>3213</v>
      </c>
      <c r="AK23" s="48" t="s">
        <v>3213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3143</v>
      </c>
      <c r="AU23" s="4">
        <v>3.5</v>
      </c>
      <c r="AV23" s="4">
        <v>0</v>
      </c>
      <c r="AW23" s="4">
        <v>0</v>
      </c>
      <c r="AX23" s="48" t="s">
        <v>3216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8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3201</v>
      </c>
      <c r="AN24" s="53" t="s">
        <v>3202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3123</v>
      </c>
      <c r="AT24" s="4">
        <v>0</v>
      </c>
      <c r="AU24" s="4">
        <v>3.5</v>
      </c>
      <c r="AV24" s="4">
        <v>0</v>
      </c>
      <c r="AW24" s="4">
        <v>1</v>
      </c>
      <c r="AX24" s="48" t="s">
        <v>3203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3240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3239</v>
      </c>
      <c r="D26" s="59" t="s">
        <v>1288</v>
      </c>
      <c r="E26" s="60" t="s">
        <v>3093</v>
      </c>
      <c r="F26" s="60" t="s">
        <v>3190</v>
      </c>
      <c r="G26" s="61" t="s">
        <v>3191</v>
      </c>
      <c r="H26" s="59">
        <v>0</v>
      </c>
      <c r="I26" s="60" t="s">
        <v>3192</v>
      </c>
      <c r="J26" s="60" t="s">
        <v>3107</v>
      </c>
      <c r="K26" s="59">
        <v>0</v>
      </c>
      <c r="L26" s="59">
        <v>0</v>
      </c>
      <c r="M26" s="60" t="s">
        <v>3097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3106</v>
      </c>
      <c r="Y26" s="59">
        <v>0</v>
      </c>
      <c r="Z26" s="59">
        <v>7</v>
      </c>
      <c r="AA26" s="59">
        <v>0</v>
      </c>
      <c r="AB26" s="59">
        <v>0</v>
      </c>
      <c r="AC26" s="59" t="s">
        <v>3098</v>
      </c>
      <c r="AD26" s="59" t="s">
        <v>3193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3203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3093</v>
      </c>
      <c r="F27" s="60" t="s">
        <v>3190</v>
      </c>
      <c r="G27" s="61" t="s">
        <v>3228</v>
      </c>
      <c r="H27" s="59">
        <v>0</v>
      </c>
      <c r="I27" s="4" t="s">
        <v>3192</v>
      </c>
      <c r="J27" s="60" t="s">
        <v>3107</v>
      </c>
      <c r="K27" s="59">
        <v>0</v>
      </c>
      <c r="L27" s="59">
        <v>0</v>
      </c>
      <c r="M27" s="60" t="s">
        <v>3097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3106</v>
      </c>
      <c r="Y27" s="3">
        <v>0</v>
      </c>
      <c r="Z27" s="3">
        <v>7</v>
      </c>
      <c r="AA27" s="3">
        <v>0</v>
      </c>
      <c r="AB27" s="3">
        <v>0</v>
      </c>
      <c r="AC27" s="59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18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3244</v>
      </c>
      <c r="H8" s="84"/>
      <c r="I8" s="84" t="s">
        <v>3243</v>
      </c>
      <c r="J8" s="84"/>
      <c r="K8" s="84"/>
      <c r="L8" s="84"/>
      <c r="M8" s="84"/>
      <c r="N8" s="84"/>
      <c r="O8" s="84"/>
      <c r="P8" s="84"/>
      <c r="Q8" s="85" t="s">
        <v>3244</v>
      </c>
      <c r="R8" s="85"/>
    </row>
    <row r="9" spans="1:18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4" t="s">
        <v>36</v>
      </c>
      <c r="B10" s="84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4"/>
      <c r="B11" s="84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4"/>
      <c r="B12" s="84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18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34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38</v>
      </c>
      <c r="B31" s="84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29:R29"/>
    <mergeCell ref="A31:A33"/>
    <mergeCell ref="B31:B33"/>
    <mergeCell ref="A29:A30"/>
    <mergeCell ref="B29:B30"/>
    <mergeCell ref="C29:F29"/>
    <mergeCell ref="G29:H29"/>
    <mergeCell ref="I29:P29"/>
    <mergeCell ref="G22:H22"/>
    <mergeCell ref="I22:P22"/>
    <mergeCell ref="Q22:R22"/>
    <mergeCell ref="A24:A26"/>
    <mergeCell ref="B24:B26"/>
    <mergeCell ref="A17:A19"/>
    <mergeCell ref="B17:B19"/>
    <mergeCell ref="A22:A23"/>
    <mergeCell ref="B22:B23"/>
    <mergeCell ref="C22:F22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I1:P1"/>
    <mergeCell ref="Q1:R1"/>
    <mergeCell ref="A1:A2"/>
    <mergeCell ref="B1:B2"/>
    <mergeCell ref="A3:A5"/>
    <mergeCell ref="B3:B5"/>
    <mergeCell ref="C1:F1"/>
    <mergeCell ref="G1:H1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85" t="s">
        <v>3244</v>
      </c>
      <c r="Q1" s="85"/>
    </row>
    <row r="2" spans="1:17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4" t="s">
        <v>2211</v>
      </c>
      <c r="B3" s="84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4"/>
      <c r="B4" s="84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4"/>
      <c r="B5" s="8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18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3244</v>
      </c>
      <c r="H8" s="84"/>
      <c r="I8" s="84" t="s">
        <v>3243</v>
      </c>
      <c r="J8" s="84"/>
      <c r="K8" s="84"/>
      <c r="L8" s="84"/>
      <c r="M8" s="84"/>
      <c r="N8" s="84"/>
      <c r="O8" s="84"/>
      <c r="P8" s="84"/>
      <c r="Q8" s="85" t="s">
        <v>3244</v>
      </c>
      <c r="R8" s="85"/>
    </row>
    <row r="9" spans="1:18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4" t="s">
        <v>36</v>
      </c>
      <c r="B10" s="84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4"/>
      <c r="B11" s="84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4"/>
      <c r="B12" s="84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18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34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38</v>
      </c>
      <c r="B31" s="84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1:R1"/>
    <mergeCell ref="A1:A2"/>
    <mergeCell ref="B1:B2"/>
    <mergeCell ref="C1:F1"/>
    <mergeCell ref="G1:H1"/>
    <mergeCell ref="I1:P1"/>
    <mergeCell ref="A3:A5"/>
    <mergeCell ref="B3:B5"/>
    <mergeCell ref="A8:A9"/>
    <mergeCell ref="B8:B9"/>
    <mergeCell ref="C8:F8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17:A19"/>
    <mergeCell ref="B17:B19"/>
    <mergeCell ref="A22:A23"/>
    <mergeCell ref="B22:B23"/>
    <mergeCell ref="C22:F22"/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  <mergeCell ref="A31:A33"/>
    <mergeCell ref="B31:B33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 t="s">
        <v>3244</v>
      </c>
      <c r="P1" s="84"/>
    </row>
    <row r="2" spans="1:16" x14ac:dyDescent="0.25">
      <c r="A2" s="84"/>
      <c r="B2" s="84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4" t="s">
        <v>2211</v>
      </c>
      <c r="B3" s="84" t="s">
        <v>3265</v>
      </c>
      <c r="C3" s="87" t="s">
        <v>3266</v>
      </c>
      <c r="D3" s="87" t="s">
        <v>3267</v>
      </c>
      <c r="E3" s="87" t="s">
        <v>3268</v>
      </c>
      <c r="F3" s="87" t="s">
        <v>3269</v>
      </c>
      <c r="G3" s="87" t="s">
        <v>3270</v>
      </c>
      <c r="H3" s="87" t="s">
        <v>3271</v>
      </c>
      <c r="I3" s="87" t="s">
        <v>3272</v>
      </c>
      <c r="J3" s="87" t="s">
        <v>3273</v>
      </c>
      <c r="K3" s="87" t="s">
        <v>3274</v>
      </c>
      <c r="L3" s="87" t="s">
        <v>3275</v>
      </c>
      <c r="M3" s="87" t="s">
        <v>3276</v>
      </c>
      <c r="N3" s="87" t="s">
        <v>3277</v>
      </c>
      <c r="O3" s="84">
        <v>1</v>
      </c>
      <c r="P3" s="84">
        <v>3</v>
      </c>
    </row>
    <row r="4" spans="1:16" x14ac:dyDescent="0.25">
      <c r="A4" s="84"/>
      <c r="B4" s="84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4"/>
      <c r="P4" s="84"/>
    </row>
    <row r="5" spans="1:16" x14ac:dyDescent="0.25">
      <c r="A5" s="84"/>
      <c r="B5" s="84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4"/>
      <c r="P5" s="84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 t="s">
        <v>3244</v>
      </c>
      <c r="P8" s="84"/>
    </row>
    <row r="9" spans="1:16" x14ac:dyDescent="0.25">
      <c r="A9" s="84"/>
      <c r="B9" s="84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4" t="s">
        <v>36</v>
      </c>
      <c r="B10" s="84">
        <v>225</v>
      </c>
      <c r="C10" s="84">
        <v>1.2999999999999999E-4</v>
      </c>
      <c r="D10" s="84">
        <v>2.7E-4</v>
      </c>
      <c r="E10" s="84">
        <v>4.0999999999999999E-4</v>
      </c>
      <c r="F10" s="84">
        <v>5.5000000000000003E-4</v>
      </c>
      <c r="G10" s="84">
        <v>6.8999999999999997E-4</v>
      </c>
      <c r="H10" s="84">
        <v>8.1999999999999998E-4</v>
      </c>
      <c r="I10" s="84">
        <v>1.1000000000000001E-3</v>
      </c>
      <c r="J10" s="84">
        <v>1.65E-3</v>
      </c>
      <c r="K10" s="84">
        <v>2.2000000000000001E-3</v>
      </c>
      <c r="L10" s="84">
        <v>2.7499999999999998E-3</v>
      </c>
      <c r="M10" s="84">
        <v>3.3E-3</v>
      </c>
      <c r="N10" s="84">
        <v>4.4000000000000003E-3</v>
      </c>
      <c r="O10" s="84">
        <v>1</v>
      </c>
      <c r="P10" s="84">
        <v>2</v>
      </c>
    </row>
    <row r="11" spans="1:16" x14ac:dyDescent="0.25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</row>
    <row r="12" spans="1:16" x14ac:dyDescent="0.25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 t="s">
        <v>3244</v>
      </c>
      <c r="P15" s="84"/>
    </row>
    <row r="16" spans="1:16" x14ac:dyDescent="0.25">
      <c r="A16" s="84"/>
      <c r="B16" s="84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4" t="s">
        <v>34</v>
      </c>
      <c r="B17" s="84">
        <v>1000</v>
      </c>
      <c r="C17" s="84">
        <v>1.7000000000000001E-4</v>
      </c>
      <c r="D17" s="84">
        <v>3.4000000000000002E-4</v>
      </c>
      <c r="E17" s="84">
        <v>5.1999999999999995E-4</v>
      </c>
      <c r="F17" s="84">
        <v>6.8000000000000005E-4</v>
      </c>
      <c r="G17" s="84">
        <v>8.5999999999999998E-4</v>
      </c>
      <c r="H17" s="84">
        <v>1.0200000000000001E-3</v>
      </c>
      <c r="I17" s="84">
        <v>1.3799999999999999E-3</v>
      </c>
      <c r="J17" s="84">
        <v>2.0600000000000002E-3</v>
      </c>
      <c r="K17" s="84">
        <v>2.7499999999999998E-3</v>
      </c>
      <c r="L17" s="84">
        <v>3.4299999999999999E-3</v>
      </c>
      <c r="M17" s="84">
        <v>4.13E-3</v>
      </c>
      <c r="N17" s="84">
        <v>5.4999999999999997E-3</v>
      </c>
      <c r="O17" s="84">
        <v>1</v>
      </c>
      <c r="P17" s="84">
        <v>2</v>
      </c>
    </row>
    <row r="18" spans="1:16" x14ac:dyDescent="0.25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</row>
    <row r="19" spans="1:16" x14ac:dyDescent="0.25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 t="s">
        <v>3244</v>
      </c>
      <c r="P22" s="84"/>
    </row>
    <row r="23" spans="1:16" x14ac:dyDescent="0.25">
      <c r="A23" s="84"/>
      <c r="B23" s="84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4" t="s">
        <v>37</v>
      </c>
      <c r="B24" s="86">
        <v>540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</row>
    <row r="25" spans="1:16" x14ac:dyDescent="0.25">
      <c r="A25" s="84"/>
      <c r="B25" s="86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</row>
    <row r="26" spans="1:16" x14ac:dyDescent="0.25">
      <c r="A26" s="84"/>
      <c r="B26" s="8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 t="s">
        <v>3244</v>
      </c>
      <c r="P29" s="84"/>
    </row>
    <row r="30" spans="1:16" x14ac:dyDescent="0.25">
      <c r="A30" s="84"/>
      <c r="B30" s="84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4" t="s">
        <v>38</v>
      </c>
      <c r="B31" s="84">
        <v>225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</row>
    <row r="32" spans="1:16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</row>
    <row r="33" spans="1:16" x14ac:dyDescent="0.2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</row>
  </sheetData>
  <mergeCells count="100"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  <mergeCell ref="K24:K26"/>
    <mergeCell ref="L24:L26"/>
    <mergeCell ref="C24:C26"/>
    <mergeCell ref="D24:D26"/>
    <mergeCell ref="E24:E26"/>
    <mergeCell ref="F24:F26"/>
    <mergeCell ref="G24:G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O15:P15"/>
    <mergeCell ref="O17:O19"/>
    <mergeCell ref="P17:P19"/>
    <mergeCell ref="O22:P22"/>
    <mergeCell ref="O24:O26"/>
    <mergeCell ref="P24:P26"/>
    <mergeCell ref="O1:P1"/>
    <mergeCell ref="O3:O5"/>
    <mergeCell ref="P3:P5"/>
    <mergeCell ref="O8:P8"/>
    <mergeCell ref="O10:O12"/>
    <mergeCell ref="P10:P12"/>
    <mergeCell ref="L10:L12"/>
    <mergeCell ref="M10:M12"/>
    <mergeCell ref="L3:L5"/>
    <mergeCell ref="M3:M5"/>
    <mergeCell ref="N3:N5"/>
    <mergeCell ref="H3:H5"/>
    <mergeCell ref="I3:I5"/>
    <mergeCell ref="J3:J5"/>
    <mergeCell ref="K3:K5"/>
    <mergeCell ref="H10:H12"/>
    <mergeCell ref="I10:I12"/>
    <mergeCell ref="J10:J12"/>
    <mergeCell ref="K10:K12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A29:A30"/>
    <mergeCell ref="B29:B30"/>
    <mergeCell ref="A31:A33"/>
    <mergeCell ref="B31:B33"/>
    <mergeCell ref="A22:A23"/>
    <mergeCell ref="B22:B23"/>
    <mergeCell ref="A24:A26"/>
    <mergeCell ref="B24:B26"/>
    <mergeCell ref="A17:A19"/>
    <mergeCell ref="B17:B19"/>
    <mergeCell ref="A8:A9"/>
    <mergeCell ref="B8:B9"/>
    <mergeCell ref="A10:A12"/>
    <mergeCell ref="B10:B12"/>
    <mergeCell ref="A1:A2"/>
    <mergeCell ref="B1:B2"/>
    <mergeCell ref="A3:A5"/>
    <mergeCell ref="B3:B5"/>
    <mergeCell ref="A15:A16"/>
    <mergeCell ref="B15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15" sqref="A15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</row>
    <row r="2" spans="1:6" x14ac:dyDescent="0.25">
      <c r="A2" s="84"/>
      <c r="B2" s="84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4" t="s">
        <v>2211</v>
      </c>
      <c r="B3" s="84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4"/>
      <c r="B4" s="84"/>
      <c r="C4" s="87"/>
      <c r="D4" s="87"/>
      <c r="E4" s="87"/>
      <c r="F4" s="87"/>
    </row>
    <row r="5" spans="1:6" x14ac:dyDescent="0.25">
      <c r="A5" s="84"/>
      <c r="B5" s="84"/>
      <c r="C5" s="87"/>
      <c r="D5" s="87"/>
      <c r="E5" s="87"/>
      <c r="F5" s="87"/>
    </row>
    <row r="8" spans="1:6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</row>
    <row r="9" spans="1:6" x14ac:dyDescent="0.25">
      <c r="A9" s="84"/>
      <c r="B9" s="84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4" t="s">
        <v>36</v>
      </c>
      <c r="B10" s="84">
        <v>80</v>
      </c>
      <c r="C10" s="84">
        <v>2E-3</v>
      </c>
      <c r="D10" s="84">
        <v>4.0000000000000001E-3</v>
      </c>
      <c r="E10" s="84">
        <v>6.0000000000000001E-3</v>
      </c>
      <c r="F10" s="84">
        <v>1.0999999999999999E-2</v>
      </c>
    </row>
    <row r="11" spans="1:6" x14ac:dyDescent="0.25">
      <c r="A11" s="84"/>
      <c r="B11" s="84"/>
      <c r="C11" s="84"/>
      <c r="D11" s="84"/>
      <c r="E11" s="84"/>
      <c r="F11" s="84"/>
    </row>
    <row r="12" spans="1:6" x14ac:dyDescent="0.25">
      <c r="A12" s="84"/>
      <c r="B12" s="84"/>
      <c r="C12" s="84"/>
      <c r="D12" s="84"/>
      <c r="E12" s="84"/>
      <c r="F12" s="84"/>
    </row>
    <row r="15" spans="1:6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</row>
    <row r="16" spans="1:6" x14ac:dyDescent="0.25">
      <c r="A16" s="84"/>
      <c r="B16" s="84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4" t="s">
        <v>34</v>
      </c>
      <c r="B17" s="84">
        <v>350</v>
      </c>
      <c r="C17" s="84">
        <v>2E-3</v>
      </c>
      <c r="D17" s="84">
        <v>4.0000000000000001E-3</v>
      </c>
      <c r="E17" s="84">
        <v>6.0000000000000001E-3</v>
      </c>
      <c r="F17" s="84">
        <v>1.0999999999999999E-2</v>
      </c>
    </row>
    <row r="18" spans="1:6" x14ac:dyDescent="0.25">
      <c r="A18" s="84"/>
      <c r="B18" s="84"/>
      <c r="C18" s="84"/>
      <c r="D18" s="84"/>
      <c r="E18" s="84"/>
      <c r="F18" s="84"/>
    </row>
    <row r="19" spans="1:6" x14ac:dyDescent="0.25">
      <c r="A19" s="84"/>
      <c r="B19" s="84"/>
      <c r="C19" s="84"/>
      <c r="D19" s="84"/>
      <c r="E19" s="84"/>
      <c r="F19" s="84"/>
    </row>
    <row r="22" spans="1:6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</row>
    <row r="23" spans="1:6" x14ac:dyDescent="0.25">
      <c r="A23" s="84"/>
      <c r="B23" s="84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4" t="s">
        <v>37</v>
      </c>
      <c r="B24" s="86">
        <v>175</v>
      </c>
      <c r="C24" s="84">
        <v>1E-3</v>
      </c>
      <c r="D24" s="84">
        <v>2E-3</v>
      </c>
      <c r="E24" s="84">
        <v>3.0000000000000001E-3</v>
      </c>
      <c r="F24" s="84">
        <v>6.0000000000000001E-3</v>
      </c>
    </row>
    <row r="25" spans="1:6" x14ac:dyDescent="0.25">
      <c r="A25" s="84"/>
      <c r="B25" s="86"/>
      <c r="C25" s="84"/>
      <c r="D25" s="84"/>
      <c r="E25" s="84"/>
      <c r="F25" s="84"/>
    </row>
    <row r="26" spans="1:6" x14ac:dyDescent="0.25">
      <c r="A26" s="84"/>
      <c r="B26" s="86"/>
      <c r="C26" s="84"/>
      <c r="D26" s="84"/>
      <c r="E26" s="84"/>
      <c r="F26" s="84"/>
    </row>
    <row r="29" spans="1:6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</row>
    <row r="30" spans="1:6" x14ac:dyDescent="0.25">
      <c r="A30" s="84"/>
      <c r="B30" s="84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4" t="s">
        <v>38</v>
      </c>
      <c r="B31" s="84">
        <v>175</v>
      </c>
      <c r="C31" s="84">
        <v>1E-3</v>
      </c>
      <c r="D31" s="84">
        <v>2E-3</v>
      </c>
      <c r="E31" s="84">
        <v>3.0000000000000001E-3</v>
      </c>
      <c r="F31" s="84">
        <v>6.0000000000000001E-3</v>
      </c>
    </row>
    <row r="32" spans="1:6" x14ac:dyDescent="0.25">
      <c r="A32" s="84"/>
      <c r="B32" s="84"/>
      <c r="C32" s="84"/>
      <c r="D32" s="84"/>
      <c r="E32" s="84"/>
      <c r="F32" s="84"/>
    </row>
    <row r="33" spans="1:6" x14ac:dyDescent="0.25">
      <c r="A33" s="84"/>
      <c r="B33" s="84"/>
      <c r="C33" s="84"/>
      <c r="D33" s="84"/>
      <c r="E33" s="84"/>
      <c r="F33" s="84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</row>
    <row r="2" spans="1:6" x14ac:dyDescent="0.25">
      <c r="A2" s="84"/>
      <c r="B2" s="84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4" t="s">
        <v>2211</v>
      </c>
      <c r="B3" s="84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4"/>
      <c r="B4" s="84"/>
      <c r="C4" s="87"/>
      <c r="D4" s="87"/>
      <c r="E4" s="87"/>
      <c r="F4" s="87"/>
    </row>
    <row r="5" spans="1:6" x14ac:dyDescent="0.25">
      <c r="A5" s="84"/>
      <c r="B5" s="84"/>
      <c r="C5" s="87"/>
      <c r="D5" s="87"/>
      <c r="E5" s="87"/>
      <c r="F5" s="87"/>
    </row>
    <row r="8" spans="1:6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</row>
    <row r="9" spans="1:6" x14ac:dyDescent="0.25">
      <c r="A9" s="84"/>
      <c r="B9" s="84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4" t="s">
        <v>36</v>
      </c>
      <c r="B10" s="84">
        <v>80</v>
      </c>
      <c r="C10" s="84">
        <v>2E-3</v>
      </c>
      <c r="D10" s="84">
        <v>4.0000000000000001E-3</v>
      </c>
      <c r="E10" s="84">
        <v>6.0000000000000001E-3</v>
      </c>
      <c r="F10" s="84">
        <v>1.0999999999999999E-2</v>
      </c>
    </row>
    <row r="11" spans="1:6" x14ac:dyDescent="0.25">
      <c r="A11" s="84"/>
      <c r="B11" s="84"/>
      <c r="C11" s="84"/>
      <c r="D11" s="84"/>
      <c r="E11" s="84"/>
      <c r="F11" s="84"/>
    </row>
    <row r="12" spans="1:6" x14ac:dyDescent="0.25">
      <c r="A12" s="84"/>
      <c r="B12" s="84"/>
      <c r="C12" s="84"/>
      <c r="D12" s="84"/>
      <c r="E12" s="84"/>
      <c r="F12" s="84"/>
    </row>
    <row r="15" spans="1:6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</row>
    <row r="16" spans="1:6" x14ac:dyDescent="0.25">
      <c r="A16" s="84"/>
      <c r="B16" s="84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4" t="s">
        <v>34</v>
      </c>
      <c r="B17" s="84">
        <v>350</v>
      </c>
      <c r="C17" s="84">
        <v>2E-3</v>
      </c>
      <c r="D17" s="84">
        <v>4.0000000000000001E-3</v>
      </c>
      <c r="E17" s="84">
        <v>6.0000000000000001E-3</v>
      </c>
      <c r="F17" s="84">
        <v>1.0999999999999999E-2</v>
      </c>
    </row>
    <row r="18" spans="1:6" x14ac:dyDescent="0.25">
      <c r="A18" s="84"/>
      <c r="B18" s="84"/>
      <c r="C18" s="84"/>
      <c r="D18" s="84"/>
      <c r="E18" s="84"/>
      <c r="F18" s="84"/>
    </row>
    <row r="19" spans="1:6" x14ac:dyDescent="0.25">
      <c r="A19" s="84"/>
      <c r="B19" s="84"/>
      <c r="C19" s="84"/>
      <c r="D19" s="84"/>
      <c r="E19" s="84"/>
      <c r="F19" s="84"/>
    </row>
    <row r="22" spans="1:6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</row>
    <row r="23" spans="1:6" x14ac:dyDescent="0.25">
      <c r="A23" s="84"/>
      <c r="B23" s="84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4" t="s">
        <v>37</v>
      </c>
      <c r="B24" s="86">
        <v>175</v>
      </c>
      <c r="C24" s="84">
        <v>1E-3</v>
      </c>
      <c r="D24" s="84">
        <v>2E-3</v>
      </c>
      <c r="E24" s="84">
        <v>3.0000000000000001E-3</v>
      </c>
      <c r="F24" s="84">
        <v>6.0000000000000001E-3</v>
      </c>
    </row>
    <row r="25" spans="1:6" x14ac:dyDescent="0.25">
      <c r="A25" s="84"/>
      <c r="B25" s="86"/>
      <c r="C25" s="84"/>
      <c r="D25" s="84"/>
      <c r="E25" s="84"/>
      <c r="F25" s="84"/>
    </row>
    <row r="26" spans="1:6" x14ac:dyDescent="0.25">
      <c r="A26" s="84"/>
      <c r="B26" s="86"/>
      <c r="C26" s="84"/>
      <c r="D26" s="84"/>
      <c r="E26" s="84"/>
      <c r="F26" s="84"/>
    </row>
    <row r="29" spans="1:6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</row>
    <row r="30" spans="1:6" x14ac:dyDescent="0.25">
      <c r="A30" s="84"/>
      <c r="B30" s="84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4" t="s">
        <v>38</v>
      </c>
      <c r="B31" s="84">
        <v>175</v>
      </c>
      <c r="C31" s="84">
        <v>1E-3</v>
      </c>
      <c r="D31" s="84">
        <v>2E-3</v>
      </c>
      <c r="E31" s="84">
        <v>3.0000000000000001E-3</v>
      </c>
      <c r="F31" s="84">
        <v>6.0000000000000001E-3</v>
      </c>
    </row>
    <row r="32" spans="1:6" x14ac:dyDescent="0.25">
      <c r="A32" s="84"/>
      <c r="B32" s="84"/>
      <c r="C32" s="84"/>
      <c r="D32" s="84"/>
      <c r="E32" s="84"/>
      <c r="F32" s="84"/>
    </row>
    <row r="33" spans="1:6" x14ac:dyDescent="0.25">
      <c r="A33" s="84"/>
      <c r="B33" s="84"/>
      <c r="C33" s="84"/>
      <c r="D33" s="84"/>
      <c r="E33" s="84"/>
      <c r="F33" s="84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G31:G33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A3:A5"/>
    <mergeCell ref="B3:B5"/>
    <mergeCell ref="A15:A16"/>
    <mergeCell ref="B15:B16"/>
    <mergeCell ref="C15:F15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A38:A40"/>
    <mergeCell ref="B38:B40"/>
    <mergeCell ref="A7:A9"/>
    <mergeCell ref="B7:B9"/>
    <mergeCell ref="A11:A13"/>
    <mergeCell ref="B11:B13"/>
    <mergeCell ref="A24:A26"/>
    <mergeCell ref="B24:B26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31" activePane="bottomLeft" state="frozen"/>
      <selection activeCell="M1" sqref="M1"/>
      <selection pane="bottomLeft" activeCell="A146" sqref="A146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3282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3281</v>
      </c>
      <c r="B129" s="71" t="s">
        <v>3283</v>
      </c>
      <c r="C129" s="71">
        <v>4.5590000000000002</v>
      </c>
      <c r="D129" s="71" t="s">
        <v>3310</v>
      </c>
      <c r="E129" s="72" t="s">
        <v>2515</v>
      </c>
      <c r="F129" s="71" t="s">
        <v>3284</v>
      </c>
      <c r="G129" s="71" t="s">
        <v>3285</v>
      </c>
      <c r="H129" s="71" t="s">
        <v>3286</v>
      </c>
      <c r="I129" s="71" t="s">
        <v>3287</v>
      </c>
      <c r="J129" s="71" t="s">
        <v>3288</v>
      </c>
      <c r="K129" s="71" t="s">
        <v>3289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3297</v>
      </c>
      <c r="B130" s="70" t="s">
        <v>3283</v>
      </c>
      <c r="C130" s="70">
        <v>1.75</v>
      </c>
      <c r="D130" s="70" t="s">
        <v>2961</v>
      </c>
      <c r="E130" s="70" t="s">
        <v>2515</v>
      </c>
      <c r="F130" s="70" t="s">
        <v>3290</v>
      </c>
      <c r="G130" s="70" t="s">
        <v>3291</v>
      </c>
      <c r="H130" s="70" t="s">
        <v>3292</v>
      </c>
      <c r="I130" s="70" t="s">
        <v>3293</v>
      </c>
      <c r="J130" s="70" t="s">
        <v>3294</v>
      </c>
      <c r="K130" s="70" t="s">
        <v>3295</v>
      </c>
      <c r="L130" s="70" t="s">
        <v>3296</v>
      </c>
      <c r="M130" s="70"/>
      <c r="N130" s="70"/>
      <c r="O130" s="70"/>
      <c r="P130" s="70"/>
      <c r="Q130" s="70"/>
    </row>
    <row r="131" spans="1:17" x14ac:dyDescent="0.2">
      <c r="A131" s="71" t="s">
        <v>3298</v>
      </c>
      <c r="B131" s="71" t="s">
        <v>3283</v>
      </c>
      <c r="C131" s="71">
        <v>1.75</v>
      </c>
      <c r="D131" s="71" t="s">
        <v>3311</v>
      </c>
      <c r="E131" s="72" t="s">
        <v>2515</v>
      </c>
      <c r="F131" s="71" t="s">
        <v>3284</v>
      </c>
      <c r="G131" s="71" t="s">
        <v>3299</v>
      </c>
      <c r="H131" s="71" t="s">
        <v>3308</v>
      </c>
      <c r="I131" s="71" t="s">
        <v>3309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3307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3300</v>
      </c>
      <c r="G132" s="70" t="s">
        <v>3301</v>
      </c>
      <c r="H132" s="70" t="s">
        <v>3302</v>
      </c>
      <c r="I132" s="70" t="s">
        <v>3304</v>
      </c>
      <c r="J132" s="70" t="s">
        <v>3303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3312</v>
      </c>
      <c r="B133" s="74" t="s">
        <v>3236</v>
      </c>
      <c r="C133" s="74">
        <v>1.5</v>
      </c>
      <c r="D133" s="74" t="s">
        <v>3310</v>
      </c>
      <c r="E133" s="74" t="s">
        <v>2515</v>
      </c>
      <c r="F133" s="74" t="s">
        <v>3313</v>
      </c>
      <c r="G133" s="74" t="s">
        <v>3314</v>
      </c>
      <c r="H133" s="74" t="s">
        <v>3315</v>
      </c>
      <c r="I133" s="74" t="s">
        <v>3316</v>
      </c>
      <c r="J133" s="74" t="s">
        <v>3317</v>
      </c>
      <c r="K133" s="74" t="s">
        <v>3318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3319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3320</v>
      </c>
      <c r="G134" s="71" t="s">
        <v>3321</v>
      </c>
      <c r="H134" s="71" t="s">
        <v>3322</v>
      </c>
      <c r="I134" s="71" t="s">
        <v>3323</v>
      </c>
      <c r="J134" s="71" t="s">
        <v>3324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70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70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1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80" t="s">
        <v>2515</v>
      </c>
      <c r="F137" s="81" t="s">
        <v>3327</v>
      </c>
      <c r="G137" s="81" t="s">
        <v>3328</v>
      </c>
      <c r="H137" s="81" t="s">
        <v>3329</v>
      </c>
      <c r="I137" s="81" t="s">
        <v>3340</v>
      </c>
      <c r="J137" s="81" t="s">
        <v>3342</v>
      </c>
      <c r="K137" s="81" t="s">
        <v>3341</v>
      </c>
      <c r="L137" s="81" t="s">
        <v>3330</v>
      </c>
      <c r="M137" s="72" t="s">
        <v>3324</v>
      </c>
    </row>
    <row r="138" spans="1:17" x14ac:dyDescent="0.2">
      <c r="A138" s="71" t="s">
        <v>3362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3358</v>
      </c>
      <c r="G138" s="72" t="s">
        <v>3359</v>
      </c>
      <c r="H138" s="72" t="s">
        <v>3357</v>
      </c>
      <c r="I138" s="72" t="s">
        <v>3360</v>
      </c>
      <c r="J138" s="72" t="s">
        <v>3361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70" t="s">
        <v>3459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3460</v>
      </c>
      <c r="G143" s="70" t="s">
        <v>3461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4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14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589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  <row r="203" spans="2:2" x14ac:dyDescent="0.25">
      <c r="B203" s="79"/>
    </row>
    <row r="204" spans="2:2" x14ac:dyDescent="0.25">
      <c r="B204" s="79"/>
    </row>
    <row r="205" spans="2:2" x14ac:dyDescent="0.25">
      <c r="B205" s="79"/>
    </row>
    <row r="206" spans="2:2" x14ac:dyDescent="0.25">
      <c r="B206" s="79"/>
    </row>
    <row r="207" spans="2:2" x14ac:dyDescent="0.25">
      <c r="B207" s="79"/>
    </row>
    <row r="208" spans="2:2" x14ac:dyDescent="0.25">
      <c r="B208" s="79"/>
    </row>
    <row r="209" spans="2:2" x14ac:dyDescent="0.25">
      <c r="B209" s="79"/>
    </row>
    <row r="210" spans="2:2" x14ac:dyDescent="0.25">
      <c r="B210" s="79"/>
    </row>
    <row r="211" spans="2:2" x14ac:dyDescent="0.25">
      <c r="B211" s="79"/>
    </row>
    <row r="212" spans="2:2" x14ac:dyDescent="0.25">
      <c r="B212" s="79"/>
    </row>
    <row r="213" spans="2:2" x14ac:dyDescent="0.25">
      <c r="B213" s="79"/>
    </row>
    <row r="214" spans="2:2" x14ac:dyDescent="0.25">
      <c r="B214" s="79"/>
    </row>
    <row r="215" spans="2:2" x14ac:dyDescent="0.25">
      <c r="B215" s="79"/>
    </row>
    <row r="216" spans="2:2" x14ac:dyDescent="0.25">
      <c r="B216" s="79"/>
    </row>
    <row r="217" spans="2:2" x14ac:dyDescent="0.25">
      <c r="B217" s="79"/>
    </row>
    <row r="218" spans="2:2" x14ac:dyDescent="0.25">
      <c r="B218" s="79"/>
    </row>
    <row r="219" spans="2:2" x14ac:dyDescent="0.25">
      <c r="B219" s="79"/>
    </row>
    <row r="220" spans="2:2" x14ac:dyDescent="0.25">
      <c r="B220" s="79"/>
    </row>
    <row r="221" spans="2:2" x14ac:dyDescent="0.25">
      <c r="B221" s="79"/>
    </row>
    <row r="222" spans="2:2" x14ac:dyDescent="0.25">
      <c r="B222" s="79"/>
    </row>
    <row r="223" spans="2:2" x14ac:dyDescent="0.25">
      <c r="B223" s="79"/>
    </row>
    <row r="224" spans="2:2" x14ac:dyDescent="0.25">
      <c r="B224" s="79"/>
    </row>
    <row r="225" spans="2:2" x14ac:dyDescent="0.25">
      <c r="B225" s="79"/>
    </row>
    <row r="226" spans="2:2" x14ac:dyDescent="0.25">
      <c r="B226" s="79"/>
    </row>
    <row r="227" spans="2:2" x14ac:dyDescent="0.25">
      <c r="B227" s="79"/>
    </row>
    <row r="228" spans="2:2" x14ac:dyDescent="0.25">
      <c r="B228" s="79"/>
    </row>
    <row r="229" spans="2:2" x14ac:dyDescent="0.25">
      <c r="B229" s="79"/>
    </row>
    <row r="230" spans="2:2" x14ac:dyDescent="0.25">
      <c r="B230" s="79"/>
    </row>
    <row r="231" spans="2:2" x14ac:dyDescent="0.25">
      <c r="B231" s="79"/>
    </row>
    <row r="232" spans="2:2" x14ac:dyDescent="0.25">
      <c r="B232" s="79"/>
    </row>
    <row r="233" spans="2:2" x14ac:dyDescent="0.25">
      <c r="B233" s="79"/>
    </row>
    <row r="234" spans="2:2" x14ac:dyDescent="0.25">
      <c r="B234" s="79"/>
    </row>
    <row r="235" spans="2:2" x14ac:dyDescent="0.25">
      <c r="B235" s="79"/>
    </row>
    <row r="236" spans="2:2" x14ac:dyDescent="0.25">
      <c r="B236" s="79"/>
    </row>
    <row r="237" spans="2:2" x14ac:dyDescent="0.25">
      <c r="B237" s="79"/>
    </row>
    <row r="238" spans="2:2" x14ac:dyDescent="0.25">
      <c r="B238" s="79"/>
    </row>
    <row r="239" spans="2:2" x14ac:dyDescent="0.25">
      <c r="B239" s="79"/>
    </row>
    <row r="240" spans="2:2" x14ac:dyDescent="0.25">
      <c r="B240" s="79"/>
    </row>
    <row r="241" spans="2:2" x14ac:dyDescent="0.25">
      <c r="B241" s="79"/>
    </row>
    <row r="242" spans="2:2" x14ac:dyDescent="0.25">
      <c r="B242" s="79"/>
    </row>
    <row r="243" spans="2:2" x14ac:dyDescent="0.25">
      <c r="B243" s="79"/>
    </row>
    <row r="244" spans="2:2" x14ac:dyDescent="0.25">
      <c r="B244" s="79"/>
    </row>
    <row r="245" spans="2:2" x14ac:dyDescent="0.25">
      <c r="B245" s="79"/>
    </row>
    <row r="246" spans="2:2" x14ac:dyDescent="0.25">
      <c r="B246" s="79"/>
    </row>
    <row r="247" spans="2:2" x14ac:dyDescent="0.25">
      <c r="B247" s="79"/>
    </row>
    <row r="248" spans="2:2" x14ac:dyDescent="0.25">
      <c r="B248" s="79"/>
    </row>
    <row r="249" spans="2:2" x14ac:dyDescent="0.25">
      <c r="B249" s="79"/>
    </row>
    <row r="250" spans="2:2" x14ac:dyDescent="0.25">
      <c r="B250" s="79"/>
    </row>
    <row r="251" spans="2:2" x14ac:dyDescent="0.25">
      <c r="B251" s="79"/>
    </row>
    <row r="252" spans="2:2" x14ac:dyDescent="0.25">
      <c r="B252" s="79"/>
    </row>
    <row r="253" spans="2:2" x14ac:dyDescent="0.25">
      <c r="B253" s="79"/>
    </row>
    <row r="254" spans="2:2" x14ac:dyDescent="0.25">
      <c r="B254" s="79"/>
    </row>
    <row r="255" spans="2:2" x14ac:dyDescent="0.25">
      <c r="B255" s="79"/>
    </row>
    <row r="256" spans="2:2" x14ac:dyDescent="0.25">
      <c r="B256" s="79"/>
    </row>
    <row r="257" spans="2:2" x14ac:dyDescent="0.25">
      <c r="B257" s="79"/>
    </row>
    <row r="258" spans="2:2" x14ac:dyDescent="0.25">
      <c r="B258" s="79"/>
    </row>
    <row r="259" spans="2:2" x14ac:dyDescent="0.25">
      <c r="B259" s="79"/>
    </row>
    <row r="260" spans="2:2" x14ac:dyDescent="0.25">
      <c r="B260" s="79"/>
    </row>
    <row r="261" spans="2:2" x14ac:dyDescent="0.25">
      <c r="B261" s="79"/>
    </row>
    <row r="262" spans="2:2" x14ac:dyDescent="0.25">
      <c r="B262" s="79"/>
    </row>
    <row r="263" spans="2:2" x14ac:dyDescent="0.25">
      <c r="B263" s="79"/>
    </row>
    <row r="264" spans="2:2" x14ac:dyDescent="0.25">
      <c r="B264" s="79"/>
    </row>
    <row r="265" spans="2:2" x14ac:dyDescent="0.25">
      <c r="B265" s="79"/>
    </row>
    <row r="266" spans="2:2" x14ac:dyDescent="0.25">
      <c r="B266" s="79"/>
    </row>
    <row r="267" spans="2:2" x14ac:dyDescent="0.25">
      <c r="B267" s="79"/>
    </row>
    <row r="268" spans="2:2" x14ac:dyDescent="0.25">
      <c r="B268" s="79"/>
    </row>
    <row r="269" spans="2:2" x14ac:dyDescent="0.25">
      <c r="B269" s="79"/>
    </row>
    <row r="270" spans="2:2" x14ac:dyDescent="0.25">
      <c r="B270" s="79"/>
    </row>
    <row r="271" spans="2:2" x14ac:dyDescent="0.25">
      <c r="B271" s="79"/>
    </row>
    <row r="272" spans="2:2" x14ac:dyDescent="0.25">
      <c r="B272" s="79"/>
    </row>
    <row r="273" spans="2:2" x14ac:dyDescent="0.25">
      <c r="B273" s="79"/>
    </row>
    <row r="274" spans="2:2" x14ac:dyDescent="0.25">
      <c r="B274" s="79"/>
    </row>
    <row r="275" spans="2:2" x14ac:dyDescent="0.25">
      <c r="B275" s="79"/>
    </row>
    <row r="276" spans="2:2" x14ac:dyDescent="0.25">
      <c r="B276" s="79"/>
    </row>
    <row r="277" spans="2:2" x14ac:dyDescent="0.25">
      <c r="B277" s="79"/>
    </row>
    <row r="278" spans="2:2" x14ac:dyDescent="0.25">
      <c r="B278" s="79"/>
    </row>
    <row r="279" spans="2:2" x14ac:dyDescent="0.25">
      <c r="B279" s="79"/>
    </row>
    <row r="280" spans="2:2" x14ac:dyDescent="0.25">
      <c r="B280" s="79"/>
    </row>
    <row r="281" spans="2:2" x14ac:dyDescent="0.25">
      <c r="B281" s="79"/>
    </row>
    <row r="282" spans="2:2" x14ac:dyDescent="0.25">
      <c r="B282" s="79"/>
    </row>
    <row r="283" spans="2:2" x14ac:dyDescent="0.25">
      <c r="B283" s="79"/>
    </row>
    <row r="284" spans="2:2" x14ac:dyDescent="0.25">
      <c r="B284" s="79"/>
    </row>
    <row r="285" spans="2:2" x14ac:dyDescent="0.25">
      <c r="B285" s="79"/>
    </row>
    <row r="286" spans="2:2" x14ac:dyDescent="0.25">
      <c r="B286" s="79"/>
    </row>
    <row r="287" spans="2:2" x14ac:dyDescent="0.25">
      <c r="B287" s="79"/>
    </row>
    <row r="288" spans="2:2" x14ac:dyDescent="0.25">
      <c r="B288" s="79"/>
    </row>
    <row r="289" spans="2:2" x14ac:dyDescent="0.25">
      <c r="B289" s="79"/>
    </row>
    <row r="290" spans="2:2" x14ac:dyDescent="0.25">
      <c r="B290" s="79"/>
    </row>
    <row r="291" spans="2:2" x14ac:dyDescent="0.25">
      <c r="B291" s="79"/>
    </row>
    <row r="292" spans="2:2" x14ac:dyDescent="0.25">
      <c r="B292" s="79"/>
    </row>
    <row r="293" spans="2:2" x14ac:dyDescent="0.25">
      <c r="B293" s="79"/>
    </row>
    <row r="294" spans="2:2" x14ac:dyDescent="0.25">
      <c r="B294" s="79"/>
    </row>
    <row r="295" spans="2:2" x14ac:dyDescent="0.25">
      <c r="B295" s="79"/>
    </row>
    <row r="296" spans="2:2" x14ac:dyDescent="0.25">
      <c r="B296" s="79"/>
    </row>
    <row r="297" spans="2:2" x14ac:dyDescent="0.25">
      <c r="B297" s="79"/>
    </row>
    <row r="298" spans="2:2" x14ac:dyDescent="0.25">
      <c r="B298" s="79"/>
    </row>
    <row r="299" spans="2:2" x14ac:dyDescent="0.25">
      <c r="B299" s="79"/>
    </row>
    <row r="300" spans="2:2" x14ac:dyDescent="0.25">
      <c r="B300" s="79"/>
    </row>
    <row r="301" spans="2:2" x14ac:dyDescent="0.25">
      <c r="B301" s="79"/>
    </row>
    <row r="302" spans="2:2" x14ac:dyDescent="0.25">
      <c r="B302" s="79"/>
    </row>
    <row r="303" spans="2:2" x14ac:dyDescent="0.25">
      <c r="B303" s="79"/>
    </row>
    <row r="304" spans="2:2" x14ac:dyDescent="0.25">
      <c r="B304" s="79"/>
    </row>
    <row r="305" spans="2:2" x14ac:dyDescent="0.25">
      <c r="B305" s="79"/>
    </row>
    <row r="306" spans="2:2" x14ac:dyDescent="0.25">
      <c r="B306" s="79"/>
    </row>
    <row r="307" spans="2:2" x14ac:dyDescent="0.25">
      <c r="B307" s="79"/>
    </row>
    <row r="308" spans="2:2" x14ac:dyDescent="0.25">
      <c r="B308" s="79"/>
    </row>
    <row r="309" spans="2:2" x14ac:dyDescent="0.25">
      <c r="B309" s="79"/>
    </row>
    <row r="310" spans="2:2" x14ac:dyDescent="0.25">
      <c r="B310" s="79"/>
    </row>
    <row r="311" spans="2:2" x14ac:dyDescent="0.25">
      <c r="B311" s="79"/>
    </row>
    <row r="312" spans="2:2" x14ac:dyDescent="0.25">
      <c r="B312" s="79"/>
    </row>
    <row r="313" spans="2:2" x14ac:dyDescent="0.25">
      <c r="B313" s="79"/>
    </row>
    <row r="314" spans="2:2" x14ac:dyDescent="0.25">
      <c r="B314" s="79"/>
    </row>
    <row r="315" spans="2:2" x14ac:dyDescent="0.25">
      <c r="B315" s="79"/>
    </row>
    <row r="316" spans="2:2" x14ac:dyDescent="0.25">
      <c r="B316" s="79"/>
    </row>
    <row r="317" spans="2:2" x14ac:dyDescent="0.25">
      <c r="B317" s="79"/>
    </row>
    <row r="318" spans="2:2" x14ac:dyDescent="0.25">
      <c r="B318" s="79"/>
    </row>
    <row r="319" spans="2:2" x14ac:dyDescent="0.25">
      <c r="B319" s="79"/>
    </row>
    <row r="320" spans="2:2" x14ac:dyDescent="0.25">
      <c r="B320" s="79"/>
    </row>
    <row r="321" spans="2:2" x14ac:dyDescent="0.25">
      <c r="B321" s="79"/>
    </row>
    <row r="322" spans="2:2" x14ac:dyDescent="0.25">
      <c r="B322" s="79"/>
    </row>
    <row r="323" spans="2:2" x14ac:dyDescent="0.25">
      <c r="B323" s="79"/>
    </row>
    <row r="324" spans="2:2" x14ac:dyDescent="0.25">
      <c r="B324" s="79"/>
    </row>
    <row r="325" spans="2:2" x14ac:dyDescent="0.25">
      <c r="B325" s="79"/>
    </row>
    <row r="326" spans="2:2" x14ac:dyDescent="0.25">
      <c r="B326" s="79"/>
    </row>
    <row r="327" spans="2:2" x14ac:dyDescent="0.25">
      <c r="B327" s="79"/>
    </row>
    <row r="328" spans="2:2" x14ac:dyDescent="0.25">
      <c r="B328" s="79"/>
    </row>
    <row r="329" spans="2:2" x14ac:dyDescent="0.25">
      <c r="B329" s="79"/>
    </row>
    <row r="330" spans="2:2" x14ac:dyDescent="0.25">
      <c r="B330" s="79"/>
    </row>
    <row r="331" spans="2:2" x14ac:dyDescent="0.25">
      <c r="B331" s="79"/>
    </row>
    <row r="332" spans="2:2" x14ac:dyDescent="0.25">
      <c r="B332" s="79"/>
    </row>
    <row r="333" spans="2:2" x14ac:dyDescent="0.25">
      <c r="B333" s="79"/>
    </row>
    <row r="334" spans="2:2" x14ac:dyDescent="0.25">
      <c r="B334" s="79"/>
    </row>
    <row r="335" spans="2:2" x14ac:dyDescent="0.25">
      <c r="B335" s="79"/>
    </row>
    <row r="336" spans="2:2" x14ac:dyDescent="0.25">
      <c r="B336" s="79"/>
    </row>
    <row r="337" spans="2:2" x14ac:dyDescent="0.25">
      <c r="B337" s="79"/>
    </row>
    <row r="338" spans="2:2" x14ac:dyDescent="0.25">
      <c r="B338" s="79"/>
    </row>
    <row r="339" spans="2:2" x14ac:dyDescent="0.25">
      <c r="B339" s="79"/>
    </row>
    <row r="340" spans="2:2" x14ac:dyDescent="0.25">
      <c r="B340" s="79"/>
    </row>
    <row r="341" spans="2:2" x14ac:dyDescent="0.25">
      <c r="B341" s="79"/>
    </row>
    <row r="342" spans="2:2" x14ac:dyDescent="0.25">
      <c r="B342" s="79"/>
    </row>
    <row r="343" spans="2:2" x14ac:dyDescent="0.25">
      <c r="B343" s="79"/>
    </row>
    <row r="344" spans="2:2" x14ac:dyDescent="0.25">
      <c r="B344" s="79"/>
    </row>
    <row r="345" spans="2:2" x14ac:dyDescent="0.25">
      <c r="B345" s="79"/>
    </row>
    <row r="346" spans="2:2" x14ac:dyDescent="0.25">
      <c r="B346" s="79"/>
    </row>
    <row r="347" spans="2:2" x14ac:dyDescent="0.25">
      <c r="B347" s="79"/>
    </row>
    <row r="348" spans="2:2" x14ac:dyDescent="0.25">
      <c r="B348" s="79"/>
    </row>
    <row r="349" spans="2:2" x14ac:dyDescent="0.25">
      <c r="B349" s="79"/>
    </row>
    <row r="350" spans="2:2" x14ac:dyDescent="0.25">
      <c r="B350" s="79"/>
    </row>
    <row r="351" spans="2:2" x14ac:dyDescent="0.25">
      <c r="B351" s="79"/>
    </row>
    <row r="352" spans="2:2" x14ac:dyDescent="0.25">
      <c r="B352" s="79"/>
    </row>
    <row r="353" spans="2:2" x14ac:dyDescent="0.25">
      <c r="B353" s="79"/>
    </row>
    <row r="354" spans="2:2" x14ac:dyDescent="0.25">
      <c r="B354" s="79"/>
    </row>
    <row r="355" spans="2:2" x14ac:dyDescent="0.25">
      <c r="B355" s="79"/>
    </row>
    <row r="356" spans="2:2" x14ac:dyDescent="0.25">
      <c r="B356" s="79"/>
    </row>
    <row r="357" spans="2:2" x14ac:dyDescent="0.25">
      <c r="B357" s="79"/>
    </row>
    <row r="358" spans="2:2" x14ac:dyDescent="0.25">
      <c r="B358" s="79"/>
    </row>
    <row r="359" spans="2:2" x14ac:dyDescent="0.25">
      <c r="B359" s="79"/>
    </row>
    <row r="360" spans="2:2" x14ac:dyDescent="0.25">
      <c r="B360" s="79"/>
    </row>
    <row r="361" spans="2:2" x14ac:dyDescent="0.25">
      <c r="B361" s="79"/>
    </row>
    <row r="362" spans="2:2" x14ac:dyDescent="0.25">
      <c r="B362" s="79"/>
    </row>
    <row r="363" spans="2:2" x14ac:dyDescent="0.25">
      <c r="B363" s="79"/>
    </row>
    <row r="364" spans="2:2" x14ac:dyDescent="0.25">
      <c r="B364" s="79"/>
    </row>
    <row r="365" spans="2:2" x14ac:dyDescent="0.25">
      <c r="B365" s="79"/>
    </row>
    <row r="366" spans="2:2" x14ac:dyDescent="0.25">
      <c r="B366" s="79"/>
    </row>
    <row r="367" spans="2:2" x14ac:dyDescent="0.25">
      <c r="B367" s="79"/>
    </row>
    <row r="368" spans="2:2" x14ac:dyDescent="0.25">
      <c r="B368" s="79"/>
    </row>
    <row r="369" spans="2:2" x14ac:dyDescent="0.25">
      <c r="B369" s="79"/>
    </row>
    <row r="370" spans="2:2" x14ac:dyDescent="0.25">
      <c r="B370" s="79"/>
    </row>
    <row r="371" spans="2:2" x14ac:dyDescent="0.25">
      <c r="B371" s="79"/>
    </row>
    <row r="372" spans="2:2" x14ac:dyDescent="0.25">
      <c r="B372" s="79"/>
    </row>
    <row r="373" spans="2:2" x14ac:dyDescent="0.25">
      <c r="B373" s="79"/>
    </row>
    <row r="374" spans="2:2" x14ac:dyDescent="0.25">
      <c r="B374" s="79"/>
    </row>
    <row r="375" spans="2:2" x14ac:dyDescent="0.25">
      <c r="B375" s="79"/>
    </row>
    <row r="376" spans="2:2" x14ac:dyDescent="0.25">
      <c r="B376" s="79"/>
    </row>
    <row r="377" spans="2:2" x14ac:dyDescent="0.25">
      <c r="B377" s="79"/>
    </row>
    <row r="378" spans="2:2" x14ac:dyDescent="0.25">
      <c r="B378" s="79"/>
    </row>
    <row r="379" spans="2:2" x14ac:dyDescent="0.25">
      <c r="B379" s="79"/>
    </row>
    <row r="380" spans="2:2" x14ac:dyDescent="0.25">
      <c r="B380" s="79"/>
    </row>
    <row r="381" spans="2:2" x14ac:dyDescent="0.25">
      <c r="B381" s="79"/>
    </row>
    <row r="382" spans="2:2" x14ac:dyDescent="0.25">
      <c r="B382" s="79"/>
    </row>
    <row r="383" spans="2:2" x14ac:dyDescent="0.25">
      <c r="B383" s="79"/>
    </row>
    <row r="384" spans="2:2" x14ac:dyDescent="0.25">
      <c r="B384" s="79"/>
    </row>
    <row r="385" spans="2:2" x14ac:dyDescent="0.25">
      <c r="B385" s="79"/>
    </row>
    <row r="386" spans="2:2" x14ac:dyDescent="0.25">
      <c r="B386" s="79"/>
    </row>
    <row r="387" spans="2:2" x14ac:dyDescent="0.25">
      <c r="B387" s="79"/>
    </row>
    <row r="388" spans="2:2" x14ac:dyDescent="0.25">
      <c r="B388" s="79"/>
    </row>
    <row r="389" spans="2:2" x14ac:dyDescent="0.25">
      <c r="B389" s="79"/>
    </row>
    <row r="390" spans="2:2" x14ac:dyDescent="0.25">
      <c r="B390" s="79"/>
    </row>
    <row r="391" spans="2:2" x14ac:dyDescent="0.25">
      <c r="B391" s="79"/>
    </row>
    <row r="392" spans="2:2" x14ac:dyDescent="0.25">
      <c r="B392" s="79"/>
    </row>
    <row r="393" spans="2:2" x14ac:dyDescent="0.25">
      <c r="B393" s="79"/>
    </row>
    <row r="394" spans="2:2" x14ac:dyDescent="0.25">
      <c r="B394" s="79"/>
    </row>
    <row r="395" spans="2:2" x14ac:dyDescent="0.25">
      <c r="B395" s="79"/>
    </row>
    <row r="396" spans="2:2" x14ac:dyDescent="0.25">
      <c r="B396" s="79"/>
    </row>
    <row r="397" spans="2:2" x14ac:dyDescent="0.25">
      <c r="B397" s="79"/>
    </row>
    <row r="398" spans="2:2" x14ac:dyDescent="0.25">
      <c r="B398" s="79"/>
    </row>
    <row r="399" spans="2:2" x14ac:dyDescent="0.25">
      <c r="B399" s="79"/>
    </row>
    <row r="400" spans="2:2" x14ac:dyDescent="0.25">
      <c r="B400" s="79"/>
    </row>
    <row r="401" spans="2:2" x14ac:dyDescent="0.25">
      <c r="B401" s="79"/>
    </row>
    <row r="402" spans="2:2" x14ac:dyDescent="0.25">
      <c r="B402" s="79"/>
    </row>
    <row r="403" spans="2:2" x14ac:dyDescent="0.25">
      <c r="B403" s="79"/>
    </row>
    <row r="404" spans="2:2" x14ac:dyDescent="0.25">
      <c r="B404" s="79"/>
    </row>
    <row r="405" spans="2:2" x14ac:dyDescent="0.25">
      <c r="B405" s="79"/>
    </row>
    <row r="406" spans="2:2" x14ac:dyDescent="0.25">
      <c r="B406" s="79"/>
    </row>
    <row r="407" spans="2:2" x14ac:dyDescent="0.25">
      <c r="B407" s="79"/>
    </row>
    <row r="408" spans="2:2" x14ac:dyDescent="0.25">
      <c r="B408" s="79"/>
    </row>
    <row r="409" spans="2:2" x14ac:dyDescent="0.25">
      <c r="B409" s="79"/>
    </row>
    <row r="410" spans="2:2" x14ac:dyDescent="0.25">
      <c r="B410" s="79"/>
    </row>
    <row r="411" spans="2:2" x14ac:dyDescent="0.25">
      <c r="B411" s="79"/>
    </row>
    <row r="412" spans="2:2" x14ac:dyDescent="0.25">
      <c r="B412" s="79"/>
    </row>
    <row r="413" spans="2:2" x14ac:dyDescent="0.25">
      <c r="B413" s="79"/>
    </row>
    <row r="414" spans="2:2" x14ac:dyDescent="0.25">
      <c r="B414" s="79"/>
    </row>
    <row r="415" spans="2:2" x14ac:dyDescent="0.25">
      <c r="B415" s="79"/>
    </row>
    <row r="416" spans="2:2" x14ac:dyDescent="0.25">
      <c r="B416" s="79"/>
    </row>
    <row r="417" spans="2:2" x14ac:dyDescent="0.25">
      <c r="B417" s="79"/>
    </row>
    <row r="418" spans="2:2" x14ac:dyDescent="0.25">
      <c r="B418" s="79"/>
    </row>
    <row r="419" spans="2:2" x14ac:dyDescent="0.25">
      <c r="B419" s="79"/>
    </row>
    <row r="420" spans="2:2" x14ac:dyDescent="0.25">
      <c r="B420" s="79"/>
    </row>
    <row r="421" spans="2:2" x14ac:dyDescent="0.25">
      <c r="B421" s="79"/>
    </row>
    <row r="422" spans="2:2" x14ac:dyDescent="0.25">
      <c r="B422" s="79"/>
    </row>
    <row r="423" spans="2:2" x14ac:dyDescent="0.25">
      <c r="B423" s="79"/>
    </row>
    <row r="424" spans="2:2" x14ac:dyDescent="0.25">
      <c r="B424" s="79"/>
    </row>
    <row r="425" spans="2:2" x14ac:dyDescent="0.25">
      <c r="B425" s="79"/>
    </row>
    <row r="426" spans="2:2" x14ac:dyDescent="0.25">
      <c r="B426" s="79"/>
    </row>
    <row r="427" spans="2:2" x14ac:dyDescent="0.25">
      <c r="B427" s="79"/>
    </row>
    <row r="428" spans="2:2" x14ac:dyDescent="0.25">
      <c r="B428" s="79"/>
    </row>
    <row r="429" spans="2:2" x14ac:dyDescent="0.25">
      <c r="B429" s="79"/>
    </row>
    <row r="430" spans="2:2" x14ac:dyDescent="0.25">
      <c r="B430" s="79"/>
    </row>
    <row r="431" spans="2:2" x14ac:dyDescent="0.25">
      <c r="B431" s="79"/>
    </row>
    <row r="432" spans="2:2" x14ac:dyDescent="0.25">
      <c r="B432" s="79"/>
    </row>
    <row r="433" spans="2:2" x14ac:dyDescent="0.25">
      <c r="B433" s="79"/>
    </row>
    <row r="434" spans="2:2" x14ac:dyDescent="0.25">
      <c r="B434" s="79"/>
    </row>
    <row r="435" spans="2:2" x14ac:dyDescent="0.25">
      <c r="B435" s="79"/>
    </row>
    <row r="436" spans="2:2" x14ac:dyDescent="0.25">
      <c r="B436" s="79"/>
    </row>
    <row r="437" spans="2:2" x14ac:dyDescent="0.25">
      <c r="B437" s="79"/>
    </row>
    <row r="438" spans="2:2" x14ac:dyDescent="0.25">
      <c r="B438" s="79"/>
    </row>
    <row r="439" spans="2:2" x14ac:dyDescent="0.25">
      <c r="B439" s="79"/>
    </row>
    <row r="440" spans="2:2" x14ac:dyDescent="0.25">
      <c r="B440" s="79"/>
    </row>
    <row r="441" spans="2:2" x14ac:dyDescent="0.25">
      <c r="B441" s="79"/>
    </row>
    <row r="442" spans="2:2" x14ac:dyDescent="0.25">
      <c r="B442" s="79"/>
    </row>
    <row r="443" spans="2:2" x14ac:dyDescent="0.25">
      <c r="B443" s="79"/>
    </row>
    <row r="444" spans="2:2" x14ac:dyDescent="0.25">
      <c r="B444" s="79"/>
    </row>
    <row r="445" spans="2:2" x14ac:dyDescent="0.25">
      <c r="B445" s="79"/>
    </row>
    <row r="446" spans="2:2" x14ac:dyDescent="0.25">
      <c r="B446" s="79"/>
    </row>
    <row r="447" spans="2:2" x14ac:dyDescent="0.25">
      <c r="B447" s="79"/>
    </row>
    <row r="448" spans="2:2" x14ac:dyDescent="0.25">
      <c r="B448" s="79"/>
    </row>
    <row r="449" spans="2:2" x14ac:dyDescent="0.25">
      <c r="B449" s="79"/>
    </row>
    <row r="450" spans="2:2" x14ac:dyDescent="0.25">
      <c r="B450" s="79"/>
    </row>
    <row r="451" spans="2:2" x14ac:dyDescent="0.25">
      <c r="B451" s="79"/>
    </row>
    <row r="452" spans="2:2" x14ac:dyDescent="0.25">
      <c r="B452" s="79"/>
    </row>
    <row r="453" spans="2:2" x14ac:dyDescent="0.25">
      <c r="B453" s="79"/>
    </row>
    <row r="454" spans="2:2" x14ac:dyDescent="0.25">
      <c r="B454" s="79"/>
    </row>
    <row r="455" spans="2:2" x14ac:dyDescent="0.25">
      <c r="B455" s="79"/>
    </row>
    <row r="456" spans="2:2" x14ac:dyDescent="0.25">
      <c r="B456" s="79"/>
    </row>
    <row r="457" spans="2:2" x14ac:dyDescent="0.25">
      <c r="B457" s="79"/>
    </row>
    <row r="458" spans="2:2" x14ac:dyDescent="0.25">
      <c r="B458" s="79"/>
    </row>
    <row r="459" spans="2:2" x14ac:dyDescent="0.25">
      <c r="B459" s="79"/>
    </row>
    <row r="460" spans="2:2" x14ac:dyDescent="0.25">
      <c r="B460" s="79"/>
    </row>
    <row r="461" spans="2:2" x14ac:dyDescent="0.25">
      <c r="B461" s="79"/>
    </row>
    <row r="462" spans="2:2" x14ac:dyDescent="0.25">
      <c r="B462" s="79"/>
    </row>
    <row r="463" spans="2:2" x14ac:dyDescent="0.25">
      <c r="B463" s="79"/>
    </row>
    <row r="464" spans="2:2" x14ac:dyDescent="0.25">
      <c r="B464" s="79"/>
    </row>
    <row r="465" spans="2:2" x14ac:dyDescent="0.25">
      <c r="B465" s="79"/>
    </row>
    <row r="466" spans="2:2" x14ac:dyDescent="0.25">
      <c r="B466" s="79"/>
    </row>
    <row r="467" spans="2:2" x14ac:dyDescent="0.25">
      <c r="B467" s="79"/>
    </row>
    <row r="468" spans="2:2" x14ac:dyDescent="0.25">
      <c r="B468" s="79"/>
    </row>
    <row r="469" spans="2:2" x14ac:dyDescent="0.25">
      <c r="B469" s="79"/>
    </row>
    <row r="470" spans="2:2" x14ac:dyDescent="0.25">
      <c r="B470" s="79"/>
    </row>
    <row r="471" spans="2:2" x14ac:dyDescent="0.25">
      <c r="B471" s="79"/>
    </row>
    <row r="472" spans="2:2" x14ac:dyDescent="0.25">
      <c r="B472" s="79"/>
    </row>
    <row r="473" spans="2:2" x14ac:dyDescent="0.25">
      <c r="B473" s="79"/>
    </row>
    <row r="474" spans="2:2" x14ac:dyDescent="0.25">
      <c r="B474" s="79"/>
    </row>
    <row r="475" spans="2:2" x14ac:dyDescent="0.25">
      <c r="B475" s="79"/>
    </row>
    <row r="476" spans="2:2" x14ac:dyDescent="0.25">
      <c r="B476" s="79"/>
    </row>
    <row r="477" spans="2:2" x14ac:dyDescent="0.25">
      <c r="B477" s="79"/>
    </row>
    <row r="478" spans="2:2" x14ac:dyDescent="0.25">
      <c r="B478" s="79"/>
    </row>
    <row r="479" spans="2:2" x14ac:dyDescent="0.25">
      <c r="B479" s="79"/>
    </row>
    <row r="480" spans="2:2" x14ac:dyDescent="0.25">
      <c r="B480" s="79"/>
    </row>
    <row r="481" spans="2:2" x14ac:dyDescent="0.25">
      <c r="B481" s="79"/>
    </row>
    <row r="482" spans="2:2" x14ac:dyDescent="0.25">
      <c r="B482" s="79"/>
    </row>
    <row r="483" spans="2:2" x14ac:dyDescent="0.25">
      <c r="B483" s="79"/>
    </row>
    <row r="484" spans="2:2" x14ac:dyDescent="0.25">
      <c r="B484" s="79"/>
    </row>
    <row r="485" spans="2:2" x14ac:dyDescent="0.25">
      <c r="B485" s="79"/>
    </row>
    <row r="486" spans="2:2" x14ac:dyDescent="0.25">
      <c r="B486" s="79"/>
    </row>
    <row r="487" spans="2:2" x14ac:dyDescent="0.25">
      <c r="B487" s="79"/>
    </row>
    <row r="488" spans="2:2" x14ac:dyDescent="0.25">
      <c r="B488" s="79"/>
    </row>
    <row r="489" spans="2:2" x14ac:dyDescent="0.25">
      <c r="B489" s="79"/>
    </row>
    <row r="490" spans="2:2" x14ac:dyDescent="0.25">
      <c r="B490" s="79"/>
    </row>
    <row r="491" spans="2:2" x14ac:dyDescent="0.25">
      <c r="B491" s="79"/>
    </row>
    <row r="492" spans="2:2" x14ac:dyDescent="0.25">
      <c r="B492" s="79"/>
    </row>
    <row r="493" spans="2:2" x14ac:dyDescent="0.25">
      <c r="B493" s="79"/>
    </row>
    <row r="494" spans="2:2" x14ac:dyDescent="0.25">
      <c r="B494" s="79"/>
    </row>
    <row r="495" spans="2:2" x14ac:dyDescent="0.25">
      <c r="B495" s="79"/>
    </row>
    <row r="496" spans="2:2" x14ac:dyDescent="0.25">
      <c r="B496" s="79"/>
    </row>
    <row r="497" spans="2:2" x14ac:dyDescent="0.25">
      <c r="B497" s="79"/>
    </row>
    <row r="498" spans="2:2" x14ac:dyDescent="0.25">
      <c r="B498" s="79"/>
    </row>
    <row r="499" spans="2:2" x14ac:dyDescent="0.25">
      <c r="B499" s="79"/>
    </row>
    <row r="500" spans="2:2" x14ac:dyDescent="0.25">
      <c r="B500" s="79"/>
    </row>
    <row r="501" spans="2:2" x14ac:dyDescent="0.25">
      <c r="B501" s="79"/>
    </row>
    <row r="502" spans="2:2" x14ac:dyDescent="0.25">
      <c r="B502" s="79"/>
    </row>
    <row r="503" spans="2:2" x14ac:dyDescent="0.25">
      <c r="B503" s="79"/>
    </row>
    <row r="504" spans="2:2" x14ac:dyDescent="0.25">
      <c r="B504" s="79"/>
    </row>
    <row r="505" spans="2:2" x14ac:dyDescent="0.25">
      <c r="B505" s="79"/>
    </row>
    <row r="506" spans="2:2" x14ac:dyDescent="0.25">
      <c r="B506" s="79"/>
    </row>
    <row r="507" spans="2:2" x14ac:dyDescent="0.25">
      <c r="B507" s="79"/>
    </row>
    <row r="508" spans="2:2" x14ac:dyDescent="0.25">
      <c r="B508" s="79"/>
    </row>
    <row r="509" spans="2:2" x14ac:dyDescent="0.25">
      <c r="B509" s="79"/>
    </row>
    <row r="510" spans="2:2" x14ac:dyDescent="0.25">
      <c r="B510" s="79"/>
    </row>
    <row r="511" spans="2:2" x14ac:dyDescent="0.25">
      <c r="B511" s="79"/>
    </row>
    <row r="512" spans="2:2" x14ac:dyDescent="0.25">
      <c r="B512" s="79"/>
    </row>
    <row r="513" spans="2:2" x14ac:dyDescent="0.25">
      <c r="B513" s="79"/>
    </row>
    <row r="514" spans="2:2" x14ac:dyDescent="0.25">
      <c r="B514" s="79"/>
    </row>
    <row r="515" spans="2:2" x14ac:dyDescent="0.25">
      <c r="B515" s="79"/>
    </row>
    <row r="516" spans="2:2" x14ac:dyDescent="0.25">
      <c r="B516" s="79"/>
    </row>
    <row r="517" spans="2:2" x14ac:dyDescent="0.25">
      <c r="B517" s="79"/>
    </row>
    <row r="518" spans="2:2" x14ac:dyDescent="0.25">
      <c r="B518" s="79"/>
    </row>
    <row r="519" spans="2:2" x14ac:dyDescent="0.25">
      <c r="B519" s="79"/>
    </row>
    <row r="520" spans="2:2" x14ac:dyDescent="0.25">
      <c r="B520" s="79"/>
    </row>
    <row r="521" spans="2:2" x14ac:dyDescent="0.25">
      <c r="B521" s="79"/>
    </row>
    <row r="522" spans="2:2" x14ac:dyDescent="0.25">
      <c r="B522" s="79"/>
    </row>
    <row r="523" spans="2:2" x14ac:dyDescent="0.25">
      <c r="B523" s="79"/>
    </row>
    <row r="524" spans="2:2" x14ac:dyDescent="0.25">
      <c r="B524" s="79"/>
    </row>
    <row r="525" spans="2:2" x14ac:dyDescent="0.25">
      <c r="B525" s="79"/>
    </row>
    <row r="526" spans="2:2" x14ac:dyDescent="0.25">
      <c r="B526" s="79"/>
    </row>
    <row r="527" spans="2:2" x14ac:dyDescent="0.25">
      <c r="B527" s="79"/>
    </row>
    <row r="528" spans="2:2" x14ac:dyDescent="0.25">
      <c r="B528" s="79"/>
    </row>
    <row r="529" spans="2:2" x14ac:dyDescent="0.25">
      <c r="B529" s="79"/>
    </row>
    <row r="530" spans="2:2" x14ac:dyDescent="0.25">
      <c r="B530" s="79"/>
    </row>
    <row r="531" spans="2:2" x14ac:dyDescent="0.25">
      <c r="B531" s="79"/>
    </row>
    <row r="532" spans="2:2" x14ac:dyDescent="0.25">
      <c r="B532" s="79"/>
    </row>
    <row r="533" spans="2:2" x14ac:dyDescent="0.25">
      <c r="B533" s="79"/>
    </row>
    <row r="534" spans="2:2" x14ac:dyDescent="0.25">
      <c r="B534" s="79"/>
    </row>
    <row r="535" spans="2:2" x14ac:dyDescent="0.25">
      <c r="B535" s="79"/>
    </row>
    <row r="536" spans="2:2" x14ac:dyDescent="0.25">
      <c r="B536" s="79"/>
    </row>
    <row r="537" spans="2:2" x14ac:dyDescent="0.25">
      <c r="B537" s="79"/>
    </row>
    <row r="538" spans="2:2" x14ac:dyDescent="0.25">
      <c r="B538" s="79"/>
    </row>
    <row r="539" spans="2:2" x14ac:dyDescent="0.25">
      <c r="B539" s="79"/>
    </row>
    <row r="540" spans="2:2" x14ac:dyDescent="0.25">
      <c r="B540" s="79"/>
    </row>
    <row r="541" spans="2:2" x14ac:dyDescent="0.25">
      <c r="B541" s="79"/>
    </row>
    <row r="542" spans="2:2" x14ac:dyDescent="0.25">
      <c r="B542" s="79"/>
    </row>
    <row r="543" spans="2:2" x14ac:dyDescent="0.25">
      <c r="B543" s="79"/>
    </row>
    <row r="544" spans="2:2" x14ac:dyDescent="0.25">
      <c r="B544" s="79"/>
    </row>
    <row r="545" spans="2:2" x14ac:dyDescent="0.25">
      <c r="B545" s="79"/>
    </row>
    <row r="546" spans="2:2" x14ac:dyDescent="0.25">
      <c r="B546" s="79"/>
    </row>
    <row r="547" spans="2:2" x14ac:dyDescent="0.25">
      <c r="B547" s="79"/>
    </row>
    <row r="548" spans="2:2" x14ac:dyDescent="0.25">
      <c r="B548" s="79"/>
    </row>
    <row r="549" spans="2:2" x14ac:dyDescent="0.25">
      <c r="B549" s="79"/>
    </row>
    <row r="550" spans="2:2" x14ac:dyDescent="0.25">
      <c r="B550" s="79"/>
    </row>
    <row r="551" spans="2:2" x14ac:dyDescent="0.25">
      <c r="B551" s="79"/>
    </row>
    <row r="552" spans="2:2" x14ac:dyDescent="0.25">
      <c r="B552" s="79"/>
    </row>
    <row r="553" spans="2:2" x14ac:dyDescent="0.25">
      <c r="B553" s="79"/>
    </row>
    <row r="554" spans="2:2" x14ac:dyDescent="0.25">
      <c r="B554" s="79"/>
    </row>
    <row r="555" spans="2:2" x14ac:dyDescent="0.25">
      <c r="B555" s="79"/>
    </row>
    <row r="556" spans="2:2" x14ac:dyDescent="0.25">
      <c r="B556" s="79"/>
    </row>
    <row r="557" spans="2:2" x14ac:dyDescent="0.25">
      <c r="B557" s="79"/>
    </row>
    <row r="558" spans="2:2" x14ac:dyDescent="0.25">
      <c r="B558" s="79"/>
    </row>
    <row r="559" spans="2:2" x14ac:dyDescent="0.25">
      <c r="B559" s="79"/>
    </row>
    <row r="560" spans="2:2" x14ac:dyDescent="0.25">
      <c r="B560" s="79"/>
    </row>
    <row r="561" spans="2:2" x14ac:dyDescent="0.25">
      <c r="B561" s="79"/>
    </row>
    <row r="562" spans="2:2" x14ac:dyDescent="0.25">
      <c r="B562" s="79"/>
    </row>
    <row r="563" spans="2:2" x14ac:dyDescent="0.25">
      <c r="B563" s="79"/>
    </row>
    <row r="564" spans="2:2" x14ac:dyDescent="0.25">
      <c r="B564" s="79"/>
    </row>
    <row r="565" spans="2:2" x14ac:dyDescent="0.25">
      <c r="B565" s="79"/>
    </row>
    <row r="566" spans="2:2" x14ac:dyDescent="0.25">
      <c r="B566" s="79"/>
    </row>
    <row r="567" spans="2:2" x14ac:dyDescent="0.25">
      <c r="B567" s="79"/>
    </row>
    <row r="568" spans="2:2" x14ac:dyDescent="0.25">
      <c r="B568" s="79"/>
    </row>
    <row r="569" spans="2:2" x14ac:dyDescent="0.25">
      <c r="B569" s="79"/>
    </row>
    <row r="570" spans="2:2" x14ac:dyDescent="0.25">
      <c r="B570" s="79"/>
    </row>
    <row r="571" spans="2:2" x14ac:dyDescent="0.25">
      <c r="B571" s="79"/>
    </row>
    <row r="572" spans="2:2" x14ac:dyDescent="0.25">
      <c r="B572" s="79"/>
    </row>
    <row r="573" spans="2:2" x14ac:dyDescent="0.25">
      <c r="B573" s="79"/>
    </row>
    <row r="574" spans="2:2" x14ac:dyDescent="0.25">
      <c r="B574" s="79"/>
    </row>
    <row r="575" spans="2:2" x14ac:dyDescent="0.25">
      <c r="B575" s="79"/>
    </row>
    <row r="576" spans="2:2" x14ac:dyDescent="0.25">
      <c r="B576" s="79"/>
    </row>
    <row r="577" spans="2:2" x14ac:dyDescent="0.25">
      <c r="B577" s="79"/>
    </row>
    <row r="578" spans="2:2" x14ac:dyDescent="0.25">
      <c r="B578" s="79"/>
    </row>
    <row r="579" spans="2:2" x14ac:dyDescent="0.25">
      <c r="B579" s="79"/>
    </row>
    <row r="580" spans="2:2" x14ac:dyDescent="0.25">
      <c r="B580" s="79"/>
    </row>
    <row r="581" spans="2:2" x14ac:dyDescent="0.25">
      <c r="B581" s="79"/>
    </row>
    <row r="582" spans="2:2" x14ac:dyDescent="0.25">
      <c r="B582" s="79"/>
    </row>
    <row r="583" spans="2:2" x14ac:dyDescent="0.25">
      <c r="B583" s="79"/>
    </row>
    <row r="584" spans="2:2" x14ac:dyDescent="0.25">
      <c r="B584" s="79"/>
    </row>
    <row r="585" spans="2:2" x14ac:dyDescent="0.25">
      <c r="B585" s="79"/>
    </row>
    <row r="586" spans="2:2" x14ac:dyDescent="0.25">
      <c r="B586" s="79"/>
    </row>
    <row r="587" spans="2:2" x14ac:dyDescent="0.25">
      <c r="B587" s="79"/>
    </row>
    <row r="588" spans="2:2" x14ac:dyDescent="0.25">
      <c r="B588" s="79"/>
    </row>
    <row r="589" spans="2:2" x14ac:dyDescent="0.25">
      <c r="B589" s="79"/>
    </row>
    <row r="590" spans="2:2" x14ac:dyDescent="0.25">
      <c r="B590" s="79"/>
    </row>
    <row r="591" spans="2:2" x14ac:dyDescent="0.25">
      <c r="B591" s="79"/>
    </row>
    <row r="592" spans="2:2" x14ac:dyDescent="0.25">
      <c r="B592" s="79"/>
    </row>
    <row r="593" spans="2:2" x14ac:dyDescent="0.25">
      <c r="B593" s="79"/>
    </row>
    <row r="594" spans="2:2" x14ac:dyDescent="0.25">
      <c r="B594" s="79"/>
    </row>
    <row r="595" spans="2:2" x14ac:dyDescent="0.25">
      <c r="B595" s="79"/>
    </row>
    <row r="596" spans="2:2" x14ac:dyDescent="0.25">
      <c r="B596" s="79"/>
    </row>
    <row r="597" spans="2:2" x14ac:dyDescent="0.25">
      <c r="B597" s="79"/>
    </row>
    <row r="598" spans="2:2" x14ac:dyDescent="0.25">
      <c r="B598" s="79"/>
    </row>
    <row r="599" spans="2:2" x14ac:dyDescent="0.25">
      <c r="B599" s="79"/>
    </row>
    <row r="600" spans="2:2" x14ac:dyDescent="0.25">
      <c r="B600" s="79"/>
    </row>
    <row r="601" spans="2:2" x14ac:dyDescent="0.25">
      <c r="B601" s="79"/>
    </row>
    <row r="602" spans="2:2" x14ac:dyDescent="0.25">
      <c r="B602" s="79"/>
    </row>
    <row r="603" spans="2:2" x14ac:dyDescent="0.25">
      <c r="B603" s="79"/>
    </row>
    <row r="604" spans="2:2" x14ac:dyDescent="0.25">
      <c r="B604" s="79"/>
    </row>
    <row r="605" spans="2:2" x14ac:dyDescent="0.25">
      <c r="B605" s="79"/>
    </row>
    <row r="606" spans="2:2" x14ac:dyDescent="0.25">
      <c r="B606" s="79"/>
    </row>
    <row r="607" spans="2:2" x14ac:dyDescent="0.25">
      <c r="B607" s="79"/>
    </row>
    <row r="608" spans="2:2" x14ac:dyDescent="0.25">
      <c r="B608" s="79"/>
    </row>
    <row r="609" spans="2:2" x14ac:dyDescent="0.25">
      <c r="B609" s="79"/>
    </row>
    <row r="610" spans="2:2" x14ac:dyDescent="0.25">
      <c r="B610" s="79"/>
    </row>
    <row r="611" spans="2:2" x14ac:dyDescent="0.25">
      <c r="B611" s="79"/>
    </row>
    <row r="612" spans="2:2" x14ac:dyDescent="0.25">
      <c r="B612" s="79"/>
    </row>
    <row r="613" spans="2:2" x14ac:dyDescent="0.25">
      <c r="B613" s="79"/>
    </row>
    <row r="614" spans="2:2" x14ac:dyDescent="0.25">
      <c r="B614" s="79"/>
    </row>
    <row r="615" spans="2:2" x14ac:dyDescent="0.25">
      <c r="B615" s="79"/>
    </row>
    <row r="616" spans="2:2" x14ac:dyDescent="0.25">
      <c r="B616" s="79"/>
    </row>
    <row r="617" spans="2:2" x14ac:dyDescent="0.25">
      <c r="B617" s="79"/>
    </row>
    <row r="618" spans="2:2" x14ac:dyDescent="0.25">
      <c r="B618" s="79"/>
    </row>
    <row r="619" spans="2:2" x14ac:dyDescent="0.25">
      <c r="B619" s="79"/>
    </row>
    <row r="620" spans="2:2" x14ac:dyDescent="0.25">
      <c r="B620" s="79"/>
    </row>
    <row r="621" spans="2:2" x14ac:dyDescent="0.25">
      <c r="B621" s="79"/>
    </row>
    <row r="622" spans="2:2" x14ac:dyDescent="0.25">
      <c r="B622" s="79"/>
    </row>
    <row r="623" spans="2:2" x14ac:dyDescent="0.25">
      <c r="B623" s="79"/>
    </row>
    <row r="624" spans="2:2" x14ac:dyDescent="0.25">
      <c r="B624" s="79"/>
    </row>
    <row r="625" spans="2:2" x14ac:dyDescent="0.25">
      <c r="B625" s="79"/>
    </row>
    <row r="626" spans="2:2" x14ac:dyDescent="0.25">
      <c r="B626" s="79"/>
    </row>
    <row r="627" spans="2:2" x14ac:dyDescent="0.25">
      <c r="B627" s="79"/>
    </row>
    <row r="628" spans="2:2" x14ac:dyDescent="0.25">
      <c r="B628" s="79"/>
    </row>
    <row r="629" spans="2:2" x14ac:dyDescent="0.25">
      <c r="B629" s="79"/>
    </row>
    <row r="630" spans="2:2" x14ac:dyDescent="0.25">
      <c r="B630" s="79"/>
    </row>
    <row r="631" spans="2:2" x14ac:dyDescent="0.25">
      <c r="B631" s="79"/>
    </row>
    <row r="632" spans="2:2" x14ac:dyDescent="0.25">
      <c r="B632" s="79"/>
    </row>
    <row r="633" spans="2:2" x14ac:dyDescent="0.25">
      <c r="B633" s="79"/>
    </row>
    <row r="634" spans="2:2" x14ac:dyDescent="0.25">
      <c r="B634" s="79"/>
    </row>
    <row r="635" spans="2:2" x14ac:dyDescent="0.25">
      <c r="B635" s="79"/>
    </row>
    <row r="636" spans="2:2" x14ac:dyDescent="0.25">
      <c r="B636" s="79"/>
    </row>
    <row r="637" spans="2:2" x14ac:dyDescent="0.25">
      <c r="B637" s="79"/>
    </row>
    <row r="638" spans="2:2" x14ac:dyDescent="0.25">
      <c r="B638" s="79"/>
    </row>
    <row r="639" spans="2:2" x14ac:dyDescent="0.25">
      <c r="B639" s="79"/>
    </row>
    <row r="640" spans="2:2" x14ac:dyDescent="0.25">
      <c r="B640" s="79"/>
    </row>
    <row r="641" spans="2:2" x14ac:dyDescent="0.25">
      <c r="B641" s="79"/>
    </row>
    <row r="642" spans="2:2" x14ac:dyDescent="0.25">
      <c r="B642" s="79"/>
    </row>
    <row r="643" spans="2:2" x14ac:dyDescent="0.25">
      <c r="B643" s="79"/>
    </row>
    <row r="644" spans="2:2" x14ac:dyDescent="0.25">
      <c r="B644" s="79"/>
    </row>
    <row r="645" spans="2:2" x14ac:dyDescent="0.25">
      <c r="B645" s="79"/>
    </row>
    <row r="646" spans="2:2" x14ac:dyDescent="0.25">
      <c r="B646" s="79"/>
    </row>
    <row r="647" spans="2:2" x14ac:dyDescent="0.25">
      <c r="B647" s="79"/>
    </row>
    <row r="648" spans="2:2" x14ac:dyDescent="0.25">
      <c r="B648" s="79"/>
    </row>
    <row r="649" spans="2:2" x14ac:dyDescent="0.25">
      <c r="B649" s="79"/>
    </row>
    <row r="650" spans="2:2" x14ac:dyDescent="0.25">
      <c r="B650" s="79"/>
    </row>
    <row r="651" spans="2:2" x14ac:dyDescent="0.25">
      <c r="B651" s="79"/>
    </row>
    <row r="652" spans="2:2" x14ac:dyDescent="0.25">
      <c r="B652" s="79"/>
    </row>
    <row r="653" spans="2:2" x14ac:dyDescent="0.25">
      <c r="B653" s="79"/>
    </row>
    <row r="654" spans="2:2" x14ac:dyDescent="0.25">
      <c r="B654" s="79"/>
    </row>
    <row r="655" spans="2:2" x14ac:dyDescent="0.25">
      <c r="B655" s="79"/>
    </row>
    <row r="656" spans="2:2" x14ac:dyDescent="0.25">
      <c r="B656" s="79"/>
    </row>
    <row r="657" spans="2:2" x14ac:dyDescent="0.25">
      <c r="B657" s="79"/>
    </row>
    <row r="658" spans="2:2" x14ac:dyDescent="0.25">
      <c r="B658" s="79"/>
    </row>
    <row r="659" spans="2:2" x14ac:dyDescent="0.25">
      <c r="B659" s="79"/>
    </row>
    <row r="660" spans="2:2" x14ac:dyDescent="0.25">
      <c r="B660" s="79"/>
    </row>
    <row r="661" spans="2:2" x14ac:dyDescent="0.25">
      <c r="B661" s="79"/>
    </row>
    <row r="662" spans="2:2" x14ac:dyDescent="0.25">
      <c r="B662" s="79"/>
    </row>
    <row r="663" spans="2:2" x14ac:dyDescent="0.25">
      <c r="B663" s="79"/>
    </row>
    <row r="664" spans="2:2" x14ac:dyDescent="0.25">
      <c r="B664" s="79"/>
    </row>
    <row r="665" spans="2:2" x14ac:dyDescent="0.25">
      <c r="B665" s="79"/>
    </row>
    <row r="666" spans="2:2" x14ac:dyDescent="0.25">
      <c r="B666" s="79"/>
    </row>
    <row r="667" spans="2:2" x14ac:dyDescent="0.25">
      <c r="B667" s="79"/>
    </row>
    <row r="668" spans="2:2" x14ac:dyDescent="0.25">
      <c r="B668" s="79"/>
    </row>
    <row r="669" spans="2:2" x14ac:dyDescent="0.25">
      <c r="B669" s="79"/>
    </row>
    <row r="670" spans="2:2" x14ac:dyDescent="0.25">
      <c r="B670" s="79"/>
    </row>
    <row r="671" spans="2:2" x14ac:dyDescent="0.25">
      <c r="B671" s="79"/>
    </row>
    <row r="672" spans="2:2" x14ac:dyDescent="0.25">
      <c r="B672" s="79"/>
    </row>
    <row r="673" spans="2:2" x14ac:dyDescent="0.25">
      <c r="B673" s="79"/>
    </row>
    <row r="674" spans="2:2" x14ac:dyDescent="0.25">
      <c r="B674" s="79"/>
    </row>
    <row r="675" spans="2:2" x14ac:dyDescent="0.25">
      <c r="B675" s="79"/>
    </row>
    <row r="676" spans="2:2" x14ac:dyDescent="0.25">
      <c r="B676" s="79"/>
    </row>
    <row r="677" spans="2:2" x14ac:dyDescent="0.25">
      <c r="B677" s="79"/>
    </row>
    <row r="678" spans="2:2" x14ac:dyDescent="0.25">
      <c r="B678" s="79"/>
    </row>
    <row r="679" spans="2:2" x14ac:dyDescent="0.25">
      <c r="B679" s="79"/>
    </row>
    <row r="680" spans="2:2" x14ac:dyDescent="0.25">
      <c r="B680" s="79"/>
    </row>
    <row r="681" spans="2:2" x14ac:dyDescent="0.25">
      <c r="B681" s="79"/>
    </row>
    <row r="682" spans="2:2" x14ac:dyDescent="0.25">
      <c r="B682" s="79"/>
    </row>
    <row r="683" spans="2:2" x14ac:dyDescent="0.25">
      <c r="B683" s="79"/>
    </row>
    <row r="684" spans="2:2" x14ac:dyDescent="0.25">
      <c r="B684" s="79"/>
    </row>
    <row r="685" spans="2:2" x14ac:dyDescent="0.25">
      <c r="B685" s="79"/>
    </row>
    <row r="686" spans="2:2" x14ac:dyDescent="0.25">
      <c r="B686" s="79"/>
    </row>
    <row r="687" spans="2:2" x14ac:dyDescent="0.25">
      <c r="B687" s="79"/>
    </row>
    <row r="688" spans="2:2" x14ac:dyDescent="0.25">
      <c r="B688" s="79"/>
    </row>
    <row r="689" spans="2:2" x14ac:dyDescent="0.25">
      <c r="B689" s="79"/>
    </row>
    <row r="690" spans="2:2" x14ac:dyDescent="0.25">
      <c r="B690" s="79"/>
    </row>
    <row r="691" spans="2:2" x14ac:dyDescent="0.25">
      <c r="B691" s="79"/>
    </row>
    <row r="692" spans="2:2" x14ac:dyDescent="0.25">
      <c r="B692" s="79"/>
    </row>
    <row r="693" spans="2:2" x14ac:dyDescent="0.25">
      <c r="B693" s="79"/>
    </row>
    <row r="694" spans="2:2" x14ac:dyDescent="0.25">
      <c r="B694" s="79"/>
    </row>
    <row r="695" spans="2:2" x14ac:dyDescent="0.25">
      <c r="B695" s="79"/>
    </row>
    <row r="696" spans="2:2" x14ac:dyDescent="0.25">
      <c r="B696" s="79"/>
    </row>
    <row r="697" spans="2:2" x14ac:dyDescent="0.25">
      <c r="B697" s="79"/>
    </row>
    <row r="698" spans="2:2" x14ac:dyDescent="0.25">
      <c r="B698" s="79"/>
    </row>
    <row r="699" spans="2:2" x14ac:dyDescent="0.25">
      <c r="B699" s="79"/>
    </row>
    <row r="700" spans="2:2" x14ac:dyDescent="0.25">
      <c r="B700" s="79"/>
    </row>
    <row r="701" spans="2:2" x14ac:dyDescent="0.25">
      <c r="B701" s="79"/>
    </row>
    <row r="702" spans="2:2" x14ac:dyDescent="0.25">
      <c r="B702" s="79"/>
    </row>
    <row r="703" spans="2:2" x14ac:dyDescent="0.25">
      <c r="B703" s="79"/>
    </row>
    <row r="704" spans="2:2" x14ac:dyDescent="0.25">
      <c r="B704" s="79"/>
    </row>
    <row r="705" spans="2:2" x14ac:dyDescent="0.25">
      <c r="B705" s="79"/>
    </row>
    <row r="706" spans="2:2" x14ac:dyDescent="0.25">
      <c r="B706" s="79"/>
    </row>
    <row r="707" spans="2:2" x14ac:dyDescent="0.25">
      <c r="B707" s="79"/>
    </row>
    <row r="708" spans="2:2" x14ac:dyDescent="0.25">
      <c r="B708" s="79"/>
    </row>
    <row r="709" spans="2:2" x14ac:dyDescent="0.25">
      <c r="B709" s="79"/>
    </row>
    <row r="710" spans="2:2" x14ac:dyDescent="0.25">
      <c r="B710" s="79"/>
    </row>
    <row r="711" spans="2:2" x14ac:dyDescent="0.25">
      <c r="B711" s="79"/>
    </row>
    <row r="712" spans="2:2" x14ac:dyDescent="0.25">
      <c r="B712" s="79"/>
    </row>
    <row r="713" spans="2:2" x14ac:dyDescent="0.25">
      <c r="B713" s="79"/>
    </row>
    <row r="714" spans="2:2" x14ac:dyDescent="0.25">
      <c r="B714" s="79"/>
    </row>
    <row r="715" spans="2:2" x14ac:dyDescent="0.25">
      <c r="B715" s="79"/>
    </row>
    <row r="716" spans="2:2" x14ac:dyDescent="0.25">
      <c r="B716" s="79"/>
    </row>
    <row r="717" spans="2:2" x14ac:dyDescent="0.25">
      <c r="B717" s="79"/>
    </row>
    <row r="718" spans="2:2" x14ac:dyDescent="0.25">
      <c r="B718" s="79"/>
    </row>
    <row r="719" spans="2:2" x14ac:dyDescent="0.25">
      <c r="B719" s="79"/>
    </row>
    <row r="720" spans="2:2" x14ac:dyDescent="0.25">
      <c r="B720" s="79"/>
    </row>
    <row r="721" spans="2:2" x14ac:dyDescent="0.25">
      <c r="B721" s="79"/>
    </row>
    <row r="722" spans="2:2" x14ac:dyDescent="0.25">
      <c r="B722" s="79"/>
    </row>
    <row r="723" spans="2:2" x14ac:dyDescent="0.25">
      <c r="B723" s="79"/>
    </row>
    <row r="724" spans="2:2" x14ac:dyDescent="0.25">
      <c r="B724" s="79"/>
    </row>
    <row r="725" spans="2:2" x14ac:dyDescent="0.25">
      <c r="B725" s="79"/>
    </row>
    <row r="726" spans="2:2" x14ac:dyDescent="0.25">
      <c r="B726" s="79"/>
    </row>
    <row r="727" spans="2:2" x14ac:dyDescent="0.25">
      <c r="B727" s="79"/>
    </row>
    <row r="728" spans="2:2" x14ac:dyDescent="0.25">
      <c r="B728" s="79"/>
    </row>
    <row r="729" spans="2:2" x14ac:dyDescent="0.25">
      <c r="B729" s="79"/>
    </row>
    <row r="730" spans="2:2" x14ac:dyDescent="0.25">
      <c r="B730" s="79"/>
    </row>
    <row r="731" spans="2:2" x14ac:dyDescent="0.25">
      <c r="B731" s="79"/>
    </row>
    <row r="732" spans="2:2" x14ac:dyDescent="0.25">
      <c r="B732" s="79"/>
    </row>
    <row r="733" spans="2:2" x14ac:dyDescent="0.25">
      <c r="B733" s="79"/>
    </row>
    <row r="734" spans="2:2" x14ac:dyDescent="0.25">
      <c r="B734" s="79"/>
    </row>
    <row r="735" spans="2:2" x14ac:dyDescent="0.25">
      <c r="B735" s="79"/>
    </row>
    <row r="736" spans="2:2" x14ac:dyDescent="0.25">
      <c r="B736" s="79"/>
    </row>
    <row r="737" spans="2:2" x14ac:dyDescent="0.25">
      <c r="B737" s="79"/>
    </row>
    <row r="738" spans="2:2" x14ac:dyDescent="0.25">
      <c r="B738" s="79"/>
    </row>
    <row r="739" spans="2:2" x14ac:dyDescent="0.25">
      <c r="B739" s="79"/>
    </row>
    <row r="740" spans="2:2" x14ac:dyDescent="0.25">
      <c r="B740" s="79"/>
    </row>
    <row r="741" spans="2:2" x14ac:dyDescent="0.25">
      <c r="B741" s="79"/>
    </row>
    <row r="742" spans="2:2" x14ac:dyDescent="0.25">
      <c r="B742" s="79"/>
    </row>
    <row r="743" spans="2:2" x14ac:dyDescent="0.25">
      <c r="B743" s="79"/>
    </row>
    <row r="744" spans="2:2" x14ac:dyDescent="0.25">
      <c r="B744" s="79"/>
    </row>
    <row r="745" spans="2:2" x14ac:dyDescent="0.25">
      <c r="B745" s="79"/>
    </row>
    <row r="746" spans="2:2" x14ac:dyDescent="0.25">
      <c r="B746" s="79"/>
    </row>
    <row r="747" spans="2:2" x14ac:dyDescent="0.25">
      <c r="B747" s="79"/>
    </row>
    <row r="748" spans="2:2" x14ac:dyDescent="0.25">
      <c r="B748" s="79"/>
    </row>
    <row r="749" spans="2:2" x14ac:dyDescent="0.25">
      <c r="B749" s="79"/>
    </row>
    <row r="750" spans="2:2" x14ac:dyDescent="0.25">
      <c r="B750" s="79"/>
    </row>
    <row r="751" spans="2:2" x14ac:dyDescent="0.25">
      <c r="B751" s="79"/>
    </row>
    <row r="752" spans="2:2" x14ac:dyDescent="0.25">
      <c r="B752" s="79"/>
    </row>
    <row r="753" spans="2:2" x14ac:dyDescent="0.25">
      <c r="B753" s="79"/>
    </row>
    <row r="754" spans="2:2" x14ac:dyDescent="0.25">
      <c r="B754" s="79"/>
    </row>
    <row r="755" spans="2:2" x14ac:dyDescent="0.25">
      <c r="B755" s="79"/>
    </row>
    <row r="756" spans="2:2" x14ac:dyDescent="0.25">
      <c r="B756" s="79"/>
    </row>
    <row r="757" spans="2:2" x14ac:dyDescent="0.25">
      <c r="B757" s="79"/>
    </row>
    <row r="758" spans="2:2" x14ac:dyDescent="0.25">
      <c r="B758" s="79"/>
    </row>
    <row r="759" spans="2:2" x14ac:dyDescent="0.25">
      <c r="B759" s="79"/>
    </row>
    <row r="760" spans="2:2" x14ac:dyDescent="0.25">
      <c r="B760" s="79"/>
    </row>
    <row r="761" spans="2:2" x14ac:dyDescent="0.25">
      <c r="B761" s="79"/>
    </row>
    <row r="762" spans="2:2" x14ac:dyDescent="0.25">
      <c r="B762" s="79"/>
    </row>
    <row r="763" spans="2:2" x14ac:dyDescent="0.25">
      <c r="B763" s="79"/>
    </row>
    <row r="764" spans="2:2" x14ac:dyDescent="0.25">
      <c r="B764" s="79"/>
    </row>
    <row r="765" spans="2:2" x14ac:dyDescent="0.25">
      <c r="B765" s="79"/>
    </row>
    <row r="766" spans="2:2" x14ac:dyDescent="0.25">
      <c r="B766" s="79"/>
    </row>
    <row r="767" spans="2:2" x14ac:dyDescent="0.25">
      <c r="B767" s="79"/>
    </row>
    <row r="768" spans="2:2" x14ac:dyDescent="0.25">
      <c r="B768" s="79"/>
    </row>
    <row r="769" spans="2:2" x14ac:dyDescent="0.25">
      <c r="B769" s="79"/>
    </row>
    <row r="770" spans="2:2" x14ac:dyDescent="0.25">
      <c r="B770" s="79"/>
    </row>
    <row r="771" spans="2:2" x14ac:dyDescent="0.25">
      <c r="B771" s="79"/>
    </row>
    <row r="772" spans="2:2" x14ac:dyDescent="0.25">
      <c r="B772" s="79"/>
    </row>
    <row r="773" spans="2:2" x14ac:dyDescent="0.25">
      <c r="B773" s="79"/>
    </row>
    <row r="774" spans="2:2" x14ac:dyDescent="0.25">
      <c r="B774" s="79"/>
    </row>
    <row r="775" spans="2:2" x14ac:dyDescent="0.25">
      <c r="B775" s="79"/>
    </row>
    <row r="776" spans="2:2" x14ac:dyDescent="0.25">
      <c r="B776" s="79"/>
    </row>
    <row r="777" spans="2:2" x14ac:dyDescent="0.25">
      <c r="B777" s="79"/>
    </row>
    <row r="778" spans="2:2" x14ac:dyDescent="0.25">
      <c r="B778" s="79"/>
    </row>
    <row r="779" spans="2:2" x14ac:dyDescent="0.25">
      <c r="B779" s="79"/>
    </row>
    <row r="780" spans="2:2" x14ac:dyDescent="0.25">
      <c r="B780" s="79"/>
    </row>
    <row r="781" spans="2:2" x14ac:dyDescent="0.25">
      <c r="B781" s="79"/>
    </row>
    <row r="782" spans="2:2" x14ac:dyDescent="0.25">
      <c r="B782" s="79"/>
    </row>
    <row r="783" spans="2:2" x14ac:dyDescent="0.25">
      <c r="B783" s="79"/>
    </row>
    <row r="784" spans="2:2" x14ac:dyDescent="0.25">
      <c r="B784" s="79"/>
    </row>
    <row r="785" spans="2:2" x14ac:dyDescent="0.25">
      <c r="B785" s="79"/>
    </row>
    <row r="786" spans="2:2" x14ac:dyDescent="0.25">
      <c r="B786" s="79"/>
    </row>
    <row r="787" spans="2:2" x14ac:dyDescent="0.25">
      <c r="B787" s="79"/>
    </row>
    <row r="788" spans="2:2" x14ac:dyDescent="0.25">
      <c r="B788" s="79"/>
    </row>
    <row r="789" spans="2:2" x14ac:dyDescent="0.25">
      <c r="B789" s="79"/>
    </row>
    <row r="790" spans="2:2" x14ac:dyDescent="0.25">
      <c r="B790" s="79"/>
    </row>
    <row r="791" spans="2:2" x14ac:dyDescent="0.25">
      <c r="B791" s="79"/>
    </row>
    <row r="792" spans="2:2" x14ac:dyDescent="0.25">
      <c r="B792" s="79"/>
    </row>
    <row r="793" spans="2:2" x14ac:dyDescent="0.25">
      <c r="B793" s="79"/>
    </row>
    <row r="794" spans="2:2" x14ac:dyDescent="0.25">
      <c r="B794" s="79"/>
    </row>
    <row r="795" spans="2:2" x14ac:dyDescent="0.25">
      <c r="B795" s="79"/>
    </row>
    <row r="796" spans="2:2" x14ac:dyDescent="0.25">
      <c r="B796" s="79"/>
    </row>
    <row r="797" spans="2:2" x14ac:dyDescent="0.25">
      <c r="B797" s="79"/>
    </row>
    <row r="798" spans="2:2" x14ac:dyDescent="0.25">
      <c r="B798" s="79"/>
    </row>
    <row r="799" spans="2:2" x14ac:dyDescent="0.25">
      <c r="B799" s="79"/>
    </row>
    <row r="800" spans="2:2" x14ac:dyDescent="0.25">
      <c r="B800" s="79"/>
    </row>
    <row r="801" spans="2:2" x14ac:dyDescent="0.25">
      <c r="B801" s="79"/>
    </row>
    <row r="802" spans="2:2" x14ac:dyDescent="0.25">
      <c r="B802" s="79"/>
    </row>
    <row r="803" spans="2:2" x14ac:dyDescent="0.25">
      <c r="B803" s="79"/>
    </row>
    <row r="804" spans="2:2" x14ac:dyDescent="0.25">
      <c r="B804" s="79"/>
    </row>
    <row r="805" spans="2:2" x14ac:dyDescent="0.25">
      <c r="B805" s="79"/>
    </row>
    <row r="806" spans="2:2" x14ac:dyDescent="0.25">
      <c r="B806" s="79"/>
    </row>
    <row r="807" spans="2:2" x14ac:dyDescent="0.25">
      <c r="B807" s="79"/>
    </row>
    <row r="808" spans="2:2" x14ac:dyDescent="0.25">
      <c r="B808" s="79"/>
    </row>
    <row r="809" spans="2:2" x14ac:dyDescent="0.25">
      <c r="B809" s="79"/>
    </row>
    <row r="810" spans="2:2" x14ac:dyDescent="0.25">
      <c r="B810" s="79"/>
    </row>
    <row r="811" spans="2:2" x14ac:dyDescent="0.25">
      <c r="B811" s="79"/>
    </row>
    <row r="812" spans="2:2" x14ac:dyDescent="0.25">
      <c r="B812" s="79"/>
    </row>
    <row r="813" spans="2:2" x14ac:dyDescent="0.25">
      <c r="B813" s="79"/>
    </row>
    <row r="814" spans="2:2" x14ac:dyDescent="0.25">
      <c r="B814" s="79"/>
    </row>
    <row r="815" spans="2:2" x14ac:dyDescent="0.25">
      <c r="B815" s="79"/>
    </row>
    <row r="816" spans="2:2" x14ac:dyDescent="0.25">
      <c r="B816" s="79"/>
    </row>
    <row r="817" spans="2:2" x14ac:dyDescent="0.25">
      <c r="B817" s="79"/>
    </row>
    <row r="818" spans="2:2" x14ac:dyDescent="0.25">
      <c r="B818" s="79"/>
    </row>
    <row r="819" spans="2:2" x14ac:dyDescent="0.25">
      <c r="B819" s="79"/>
    </row>
    <row r="820" spans="2:2" x14ac:dyDescent="0.25">
      <c r="B820" s="79"/>
    </row>
    <row r="821" spans="2:2" x14ac:dyDescent="0.25">
      <c r="B821" s="79"/>
    </row>
    <row r="822" spans="2:2" x14ac:dyDescent="0.25">
      <c r="B822" s="79"/>
    </row>
    <row r="823" spans="2:2" x14ac:dyDescent="0.25">
      <c r="B823" s="79"/>
    </row>
    <row r="824" spans="2:2" x14ac:dyDescent="0.25">
      <c r="B824" s="79"/>
    </row>
    <row r="825" spans="2:2" x14ac:dyDescent="0.25">
      <c r="B825" s="79"/>
    </row>
    <row r="826" spans="2:2" x14ac:dyDescent="0.25">
      <c r="B826" s="79"/>
    </row>
    <row r="827" spans="2:2" x14ac:dyDescent="0.25">
      <c r="B827" s="79"/>
    </row>
    <row r="828" spans="2:2" x14ac:dyDescent="0.25">
      <c r="B828" s="79"/>
    </row>
    <row r="829" spans="2:2" x14ac:dyDescent="0.25">
      <c r="B829" s="79"/>
    </row>
    <row r="830" spans="2:2" x14ac:dyDescent="0.25">
      <c r="B830" s="79"/>
    </row>
    <row r="831" spans="2:2" x14ac:dyDescent="0.25">
      <c r="B831" s="79"/>
    </row>
    <row r="832" spans="2:2" x14ac:dyDescent="0.25">
      <c r="B832" s="79"/>
    </row>
    <row r="833" spans="2:2" x14ac:dyDescent="0.25">
      <c r="B833" s="79"/>
    </row>
    <row r="834" spans="2:2" x14ac:dyDescent="0.25">
      <c r="B834" s="79"/>
    </row>
    <row r="835" spans="2:2" x14ac:dyDescent="0.25">
      <c r="B835" s="79"/>
    </row>
    <row r="836" spans="2:2" x14ac:dyDescent="0.25">
      <c r="B836" s="79"/>
    </row>
    <row r="837" spans="2:2" x14ac:dyDescent="0.25">
      <c r="B837" s="79"/>
    </row>
    <row r="838" spans="2:2" x14ac:dyDescent="0.25">
      <c r="B838" s="79"/>
    </row>
    <row r="839" spans="2:2" x14ac:dyDescent="0.25">
      <c r="B839" s="79"/>
    </row>
    <row r="840" spans="2:2" x14ac:dyDescent="0.25">
      <c r="B840" s="79"/>
    </row>
    <row r="841" spans="2:2" x14ac:dyDescent="0.25">
      <c r="B841" s="79"/>
    </row>
    <row r="842" spans="2:2" x14ac:dyDescent="0.25">
      <c r="B842" s="79"/>
    </row>
    <row r="843" spans="2:2" x14ac:dyDescent="0.25">
      <c r="B843" s="79"/>
    </row>
    <row r="844" spans="2:2" x14ac:dyDescent="0.25">
      <c r="B844" s="79"/>
    </row>
    <row r="845" spans="2:2" x14ac:dyDescent="0.25">
      <c r="B845" s="79"/>
    </row>
    <row r="846" spans="2:2" x14ac:dyDescent="0.25">
      <c r="B846" s="79"/>
    </row>
    <row r="847" spans="2:2" x14ac:dyDescent="0.25">
      <c r="B847" s="79"/>
    </row>
    <row r="848" spans="2:2" x14ac:dyDescent="0.25">
      <c r="B848" s="79"/>
    </row>
    <row r="849" spans="2:2" x14ac:dyDescent="0.25">
      <c r="B849" s="79"/>
    </row>
    <row r="850" spans="2:2" x14ac:dyDescent="0.25">
      <c r="B850" s="79"/>
    </row>
    <row r="851" spans="2:2" x14ac:dyDescent="0.25">
      <c r="B851" s="79"/>
    </row>
    <row r="852" spans="2:2" x14ac:dyDescent="0.25">
      <c r="B852" s="79"/>
    </row>
    <row r="853" spans="2:2" x14ac:dyDescent="0.25">
      <c r="B853" s="79"/>
    </row>
    <row r="854" spans="2:2" x14ac:dyDescent="0.25">
      <c r="B854" s="79"/>
    </row>
    <row r="855" spans="2:2" x14ac:dyDescent="0.25">
      <c r="B855" s="79"/>
    </row>
    <row r="856" spans="2:2" x14ac:dyDescent="0.25">
      <c r="B856" s="79"/>
    </row>
    <row r="857" spans="2:2" x14ac:dyDescent="0.25">
      <c r="B857" s="79"/>
    </row>
    <row r="858" spans="2:2" x14ac:dyDescent="0.25">
      <c r="B858" s="79"/>
    </row>
    <row r="859" spans="2:2" x14ac:dyDescent="0.25">
      <c r="B859" s="79"/>
    </row>
    <row r="860" spans="2:2" x14ac:dyDescent="0.25">
      <c r="B860" s="79"/>
    </row>
    <row r="861" spans="2:2" x14ac:dyDescent="0.25">
      <c r="B861" s="79"/>
    </row>
    <row r="862" spans="2:2" x14ac:dyDescent="0.25">
      <c r="B862" s="79"/>
    </row>
    <row r="863" spans="2:2" x14ac:dyDescent="0.25">
      <c r="B863" s="79"/>
    </row>
    <row r="864" spans="2:2" x14ac:dyDescent="0.25">
      <c r="B864" s="79"/>
    </row>
    <row r="865" spans="2:2" x14ac:dyDescent="0.25">
      <c r="B865" s="79"/>
    </row>
    <row r="866" spans="2:2" x14ac:dyDescent="0.25">
      <c r="B866" s="79"/>
    </row>
    <row r="867" spans="2:2" x14ac:dyDescent="0.25">
      <c r="B867" s="79"/>
    </row>
    <row r="868" spans="2:2" x14ac:dyDescent="0.25">
      <c r="B868" s="79"/>
    </row>
    <row r="869" spans="2:2" x14ac:dyDescent="0.25">
      <c r="B869" s="79"/>
    </row>
    <row r="870" spans="2:2" x14ac:dyDescent="0.25">
      <c r="B870" s="79"/>
    </row>
    <row r="871" spans="2:2" x14ac:dyDescent="0.25">
      <c r="B871" s="79"/>
    </row>
    <row r="872" spans="2:2" x14ac:dyDescent="0.25">
      <c r="B872" s="79"/>
    </row>
    <row r="873" spans="2:2" x14ac:dyDescent="0.25">
      <c r="B873" s="79"/>
    </row>
    <row r="874" spans="2:2" x14ac:dyDescent="0.25">
      <c r="B874" s="79"/>
    </row>
    <row r="875" spans="2:2" x14ac:dyDescent="0.25">
      <c r="B875" s="79"/>
    </row>
    <row r="876" spans="2:2" x14ac:dyDescent="0.25">
      <c r="B876" s="79"/>
    </row>
    <row r="877" spans="2:2" x14ac:dyDescent="0.25">
      <c r="B877" s="79"/>
    </row>
    <row r="878" spans="2:2" x14ac:dyDescent="0.25">
      <c r="B878" s="79"/>
    </row>
    <row r="879" spans="2:2" x14ac:dyDescent="0.25">
      <c r="B879" s="79"/>
    </row>
    <row r="880" spans="2:2" x14ac:dyDescent="0.25">
      <c r="B880" s="79"/>
    </row>
    <row r="881" spans="2:2" x14ac:dyDescent="0.25">
      <c r="B881" s="79"/>
    </row>
    <row r="882" spans="2:2" x14ac:dyDescent="0.25">
      <c r="B882" s="79"/>
    </row>
    <row r="883" spans="2:2" x14ac:dyDescent="0.25">
      <c r="B883" s="79"/>
    </row>
    <row r="884" spans="2:2" x14ac:dyDescent="0.25">
      <c r="B884" s="79"/>
    </row>
    <row r="885" spans="2:2" x14ac:dyDescent="0.25">
      <c r="B885" s="79"/>
    </row>
    <row r="886" spans="2:2" x14ac:dyDescent="0.25">
      <c r="B886" s="79"/>
    </row>
    <row r="887" spans="2:2" x14ac:dyDescent="0.25">
      <c r="B887" s="79"/>
    </row>
    <row r="888" spans="2:2" x14ac:dyDescent="0.25">
      <c r="B888" s="79"/>
    </row>
    <row r="889" spans="2:2" x14ac:dyDescent="0.25">
      <c r="B889" s="79"/>
    </row>
    <row r="890" spans="2:2" x14ac:dyDescent="0.25">
      <c r="B890" s="79"/>
    </row>
    <row r="891" spans="2:2" x14ac:dyDescent="0.25">
      <c r="B891" s="79"/>
    </row>
    <row r="892" spans="2:2" x14ac:dyDescent="0.25">
      <c r="B892" s="79"/>
    </row>
    <row r="893" spans="2:2" x14ac:dyDescent="0.25">
      <c r="B893" s="79"/>
    </row>
    <row r="894" spans="2:2" x14ac:dyDescent="0.25">
      <c r="B894" s="79"/>
    </row>
    <row r="895" spans="2:2" x14ac:dyDescent="0.25">
      <c r="B895" s="79"/>
    </row>
    <row r="896" spans="2:2" x14ac:dyDescent="0.25">
      <c r="B896" s="79"/>
    </row>
    <row r="897" spans="2:2" x14ac:dyDescent="0.25">
      <c r="B897" s="79"/>
    </row>
    <row r="898" spans="2:2" x14ac:dyDescent="0.25">
      <c r="B898" s="79"/>
    </row>
    <row r="899" spans="2:2" x14ac:dyDescent="0.25">
      <c r="B899" s="79"/>
    </row>
    <row r="900" spans="2:2" x14ac:dyDescent="0.25">
      <c r="B900" s="79"/>
    </row>
    <row r="901" spans="2:2" x14ac:dyDescent="0.25">
      <c r="B901" s="79"/>
    </row>
    <row r="902" spans="2:2" x14ac:dyDescent="0.25">
      <c r="B902" s="79"/>
    </row>
    <row r="903" spans="2:2" x14ac:dyDescent="0.25">
      <c r="B903" s="79"/>
    </row>
    <row r="904" spans="2:2" x14ac:dyDescent="0.25">
      <c r="B904" s="79"/>
    </row>
    <row r="905" spans="2:2" x14ac:dyDescent="0.25">
      <c r="B905" s="79"/>
    </row>
    <row r="906" spans="2:2" x14ac:dyDescent="0.25">
      <c r="B906" s="79"/>
    </row>
    <row r="907" spans="2:2" x14ac:dyDescent="0.25">
      <c r="B907" s="79"/>
    </row>
    <row r="908" spans="2:2" x14ac:dyDescent="0.25">
      <c r="B908" s="79"/>
    </row>
    <row r="909" spans="2:2" x14ac:dyDescent="0.25">
      <c r="B909" s="79"/>
    </row>
    <row r="910" spans="2:2" x14ac:dyDescent="0.25">
      <c r="B910" s="79"/>
    </row>
    <row r="911" spans="2:2" x14ac:dyDescent="0.25">
      <c r="B911" s="79"/>
    </row>
    <row r="912" spans="2:2" x14ac:dyDescent="0.25">
      <c r="B912" s="79"/>
    </row>
    <row r="913" spans="2:2" x14ac:dyDescent="0.25">
      <c r="B913" s="79"/>
    </row>
    <row r="914" spans="2:2" x14ac:dyDescent="0.25">
      <c r="B914" s="79"/>
    </row>
    <row r="915" spans="2:2" x14ac:dyDescent="0.25">
      <c r="B915" s="79"/>
    </row>
    <row r="916" spans="2:2" x14ac:dyDescent="0.25">
      <c r="B916" s="79"/>
    </row>
    <row r="917" spans="2:2" x14ac:dyDescent="0.25">
      <c r="B917" s="79"/>
    </row>
    <row r="918" spans="2:2" x14ac:dyDescent="0.25">
      <c r="B918" s="79"/>
    </row>
    <row r="919" spans="2:2" x14ac:dyDescent="0.25">
      <c r="B919" s="79"/>
    </row>
    <row r="920" spans="2:2" x14ac:dyDescent="0.25">
      <c r="B920" s="79"/>
    </row>
    <row r="921" spans="2:2" x14ac:dyDescent="0.25">
      <c r="B921" s="79"/>
    </row>
    <row r="922" spans="2:2" x14ac:dyDescent="0.25">
      <c r="B922" s="79"/>
    </row>
    <row r="923" spans="2:2" x14ac:dyDescent="0.25">
      <c r="B923" s="79"/>
    </row>
    <row r="924" spans="2:2" x14ac:dyDescent="0.25">
      <c r="B924" s="79"/>
    </row>
    <row r="925" spans="2:2" x14ac:dyDescent="0.25">
      <c r="B925" s="79"/>
    </row>
    <row r="926" spans="2:2" x14ac:dyDescent="0.25">
      <c r="B926" s="79"/>
    </row>
    <row r="927" spans="2:2" x14ac:dyDescent="0.25">
      <c r="B927" s="79"/>
    </row>
    <row r="928" spans="2:2" x14ac:dyDescent="0.25">
      <c r="B928" s="79"/>
    </row>
    <row r="929" spans="2:2" x14ac:dyDescent="0.25">
      <c r="B929" s="79"/>
    </row>
    <row r="930" spans="2:2" x14ac:dyDescent="0.25">
      <c r="B930" s="79"/>
    </row>
    <row r="931" spans="2:2" x14ac:dyDescent="0.25">
      <c r="B931" s="79"/>
    </row>
    <row r="932" spans="2:2" x14ac:dyDescent="0.25">
      <c r="B932" s="79"/>
    </row>
    <row r="933" spans="2:2" x14ac:dyDescent="0.25">
      <c r="B933" s="79"/>
    </row>
    <row r="934" spans="2:2" x14ac:dyDescent="0.25">
      <c r="B934" s="79"/>
    </row>
    <row r="935" spans="2:2" x14ac:dyDescent="0.25">
      <c r="B935" s="79"/>
    </row>
    <row r="936" spans="2:2" x14ac:dyDescent="0.25">
      <c r="B936" s="79"/>
    </row>
    <row r="937" spans="2:2" x14ac:dyDescent="0.25">
      <c r="B937" s="79"/>
    </row>
    <row r="938" spans="2:2" x14ac:dyDescent="0.25">
      <c r="B938" s="79"/>
    </row>
    <row r="939" spans="2:2" x14ac:dyDescent="0.25">
      <c r="B939" s="79"/>
    </row>
    <row r="940" spans="2:2" x14ac:dyDescent="0.25">
      <c r="B940" s="79"/>
    </row>
    <row r="941" spans="2:2" x14ac:dyDescent="0.25">
      <c r="B941" s="79"/>
    </row>
    <row r="942" spans="2:2" x14ac:dyDescent="0.25">
      <c r="B942" s="79"/>
    </row>
    <row r="943" spans="2:2" x14ac:dyDescent="0.25">
      <c r="B943" s="79"/>
    </row>
    <row r="944" spans="2:2" x14ac:dyDescent="0.25">
      <c r="B944" s="79"/>
    </row>
    <row r="945" spans="2:2" x14ac:dyDescent="0.25">
      <c r="B945" s="79"/>
    </row>
    <row r="946" spans="2:2" x14ac:dyDescent="0.25">
      <c r="B946" s="79"/>
    </row>
    <row r="947" spans="2:2" x14ac:dyDescent="0.25">
      <c r="B947" s="79"/>
    </row>
    <row r="948" spans="2:2" x14ac:dyDescent="0.25">
      <c r="B948" s="79"/>
    </row>
    <row r="949" spans="2:2" x14ac:dyDescent="0.25">
      <c r="B949" s="79"/>
    </row>
    <row r="950" spans="2:2" x14ac:dyDescent="0.25">
      <c r="B950" s="79"/>
    </row>
    <row r="951" spans="2:2" x14ac:dyDescent="0.25">
      <c r="B951" s="79"/>
    </row>
    <row r="952" spans="2:2" x14ac:dyDescent="0.25">
      <c r="B952" s="79"/>
    </row>
    <row r="953" spans="2:2" x14ac:dyDescent="0.25">
      <c r="B953" s="79"/>
    </row>
    <row r="954" spans="2:2" x14ac:dyDescent="0.25">
      <c r="B954" s="79"/>
    </row>
    <row r="955" spans="2:2" x14ac:dyDescent="0.25">
      <c r="B955" s="79"/>
    </row>
    <row r="956" spans="2:2" x14ac:dyDescent="0.25">
      <c r="B956" s="79"/>
    </row>
    <row r="957" spans="2:2" x14ac:dyDescent="0.25">
      <c r="B957" s="79"/>
    </row>
    <row r="958" spans="2:2" x14ac:dyDescent="0.25">
      <c r="B958" s="79"/>
    </row>
    <row r="959" spans="2:2" x14ac:dyDescent="0.25">
      <c r="B959" s="79"/>
    </row>
    <row r="960" spans="2:2" x14ac:dyDescent="0.25">
      <c r="B960" s="79"/>
    </row>
    <row r="961" spans="2:2" x14ac:dyDescent="0.25">
      <c r="B961" s="79"/>
    </row>
    <row r="962" spans="2:2" x14ac:dyDescent="0.25">
      <c r="B962" s="79"/>
    </row>
    <row r="963" spans="2:2" x14ac:dyDescent="0.25">
      <c r="B963" s="79"/>
    </row>
    <row r="964" spans="2:2" x14ac:dyDescent="0.25">
      <c r="B964" s="79"/>
    </row>
    <row r="965" spans="2:2" x14ac:dyDescent="0.25">
      <c r="B965" s="79"/>
    </row>
    <row r="966" spans="2:2" x14ac:dyDescent="0.25">
      <c r="B966" s="79"/>
    </row>
    <row r="967" spans="2:2" x14ac:dyDescent="0.25">
      <c r="B967" s="79"/>
    </row>
    <row r="968" spans="2:2" x14ac:dyDescent="0.25">
      <c r="B968" s="79"/>
    </row>
    <row r="969" spans="2:2" x14ac:dyDescent="0.25">
      <c r="B969" s="79"/>
    </row>
    <row r="970" spans="2:2" x14ac:dyDescent="0.25">
      <c r="B970" s="79"/>
    </row>
    <row r="971" spans="2:2" x14ac:dyDescent="0.25">
      <c r="B971" s="79"/>
    </row>
    <row r="972" spans="2:2" x14ac:dyDescent="0.25">
      <c r="B972" s="79"/>
    </row>
    <row r="973" spans="2:2" x14ac:dyDescent="0.25">
      <c r="B973" s="79"/>
    </row>
    <row r="974" spans="2:2" x14ac:dyDescent="0.25">
      <c r="B974" s="79"/>
    </row>
    <row r="975" spans="2:2" x14ac:dyDescent="0.25">
      <c r="B975" s="79"/>
    </row>
    <row r="976" spans="2:2" x14ac:dyDescent="0.25">
      <c r="B976" s="79"/>
    </row>
    <row r="977" spans="2:2" x14ac:dyDescent="0.25">
      <c r="B977" s="79"/>
    </row>
    <row r="978" spans="2:2" x14ac:dyDescent="0.25">
      <c r="B978" s="79"/>
    </row>
    <row r="979" spans="2:2" x14ac:dyDescent="0.25">
      <c r="B979" s="79"/>
    </row>
    <row r="980" spans="2:2" x14ac:dyDescent="0.25">
      <c r="B980" s="79"/>
    </row>
    <row r="981" spans="2:2" x14ac:dyDescent="0.25">
      <c r="B981" s="79"/>
    </row>
    <row r="982" spans="2:2" x14ac:dyDescent="0.25">
      <c r="B982" s="79"/>
    </row>
    <row r="983" spans="2:2" x14ac:dyDescent="0.25">
      <c r="B983" s="79"/>
    </row>
    <row r="984" spans="2:2" x14ac:dyDescent="0.25">
      <c r="B984" s="79"/>
    </row>
    <row r="985" spans="2:2" x14ac:dyDescent="0.25">
      <c r="B985" s="79"/>
    </row>
    <row r="986" spans="2:2" x14ac:dyDescent="0.25">
      <c r="B986" s="79"/>
    </row>
    <row r="987" spans="2:2" x14ac:dyDescent="0.25">
      <c r="B987" s="79"/>
    </row>
    <row r="988" spans="2:2" x14ac:dyDescent="0.25">
      <c r="B988" s="79"/>
    </row>
    <row r="989" spans="2:2" x14ac:dyDescent="0.25">
      <c r="B989" s="79"/>
    </row>
    <row r="990" spans="2:2" x14ac:dyDescent="0.25">
      <c r="B990" s="79"/>
    </row>
    <row r="991" spans="2:2" x14ac:dyDescent="0.25">
      <c r="B991" s="79"/>
    </row>
    <row r="992" spans="2:2" x14ac:dyDescent="0.25">
      <c r="B992" s="79"/>
    </row>
    <row r="993" spans="2:2" x14ac:dyDescent="0.25">
      <c r="B993" s="79"/>
    </row>
    <row r="994" spans="2:2" x14ac:dyDescent="0.25">
      <c r="B994" s="79"/>
    </row>
    <row r="995" spans="2:2" x14ac:dyDescent="0.25">
      <c r="B995" s="79"/>
    </row>
    <row r="996" spans="2:2" x14ac:dyDescent="0.25">
      <c r="B996" s="79"/>
    </row>
    <row r="997" spans="2:2" x14ac:dyDescent="0.25">
      <c r="B997" s="79"/>
    </row>
    <row r="998" spans="2:2" x14ac:dyDescent="0.25">
      <c r="B998" s="79"/>
    </row>
    <row r="999" spans="2:2" x14ac:dyDescent="0.25">
      <c r="B999" s="79"/>
    </row>
    <row r="1000" spans="2:2" x14ac:dyDescent="0.25">
      <c r="B1000" s="79"/>
    </row>
    <row r="1001" spans="2:2" x14ac:dyDescent="0.25">
      <c r="B1001" s="79"/>
    </row>
    <row r="1002" spans="2:2" x14ac:dyDescent="0.25">
      <c r="B1002" s="79"/>
    </row>
    <row r="1003" spans="2:2" x14ac:dyDescent="0.25">
      <c r="B1003" s="79"/>
    </row>
    <row r="1004" spans="2:2" x14ac:dyDescent="0.25">
      <c r="B1004" s="79"/>
    </row>
    <row r="1005" spans="2:2" x14ac:dyDescent="0.25">
      <c r="B1005" s="79"/>
    </row>
    <row r="1006" spans="2:2" x14ac:dyDescent="0.25">
      <c r="B1006" s="79"/>
    </row>
    <row r="1007" spans="2:2" x14ac:dyDescent="0.25">
      <c r="B1007" s="79"/>
    </row>
    <row r="1008" spans="2:2" x14ac:dyDescent="0.25">
      <c r="B1008" s="79"/>
    </row>
    <row r="1009" spans="2:2" x14ac:dyDescent="0.25">
      <c r="B1009" s="79"/>
    </row>
    <row r="1010" spans="2:2" x14ac:dyDescent="0.25">
      <c r="B1010" s="79"/>
    </row>
    <row r="1011" spans="2:2" x14ac:dyDescent="0.25">
      <c r="B1011" s="79"/>
    </row>
    <row r="1012" spans="2:2" x14ac:dyDescent="0.25">
      <c r="B1012" s="79"/>
    </row>
    <row r="1013" spans="2:2" x14ac:dyDescent="0.25">
      <c r="B1013" s="79"/>
    </row>
    <row r="1014" spans="2:2" x14ac:dyDescent="0.25">
      <c r="B1014" s="79"/>
    </row>
    <row r="1015" spans="2:2" x14ac:dyDescent="0.25">
      <c r="B1015" s="79"/>
    </row>
    <row r="1016" spans="2:2" x14ac:dyDescent="0.25">
      <c r="B1016" s="79"/>
    </row>
    <row r="1017" spans="2:2" x14ac:dyDescent="0.25">
      <c r="B1017" s="79"/>
    </row>
    <row r="1018" spans="2:2" x14ac:dyDescent="0.25">
      <c r="B1018" s="79"/>
    </row>
    <row r="1019" spans="2:2" x14ac:dyDescent="0.25">
      <c r="B1019" s="79"/>
    </row>
    <row r="1020" spans="2:2" x14ac:dyDescent="0.25">
      <c r="B1020" s="79"/>
    </row>
    <row r="1021" spans="2:2" x14ac:dyDescent="0.25">
      <c r="B1021" s="79"/>
    </row>
    <row r="1022" spans="2:2" x14ac:dyDescent="0.25">
      <c r="B1022" s="79"/>
    </row>
    <row r="1023" spans="2:2" x14ac:dyDescent="0.25">
      <c r="B1023" s="79"/>
    </row>
    <row r="1024" spans="2:2" x14ac:dyDescent="0.25">
      <c r="B1024" s="79"/>
    </row>
    <row r="1025" spans="2:2" x14ac:dyDescent="0.25">
      <c r="B1025" s="79"/>
    </row>
    <row r="1026" spans="2:2" x14ac:dyDescent="0.25">
      <c r="B1026" s="79"/>
    </row>
    <row r="1027" spans="2:2" x14ac:dyDescent="0.25">
      <c r="B1027" s="79"/>
    </row>
    <row r="1028" spans="2:2" x14ac:dyDescent="0.25">
      <c r="B1028" s="79"/>
    </row>
    <row r="1029" spans="2:2" x14ac:dyDescent="0.25">
      <c r="B1029" s="79"/>
    </row>
    <row r="1030" spans="2:2" x14ac:dyDescent="0.25">
      <c r="B1030" s="79"/>
    </row>
    <row r="1031" spans="2:2" x14ac:dyDescent="0.25">
      <c r="B1031" s="79"/>
    </row>
    <row r="1032" spans="2:2" x14ac:dyDescent="0.25">
      <c r="B1032" s="79"/>
    </row>
    <row r="1033" spans="2:2" x14ac:dyDescent="0.25">
      <c r="B1033" s="79"/>
    </row>
    <row r="1034" spans="2:2" x14ac:dyDescent="0.25">
      <c r="B1034" s="79"/>
    </row>
    <row r="1035" spans="2:2" x14ac:dyDescent="0.25">
      <c r="B1035" s="79"/>
    </row>
    <row r="1036" spans="2:2" x14ac:dyDescent="0.25">
      <c r="B1036" s="79"/>
    </row>
    <row r="1037" spans="2:2" x14ac:dyDescent="0.25">
      <c r="B1037" s="79"/>
    </row>
    <row r="1038" spans="2:2" x14ac:dyDescent="0.25">
      <c r="B1038" s="79"/>
    </row>
    <row r="1039" spans="2:2" x14ac:dyDescent="0.25">
      <c r="B1039" s="79"/>
    </row>
    <row r="1040" spans="2:2" x14ac:dyDescent="0.25">
      <c r="B1040" s="79"/>
    </row>
    <row r="1041" spans="2:2" x14ac:dyDescent="0.25">
      <c r="B1041" s="79"/>
    </row>
    <row r="1042" spans="2:2" x14ac:dyDescent="0.25">
      <c r="B1042" s="79"/>
    </row>
    <row r="1043" spans="2:2" x14ac:dyDescent="0.25">
      <c r="B1043" s="79"/>
    </row>
    <row r="1044" spans="2:2" x14ac:dyDescent="0.25">
      <c r="B1044" s="79"/>
    </row>
    <row r="1045" spans="2:2" x14ac:dyDescent="0.25">
      <c r="B1045" s="79"/>
    </row>
    <row r="1046" spans="2:2" x14ac:dyDescent="0.25">
      <c r="B1046" s="79"/>
    </row>
    <row r="1047" spans="2:2" x14ac:dyDescent="0.25">
      <c r="B1047" s="79"/>
    </row>
    <row r="1048" spans="2:2" x14ac:dyDescent="0.25">
      <c r="B1048" s="79"/>
    </row>
    <row r="1049" spans="2:2" x14ac:dyDescent="0.25">
      <c r="B1049" s="79"/>
    </row>
    <row r="1050" spans="2:2" x14ac:dyDescent="0.25">
      <c r="B1050" s="79"/>
    </row>
    <row r="1051" spans="2:2" x14ac:dyDescent="0.25">
      <c r="B1051" s="79"/>
    </row>
    <row r="1052" spans="2:2" x14ac:dyDescent="0.25">
      <c r="B1052" s="79"/>
    </row>
    <row r="1053" spans="2:2" x14ac:dyDescent="0.25">
      <c r="B1053" s="79"/>
    </row>
    <row r="1054" spans="2:2" x14ac:dyDescent="0.25">
      <c r="B1054" s="79"/>
    </row>
    <row r="1055" spans="2:2" x14ac:dyDescent="0.25">
      <c r="B1055" s="79"/>
    </row>
    <row r="1056" spans="2:2" x14ac:dyDescent="0.25">
      <c r="B1056" s="79"/>
    </row>
    <row r="1057" spans="2:2" x14ac:dyDescent="0.25">
      <c r="B1057" s="79"/>
    </row>
    <row r="1058" spans="2:2" x14ac:dyDescent="0.25">
      <c r="B1058" s="79"/>
    </row>
    <row r="1059" spans="2:2" x14ac:dyDescent="0.25">
      <c r="B1059" s="79"/>
    </row>
    <row r="1060" spans="2:2" x14ac:dyDescent="0.25">
      <c r="B1060" s="79"/>
    </row>
    <row r="1061" spans="2:2" x14ac:dyDescent="0.25">
      <c r="B1061" s="79"/>
    </row>
    <row r="1062" spans="2:2" x14ac:dyDescent="0.25">
      <c r="B1062" s="79"/>
    </row>
    <row r="1063" spans="2:2" x14ac:dyDescent="0.25">
      <c r="B1063" s="79"/>
    </row>
    <row r="1064" spans="2:2" x14ac:dyDescent="0.25">
      <c r="B1064" s="79"/>
    </row>
    <row r="1065" spans="2:2" x14ac:dyDescent="0.25">
      <c r="B1065" s="79"/>
    </row>
    <row r="1066" spans="2:2" x14ac:dyDescent="0.25">
      <c r="B1066" s="79"/>
    </row>
    <row r="1067" spans="2:2" x14ac:dyDescent="0.25">
      <c r="B1067" s="79"/>
    </row>
    <row r="1068" spans="2:2" x14ac:dyDescent="0.25">
      <c r="B1068" s="79"/>
    </row>
    <row r="1069" spans="2:2" x14ac:dyDescent="0.25">
      <c r="B1069" s="79"/>
    </row>
    <row r="1070" spans="2:2" x14ac:dyDescent="0.25">
      <c r="B1070" s="79"/>
    </row>
    <row r="1071" spans="2:2" x14ac:dyDescent="0.25">
      <c r="B1071" s="79"/>
    </row>
    <row r="1072" spans="2:2" x14ac:dyDescent="0.25">
      <c r="B1072" s="79"/>
    </row>
    <row r="1073" spans="2:2" x14ac:dyDescent="0.25">
      <c r="B1073" s="79"/>
    </row>
    <row r="1074" spans="2:2" x14ac:dyDescent="0.25">
      <c r="B1074" s="79"/>
    </row>
    <row r="1075" spans="2:2" x14ac:dyDescent="0.25">
      <c r="B1075" s="79"/>
    </row>
    <row r="1076" spans="2:2" x14ac:dyDescent="0.25">
      <c r="B1076" s="79"/>
    </row>
    <row r="1077" spans="2:2" x14ac:dyDescent="0.25">
      <c r="B1077" s="79"/>
    </row>
    <row r="1078" spans="2:2" x14ac:dyDescent="0.25">
      <c r="B1078" s="79"/>
    </row>
    <row r="1079" spans="2:2" x14ac:dyDescent="0.25">
      <c r="B1079" s="79"/>
    </row>
    <row r="1080" spans="2:2" x14ac:dyDescent="0.25">
      <c r="B1080" s="79"/>
    </row>
    <row r="1081" spans="2:2" x14ac:dyDescent="0.25">
      <c r="B1081" s="79"/>
    </row>
    <row r="1082" spans="2:2" x14ac:dyDescent="0.25">
      <c r="B1082" s="79"/>
    </row>
    <row r="1083" spans="2:2" x14ac:dyDescent="0.25">
      <c r="B1083" s="79"/>
    </row>
    <row r="1084" spans="2:2" x14ac:dyDescent="0.25">
      <c r="B1084" s="79"/>
    </row>
    <row r="1085" spans="2:2" x14ac:dyDescent="0.25">
      <c r="B1085" s="79"/>
    </row>
    <row r="1086" spans="2:2" x14ac:dyDescent="0.25">
      <c r="B1086" s="79"/>
    </row>
    <row r="1087" spans="2:2" x14ac:dyDescent="0.25">
      <c r="B1087" s="79"/>
    </row>
    <row r="1088" spans="2:2" x14ac:dyDescent="0.25">
      <c r="B1088" s="79"/>
    </row>
    <row r="1089" spans="2:2" x14ac:dyDescent="0.25">
      <c r="B1089" s="79"/>
    </row>
    <row r="1090" spans="2:2" x14ac:dyDescent="0.25">
      <c r="B1090" s="79"/>
    </row>
    <row r="1091" spans="2:2" x14ac:dyDescent="0.25">
      <c r="B1091" s="79"/>
    </row>
    <row r="1092" spans="2:2" x14ac:dyDescent="0.25">
      <c r="B1092" s="79"/>
    </row>
    <row r="1093" spans="2:2" x14ac:dyDescent="0.25">
      <c r="B1093" s="79"/>
    </row>
    <row r="1094" spans="2:2" x14ac:dyDescent="0.25">
      <c r="B1094" s="79"/>
    </row>
    <row r="1095" spans="2:2" x14ac:dyDescent="0.25">
      <c r="B1095" s="79"/>
    </row>
    <row r="1096" spans="2:2" x14ac:dyDescent="0.25">
      <c r="B1096" s="79"/>
    </row>
    <row r="1097" spans="2:2" x14ac:dyDescent="0.25">
      <c r="B1097" s="79"/>
    </row>
    <row r="1098" spans="2:2" x14ac:dyDescent="0.25">
      <c r="B1098" s="79"/>
    </row>
    <row r="1099" spans="2:2" x14ac:dyDescent="0.25">
      <c r="B1099" s="79"/>
    </row>
    <row r="1100" spans="2:2" x14ac:dyDescent="0.25">
      <c r="B1100" s="79"/>
    </row>
    <row r="1101" spans="2:2" x14ac:dyDescent="0.25">
      <c r="B1101" s="79"/>
    </row>
    <row r="1102" spans="2:2" x14ac:dyDescent="0.25">
      <c r="B1102" s="79"/>
    </row>
    <row r="1103" spans="2:2" x14ac:dyDescent="0.25">
      <c r="B1103" s="79"/>
    </row>
    <row r="1104" spans="2:2" x14ac:dyDescent="0.25">
      <c r="B1104" s="79"/>
    </row>
    <row r="1105" spans="2:2" x14ac:dyDescent="0.25">
      <c r="B1105" s="79"/>
    </row>
    <row r="1106" spans="2:2" x14ac:dyDescent="0.25">
      <c r="B1106" s="79"/>
    </row>
    <row r="1107" spans="2:2" x14ac:dyDescent="0.25">
      <c r="B1107" s="79"/>
    </row>
    <row r="1108" spans="2:2" x14ac:dyDescent="0.25">
      <c r="B1108" s="79"/>
    </row>
    <row r="1109" spans="2:2" x14ac:dyDescent="0.25">
      <c r="B1109" s="79"/>
    </row>
    <row r="1110" spans="2:2" x14ac:dyDescent="0.25">
      <c r="B1110" s="79"/>
    </row>
    <row r="1111" spans="2:2" x14ac:dyDescent="0.25">
      <c r="B1111" s="79"/>
    </row>
    <row r="1112" spans="2:2" x14ac:dyDescent="0.25">
      <c r="B1112" s="79"/>
    </row>
    <row r="1113" spans="2:2" x14ac:dyDescent="0.25">
      <c r="B1113" s="79"/>
    </row>
    <row r="1114" spans="2:2" x14ac:dyDescent="0.25">
      <c r="B1114" s="79"/>
    </row>
    <row r="1115" spans="2:2" x14ac:dyDescent="0.25">
      <c r="B1115" s="79"/>
    </row>
    <row r="1116" spans="2:2" x14ac:dyDescent="0.25">
      <c r="B1116" s="79"/>
    </row>
    <row r="1117" spans="2:2" x14ac:dyDescent="0.25">
      <c r="B1117" s="79"/>
    </row>
    <row r="1118" spans="2:2" x14ac:dyDescent="0.25">
      <c r="B1118" s="79"/>
    </row>
    <row r="1119" spans="2:2" x14ac:dyDescent="0.25">
      <c r="B1119" s="79"/>
    </row>
    <row r="1120" spans="2:2" x14ac:dyDescent="0.25">
      <c r="B1120" s="79"/>
    </row>
    <row r="1121" spans="2:2" x14ac:dyDescent="0.25">
      <c r="B1121" s="79"/>
    </row>
    <row r="1122" spans="2:2" x14ac:dyDescent="0.25">
      <c r="B1122" s="79"/>
    </row>
    <row r="1123" spans="2:2" x14ac:dyDescent="0.25">
      <c r="B1123" s="79"/>
    </row>
    <row r="1124" spans="2:2" x14ac:dyDescent="0.25">
      <c r="B1124" s="79"/>
    </row>
    <row r="1125" spans="2:2" x14ac:dyDescent="0.25">
      <c r="B1125" s="79"/>
    </row>
    <row r="1126" spans="2:2" x14ac:dyDescent="0.25">
      <c r="B1126" s="79"/>
    </row>
    <row r="1127" spans="2:2" x14ac:dyDescent="0.25">
      <c r="B1127" s="79"/>
    </row>
    <row r="1128" spans="2:2" x14ac:dyDescent="0.25">
      <c r="B1128" s="79"/>
    </row>
    <row r="1129" spans="2:2" x14ac:dyDescent="0.25">
      <c r="B1129" s="79"/>
    </row>
    <row r="1130" spans="2:2" x14ac:dyDescent="0.25">
      <c r="B1130" s="79"/>
    </row>
    <row r="1131" spans="2:2" x14ac:dyDescent="0.25">
      <c r="B1131" s="79"/>
    </row>
    <row r="1132" spans="2:2" x14ac:dyDescent="0.25">
      <c r="B1132" s="79"/>
    </row>
    <row r="1133" spans="2:2" x14ac:dyDescent="0.25">
      <c r="B1133" s="79"/>
    </row>
    <row r="1134" spans="2:2" x14ac:dyDescent="0.25">
      <c r="B1134" s="79"/>
    </row>
    <row r="1135" spans="2:2" x14ac:dyDescent="0.25">
      <c r="B1135" s="79"/>
    </row>
    <row r="1136" spans="2:2" x14ac:dyDescent="0.25">
      <c r="B1136" s="79"/>
    </row>
    <row r="1137" spans="2:2" x14ac:dyDescent="0.25">
      <c r="B1137" s="79"/>
    </row>
    <row r="1138" spans="2:2" x14ac:dyDescent="0.25">
      <c r="B1138" s="79"/>
    </row>
    <row r="1139" spans="2:2" x14ac:dyDescent="0.25">
      <c r="B1139" s="79"/>
    </row>
    <row r="1140" spans="2:2" x14ac:dyDescent="0.25">
      <c r="B1140" s="79"/>
    </row>
    <row r="1141" spans="2:2" x14ac:dyDescent="0.25">
      <c r="B1141" s="79"/>
    </row>
    <row r="1142" spans="2:2" x14ac:dyDescent="0.25">
      <c r="B1142" s="79"/>
    </row>
    <row r="1143" spans="2:2" x14ac:dyDescent="0.25">
      <c r="B1143" s="79"/>
    </row>
    <row r="1144" spans="2:2" x14ac:dyDescent="0.25">
      <c r="B1144" s="79"/>
    </row>
    <row r="1145" spans="2:2" x14ac:dyDescent="0.25">
      <c r="B1145" s="79"/>
    </row>
    <row r="1146" spans="2:2" x14ac:dyDescent="0.25">
      <c r="B1146" s="79"/>
    </row>
    <row r="1147" spans="2:2" x14ac:dyDescent="0.25">
      <c r="B1147" s="79"/>
    </row>
    <row r="1148" spans="2:2" x14ac:dyDescent="0.25">
      <c r="B1148" s="79"/>
    </row>
    <row r="1149" spans="2:2" x14ac:dyDescent="0.25">
      <c r="B1149" s="79"/>
    </row>
    <row r="1150" spans="2:2" x14ac:dyDescent="0.25">
      <c r="B1150" s="79"/>
    </row>
    <row r="1151" spans="2:2" x14ac:dyDescent="0.25">
      <c r="B1151" s="79"/>
    </row>
    <row r="1152" spans="2:2" x14ac:dyDescent="0.25">
      <c r="B1152" s="79"/>
    </row>
    <row r="1153" spans="2:2" x14ac:dyDescent="0.25">
      <c r="B1153" s="79"/>
    </row>
    <row r="1154" spans="2:2" x14ac:dyDescent="0.25">
      <c r="B1154" s="79"/>
    </row>
    <row r="1155" spans="2:2" x14ac:dyDescent="0.25">
      <c r="B1155" s="79"/>
    </row>
    <row r="1156" spans="2:2" x14ac:dyDescent="0.25">
      <c r="B1156" s="79"/>
    </row>
    <row r="1157" spans="2:2" x14ac:dyDescent="0.25">
      <c r="B1157" s="79"/>
    </row>
    <row r="1158" spans="2:2" x14ac:dyDescent="0.25">
      <c r="B1158" s="79"/>
    </row>
    <row r="1159" spans="2:2" x14ac:dyDescent="0.25">
      <c r="B1159" s="79"/>
    </row>
    <row r="1160" spans="2:2" x14ac:dyDescent="0.25">
      <c r="B1160" s="79"/>
    </row>
    <row r="1161" spans="2:2" x14ac:dyDescent="0.25">
      <c r="B1161" s="79"/>
    </row>
    <row r="1162" spans="2:2" x14ac:dyDescent="0.25">
      <c r="B1162" s="79"/>
    </row>
    <row r="1163" spans="2:2" x14ac:dyDescent="0.25">
      <c r="B1163" s="79"/>
    </row>
    <row r="1164" spans="2:2" x14ac:dyDescent="0.25">
      <c r="B1164" s="79"/>
    </row>
    <row r="1165" spans="2:2" x14ac:dyDescent="0.25">
      <c r="B1165" s="79"/>
    </row>
    <row r="1166" spans="2:2" x14ac:dyDescent="0.25">
      <c r="B1166" s="79"/>
    </row>
    <row r="1167" spans="2:2" x14ac:dyDescent="0.25">
      <c r="B1167" s="79"/>
    </row>
    <row r="1168" spans="2:2" x14ac:dyDescent="0.25">
      <c r="B1168" s="79"/>
    </row>
    <row r="1169" spans="2:2" x14ac:dyDescent="0.25">
      <c r="B1169" s="79"/>
    </row>
    <row r="1170" spans="2:2" x14ac:dyDescent="0.25">
      <c r="B1170" s="79"/>
    </row>
    <row r="1171" spans="2:2" x14ac:dyDescent="0.25">
      <c r="B1171" s="79"/>
    </row>
    <row r="1172" spans="2:2" x14ac:dyDescent="0.25">
      <c r="B1172" s="79"/>
    </row>
    <row r="1173" spans="2:2" x14ac:dyDescent="0.25">
      <c r="B1173" s="79"/>
    </row>
    <row r="1174" spans="2:2" x14ac:dyDescent="0.25">
      <c r="B1174" s="79"/>
    </row>
    <row r="1175" spans="2:2" x14ac:dyDescent="0.25">
      <c r="B1175" s="79"/>
    </row>
    <row r="1176" spans="2:2" x14ac:dyDescent="0.25">
      <c r="B1176" s="79"/>
    </row>
    <row r="1177" spans="2:2" x14ac:dyDescent="0.25">
      <c r="B1177" s="79"/>
    </row>
    <row r="1178" spans="2:2" x14ac:dyDescent="0.25">
      <c r="B1178" s="79"/>
    </row>
    <row r="1179" spans="2:2" x14ac:dyDescent="0.25">
      <c r="B1179" s="79"/>
    </row>
    <row r="1180" spans="2:2" x14ac:dyDescent="0.25">
      <c r="B1180" s="79"/>
    </row>
    <row r="1181" spans="2:2" x14ac:dyDescent="0.25">
      <c r="B1181" s="79"/>
    </row>
    <row r="1182" spans="2:2" x14ac:dyDescent="0.25">
      <c r="B1182" s="79"/>
    </row>
    <row r="1183" spans="2:2" x14ac:dyDescent="0.25">
      <c r="B1183" s="79"/>
    </row>
    <row r="1184" spans="2:2" x14ac:dyDescent="0.25">
      <c r="B1184" s="79"/>
    </row>
    <row r="1185" spans="2:2" x14ac:dyDescent="0.25">
      <c r="B1185" s="79"/>
    </row>
    <row r="1186" spans="2:2" x14ac:dyDescent="0.25">
      <c r="B1186" s="79"/>
    </row>
    <row r="1187" spans="2:2" x14ac:dyDescent="0.25">
      <c r="B1187" s="79"/>
    </row>
    <row r="1188" spans="2:2" x14ac:dyDescent="0.25">
      <c r="B1188" s="79"/>
    </row>
    <row r="1189" spans="2:2" x14ac:dyDescent="0.25">
      <c r="B1189" s="79"/>
    </row>
    <row r="1190" spans="2:2" x14ac:dyDescent="0.25">
      <c r="B1190" s="79"/>
    </row>
    <row r="1191" spans="2:2" x14ac:dyDescent="0.25">
      <c r="B1191" s="79"/>
    </row>
    <row r="1192" spans="2:2" x14ac:dyDescent="0.25">
      <c r="B1192" s="79"/>
    </row>
    <row r="1193" spans="2:2" x14ac:dyDescent="0.25">
      <c r="B1193" s="79"/>
    </row>
    <row r="1194" spans="2:2" x14ac:dyDescent="0.25">
      <c r="B1194" s="79"/>
    </row>
    <row r="1195" spans="2:2" x14ac:dyDescent="0.25">
      <c r="B1195" s="79"/>
    </row>
    <row r="1196" spans="2:2" x14ac:dyDescent="0.25">
      <c r="B1196" s="79"/>
    </row>
    <row r="1197" spans="2:2" x14ac:dyDescent="0.25">
      <c r="B1197" s="79"/>
    </row>
    <row r="1198" spans="2:2" x14ac:dyDescent="0.25">
      <c r="B1198" s="79"/>
    </row>
    <row r="1199" spans="2:2" x14ac:dyDescent="0.25">
      <c r="B1199" s="79"/>
    </row>
    <row r="1200" spans="2:2" x14ac:dyDescent="0.25">
      <c r="B1200" s="79"/>
    </row>
    <row r="1201" spans="2:2" x14ac:dyDescent="0.25">
      <c r="B1201" s="79"/>
    </row>
    <row r="1202" spans="2:2" x14ac:dyDescent="0.25">
      <c r="B1202" s="79"/>
    </row>
    <row r="1203" spans="2:2" x14ac:dyDescent="0.25">
      <c r="B1203" s="79"/>
    </row>
    <row r="1204" spans="2:2" x14ac:dyDescent="0.25">
      <c r="B1204" s="79"/>
    </row>
    <row r="1205" spans="2:2" x14ac:dyDescent="0.25">
      <c r="B1205" s="79"/>
    </row>
    <row r="1206" spans="2:2" x14ac:dyDescent="0.25">
      <c r="B1206" s="79"/>
    </row>
    <row r="1207" spans="2:2" x14ac:dyDescent="0.25">
      <c r="B1207" s="79"/>
    </row>
    <row r="1208" spans="2:2" x14ac:dyDescent="0.25">
      <c r="B1208" s="79"/>
    </row>
    <row r="1209" spans="2:2" x14ac:dyDescent="0.25">
      <c r="B1209" s="79"/>
    </row>
    <row r="1210" spans="2:2" x14ac:dyDescent="0.25">
      <c r="B1210" s="79"/>
    </row>
    <row r="1211" spans="2:2" x14ac:dyDescent="0.25">
      <c r="B1211" s="79"/>
    </row>
    <row r="1212" spans="2:2" x14ac:dyDescent="0.25">
      <c r="B1212" s="79"/>
    </row>
    <row r="1213" spans="2:2" x14ac:dyDescent="0.25">
      <c r="B1213" s="79"/>
    </row>
    <row r="1214" spans="2:2" x14ac:dyDescent="0.25">
      <c r="B1214" s="79"/>
    </row>
    <row r="1215" spans="2:2" x14ac:dyDescent="0.25">
      <c r="B1215" s="79"/>
    </row>
    <row r="1216" spans="2:2" x14ac:dyDescent="0.25">
      <c r="B1216" s="79"/>
    </row>
    <row r="1217" spans="2:2" x14ac:dyDescent="0.25">
      <c r="B1217" s="79"/>
    </row>
    <row r="1218" spans="2:2" x14ac:dyDescent="0.25">
      <c r="B1218" s="79"/>
    </row>
    <row r="1219" spans="2:2" x14ac:dyDescent="0.25">
      <c r="B1219" s="79"/>
    </row>
    <row r="1220" spans="2:2" x14ac:dyDescent="0.25">
      <c r="B1220" s="79"/>
    </row>
    <row r="1221" spans="2:2" x14ac:dyDescent="0.25">
      <c r="B1221" s="79"/>
    </row>
    <row r="1222" spans="2:2" x14ac:dyDescent="0.25">
      <c r="B1222" s="79"/>
    </row>
    <row r="1223" spans="2:2" x14ac:dyDescent="0.25">
      <c r="B1223" s="79"/>
    </row>
    <row r="1224" spans="2:2" x14ac:dyDescent="0.25">
      <c r="B1224" s="79"/>
    </row>
    <row r="1225" spans="2:2" x14ac:dyDescent="0.25">
      <c r="B1225" s="79"/>
    </row>
    <row r="1226" spans="2:2" x14ac:dyDescent="0.25">
      <c r="B1226" s="79"/>
    </row>
    <row r="1227" spans="2:2" x14ac:dyDescent="0.25">
      <c r="B1227" s="79"/>
    </row>
    <row r="1228" spans="2:2" x14ac:dyDescent="0.25">
      <c r="B1228" s="79"/>
    </row>
    <row r="1229" spans="2:2" x14ac:dyDescent="0.25">
      <c r="B1229" s="79"/>
    </row>
    <row r="1230" spans="2:2" x14ac:dyDescent="0.25">
      <c r="B1230" s="79"/>
    </row>
    <row r="1231" spans="2:2" x14ac:dyDescent="0.25">
      <c r="B1231" s="79"/>
    </row>
    <row r="1232" spans="2:2" x14ac:dyDescent="0.25">
      <c r="B1232" s="79"/>
    </row>
    <row r="1233" spans="2:2" x14ac:dyDescent="0.25">
      <c r="B1233" s="79"/>
    </row>
    <row r="1234" spans="2:2" x14ac:dyDescent="0.25">
      <c r="B1234" s="79"/>
    </row>
    <row r="1235" spans="2:2" x14ac:dyDescent="0.25">
      <c r="B1235" s="79"/>
    </row>
    <row r="1236" spans="2:2" x14ac:dyDescent="0.25">
      <c r="B1236" s="79"/>
    </row>
    <row r="1237" spans="2:2" x14ac:dyDescent="0.25">
      <c r="B1237" s="79"/>
    </row>
    <row r="1238" spans="2:2" x14ac:dyDescent="0.25">
      <c r="B1238" s="79"/>
    </row>
    <row r="1239" spans="2:2" x14ac:dyDescent="0.25">
      <c r="B1239" s="79"/>
    </row>
    <row r="1240" spans="2:2" x14ac:dyDescent="0.25">
      <c r="B1240" s="79"/>
    </row>
    <row r="1241" spans="2:2" x14ac:dyDescent="0.25">
      <c r="B1241" s="79"/>
    </row>
    <row r="1242" spans="2:2" x14ac:dyDescent="0.25">
      <c r="B1242" s="79"/>
    </row>
    <row r="1243" spans="2:2" x14ac:dyDescent="0.25">
      <c r="B1243" s="79"/>
    </row>
    <row r="1244" spans="2:2" x14ac:dyDescent="0.25">
      <c r="B1244" s="79"/>
    </row>
    <row r="1245" spans="2:2" x14ac:dyDescent="0.25">
      <c r="B1245" s="79"/>
    </row>
    <row r="1246" spans="2:2" x14ac:dyDescent="0.25">
      <c r="B1246" s="79"/>
    </row>
    <row r="1247" spans="2:2" x14ac:dyDescent="0.25">
      <c r="B1247" s="79"/>
    </row>
    <row r="1248" spans="2:2" x14ac:dyDescent="0.25">
      <c r="B1248" s="79"/>
    </row>
    <row r="1249" spans="2:2" x14ac:dyDescent="0.25">
      <c r="B1249" s="79"/>
    </row>
    <row r="1250" spans="2:2" x14ac:dyDescent="0.25">
      <c r="B1250" s="79"/>
    </row>
    <row r="1251" spans="2:2" x14ac:dyDescent="0.25">
      <c r="B1251" s="79"/>
    </row>
    <row r="1252" spans="2:2" x14ac:dyDescent="0.25">
      <c r="B1252" s="79"/>
    </row>
    <row r="1253" spans="2:2" x14ac:dyDescent="0.25">
      <c r="B1253" s="79"/>
    </row>
    <row r="1254" spans="2:2" x14ac:dyDescent="0.25">
      <c r="B1254" s="79"/>
    </row>
    <row r="1255" spans="2:2" x14ac:dyDescent="0.25">
      <c r="B1255" s="79"/>
    </row>
    <row r="1256" spans="2:2" x14ac:dyDescent="0.25">
      <c r="B1256" s="79"/>
    </row>
    <row r="1257" spans="2:2" x14ac:dyDescent="0.25">
      <c r="B1257" s="79"/>
    </row>
    <row r="1258" spans="2:2" x14ac:dyDescent="0.25">
      <c r="B1258" s="79"/>
    </row>
    <row r="1259" spans="2:2" x14ac:dyDescent="0.25">
      <c r="B1259" s="79"/>
    </row>
    <row r="1260" spans="2:2" x14ac:dyDescent="0.25">
      <c r="B1260" s="79"/>
    </row>
    <row r="1261" spans="2:2" x14ac:dyDescent="0.25">
      <c r="B1261" s="79"/>
    </row>
    <row r="1262" spans="2:2" x14ac:dyDescent="0.25">
      <c r="B1262" s="79"/>
    </row>
    <row r="1263" spans="2:2" x14ac:dyDescent="0.25">
      <c r="B1263" s="79"/>
    </row>
    <row r="1264" spans="2:2" x14ac:dyDescent="0.25">
      <c r="B1264" s="79"/>
    </row>
    <row r="1265" spans="2:2" x14ac:dyDescent="0.25">
      <c r="B1265" s="79"/>
    </row>
    <row r="1266" spans="2:2" x14ac:dyDescent="0.25">
      <c r="B1266" s="79"/>
    </row>
    <row r="1267" spans="2:2" x14ac:dyDescent="0.25">
      <c r="B1267" s="79"/>
    </row>
    <row r="1268" spans="2:2" x14ac:dyDescent="0.25">
      <c r="B1268" s="79"/>
    </row>
    <row r="1269" spans="2:2" x14ac:dyDescent="0.25">
      <c r="B1269" s="79"/>
    </row>
    <row r="1270" spans="2:2" x14ac:dyDescent="0.25">
      <c r="B1270" s="79"/>
    </row>
    <row r="1271" spans="2:2" x14ac:dyDescent="0.25">
      <c r="B1271" s="79"/>
    </row>
    <row r="1272" spans="2:2" x14ac:dyDescent="0.25">
      <c r="B1272" s="79"/>
    </row>
    <row r="1273" spans="2:2" x14ac:dyDescent="0.25">
      <c r="B1273" s="79"/>
    </row>
    <row r="1274" spans="2:2" x14ac:dyDescent="0.25">
      <c r="B1274" s="79"/>
    </row>
    <row r="1275" spans="2:2" x14ac:dyDescent="0.25">
      <c r="B1275" s="79"/>
    </row>
    <row r="1276" spans="2:2" x14ac:dyDescent="0.25">
      <c r="B1276" s="79"/>
    </row>
    <row r="1277" spans="2:2" x14ac:dyDescent="0.25">
      <c r="B1277" s="79"/>
    </row>
    <row r="1278" spans="2:2" x14ac:dyDescent="0.25">
      <c r="B1278" s="79"/>
    </row>
    <row r="1279" spans="2:2" x14ac:dyDescent="0.25">
      <c r="B1279" s="79"/>
    </row>
    <row r="1280" spans="2:2" x14ac:dyDescent="0.25">
      <c r="B1280" s="79"/>
    </row>
    <row r="1281" spans="2:2" x14ac:dyDescent="0.25">
      <c r="B1281" s="79"/>
    </row>
    <row r="1282" spans="2:2" x14ac:dyDescent="0.25">
      <c r="B1282" s="79"/>
    </row>
    <row r="1283" spans="2:2" x14ac:dyDescent="0.25">
      <c r="B1283" s="79"/>
    </row>
    <row r="1284" spans="2:2" x14ac:dyDescent="0.25">
      <c r="B1284" s="79"/>
    </row>
    <row r="1285" spans="2:2" x14ac:dyDescent="0.25">
      <c r="B1285" s="79"/>
    </row>
    <row r="1286" spans="2:2" x14ac:dyDescent="0.25">
      <c r="B1286" s="79"/>
    </row>
    <row r="1287" spans="2:2" x14ac:dyDescent="0.25">
      <c r="B1287" s="79"/>
    </row>
    <row r="1288" spans="2:2" x14ac:dyDescent="0.25">
      <c r="B1288" s="79"/>
    </row>
    <row r="1289" spans="2:2" x14ac:dyDescent="0.25">
      <c r="B1289" s="79"/>
    </row>
    <row r="1290" spans="2:2" x14ac:dyDescent="0.25">
      <c r="B1290" s="79"/>
    </row>
    <row r="1291" spans="2:2" x14ac:dyDescent="0.25">
      <c r="B1291" s="79"/>
    </row>
    <row r="1292" spans="2:2" x14ac:dyDescent="0.25">
      <c r="B1292" s="79"/>
    </row>
    <row r="1293" spans="2:2" x14ac:dyDescent="0.25">
      <c r="B1293" s="79"/>
    </row>
    <row r="1294" spans="2:2" x14ac:dyDescent="0.25">
      <c r="B1294" s="79"/>
    </row>
    <row r="1295" spans="2:2" x14ac:dyDescent="0.25">
      <c r="B1295" s="79"/>
    </row>
    <row r="1296" spans="2:2" x14ac:dyDescent="0.25">
      <c r="B1296" s="79"/>
    </row>
    <row r="1297" spans="2:2" x14ac:dyDescent="0.25">
      <c r="B1297" s="79"/>
    </row>
    <row r="1298" spans="2:2" x14ac:dyDescent="0.25">
      <c r="B1298" s="79"/>
    </row>
    <row r="1299" spans="2:2" x14ac:dyDescent="0.25">
      <c r="B1299" s="79"/>
    </row>
    <row r="1300" spans="2:2" x14ac:dyDescent="0.25">
      <c r="B1300" s="79"/>
    </row>
    <row r="1301" spans="2:2" x14ac:dyDescent="0.25">
      <c r="B1301" s="79"/>
    </row>
    <row r="1302" spans="2:2" x14ac:dyDescent="0.25">
      <c r="B1302" s="79"/>
    </row>
    <row r="1303" spans="2:2" x14ac:dyDescent="0.25">
      <c r="B1303" s="79"/>
    </row>
    <row r="1304" spans="2:2" x14ac:dyDescent="0.25">
      <c r="B1304" s="79"/>
    </row>
    <row r="1305" spans="2:2" x14ac:dyDescent="0.25">
      <c r="B1305" s="79"/>
    </row>
    <row r="1306" spans="2:2" x14ac:dyDescent="0.25">
      <c r="B1306" s="79"/>
    </row>
    <row r="1307" spans="2:2" x14ac:dyDescent="0.25">
      <c r="B1307" s="79"/>
    </row>
    <row r="1308" spans="2:2" x14ac:dyDescent="0.25">
      <c r="B1308" s="79"/>
    </row>
    <row r="1309" spans="2:2" x14ac:dyDescent="0.25">
      <c r="B1309" s="79"/>
    </row>
    <row r="1310" spans="2:2" x14ac:dyDescent="0.25">
      <c r="B1310" s="79"/>
    </row>
    <row r="1311" spans="2:2" x14ac:dyDescent="0.25">
      <c r="B1311" s="79"/>
    </row>
    <row r="1312" spans="2:2" x14ac:dyDescent="0.25">
      <c r="B1312" s="79"/>
    </row>
    <row r="1313" spans="2:2" x14ac:dyDescent="0.25">
      <c r="B1313" s="79"/>
    </row>
    <row r="1314" spans="2:2" x14ac:dyDescent="0.25">
      <c r="B1314" s="79"/>
    </row>
    <row r="1315" spans="2:2" x14ac:dyDescent="0.25">
      <c r="B1315" s="79"/>
    </row>
    <row r="1316" spans="2:2" x14ac:dyDescent="0.25">
      <c r="B1316" s="79"/>
    </row>
    <row r="1317" spans="2:2" x14ac:dyDescent="0.25">
      <c r="B1317" s="79"/>
    </row>
    <row r="1318" spans="2:2" x14ac:dyDescent="0.25">
      <c r="B1318" s="79"/>
    </row>
    <row r="1319" spans="2:2" x14ac:dyDescent="0.25">
      <c r="B1319" s="79"/>
    </row>
    <row r="1320" spans="2:2" x14ac:dyDescent="0.25">
      <c r="B1320" s="79"/>
    </row>
    <row r="1321" spans="2:2" x14ac:dyDescent="0.25">
      <c r="B1321" s="79"/>
    </row>
    <row r="1322" spans="2:2" x14ac:dyDescent="0.25">
      <c r="B1322" s="79"/>
    </row>
    <row r="1323" spans="2:2" x14ac:dyDescent="0.25">
      <c r="B1323" s="79"/>
    </row>
    <row r="1324" spans="2:2" x14ac:dyDescent="0.25">
      <c r="B1324" s="79"/>
    </row>
    <row r="1325" spans="2:2" x14ac:dyDescent="0.25">
      <c r="B1325" s="79"/>
    </row>
    <row r="1326" spans="2:2" x14ac:dyDescent="0.25">
      <c r="B1326" s="79"/>
    </row>
    <row r="1327" spans="2:2" x14ac:dyDescent="0.25">
      <c r="B1327" s="79"/>
    </row>
    <row r="1328" spans="2:2" x14ac:dyDescent="0.25">
      <c r="B1328" s="79"/>
    </row>
    <row r="1329" spans="2:2" x14ac:dyDescent="0.25">
      <c r="B1329" s="79"/>
    </row>
    <row r="1330" spans="2:2" x14ac:dyDescent="0.25">
      <c r="B1330" s="79"/>
    </row>
    <row r="1331" spans="2:2" x14ac:dyDescent="0.25">
      <c r="B1331" s="79"/>
    </row>
    <row r="1332" spans="2:2" x14ac:dyDescent="0.25">
      <c r="B1332" s="79"/>
    </row>
    <row r="1333" spans="2:2" x14ac:dyDescent="0.25">
      <c r="B1333" s="79"/>
    </row>
    <row r="1334" spans="2:2" x14ac:dyDescent="0.25">
      <c r="B1334" s="79"/>
    </row>
    <row r="1335" spans="2:2" x14ac:dyDescent="0.25">
      <c r="B1335" s="79"/>
    </row>
    <row r="1336" spans="2:2" x14ac:dyDescent="0.25">
      <c r="B1336" s="79"/>
    </row>
    <row r="1337" spans="2:2" x14ac:dyDescent="0.25">
      <c r="B1337" s="79"/>
    </row>
    <row r="1338" spans="2:2" x14ac:dyDescent="0.25">
      <c r="B1338" s="79"/>
    </row>
    <row r="1339" spans="2:2" x14ac:dyDescent="0.25">
      <c r="B1339" s="79"/>
    </row>
    <row r="1340" spans="2:2" x14ac:dyDescent="0.25">
      <c r="B1340" s="79"/>
    </row>
    <row r="1341" spans="2:2" x14ac:dyDescent="0.25">
      <c r="B1341" s="79"/>
    </row>
    <row r="1342" spans="2:2" x14ac:dyDescent="0.25">
      <c r="B1342" s="79"/>
    </row>
    <row r="1343" spans="2:2" x14ac:dyDescent="0.25">
      <c r="B1343" s="79"/>
    </row>
    <row r="1344" spans="2:2" x14ac:dyDescent="0.25">
      <c r="B1344" s="79"/>
    </row>
    <row r="1345" spans="2:2" x14ac:dyDescent="0.25">
      <c r="B1345" s="79"/>
    </row>
    <row r="1346" spans="2:2" x14ac:dyDescent="0.25">
      <c r="B1346" s="79"/>
    </row>
    <row r="1347" spans="2:2" x14ac:dyDescent="0.25">
      <c r="B1347" s="79"/>
    </row>
    <row r="1348" spans="2:2" x14ac:dyDescent="0.25">
      <c r="B1348" s="79"/>
    </row>
    <row r="1349" spans="2:2" x14ac:dyDescent="0.25">
      <c r="B1349" s="79"/>
    </row>
    <row r="1350" spans="2:2" x14ac:dyDescent="0.25">
      <c r="B1350" s="79"/>
    </row>
    <row r="1351" spans="2:2" x14ac:dyDescent="0.25">
      <c r="B1351" s="79"/>
    </row>
    <row r="1352" spans="2:2" x14ac:dyDescent="0.25">
      <c r="B1352" s="79"/>
    </row>
    <row r="1353" spans="2:2" x14ac:dyDescent="0.25">
      <c r="B1353" s="79"/>
    </row>
    <row r="1354" spans="2:2" x14ac:dyDescent="0.25">
      <c r="B1354" s="79"/>
    </row>
    <row r="1355" spans="2:2" x14ac:dyDescent="0.25">
      <c r="B1355" s="79"/>
    </row>
    <row r="1356" spans="2:2" x14ac:dyDescent="0.25">
      <c r="B1356" s="79"/>
    </row>
    <row r="1357" spans="2:2" x14ac:dyDescent="0.25">
      <c r="B1357" s="79"/>
    </row>
    <row r="1358" spans="2:2" x14ac:dyDescent="0.25">
      <c r="B1358" s="79"/>
    </row>
    <row r="1359" spans="2:2" x14ac:dyDescent="0.25">
      <c r="B1359" s="79"/>
    </row>
    <row r="1360" spans="2:2" x14ac:dyDescent="0.25">
      <c r="B1360" s="79"/>
    </row>
    <row r="1361" spans="2:2" x14ac:dyDescent="0.25">
      <c r="B1361" s="79"/>
    </row>
    <row r="1362" spans="2:2" x14ac:dyDescent="0.25">
      <c r="B1362" s="79"/>
    </row>
    <row r="1363" spans="2:2" x14ac:dyDescent="0.25">
      <c r="B1363" s="79"/>
    </row>
    <row r="1364" spans="2:2" x14ac:dyDescent="0.25">
      <c r="B1364" s="79"/>
    </row>
    <row r="1365" spans="2:2" x14ac:dyDescent="0.25">
      <c r="B1365" s="79"/>
    </row>
    <row r="1366" spans="2:2" x14ac:dyDescent="0.25">
      <c r="B1366" s="79"/>
    </row>
    <row r="1367" spans="2:2" x14ac:dyDescent="0.25">
      <c r="B1367" s="79"/>
    </row>
    <row r="1368" spans="2:2" x14ac:dyDescent="0.25">
      <c r="B1368" s="79"/>
    </row>
    <row r="1369" spans="2:2" x14ac:dyDescent="0.25">
      <c r="B1369" s="79"/>
    </row>
    <row r="1370" spans="2:2" x14ac:dyDescent="0.25">
      <c r="B1370" s="79"/>
    </row>
    <row r="1371" spans="2:2" x14ac:dyDescent="0.25">
      <c r="B1371" s="79"/>
    </row>
    <row r="1372" spans="2:2" x14ac:dyDescent="0.25">
      <c r="B1372" s="79"/>
    </row>
    <row r="1373" spans="2:2" x14ac:dyDescent="0.25">
      <c r="B1373" s="79"/>
    </row>
    <row r="1374" spans="2:2" x14ac:dyDescent="0.25">
      <c r="B1374" s="79"/>
    </row>
    <row r="1375" spans="2:2" x14ac:dyDescent="0.25">
      <c r="B1375" s="79"/>
    </row>
    <row r="1376" spans="2:2" x14ac:dyDescent="0.25">
      <c r="B1376" s="79"/>
    </row>
    <row r="1377" spans="2:2" x14ac:dyDescent="0.25">
      <c r="B1377" s="79"/>
    </row>
    <row r="1378" spans="2:2" x14ac:dyDescent="0.25">
      <c r="B1378" s="79"/>
    </row>
    <row r="1379" spans="2:2" x14ac:dyDescent="0.25">
      <c r="B1379" s="79"/>
    </row>
    <row r="1380" spans="2:2" x14ac:dyDescent="0.25">
      <c r="B1380" s="79"/>
    </row>
    <row r="1381" spans="2:2" x14ac:dyDescent="0.25">
      <c r="B1381" s="79"/>
    </row>
    <row r="1382" spans="2:2" x14ac:dyDescent="0.25">
      <c r="B1382" s="79"/>
    </row>
    <row r="1383" spans="2:2" x14ac:dyDescent="0.25">
      <c r="B1383" s="79"/>
    </row>
    <row r="1384" spans="2:2" x14ac:dyDescent="0.25">
      <c r="B1384" s="79"/>
    </row>
    <row r="1385" spans="2:2" x14ac:dyDescent="0.25">
      <c r="B1385" s="79"/>
    </row>
    <row r="1386" spans="2:2" x14ac:dyDescent="0.25">
      <c r="B1386" s="79"/>
    </row>
    <row r="1387" spans="2:2" x14ac:dyDescent="0.25">
      <c r="B1387" s="79"/>
    </row>
    <row r="1388" spans="2:2" x14ac:dyDescent="0.25">
      <c r="B1388" s="79"/>
    </row>
    <row r="1389" spans="2:2" x14ac:dyDescent="0.25">
      <c r="B1389" s="79"/>
    </row>
    <row r="1390" spans="2:2" x14ac:dyDescent="0.25">
      <c r="B1390" s="79"/>
    </row>
    <row r="1391" spans="2:2" x14ac:dyDescent="0.25">
      <c r="B1391" s="79"/>
    </row>
    <row r="1392" spans="2:2" x14ac:dyDescent="0.25">
      <c r="B1392" s="79"/>
    </row>
    <row r="1393" spans="2:2" x14ac:dyDescent="0.25">
      <c r="B1393" s="79"/>
    </row>
    <row r="1394" spans="2:2" x14ac:dyDescent="0.25">
      <c r="B1394" s="79"/>
    </row>
    <row r="1395" spans="2:2" x14ac:dyDescent="0.25">
      <c r="B1395" s="79"/>
    </row>
    <row r="1396" spans="2:2" x14ac:dyDescent="0.25">
      <c r="B1396" s="79"/>
    </row>
    <row r="1397" spans="2:2" x14ac:dyDescent="0.25">
      <c r="B1397" s="79"/>
    </row>
    <row r="1398" spans="2:2" x14ac:dyDescent="0.25">
      <c r="B1398" s="79"/>
    </row>
    <row r="1399" spans="2:2" x14ac:dyDescent="0.25">
      <c r="B1399" s="79"/>
    </row>
    <row r="1400" spans="2:2" x14ac:dyDescent="0.25">
      <c r="B1400" s="79"/>
    </row>
    <row r="1401" spans="2:2" x14ac:dyDescent="0.25">
      <c r="B1401" s="79"/>
    </row>
    <row r="1402" spans="2:2" x14ac:dyDescent="0.25">
      <c r="B1402" s="79"/>
    </row>
    <row r="1403" spans="2:2" x14ac:dyDescent="0.25">
      <c r="B1403" s="79"/>
    </row>
    <row r="1404" spans="2:2" x14ac:dyDescent="0.25">
      <c r="B1404" s="79"/>
    </row>
    <row r="1405" spans="2:2" x14ac:dyDescent="0.25">
      <c r="B1405" s="79"/>
    </row>
    <row r="1406" spans="2:2" x14ac:dyDescent="0.25">
      <c r="B1406" s="79"/>
    </row>
    <row r="1407" spans="2:2" x14ac:dyDescent="0.25">
      <c r="B1407" s="79"/>
    </row>
    <row r="1408" spans="2:2" x14ac:dyDescent="0.25">
      <c r="B1408" s="79"/>
    </row>
    <row r="1409" spans="2:2" x14ac:dyDescent="0.25">
      <c r="B1409" s="79"/>
    </row>
    <row r="1410" spans="2:2" x14ac:dyDescent="0.25">
      <c r="B1410" s="79"/>
    </row>
    <row r="1411" spans="2:2" x14ac:dyDescent="0.25">
      <c r="B1411" s="79"/>
    </row>
    <row r="1412" spans="2:2" x14ac:dyDescent="0.25">
      <c r="B1412" s="79"/>
    </row>
    <row r="1413" spans="2:2" x14ac:dyDescent="0.25">
      <c r="B1413" s="79"/>
    </row>
    <row r="1414" spans="2:2" x14ac:dyDescent="0.25">
      <c r="B1414" s="79"/>
    </row>
    <row r="1415" spans="2:2" x14ac:dyDescent="0.25">
      <c r="B1415" s="79"/>
    </row>
    <row r="1416" spans="2:2" x14ac:dyDescent="0.25">
      <c r="B1416" s="79"/>
    </row>
    <row r="1417" spans="2:2" x14ac:dyDescent="0.25">
      <c r="B1417" s="79"/>
    </row>
    <row r="1418" spans="2:2" x14ac:dyDescent="0.25">
      <c r="B1418" s="79"/>
    </row>
    <row r="1419" spans="2:2" x14ac:dyDescent="0.25">
      <c r="B1419" s="79"/>
    </row>
    <row r="1420" spans="2:2" x14ac:dyDescent="0.25">
      <c r="B1420" s="79"/>
    </row>
    <row r="1421" spans="2:2" x14ac:dyDescent="0.25">
      <c r="B1421" s="79"/>
    </row>
    <row r="1422" spans="2:2" x14ac:dyDescent="0.25">
      <c r="B1422" s="79"/>
    </row>
    <row r="1423" spans="2:2" x14ac:dyDescent="0.25">
      <c r="B1423" s="79"/>
    </row>
    <row r="1424" spans="2:2" x14ac:dyDescent="0.25">
      <c r="B1424" s="79"/>
    </row>
    <row r="1425" spans="2:2" x14ac:dyDescent="0.25">
      <c r="B1425" s="79"/>
    </row>
    <row r="1426" spans="2:2" x14ac:dyDescent="0.25">
      <c r="B1426" s="79"/>
    </row>
    <row r="1427" spans="2:2" x14ac:dyDescent="0.25">
      <c r="B1427" s="79"/>
    </row>
    <row r="1428" spans="2:2" x14ac:dyDescent="0.25">
      <c r="B1428" s="79"/>
    </row>
    <row r="1429" spans="2:2" x14ac:dyDescent="0.25">
      <c r="B1429" s="79"/>
    </row>
    <row r="1430" spans="2:2" x14ac:dyDescent="0.25">
      <c r="B1430" s="79"/>
    </row>
    <row r="1431" spans="2:2" x14ac:dyDescent="0.25">
      <c r="B1431" s="79"/>
    </row>
    <row r="1432" spans="2:2" x14ac:dyDescent="0.25">
      <c r="B1432" s="79"/>
    </row>
    <row r="1433" spans="2:2" x14ac:dyDescent="0.25">
      <c r="B1433" s="79"/>
    </row>
    <row r="1434" spans="2:2" x14ac:dyDescent="0.25">
      <c r="B1434" s="79"/>
    </row>
    <row r="1435" spans="2:2" x14ac:dyDescent="0.25">
      <c r="B1435" s="79"/>
    </row>
    <row r="1436" spans="2:2" x14ac:dyDescent="0.25">
      <c r="B1436" s="79"/>
    </row>
    <row r="1437" spans="2:2" x14ac:dyDescent="0.25">
      <c r="B1437" s="79"/>
    </row>
    <row r="1438" spans="2:2" x14ac:dyDescent="0.25">
      <c r="B1438" s="79"/>
    </row>
    <row r="1439" spans="2:2" x14ac:dyDescent="0.25">
      <c r="B1439" s="79"/>
    </row>
    <row r="1440" spans="2:2" x14ac:dyDescent="0.25">
      <c r="B1440" s="79"/>
    </row>
    <row r="1441" spans="2:2" x14ac:dyDescent="0.25">
      <c r="B1441" s="79"/>
    </row>
    <row r="1442" spans="2:2" x14ac:dyDescent="0.25">
      <c r="B1442" s="79"/>
    </row>
    <row r="1443" spans="2:2" x14ac:dyDescent="0.25">
      <c r="B1443" s="79"/>
    </row>
    <row r="1444" spans="2:2" x14ac:dyDescent="0.25">
      <c r="B1444" s="79"/>
    </row>
    <row r="1445" spans="2:2" x14ac:dyDescent="0.25">
      <c r="B1445" s="79"/>
    </row>
    <row r="1446" spans="2:2" x14ac:dyDescent="0.25">
      <c r="B1446" s="79"/>
    </row>
    <row r="1447" spans="2:2" x14ac:dyDescent="0.25">
      <c r="B1447" s="79"/>
    </row>
    <row r="1448" spans="2:2" x14ac:dyDescent="0.25">
      <c r="B1448" s="79"/>
    </row>
    <row r="1449" spans="2:2" x14ac:dyDescent="0.25">
      <c r="B1449" s="79"/>
    </row>
    <row r="1450" spans="2:2" x14ac:dyDescent="0.25">
      <c r="B1450" s="79"/>
    </row>
    <row r="1451" spans="2:2" x14ac:dyDescent="0.25">
      <c r="B1451" s="79"/>
    </row>
    <row r="1452" spans="2:2" x14ac:dyDescent="0.25">
      <c r="B1452" s="79"/>
    </row>
    <row r="1453" spans="2:2" x14ac:dyDescent="0.25">
      <c r="B1453" s="79"/>
    </row>
    <row r="1454" spans="2:2" x14ac:dyDescent="0.25">
      <c r="B1454" s="79"/>
    </row>
    <row r="1455" spans="2:2" x14ac:dyDescent="0.25">
      <c r="B1455" s="79"/>
    </row>
    <row r="1456" spans="2:2" x14ac:dyDescent="0.25">
      <c r="B1456" s="79"/>
    </row>
    <row r="1457" spans="2:2" x14ac:dyDescent="0.25">
      <c r="B1457" s="79"/>
    </row>
    <row r="1458" spans="2:2" x14ac:dyDescent="0.25">
      <c r="B1458" s="79"/>
    </row>
    <row r="1459" spans="2:2" x14ac:dyDescent="0.25">
      <c r="B1459" s="79"/>
    </row>
    <row r="1460" spans="2:2" x14ac:dyDescent="0.25">
      <c r="B1460" s="79"/>
    </row>
    <row r="1461" spans="2:2" x14ac:dyDescent="0.25">
      <c r="B1461" s="79"/>
    </row>
    <row r="1462" spans="2:2" x14ac:dyDescent="0.25">
      <c r="B1462" s="79"/>
    </row>
    <row r="1463" spans="2:2" x14ac:dyDescent="0.25">
      <c r="B1463" s="79"/>
    </row>
    <row r="1464" spans="2:2" x14ac:dyDescent="0.25">
      <c r="B1464" s="79"/>
    </row>
    <row r="1465" spans="2:2" x14ac:dyDescent="0.25">
      <c r="B1465" s="79"/>
    </row>
    <row r="1466" spans="2:2" x14ac:dyDescent="0.25">
      <c r="B1466" s="79"/>
    </row>
    <row r="1467" spans="2:2" x14ac:dyDescent="0.25">
      <c r="B1467" s="79"/>
    </row>
    <row r="1468" spans="2:2" x14ac:dyDescent="0.25">
      <c r="B1468" s="79"/>
    </row>
    <row r="1469" spans="2:2" x14ac:dyDescent="0.25">
      <c r="B1469" s="79"/>
    </row>
    <row r="1470" spans="2:2" x14ac:dyDescent="0.25">
      <c r="B1470" s="79"/>
    </row>
    <row r="1471" spans="2:2" x14ac:dyDescent="0.25">
      <c r="B1471" s="79"/>
    </row>
    <row r="1472" spans="2:2" x14ac:dyDescent="0.25">
      <c r="B1472" s="79"/>
    </row>
    <row r="1473" spans="2:2" x14ac:dyDescent="0.25">
      <c r="B1473" s="79"/>
    </row>
    <row r="1474" spans="2:2" x14ac:dyDescent="0.25">
      <c r="B1474" s="79"/>
    </row>
    <row r="1475" spans="2:2" x14ac:dyDescent="0.25">
      <c r="B1475" s="79"/>
    </row>
    <row r="1476" spans="2:2" x14ac:dyDescent="0.25">
      <c r="B1476" s="79"/>
    </row>
    <row r="1477" spans="2:2" x14ac:dyDescent="0.25">
      <c r="B1477" s="79"/>
    </row>
    <row r="1478" spans="2:2" x14ac:dyDescent="0.25">
      <c r="B1478" s="79"/>
    </row>
    <row r="1479" spans="2:2" x14ac:dyDescent="0.25">
      <c r="B1479" s="79"/>
    </row>
    <row r="1480" spans="2:2" x14ac:dyDescent="0.25">
      <c r="B1480" s="79"/>
    </row>
    <row r="1481" spans="2:2" x14ac:dyDescent="0.25">
      <c r="B1481" s="79"/>
    </row>
    <row r="1482" spans="2:2" x14ac:dyDescent="0.25">
      <c r="B1482" s="79"/>
    </row>
    <row r="1483" spans="2:2" x14ac:dyDescent="0.25">
      <c r="B1483" s="79"/>
    </row>
    <row r="1484" spans="2:2" x14ac:dyDescent="0.25">
      <c r="B1484" s="79"/>
    </row>
    <row r="1485" spans="2:2" x14ac:dyDescent="0.25">
      <c r="B1485" s="79"/>
    </row>
    <row r="1486" spans="2:2" x14ac:dyDescent="0.25">
      <c r="B1486" s="79"/>
    </row>
    <row r="1487" spans="2:2" x14ac:dyDescent="0.25">
      <c r="B1487" s="79"/>
    </row>
    <row r="1488" spans="2:2" x14ac:dyDescent="0.25">
      <c r="B1488" s="79"/>
    </row>
    <row r="1489" spans="2:2" x14ac:dyDescent="0.25">
      <c r="B1489" s="79"/>
    </row>
    <row r="1490" spans="2:2" x14ac:dyDescent="0.25">
      <c r="B1490" s="79"/>
    </row>
    <row r="1491" spans="2:2" x14ac:dyDescent="0.25">
      <c r="B1491" s="79"/>
    </row>
    <row r="1492" spans="2:2" x14ac:dyDescent="0.25">
      <c r="B1492" s="79"/>
    </row>
    <row r="1493" spans="2:2" x14ac:dyDescent="0.25">
      <c r="B1493" s="79"/>
    </row>
    <row r="1494" spans="2:2" x14ac:dyDescent="0.25">
      <c r="B1494" s="79"/>
    </row>
    <row r="1495" spans="2:2" x14ac:dyDescent="0.25">
      <c r="B1495" s="79"/>
    </row>
    <row r="1496" spans="2:2" x14ac:dyDescent="0.25">
      <c r="B1496" s="79"/>
    </row>
    <row r="1497" spans="2:2" x14ac:dyDescent="0.25">
      <c r="B1497" s="79"/>
    </row>
    <row r="1498" spans="2:2" x14ac:dyDescent="0.25">
      <c r="B1498" s="79"/>
    </row>
    <row r="1499" spans="2:2" x14ac:dyDescent="0.25">
      <c r="B1499" s="79"/>
    </row>
    <row r="1500" spans="2:2" x14ac:dyDescent="0.25">
      <c r="B1500" s="79"/>
    </row>
    <row r="1501" spans="2:2" x14ac:dyDescent="0.25">
      <c r="B1501" s="79"/>
    </row>
    <row r="1502" spans="2:2" x14ac:dyDescent="0.25">
      <c r="B1502" s="79"/>
    </row>
    <row r="1503" spans="2:2" x14ac:dyDescent="0.25">
      <c r="B1503" s="79"/>
    </row>
    <row r="1504" spans="2:2" x14ac:dyDescent="0.25">
      <c r="B1504" s="79"/>
    </row>
    <row r="1505" spans="2:2" x14ac:dyDescent="0.25">
      <c r="B1505" s="79"/>
    </row>
    <row r="1506" spans="2:2" x14ac:dyDescent="0.25">
      <c r="B1506" s="79"/>
    </row>
    <row r="1507" spans="2:2" x14ac:dyDescent="0.25">
      <c r="B1507" s="79"/>
    </row>
    <row r="1508" spans="2:2" x14ac:dyDescent="0.25">
      <c r="B1508" s="79"/>
    </row>
    <row r="1509" spans="2:2" x14ac:dyDescent="0.25">
      <c r="B1509" s="79"/>
    </row>
    <row r="1510" spans="2:2" x14ac:dyDescent="0.25">
      <c r="B1510" s="79"/>
    </row>
    <row r="1511" spans="2:2" x14ac:dyDescent="0.25">
      <c r="B1511" s="79"/>
    </row>
    <row r="1512" spans="2:2" x14ac:dyDescent="0.25">
      <c r="B1512" s="79"/>
    </row>
    <row r="1513" spans="2:2" x14ac:dyDescent="0.25">
      <c r="B1513" s="79"/>
    </row>
    <row r="1514" spans="2:2" x14ac:dyDescent="0.25">
      <c r="B1514" s="79"/>
    </row>
    <row r="1515" spans="2:2" x14ac:dyDescent="0.25">
      <c r="B1515" s="79"/>
    </row>
    <row r="1516" spans="2:2" x14ac:dyDescent="0.25">
      <c r="B1516" s="79"/>
    </row>
    <row r="1517" spans="2:2" x14ac:dyDescent="0.25">
      <c r="B1517" s="79"/>
    </row>
    <row r="1518" spans="2:2" x14ac:dyDescent="0.25">
      <c r="B1518" s="79"/>
    </row>
    <row r="1519" spans="2:2" x14ac:dyDescent="0.25">
      <c r="B1519" s="79"/>
    </row>
    <row r="1520" spans="2:2" x14ac:dyDescent="0.25">
      <c r="B1520" s="79"/>
    </row>
    <row r="1521" spans="2:2" x14ac:dyDescent="0.25">
      <c r="B1521" s="79"/>
    </row>
    <row r="1522" spans="2:2" x14ac:dyDescent="0.25">
      <c r="B1522" s="79"/>
    </row>
    <row r="1523" spans="2:2" x14ac:dyDescent="0.25">
      <c r="B1523" s="79"/>
    </row>
    <row r="1524" spans="2:2" x14ac:dyDescent="0.25">
      <c r="B1524" s="79"/>
    </row>
    <row r="1525" spans="2:2" x14ac:dyDescent="0.25">
      <c r="B1525" s="79"/>
    </row>
    <row r="1526" spans="2:2" x14ac:dyDescent="0.25">
      <c r="B1526" s="79"/>
    </row>
    <row r="1527" spans="2:2" x14ac:dyDescent="0.25">
      <c r="B1527" s="79"/>
    </row>
    <row r="1528" spans="2:2" x14ac:dyDescent="0.25">
      <c r="B1528" s="79"/>
    </row>
    <row r="1529" spans="2:2" x14ac:dyDescent="0.25">
      <c r="B1529" s="79"/>
    </row>
    <row r="1530" spans="2:2" x14ac:dyDescent="0.25">
      <c r="B1530" s="79"/>
    </row>
    <row r="1531" spans="2:2" x14ac:dyDescent="0.25">
      <c r="B1531" s="79"/>
    </row>
    <row r="1532" spans="2:2" x14ac:dyDescent="0.25">
      <c r="B1532" s="79"/>
    </row>
    <row r="1533" spans="2:2" x14ac:dyDescent="0.25">
      <c r="B1533" s="79"/>
    </row>
    <row r="1534" spans="2:2" x14ac:dyDescent="0.25">
      <c r="B1534" s="79"/>
    </row>
    <row r="1535" spans="2:2" x14ac:dyDescent="0.25">
      <c r="B1535" s="79"/>
    </row>
    <row r="1536" spans="2:2" x14ac:dyDescent="0.25">
      <c r="B1536" s="79"/>
    </row>
    <row r="1537" spans="2:2" x14ac:dyDescent="0.25">
      <c r="B1537" s="79"/>
    </row>
    <row r="1538" spans="2:2" x14ac:dyDescent="0.25">
      <c r="B1538" s="79"/>
    </row>
    <row r="1539" spans="2:2" x14ac:dyDescent="0.25">
      <c r="B1539" s="79"/>
    </row>
    <row r="1540" spans="2:2" x14ac:dyDescent="0.25">
      <c r="B1540" s="79"/>
    </row>
    <row r="1541" spans="2:2" x14ac:dyDescent="0.25">
      <c r="B1541" s="79"/>
    </row>
    <row r="1542" spans="2:2" x14ac:dyDescent="0.25">
      <c r="B1542" s="79"/>
    </row>
    <row r="1543" spans="2:2" x14ac:dyDescent="0.25">
      <c r="B1543" s="79"/>
    </row>
    <row r="1544" spans="2:2" x14ac:dyDescent="0.25">
      <c r="B1544" s="79"/>
    </row>
    <row r="1545" spans="2:2" x14ac:dyDescent="0.25">
      <c r="B1545" s="79"/>
    </row>
    <row r="1546" spans="2:2" x14ac:dyDescent="0.25">
      <c r="B1546" s="79"/>
    </row>
    <row r="1547" spans="2:2" x14ac:dyDescent="0.25">
      <c r="B1547" s="79"/>
    </row>
    <row r="1548" spans="2:2" x14ac:dyDescent="0.25">
      <c r="B1548" s="79"/>
    </row>
    <row r="1549" spans="2:2" x14ac:dyDescent="0.25">
      <c r="B1549" s="79"/>
    </row>
    <row r="1550" spans="2:2" x14ac:dyDescent="0.25">
      <c r="B1550" s="79"/>
    </row>
    <row r="1551" spans="2:2" x14ac:dyDescent="0.25">
      <c r="B1551" s="79"/>
    </row>
    <row r="1552" spans="2:2" x14ac:dyDescent="0.25">
      <c r="B1552" s="79"/>
    </row>
    <row r="1553" spans="2:2" x14ac:dyDescent="0.25">
      <c r="B1553" s="79"/>
    </row>
    <row r="1554" spans="2:2" x14ac:dyDescent="0.25">
      <c r="B1554" s="79"/>
    </row>
    <row r="1555" spans="2:2" x14ac:dyDescent="0.25">
      <c r="B1555" s="79"/>
    </row>
    <row r="1556" spans="2:2" x14ac:dyDescent="0.25">
      <c r="B1556" s="79"/>
    </row>
    <row r="1557" spans="2:2" x14ac:dyDescent="0.25">
      <c r="B1557" s="79"/>
    </row>
    <row r="1558" spans="2:2" x14ac:dyDescent="0.25">
      <c r="B1558" s="79"/>
    </row>
    <row r="1559" spans="2:2" x14ac:dyDescent="0.25">
      <c r="B1559" s="79"/>
    </row>
    <row r="1560" spans="2:2" x14ac:dyDescent="0.25">
      <c r="B1560" s="79"/>
    </row>
    <row r="1561" spans="2:2" x14ac:dyDescent="0.25">
      <c r="B1561" s="79"/>
    </row>
    <row r="1562" spans="2:2" x14ac:dyDescent="0.25">
      <c r="B1562" s="79"/>
    </row>
    <row r="1563" spans="2:2" x14ac:dyDescent="0.25">
      <c r="B1563" s="79"/>
    </row>
    <row r="1564" spans="2:2" x14ac:dyDescent="0.25">
      <c r="B1564" s="79"/>
    </row>
    <row r="1565" spans="2:2" x14ac:dyDescent="0.25">
      <c r="B1565" s="79"/>
    </row>
    <row r="1566" spans="2:2" x14ac:dyDescent="0.25">
      <c r="B1566" s="79"/>
    </row>
    <row r="1567" spans="2:2" x14ac:dyDescent="0.25">
      <c r="B1567" s="79"/>
    </row>
    <row r="1568" spans="2:2" x14ac:dyDescent="0.25">
      <c r="B1568" s="79"/>
    </row>
    <row r="1569" spans="2:2" x14ac:dyDescent="0.25">
      <c r="B1569" s="79"/>
    </row>
    <row r="1570" spans="2:2" x14ac:dyDescent="0.25">
      <c r="B1570" s="79"/>
    </row>
    <row r="1571" spans="2:2" x14ac:dyDescent="0.25">
      <c r="B1571" s="79"/>
    </row>
    <row r="1572" spans="2:2" x14ac:dyDescent="0.25">
      <c r="B1572" s="79"/>
    </row>
    <row r="1573" spans="2:2" x14ac:dyDescent="0.25">
      <c r="B1573" s="79"/>
    </row>
    <row r="1574" spans="2:2" x14ac:dyDescent="0.25">
      <c r="B1574" s="79"/>
    </row>
    <row r="1575" spans="2:2" x14ac:dyDescent="0.25">
      <c r="B1575" s="79"/>
    </row>
    <row r="1576" spans="2:2" x14ac:dyDescent="0.25">
      <c r="B1576" s="79"/>
    </row>
    <row r="1577" spans="2:2" x14ac:dyDescent="0.25">
      <c r="B1577" s="79"/>
    </row>
    <row r="1578" spans="2:2" x14ac:dyDescent="0.25">
      <c r="B1578" s="79"/>
    </row>
    <row r="1579" spans="2:2" x14ac:dyDescent="0.25">
      <c r="B1579" s="79"/>
    </row>
    <row r="1580" spans="2:2" x14ac:dyDescent="0.25">
      <c r="B1580" s="79"/>
    </row>
    <row r="1581" spans="2:2" x14ac:dyDescent="0.25">
      <c r="B1581" s="79"/>
    </row>
    <row r="1582" spans="2:2" x14ac:dyDescent="0.25">
      <c r="B1582" s="79"/>
    </row>
    <row r="1583" spans="2:2" x14ac:dyDescent="0.25">
      <c r="B1583" s="79"/>
    </row>
    <row r="1584" spans="2:2" x14ac:dyDescent="0.25">
      <c r="B1584" s="79"/>
    </row>
    <row r="1585" spans="2:2" x14ac:dyDescent="0.25">
      <c r="B1585" s="79"/>
    </row>
    <row r="1586" spans="2:2" x14ac:dyDescent="0.25">
      <c r="B1586" s="79"/>
    </row>
    <row r="1587" spans="2:2" x14ac:dyDescent="0.25">
      <c r="B1587" s="79"/>
    </row>
    <row r="1588" spans="2:2" x14ac:dyDescent="0.25">
      <c r="B1588" s="79"/>
    </row>
    <row r="1589" spans="2:2" x14ac:dyDescent="0.25">
      <c r="B1589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V4" sqref="V4:V5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bf1e660-0d8f-4c78-a40f-c5193eca1339"/>
    <ds:schemaRef ds:uri="http://www.w3.org/XML/1998/namespace"/>
    <ds:schemaRef ds:uri="http://schemas.openxmlformats.org/package/2006/metadata/core-properties"/>
    <ds:schemaRef ds:uri="6c468c42-b838-4982-98ec-e0d39a20f8d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2024-08-22T17:06:13Z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