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72CF8AC-3033-48C3-911E-FEDFBC047C3E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0" i="45" l="1"/>
  <c r="R1408" i="45"/>
  <c r="R1407" i="45"/>
  <c r="K1440" i="45"/>
  <c r="BM1440" i="45"/>
  <c r="AA1438" i="45"/>
  <c r="AA1384" i="45"/>
  <c r="R1438" i="45" l="1"/>
  <c r="R1384" i="45"/>
  <c r="K1439" i="45"/>
  <c r="BM1439" i="45"/>
  <c r="K1438" i="45"/>
  <c r="BM1438" i="45"/>
  <c r="AA1434" i="45" l="1"/>
  <c r="AA1435" i="45"/>
  <c r="AA1436" i="45"/>
  <c r="AA1437" i="45"/>
  <c r="R1437" i="45"/>
  <c r="K1437" i="45"/>
  <c r="BM1437" i="45"/>
  <c r="R1436" i="45" l="1"/>
  <c r="K1436" i="45"/>
  <c r="BM1436" i="45"/>
  <c r="K1435" i="45" l="1"/>
  <c r="BM1435" i="45"/>
  <c r="R1434" i="45" l="1"/>
  <c r="K1434" i="45"/>
  <c r="BM1434" i="45"/>
  <c r="AA1433" i="45"/>
  <c r="K1433" i="45"/>
  <c r="BM1433" i="45"/>
  <c r="AA1432" i="45" l="1"/>
  <c r="K1432" i="45"/>
  <c r="BM1432" i="45"/>
  <c r="AA1431" i="45"/>
  <c r="K1431" i="45"/>
  <c r="BM1431" i="45"/>
  <c r="AA1430" i="45"/>
  <c r="K1430" i="45"/>
  <c r="BM1430" i="45"/>
  <c r="AA1429" i="45" l="1"/>
  <c r="R1429" i="45"/>
  <c r="K1429" i="45"/>
  <c r="BM1429" i="45"/>
  <c r="K1428" i="45" l="1"/>
  <c r="BM1428" i="45"/>
  <c r="AA1427" i="45" l="1"/>
  <c r="R1427" i="45"/>
  <c r="M1427" i="45"/>
  <c r="K1427" i="45"/>
  <c r="BM1427" i="45"/>
  <c r="AA1423" i="45" l="1"/>
  <c r="AA1424" i="45"/>
  <c r="AA1425" i="45"/>
  <c r="AA1426" i="45"/>
  <c r="R1426" i="45"/>
  <c r="K1426" i="45"/>
  <c r="BM1426" i="45"/>
  <c r="R1425" i="45" l="1"/>
  <c r="K1425" i="45"/>
  <c r="BM1425" i="45"/>
  <c r="R1424" i="45" l="1"/>
  <c r="K1424" i="45"/>
  <c r="BM1424" i="45"/>
  <c r="R1423" i="45" l="1"/>
  <c r="K1423" i="45"/>
  <c r="BM1423" i="45"/>
  <c r="AA1422" i="45" l="1"/>
  <c r="R1422" i="45"/>
  <c r="K1422" i="45"/>
  <c r="BM1422" i="45"/>
  <c r="R1421" i="45" l="1"/>
  <c r="BM1421" i="45"/>
  <c r="AA1421" i="45"/>
  <c r="R1419" i="45"/>
  <c r="R1420" i="45"/>
  <c r="K1421" i="45"/>
  <c r="K1420" i="45" l="1"/>
  <c r="BM1420" i="45"/>
  <c r="K1419" i="45"/>
  <c r="BM1419" i="45"/>
  <c r="BM1418" i="45" l="1"/>
  <c r="R1418" i="45"/>
  <c r="K1418" i="45"/>
  <c r="R1417" i="45" l="1"/>
  <c r="K1417" i="45"/>
  <c r="BM1417" i="45"/>
  <c r="AA1416" i="45" l="1"/>
  <c r="AA1364" i="45"/>
  <c r="AA1343" i="45"/>
  <c r="R1416" i="45"/>
  <c r="K1416" i="45"/>
  <c r="BM1416" i="45"/>
  <c r="R1415" i="45" l="1"/>
  <c r="K1415" i="45"/>
  <c r="BM1415" i="45"/>
  <c r="AA1413" i="45" l="1"/>
  <c r="AA1414" i="45"/>
  <c r="K1414" i="45"/>
  <c r="BM1414" i="45"/>
  <c r="R1413" i="45"/>
  <c r="R1414" i="45"/>
  <c r="K1413" i="45"/>
  <c r="BM1413" i="45"/>
  <c r="AA1412" i="45" l="1"/>
  <c r="R1412" i="45"/>
  <c r="K1412" i="45"/>
  <c r="BM1412" i="45"/>
  <c r="K1411" i="45" l="1"/>
  <c r="BM1411" i="45"/>
  <c r="K1410" i="45" l="1"/>
  <c r="BM1410" i="45"/>
  <c r="R1409" i="45" l="1"/>
  <c r="K1409" i="45"/>
  <c r="BM1409" i="45"/>
  <c r="K1408" i="45"/>
  <c r="BM1408" i="45"/>
  <c r="K1407" i="45"/>
  <c r="BM1407" i="45"/>
  <c r="K1406" i="45" l="1"/>
  <c r="BM1406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4" i="45" l="1"/>
  <c r="R1405" i="45"/>
  <c r="K1405" i="45" l="1"/>
  <c r="BM1405" i="45"/>
  <c r="K1404" i="45"/>
  <c r="BM1404" i="45"/>
  <c r="AA1402" i="45"/>
  <c r="AA1403" i="45"/>
  <c r="R1403" i="45"/>
  <c r="K1403" i="45"/>
  <c r="R1400" i="45" l="1"/>
  <c r="R1401" i="45"/>
  <c r="R1402" i="45"/>
  <c r="K1402" i="45"/>
  <c r="BM1402" i="45"/>
  <c r="AA1401" i="45" l="1"/>
  <c r="K1401" i="45"/>
  <c r="BM1401" i="45"/>
  <c r="K1400" i="45" l="1"/>
  <c r="R1399" i="45" l="1"/>
  <c r="K1399" i="45"/>
  <c r="BM1399" i="45"/>
  <c r="AA1398" i="45" l="1"/>
  <c r="R1398" i="45"/>
  <c r="K1398" i="45"/>
  <c r="BM1398" i="45"/>
  <c r="R1397" i="45" l="1"/>
  <c r="K1397" i="45"/>
  <c r="BM1397" i="45"/>
  <c r="R1396" i="45" l="1"/>
  <c r="K1396" i="45"/>
  <c r="BM1396" i="45"/>
  <c r="R1394" i="45" l="1"/>
  <c r="R1395" i="45"/>
  <c r="K1395" i="45" l="1"/>
  <c r="BM1395" i="45"/>
  <c r="K1394" i="45"/>
  <c r="BM1394" i="45"/>
  <c r="R1393" i="45"/>
  <c r="K1393" i="45"/>
  <c r="BM1393" i="45"/>
  <c r="AA1392" i="45" l="1"/>
  <c r="R1392" i="45"/>
  <c r="K1392" i="45"/>
  <c r="BM1392" i="45"/>
  <c r="AA1391" i="45"/>
  <c r="R1391" i="45"/>
  <c r="K1391" i="45"/>
  <c r="BM1391" i="45"/>
  <c r="R1390" i="45" l="1"/>
  <c r="R1388" i="45"/>
  <c r="R1389" i="45"/>
  <c r="K1390" i="45"/>
  <c r="BM1390" i="45"/>
  <c r="K1389" i="45" l="1"/>
  <c r="BM1389" i="45"/>
  <c r="K1388" i="45" l="1"/>
  <c r="BM1388" i="45"/>
  <c r="R1387" i="45" l="1"/>
  <c r="K1387" i="45"/>
  <c r="BM1387" i="45"/>
  <c r="R1386" i="45"/>
  <c r="K1386" i="45"/>
  <c r="BM1386" i="45"/>
  <c r="R1383" i="45" l="1"/>
  <c r="R1385" i="45"/>
  <c r="K1385" i="45"/>
  <c r="BM1385" i="45"/>
  <c r="K1384" i="45" l="1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<sst xmlns="http://schemas.openxmlformats.org/spreadsheetml/2006/main" count="20683" uniqueCount="4143">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</sst>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0" totalsRowShown="0">
  <autoFilter ref="A1:BP1440" xr:uid="{00000000-0009-0000-0100-000002000000}"/>
  <sortState ref="A2:BP1405">
    <sortCondition ref="E1:E1405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9"/>
  <sheetViews>
    <sheetView tabSelected="1" zoomScaleNormal="100" workbookViewId="0">
      <pane ySplit="1" topLeftCell="A2" activePane="bottomLeft" state="frozen"/>
      <selection pane="bottomLeft" activeCell="B1439" sqref="B143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AA1384" s="13" t="str">
        <f t="shared" ref="AA1384" si="24">IF(Z1384 &lt; 1, "", (M1384/2)/TAN(RADIANS(Z1384/2)))</f>
        <v/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8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  <c r="BP1395" s="6" t="s">
        <v>3499</v>
      </c>
    </row>
    <row r="1396" spans="1:68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8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v>0.22800000000000001</v>
      </c>
    </row>
    <row r="1401" spans="1:68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8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v>0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8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8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R1408" s="14">
        <f>IF(Table3[[#This Row],[ShoulderLenEnd]]="",0,90-(DEGREES(ATAN((Q1408-P1408)/((N1408-O1408)/2)))))</f>
        <v>0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5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5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6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6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6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6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6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149</v>
      </c>
      <c r="D1433" s="6" t="s">
        <v>149</v>
      </c>
      <c r="E1433" s="6">
        <v>1430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:AA1438" si="27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1873</v>
      </c>
      <c r="C1434" s="6" t="s">
        <v>1873</v>
      </c>
      <c r="E1434" s="6">
        <v>1431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A1434" s="13" t="str">
        <f t="shared" si="27"/>
        <v/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149</v>
      </c>
      <c r="D1435" s="6" t="s">
        <v>149</v>
      </c>
      <c r="E1435" s="6">
        <v>1432</v>
      </c>
      <c r="G1435" s="9" t="s">
        <v>74</v>
      </c>
      <c r="H1435" s="10" t="s">
        <v>873</v>
      </c>
      <c r="I1435" s="11" t="s">
        <v>4088</v>
      </c>
      <c r="J1435" s="30" t="s">
        <v>4090</v>
      </c>
      <c r="K1435" s="11" t="str">
        <f>CONCATENATE(Table3[[#This Row],[Type]]," "&amp;TEXT(Table3[[#This Row],[Diameter]],".0000")&amp;""," "&amp;Table3[[#This Row],[NumFlutes]]&amp;"FL")</f>
        <v>DT .0492 2FL</v>
      </c>
      <c r="M1435" s="13">
        <v>4.9200000000000001E-2</v>
      </c>
      <c r="N1435" s="13">
        <v>4.9200000000000001E-2</v>
      </c>
      <c r="O1435" s="6">
        <v>4.9200000000000001E-2</v>
      </c>
      <c r="P1435" s="6">
        <v>1.823</v>
      </c>
      <c r="R1435" s="14">
        <v>0</v>
      </c>
      <c r="S1435" s="15">
        <v>1.825</v>
      </c>
      <c r="T1435" s="6">
        <v>2</v>
      </c>
      <c r="U1435" s="6">
        <v>3</v>
      </c>
      <c r="V1435" s="6">
        <v>1.75</v>
      </c>
      <c r="Z1435" s="6">
        <v>118</v>
      </c>
      <c r="AA1435" s="13">
        <f t="shared" si="27"/>
        <v>1.4781171228077983E-2</v>
      </c>
      <c r="AE1435" s="6" t="s">
        <v>49</v>
      </c>
      <c r="AF1435" s="6" t="s">
        <v>62</v>
      </c>
      <c r="AG1435" s="6" t="s">
        <v>4089</v>
      </c>
      <c r="AH1435" s="6" t="s">
        <v>620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1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0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0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1922</v>
      </c>
      <c r="D1436" s="6" t="s">
        <v>1922</v>
      </c>
      <c r="E1436" s="6">
        <v>1433</v>
      </c>
      <c r="G1436" s="9" t="s">
        <v>74</v>
      </c>
      <c r="H1436" s="10" t="s">
        <v>1922</v>
      </c>
      <c r="I1436" s="11" t="s">
        <v>4099</v>
      </c>
      <c r="J1436" s="30" t="s">
        <v>4100</v>
      </c>
      <c r="K1436" s="11" t="str">
        <f>CONCATENATE(Table3[[#This Row],[Type]]," "&amp;TEXT(Table3[[#This Row],[Diameter]],".0000")&amp;""," "&amp;Table3[[#This Row],[NumFlutes]]&amp;"FL")</f>
        <v>RM .0495 4FL</v>
      </c>
      <c r="M1436" s="13">
        <v>4.9500000000000002E-2</v>
      </c>
      <c r="N1436" s="13">
        <v>0.125</v>
      </c>
      <c r="O1436" s="6">
        <v>4.4999999999999998E-2</v>
      </c>
      <c r="P1436" s="6">
        <v>0.66</v>
      </c>
      <c r="Q1436" s="6">
        <v>0.85</v>
      </c>
      <c r="R1436" s="14">
        <f>IF(Table3[[#This Row],[ShoulderLenEnd]]="",0,90-(DEGREES(ATAN((Q1436-P1436)/((N1436-O1436)/2)))))</f>
        <v>11.888658039627984</v>
      </c>
      <c r="S1436" s="15">
        <v>0.86</v>
      </c>
      <c r="T1436" s="6">
        <v>4</v>
      </c>
      <c r="U1436" s="6">
        <v>2</v>
      </c>
      <c r="V1436" s="6">
        <v>0.4</v>
      </c>
      <c r="AA1436" s="13" t="str">
        <f t="shared" si="27"/>
        <v/>
      </c>
      <c r="AB1436" s="6">
        <v>2.9000000000000001E-2</v>
      </c>
      <c r="AC1436" s="6">
        <v>0.01</v>
      </c>
      <c r="AE1436" s="6" t="s">
        <v>44</v>
      </c>
      <c r="AF1436" s="6" t="s">
        <v>62</v>
      </c>
      <c r="AG1436" s="6" t="s">
        <v>66</v>
      </c>
      <c r="AI1436" s="6">
        <v>0</v>
      </c>
      <c r="AJ1436" s="6">
        <v>0</v>
      </c>
      <c r="AK1436" s="6">
        <v>0</v>
      </c>
      <c r="AL1436" s="6">
        <v>1</v>
      </c>
      <c r="AM1436" s="6">
        <v>0</v>
      </c>
      <c r="AN1436" s="6">
        <v>0</v>
      </c>
      <c r="AO1436" s="6">
        <v>0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1</v>
      </c>
      <c r="AW1436" s="6">
        <v>0</v>
      </c>
      <c r="AX1436" s="6">
        <v>0</v>
      </c>
      <c r="AY1436" s="6">
        <v>0</v>
      </c>
      <c r="AZ1436" s="6">
        <v>1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1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149</v>
      </c>
      <c r="D1437" s="6" t="s">
        <v>149</v>
      </c>
      <c r="E1437" s="6">
        <v>1434</v>
      </c>
      <c r="G1437" s="9" t="s">
        <v>74</v>
      </c>
      <c r="H1437" s="10" t="s">
        <v>2265</v>
      </c>
      <c r="I1437" s="11" t="s">
        <v>4136</v>
      </c>
      <c r="J1437" s="30" t="s">
        <v>4137</v>
      </c>
      <c r="K1437" s="11" t="str">
        <f>CONCATENATE(Table3[[#This Row],[Type]]," "&amp;TEXT(Table3[[#This Row],[Diameter]],".0000")&amp;""," "&amp;Table3[[#This Row],[NumFlutes]]&amp;"FL")</f>
        <v>DC .2440 2FL</v>
      </c>
      <c r="M1437" s="13">
        <v>0.24399999999999999</v>
      </c>
      <c r="N1437" s="13">
        <v>0.315</v>
      </c>
      <c r="O1437" s="6">
        <v>0.24399999999999999</v>
      </c>
      <c r="P1437" s="6">
        <v>8.5830000000000002</v>
      </c>
      <c r="Q1437" s="6">
        <v>8.6219999999999999</v>
      </c>
      <c r="R1437" s="14">
        <f>IF(Table3[[#This Row],[ShoulderLenEnd]]="",0,90-(DEGREES(ATAN((Q1437-P1437)/((N1437-O1437)/2)))))</f>
        <v>42.310229676849751</v>
      </c>
      <c r="S1437" s="15">
        <v>8.66</v>
      </c>
      <c r="T1437" s="6">
        <v>2</v>
      </c>
      <c r="U1437" s="6">
        <v>10.079000000000001</v>
      </c>
      <c r="V1437" s="6">
        <v>8.5039999999999996</v>
      </c>
      <c r="Z1437" s="6">
        <v>140</v>
      </c>
      <c r="AA1437" s="13">
        <f t="shared" si="27"/>
        <v>4.4404368580476694E-2</v>
      </c>
      <c r="AE1437" s="6" t="s">
        <v>44</v>
      </c>
      <c r="AF1437" s="6" t="s">
        <v>369</v>
      </c>
      <c r="AG1437" s="6" t="s">
        <v>4138</v>
      </c>
      <c r="AI1437" s="6">
        <v>0</v>
      </c>
      <c r="AJ1437" s="6">
        <v>1</v>
      </c>
      <c r="AK1437" s="6">
        <v>1</v>
      </c>
      <c r="AL1437" s="6">
        <v>1</v>
      </c>
      <c r="AM1437" s="6">
        <v>0</v>
      </c>
      <c r="AN1437" s="6">
        <v>0</v>
      </c>
      <c r="AO1437" s="6">
        <v>1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0</v>
      </c>
      <c r="AW1437" s="6">
        <v>0</v>
      </c>
      <c r="AX1437" s="6">
        <v>1</v>
      </c>
      <c r="AY1437" s="6">
        <v>0</v>
      </c>
      <c r="AZ1437" s="6">
        <v>0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1554</v>
      </c>
      <c r="C1438" s="6" t="s">
        <v>1554</v>
      </c>
      <c r="E1438" s="6">
        <v>1435</v>
      </c>
      <c r="G1438" s="9" t="s">
        <v>74</v>
      </c>
      <c r="H1438" s="10" t="s">
        <v>1554</v>
      </c>
      <c r="I1438" s="11" t="s">
        <v>4139</v>
      </c>
      <c r="J1438" s="30" t="s">
        <v>4140</v>
      </c>
      <c r="K1438" s="11" t="str">
        <f>CONCATENATE(Table3[[#This Row],[Type]]," "&amp;TEXT(Table3[[#This Row],[Diameter]],".0000")&amp;""," "&amp;Table3[[#This Row],[NumFlutes]]&amp;"FL")</f>
        <v>DO .0550 2FL</v>
      </c>
      <c r="M1438" s="13">
        <v>5.5E-2</v>
      </c>
      <c r="N1438" s="13">
        <v>0.1875</v>
      </c>
      <c r="O1438" s="6">
        <v>2.3E-2</v>
      </c>
      <c r="P1438" s="6">
        <v>5.3999999999999999E-2</v>
      </c>
      <c r="Q1438" s="6">
        <v>0.19600000000000001</v>
      </c>
      <c r="R1438" s="14">
        <f>IF(Table3[[#This Row],[ShoulderLenEnd]]="",0,90-(DEGREES(ATAN((Q1438-P1438)/((N1438-O1438)/2)))))</f>
        <v>30.0805103311301</v>
      </c>
      <c r="S1438" s="15">
        <v>0.67500000000000004</v>
      </c>
      <c r="T1438" s="6">
        <v>2</v>
      </c>
      <c r="U1438" s="6">
        <v>2.25</v>
      </c>
      <c r="V1438" s="6">
        <v>5.3999999999999999E-2</v>
      </c>
      <c r="W1438" s="6">
        <v>1.4999999999999999E-2</v>
      </c>
      <c r="Z1438" s="6">
        <v>48</v>
      </c>
      <c r="AA1438" s="13">
        <f t="shared" si="27"/>
        <v>6.1766011282365939E-2</v>
      </c>
      <c r="AE1438" s="6" t="s">
        <v>44</v>
      </c>
      <c r="AF1438" s="6" t="s">
        <v>62</v>
      </c>
      <c r="AG1438" s="6" t="s">
        <v>4141</v>
      </c>
      <c r="AI1438" s="6">
        <v>0</v>
      </c>
      <c r="AJ1438" s="6">
        <v>1</v>
      </c>
      <c r="AK1438" s="6">
        <v>0</v>
      </c>
      <c r="AL1438" s="6">
        <v>0</v>
      </c>
      <c r="AM1438" s="6">
        <v>0</v>
      </c>
      <c r="AN1438" s="6">
        <v>1</v>
      </c>
      <c r="AO1438" s="6">
        <v>0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0</v>
      </c>
    </row>
    <row r="1439" spans="1:65" x14ac:dyDescent="0.25">
      <c r="A1439" s="6">
        <v>1</v>
      </c>
      <c r="E1439" s="6">
        <v>1436</v>
      </c>
      <c r="K1439" s="11" t="str">
        <f>CONCATENATE(Table3[[#This Row],[Type]]," "&amp;TEXT(Table3[[#This Row],[Diameter]],".0000")&amp;""," "&amp;Table3[[#This Row],[NumFlutes]]&amp;"FL")</f>
        <v xml:space="preserve"> .0000 FL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0</v>
      </c>
      <c r="B1440" s="6" t="s">
        <v>1565</v>
      </c>
      <c r="C1440" s="6" t="s">
        <v>1565</v>
      </c>
      <c r="E1440" s="6">
        <v>1436</v>
      </c>
      <c r="G1440" s="9" t="s">
        <v>74</v>
      </c>
      <c r="H1440" s="10" t="s">
        <v>1565</v>
      </c>
      <c r="I1440" s="11" t="s">
        <v>4142</v>
      </c>
      <c r="J1440" s="12">
        <v>72030</v>
      </c>
      <c r="K1440" s="11" t="str">
        <f>CONCATENATE(Table3[[#This Row],[Type]]," "&amp;TEXT(Table3[[#This Row],[Diameter]],".0000")&amp;""," "&amp;Table3[[#This Row],[NumFlutes]]&amp;"FL")</f>
        <v>EM .0300 2FL</v>
      </c>
      <c r="M1440" s="13">
        <v>0.03</v>
      </c>
      <c r="N1440" s="13">
        <v>0.125</v>
      </c>
      <c r="O1440" s="6">
        <v>0.03</v>
      </c>
      <c r="P1440" s="6">
        <v>0.09</v>
      </c>
      <c r="Q1440" s="6">
        <v>0.35</v>
      </c>
      <c r="R1440" s="14">
        <f>IF(Table3[[#This Row],[ShoulderLenEnd]]="",0,90-(DEGREES(ATAN((Q1440-P1440)/((N1440-O1440)/2)))))</f>
        <v>10.353320043929443</v>
      </c>
      <c r="S1440" s="15">
        <v>0.36</v>
      </c>
      <c r="T1440" s="6">
        <v>2</v>
      </c>
      <c r="U1440" s="6">
        <v>1.5</v>
      </c>
      <c r="V1440" s="6">
        <v>0.09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1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048449" spans="5:5" x14ac:dyDescent="0.25">
      <c r="E1048449" s="6">
        <f>COUNT(E24:E1048448)</f>
        <v>1417</v>
      </c>
    </row>
  </sheetData>
  <conditionalFormatting sqref="BO123:BO126 BO8:BO19 BO1343:BO1354 BO1356:BO1358 BO1363:BO1403 BO1:BO6 BO1406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21:I1341 I1343:I1354 I1357:I1358 I1363:I1403 I1406:I1048576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302:I1341 I1343:I1354 I1357:I1358 I1363:I1403 I1406:I1048576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4">
    <cfRule type="containsText" dxfId="11" priority="4" operator="containsText" text="Error">
      <formula>NOT(ISERROR(SEARCH("Error",BO1404)))</formula>
    </cfRule>
  </conditionalFormatting>
  <conditionalFormatting sqref="I1404">
    <cfRule type="duplicateValues" dxfId="10" priority="5"/>
  </conditionalFormatting>
  <conditionalFormatting sqref="I1404">
    <cfRule type="duplicateValues" dxfId="9" priority="6"/>
  </conditionalFormatting>
  <conditionalFormatting sqref="BO1405">
    <cfRule type="containsText" dxfId="8" priority="1" operator="containsText" text="Error">
      <formula>NOT(ISERROR(SEARCH("Error",BO1405)))</formula>
    </cfRule>
  </conditionalFormatting>
  <conditionalFormatting sqref="I1405">
    <cfRule type="duplicateValues" dxfId="7" priority="2"/>
  </conditionalFormatting>
  <conditionalFormatting sqref="I1405">
    <cfRule type="duplicateValues" dxfId="6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2025-03-27T20:15:14Z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