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199B5040-986C-4E46-AE13-362A534EEFFA}" xr6:coauthVersionLast="36" xr6:coauthVersionMax="47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  <sheet name="BA S-F" sheetId="3" r:id="rId14"/>
    <sheet name="BU S-F" sheetId="4" r:id="rId15"/>
    <sheet name="CD S-F" sheetId="5" r:id="rId16"/>
    <sheet name="CM S-F" sheetId="6" r:id="rId17"/>
    <sheet name="CR S-F" sheetId="7" r:id="rId18"/>
    <sheet name="CS S-F" sheetId="13" r:id="rId19"/>
    <sheet name="CT S-F" sheetId="14" r:id="rId20"/>
    <sheet name="DA S-F" sheetId="15" r:id="rId21"/>
    <sheet name="DCT S-F" sheetId="12" r:id="rId22"/>
    <sheet name="DRC S-F" sheetId="11" r:id="rId23"/>
    <sheet name="DRH S-F" sheetId="10" r:id="rId24"/>
    <sheet name="DRT S-F" sheetId="8" r:id="rId25"/>
    <sheet name="DT S-F" sheetId="16" r:id="rId26"/>
    <sheet name="EM S-F" sheetId="17" r:id="rId27"/>
    <sheet name="FM S-F" sheetId="18" r:id="rId28"/>
    <sheet name="KC S-F" sheetId="19" r:id="rId29"/>
    <sheet name="LP S-F" sheetId="20" r:id="rId30"/>
    <sheet name="RM S-F" sheetId="21" r:id="rId31"/>
    <sheet name="RT S-F" sheetId="22" r:id="rId32"/>
    <sheet name="SD S-F" sheetId="23" r:id="rId33"/>
    <sheet name="SS S-F" sheetId="24" r:id="rId34"/>
    <sheet name="TE S-F" sheetId="25" r:id="rId35"/>
    <sheet name="TM S-F" sheetId="26" r:id="rId36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8" i="45" l="1"/>
  <c r="K1388" i="45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8" i="45"/>
  <c r="AA1288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78" i="45"/>
  <c r="K779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50" i="45"/>
  <c r="K951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9" i="45"/>
  <c r="K1230" i="45"/>
  <c r="K1231" i="45"/>
  <c r="K1265" i="45"/>
  <c r="K1266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66" i="45"/>
  <c r="BJ1265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1" i="45"/>
  <c r="BJ950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9" i="45"/>
  <c r="BJ778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51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Z177" i="45"/>
  <c r="A177" i="45" s="1"/>
  <c r="AV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V202" i="45"/>
  <c r="AA202" i="45"/>
  <c r="R202" i="45"/>
  <c r="A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300" i="45" s="1"/>
  <c r="AV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V669" i="45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78" i="45"/>
  <c r="AZ778" i="45"/>
  <c r="AV778" i="45"/>
  <c r="AA778" i="45"/>
  <c r="R778" i="45"/>
  <c r="A778" i="45"/>
  <c r="BL779" i="45"/>
  <c r="AZ779" i="45"/>
  <c r="AV779" i="45"/>
  <c r="AA779" i="45"/>
  <c r="R779" i="45"/>
  <c r="A779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782" i="45" s="1"/>
  <c r="AV782" i="45"/>
  <c r="AA782" i="45"/>
  <c r="R782" i="45"/>
  <c r="BL783" i="45"/>
  <c r="AZ783" i="45"/>
  <c r="A783" i="45" s="1"/>
  <c r="AV783" i="45"/>
  <c r="AA783" i="45"/>
  <c r="R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788" i="45" s="1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V792" i="45"/>
  <c r="AA792" i="45"/>
  <c r="R792" i="45"/>
  <c r="A792" i="45"/>
  <c r="BL793" i="45"/>
  <c r="AZ793" i="45"/>
  <c r="A793" i="45" s="1"/>
  <c r="AV793" i="45"/>
  <c r="AA793" i="45"/>
  <c r="R793" i="45"/>
  <c r="BL794" i="45"/>
  <c r="AZ794" i="45"/>
  <c r="A794" i="45" s="1"/>
  <c r="AV794" i="45"/>
  <c r="AA794" i="45"/>
  <c r="R794" i="45"/>
  <c r="BL795" i="45"/>
  <c r="AZ795" i="45"/>
  <c r="A795" i="45" s="1"/>
  <c r="AV795" i="45"/>
  <c r="AA795" i="45"/>
  <c r="R795" i="45"/>
  <c r="BL796" i="45"/>
  <c r="AV796" i="45"/>
  <c r="AA796" i="45"/>
  <c r="R796" i="45"/>
  <c r="A796" i="45"/>
  <c r="BL797" i="45"/>
  <c r="AZ797" i="45"/>
  <c r="A797" i="45" s="1"/>
  <c r="AV797" i="45"/>
  <c r="AA797" i="45"/>
  <c r="R797" i="45"/>
  <c r="BL798" i="45"/>
  <c r="AZ798" i="45"/>
  <c r="A798" i="45" s="1"/>
  <c r="AV798" i="45"/>
  <c r="AA798" i="45"/>
  <c r="R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A804" i="45"/>
  <c r="R804" i="45"/>
  <c r="BL805" i="45"/>
  <c r="AV805" i="45"/>
  <c r="AA805" i="45"/>
  <c r="R805" i="45"/>
  <c r="A805" i="45"/>
  <c r="BL806" i="45"/>
  <c r="AZ806" i="45"/>
  <c r="A806" i="45" s="1"/>
  <c r="AV806" i="45"/>
  <c r="AA806" i="45"/>
  <c r="R806" i="45"/>
  <c r="BL807" i="45"/>
  <c r="AZ807" i="45"/>
  <c r="A807" i="45" s="1"/>
  <c r="AV807" i="45"/>
  <c r="AA807" i="45"/>
  <c r="R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V810" i="45"/>
  <c r="AA810" i="45"/>
  <c r="R810" i="45"/>
  <c r="A810" i="45"/>
  <c r="BL811" i="45"/>
  <c r="AZ811" i="45"/>
  <c r="A811" i="45" s="1"/>
  <c r="AV811" i="45"/>
  <c r="AA811" i="45"/>
  <c r="R811" i="45"/>
  <c r="BL812" i="45"/>
  <c r="AZ812" i="45"/>
  <c r="A812" i="45" s="1"/>
  <c r="AV812" i="45"/>
  <c r="AA812" i="45"/>
  <c r="R812" i="45"/>
  <c r="BL813" i="45"/>
  <c r="AV813" i="45"/>
  <c r="AA813" i="45"/>
  <c r="R813" i="45"/>
  <c r="A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V816" i="45"/>
  <c r="AA816" i="45"/>
  <c r="R816" i="45"/>
  <c r="A816" i="45"/>
  <c r="BL817" i="45"/>
  <c r="AZ817" i="45"/>
  <c r="A817" i="45" s="1"/>
  <c r="AV817" i="45"/>
  <c r="AA817" i="45"/>
  <c r="R817" i="45"/>
  <c r="BL818" i="45"/>
  <c r="AZ818" i="45"/>
  <c r="A818" i="45" s="1"/>
  <c r="AV818" i="45"/>
  <c r="AA818" i="45"/>
  <c r="R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A824" i="45"/>
  <c r="R824" i="45"/>
  <c r="BL825" i="45"/>
  <c r="AV825" i="45"/>
  <c r="AA825" i="45"/>
  <c r="R825" i="45"/>
  <c r="A825" i="45"/>
  <c r="BL826" i="45"/>
  <c r="AZ826" i="45"/>
  <c r="A826" i="45" s="1"/>
  <c r="AV826" i="45"/>
  <c r="AA826" i="45"/>
  <c r="R826" i="45"/>
  <c r="BL827" i="45"/>
  <c r="AZ827" i="45"/>
  <c r="A827" i="45" s="1"/>
  <c r="AV827" i="45"/>
  <c r="AA827" i="45"/>
  <c r="R827" i="45"/>
  <c r="BL828" i="45"/>
  <c r="AV828" i="45"/>
  <c r="AA828" i="45"/>
  <c r="R828" i="45"/>
  <c r="A828" i="45"/>
  <c r="BL829" i="45"/>
  <c r="AZ829" i="45"/>
  <c r="A829" i="45" s="1"/>
  <c r="AV829" i="45"/>
  <c r="AA829" i="45"/>
  <c r="R829" i="45"/>
  <c r="BL830" i="45"/>
  <c r="AZ830" i="45"/>
  <c r="A830" i="45" s="1"/>
  <c r="AV830" i="45"/>
  <c r="AA830" i="45"/>
  <c r="R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V833" i="45"/>
  <c r="AA833" i="45"/>
  <c r="R833" i="45"/>
  <c r="BL834" i="45"/>
  <c r="AV834" i="45"/>
  <c r="AA834" i="45"/>
  <c r="R834" i="45"/>
  <c r="BL835" i="45"/>
  <c r="AZ835" i="45"/>
  <c r="A835" i="45" s="1"/>
  <c r="AV835" i="45"/>
  <c r="AA835" i="45"/>
  <c r="R835" i="45"/>
  <c r="BL836" i="45"/>
  <c r="AV836" i="45"/>
  <c r="AA836" i="45"/>
  <c r="R836" i="45"/>
  <c r="A836" i="45"/>
  <c r="BL837" i="45"/>
  <c r="AZ837" i="45"/>
  <c r="A837" i="45" s="1"/>
  <c r="AV837" i="45"/>
  <c r="AA837" i="45"/>
  <c r="R837" i="45"/>
  <c r="BL838" i="45"/>
  <c r="AZ838" i="45"/>
  <c r="A838" i="45" s="1"/>
  <c r="AV838" i="45"/>
  <c r="AA838" i="45"/>
  <c r="R838" i="45"/>
  <c r="BL839" i="45"/>
  <c r="AZ839" i="45"/>
  <c r="A839" i="45" s="1"/>
  <c r="AV839" i="45"/>
  <c r="AA839" i="45"/>
  <c r="R839" i="45"/>
  <c r="BL840" i="45"/>
  <c r="AV840" i="45"/>
  <c r="AA840" i="45"/>
  <c r="R840" i="45"/>
  <c r="A840" i="45"/>
  <c r="BL841" i="45"/>
  <c r="AV841" i="45"/>
  <c r="AA841" i="45"/>
  <c r="R841" i="45"/>
  <c r="A841" i="45"/>
  <c r="BL842" i="45"/>
  <c r="AV842" i="45"/>
  <c r="AA842" i="45"/>
  <c r="R842" i="45"/>
  <c r="A842" i="45"/>
  <c r="BL843" i="45"/>
  <c r="AZ843" i="45"/>
  <c r="A843" i="45" s="1"/>
  <c r="AV843" i="45"/>
  <c r="AA843" i="45"/>
  <c r="R843" i="45"/>
  <c r="BL844" i="45"/>
  <c r="AZ844" i="45"/>
  <c r="A844" i="45" s="1"/>
  <c r="AV844" i="45"/>
  <c r="AA844" i="45"/>
  <c r="R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V847" i="45"/>
  <c r="AA847" i="45"/>
  <c r="R847" i="45"/>
  <c r="A847" i="45"/>
  <c r="BL848" i="45"/>
  <c r="AZ848" i="45"/>
  <c r="A848" i="45" s="1"/>
  <c r="AV848" i="45"/>
  <c r="AA848" i="45"/>
  <c r="R848" i="45"/>
  <c r="BL849" i="45"/>
  <c r="AZ849" i="45"/>
  <c r="A849" i="45" s="1"/>
  <c r="AV849" i="45"/>
  <c r="AA849" i="45"/>
  <c r="R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A853" i="45"/>
  <c r="R853" i="45"/>
  <c r="BL854" i="45"/>
  <c r="AZ854" i="45"/>
  <c r="A854" i="45" s="1"/>
  <c r="AV854" i="45"/>
  <c r="AA854" i="45"/>
  <c r="R854" i="45"/>
  <c r="BL855" i="45"/>
  <c r="AZ855" i="45"/>
  <c r="A855" i="45" s="1"/>
  <c r="AV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V861" i="45"/>
  <c r="AA861" i="45"/>
  <c r="R861" i="45"/>
  <c r="A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Z865" i="45"/>
  <c r="A865" i="45" s="1"/>
  <c r="AV865" i="45"/>
  <c r="AA865" i="45"/>
  <c r="R865" i="45"/>
  <c r="BL866" i="45"/>
  <c r="AZ866" i="45"/>
  <c r="AV866" i="45"/>
  <c r="AA866" i="45"/>
  <c r="R866" i="45"/>
  <c r="A866" i="45"/>
  <c r="BL867" i="45"/>
  <c r="AZ867" i="45"/>
  <c r="A867" i="45" s="1"/>
  <c r="AV867" i="45"/>
  <c r="AA867" i="45"/>
  <c r="R867" i="45"/>
  <c r="BL868" i="45"/>
  <c r="AZ868" i="45"/>
  <c r="A868" i="45" s="1"/>
  <c r="AV868" i="45"/>
  <c r="AA868" i="45"/>
  <c r="R868" i="45"/>
  <c r="BL869" i="45"/>
  <c r="AZ869" i="45"/>
  <c r="AV869" i="45"/>
  <c r="AA869" i="45"/>
  <c r="R869" i="45"/>
  <c r="A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873" i="45" s="1"/>
  <c r="AV873" i="45"/>
  <c r="AA873" i="45"/>
  <c r="R873" i="45"/>
  <c r="BL874" i="45"/>
  <c r="AZ874" i="45"/>
  <c r="A874" i="45" s="1"/>
  <c r="AV874" i="45"/>
  <c r="AA874" i="45"/>
  <c r="R874" i="45"/>
  <c r="BL875" i="45"/>
  <c r="AZ875" i="45"/>
  <c r="AV875" i="45"/>
  <c r="AA875" i="45"/>
  <c r="R875" i="45"/>
  <c r="A875" i="45"/>
  <c r="BL876" i="45"/>
  <c r="AZ876" i="45"/>
  <c r="AV876" i="45"/>
  <c r="AA876" i="45"/>
  <c r="R876" i="45"/>
  <c r="A876" i="45"/>
  <c r="BL877" i="45"/>
  <c r="AZ877" i="45"/>
  <c r="A877" i="45" s="1"/>
  <c r="AV877" i="45"/>
  <c r="AA877" i="45"/>
  <c r="R877" i="45"/>
  <c r="BL878" i="45"/>
  <c r="AZ878" i="45"/>
  <c r="A878" i="45" s="1"/>
  <c r="AV878" i="45"/>
  <c r="AA878" i="45"/>
  <c r="R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V881" i="45"/>
  <c r="AA881" i="45"/>
  <c r="R881" i="45"/>
  <c r="A881" i="45"/>
  <c r="BL882" i="45"/>
  <c r="AZ882" i="45"/>
  <c r="AV882" i="45"/>
  <c r="AA882" i="45"/>
  <c r="R882" i="45"/>
  <c r="A882" i="45"/>
  <c r="BL883" i="45"/>
  <c r="AZ883" i="45"/>
  <c r="A883" i="45" s="1"/>
  <c r="AV883" i="45"/>
  <c r="AA883" i="45"/>
  <c r="R883" i="45"/>
  <c r="BL884" i="45"/>
  <c r="AZ884" i="45"/>
  <c r="A884" i="45" s="1"/>
  <c r="AV884" i="45"/>
  <c r="AA884" i="45"/>
  <c r="R884" i="45"/>
  <c r="BL885" i="45"/>
  <c r="AZ885" i="45"/>
  <c r="AV885" i="45"/>
  <c r="AA885" i="45"/>
  <c r="R885" i="45"/>
  <c r="A885" i="45"/>
  <c r="BL886" i="45"/>
  <c r="AZ886" i="45"/>
  <c r="A886" i="45" s="1"/>
  <c r="AV886" i="45"/>
  <c r="AA886" i="45"/>
  <c r="R886" i="45"/>
  <c r="BL887" i="45"/>
  <c r="AZ887" i="45"/>
  <c r="A887" i="45" s="1"/>
  <c r="AV887" i="45"/>
  <c r="AA887" i="45"/>
  <c r="R887" i="45"/>
  <c r="BL888" i="45"/>
  <c r="AZ888" i="45"/>
  <c r="A888" i="45" s="1"/>
  <c r="AV888" i="45"/>
  <c r="AA888" i="45"/>
  <c r="R888" i="45"/>
  <c r="BL889" i="45"/>
  <c r="AZ889" i="45"/>
  <c r="AV889" i="45"/>
  <c r="AA889" i="45"/>
  <c r="R889" i="45"/>
  <c r="A889" i="45"/>
  <c r="BL890" i="45"/>
  <c r="AZ890" i="45"/>
  <c r="A890" i="45" s="1"/>
  <c r="AV890" i="45"/>
  <c r="AA890" i="45"/>
  <c r="R890" i="45"/>
  <c r="BL891" i="45"/>
  <c r="AZ891" i="45"/>
  <c r="A891" i="45" s="1"/>
  <c r="AV891" i="45"/>
  <c r="AA891" i="45"/>
  <c r="R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V897" i="45"/>
  <c r="AA897" i="45"/>
  <c r="R897" i="45"/>
  <c r="A897" i="45"/>
  <c r="BL898" i="45"/>
  <c r="AZ898" i="45"/>
  <c r="A898" i="45" s="1"/>
  <c r="AV898" i="45"/>
  <c r="AA898" i="45"/>
  <c r="R898" i="45"/>
  <c r="BL899" i="45"/>
  <c r="AZ899" i="45"/>
  <c r="A899" i="45" s="1"/>
  <c r="AV899" i="45"/>
  <c r="AA899" i="45"/>
  <c r="R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V904" i="45"/>
  <c r="AA904" i="45"/>
  <c r="R904" i="45"/>
  <c r="A904" i="45"/>
  <c r="BL905" i="45"/>
  <c r="AZ905" i="45"/>
  <c r="A905" i="45" s="1"/>
  <c r="AV905" i="45"/>
  <c r="AA905" i="45"/>
  <c r="R905" i="45"/>
  <c r="BL906" i="45"/>
  <c r="AZ906" i="45"/>
  <c r="A906" i="45" s="1"/>
  <c r="AV906" i="45"/>
  <c r="AA906" i="45"/>
  <c r="R906" i="45"/>
  <c r="BL907" i="45"/>
  <c r="AZ907" i="45"/>
  <c r="A907" i="45" s="1"/>
  <c r="AV907" i="45"/>
  <c r="AA907" i="45"/>
  <c r="R907" i="45"/>
  <c r="BL908" i="45"/>
  <c r="AZ908" i="45"/>
  <c r="AV908" i="45"/>
  <c r="AA908" i="45"/>
  <c r="R908" i="45"/>
  <c r="A908" i="45"/>
  <c r="BL909" i="45"/>
  <c r="AZ909" i="45"/>
  <c r="A909" i="45" s="1"/>
  <c r="AV909" i="45"/>
  <c r="AA909" i="45"/>
  <c r="R909" i="45"/>
  <c r="BL910" i="45"/>
  <c r="AZ910" i="45"/>
  <c r="A910" i="45" s="1"/>
  <c r="AV910" i="45"/>
  <c r="AA910" i="45"/>
  <c r="R910" i="45"/>
  <c r="BL911" i="45"/>
  <c r="AZ911" i="45"/>
  <c r="AV911" i="45"/>
  <c r="AA911" i="45"/>
  <c r="R911" i="45"/>
  <c r="A911" i="45"/>
  <c r="BL912" i="45"/>
  <c r="AZ912" i="45"/>
  <c r="A912" i="45" s="1"/>
  <c r="AV912" i="45"/>
  <c r="AA912" i="45"/>
  <c r="R912" i="45"/>
  <c r="BL913" i="45"/>
  <c r="AZ913" i="45"/>
  <c r="A913" i="45" s="1"/>
  <c r="AV913" i="45"/>
  <c r="AA913" i="45"/>
  <c r="R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V922" i="45"/>
  <c r="AA922" i="45"/>
  <c r="R922" i="45"/>
  <c r="A922" i="45"/>
  <c r="BL923" i="45"/>
  <c r="AZ923" i="45"/>
  <c r="A923" i="45" s="1"/>
  <c r="AV923" i="45"/>
  <c r="AA923" i="45"/>
  <c r="R923" i="45"/>
  <c r="BL924" i="45"/>
  <c r="AZ924" i="45"/>
  <c r="A924" i="45" s="1"/>
  <c r="AV924" i="45"/>
  <c r="AA924" i="45"/>
  <c r="R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V927" i="45"/>
  <c r="AA927" i="45"/>
  <c r="R927" i="45"/>
  <c r="A927" i="45"/>
  <c r="BL928" i="45"/>
  <c r="AZ928" i="45"/>
  <c r="AV928" i="45"/>
  <c r="AA928" i="45"/>
  <c r="R928" i="45"/>
  <c r="A928" i="45"/>
  <c r="BL929" i="45"/>
  <c r="AZ929" i="45"/>
  <c r="A929" i="45" s="1"/>
  <c r="AV929" i="45"/>
  <c r="AA929" i="45"/>
  <c r="R929" i="45"/>
  <c r="BL930" i="45"/>
  <c r="AZ930" i="45"/>
  <c r="A930" i="45" s="1"/>
  <c r="AV930" i="45"/>
  <c r="AA930" i="45"/>
  <c r="R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V933" i="45"/>
  <c r="AA933" i="45"/>
  <c r="R933" i="45"/>
  <c r="A933" i="45"/>
  <c r="BL934" i="45"/>
  <c r="AZ934" i="45"/>
  <c r="AV934" i="45"/>
  <c r="AA934" i="45"/>
  <c r="R934" i="45"/>
  <c r="A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937" i="45" s="1"/>
  <c r="AV937" i="45"/>
  <c r="AA937" i="45"/>
  <c r="R937" i="45"/>
  <c r="BL938" i="45"/>
  <c r="AZ938" i="45"/>
  <c r="A938" i="45" s="1"/>
  <c r="AV938" i="45"/>
  <c r="AA938" i="45"/>
  <c r="R938" i="45"/>
  <c r="BL939" i="45"/>
  <c r="AZ939" i="45"/>
  <c r="A939" i="45" s="1"/>
  <c r="AV939" i="45"/>
  <c r="AA939" i="45"/>
  <c r="R939" i="45"/>
  <c r="BL940" i="45"/>
  <c r="AZ940" i="45"/>
  <c r="AV940" i="45"/>
  <c r="AA940" i="45"/>
  <c r="R940" i="45"/>
  <c r="A940" i="45"/>
  <c r="BL941" i="45"/>
  <c r="AZ941" i="45"/>
  <c r="AV941" i="45"/>
  <c r="AA941" i="45"/>
  <c r="R941" i="45"/>
  <c r="A941" i="45"/>
  <c r="BL942" i="45"/>
  <c r="AZ942" i="45"/>
  <c r="AV942" i="45"/>
  <c r="AA942" i="45"/>
  <c r="R942" i="45"/>
  <c r="A942" i="45"/>
  <c r="BL943" i="45"/>
  <c r="AZ943" i="45"/>
  <c r="A943" i="45" s="1"/>
  <c r="AV943" i="45"/>
  <c r="AA943" i="45"/>
  <c r="R943" i="45"/>
  <c r="BL944" i="45"/>
  <c r="AZ944" i="45"/>
  <c r="AV944" i="45"/>
  <c r="AA944" i="45"/>
  <c r="R944" i="45"/>
  <c r="A944" i="45"/>
  <c r="BL945" i="45"/>
  <c r="AZ945" i="45"/>
  <c r="AV945" i="45"/>
  <c r="AA945" i="45"/>
  <c r="R945" i="45"/>
  <c r="A945" i="45"/>
  <c r="BL946" i="45"/>
  <c r="AZ946" i="45"/>
  <c r="AV946" i="45"/>
  <c r="AA946" i="45"/>
  <c r="R946" i="45"/>
  <c r="A946" i="45"/>
  <c r="BL947" i="45"/>
  <c r="AZ947" i="45"/>
  <c r="A947" i="45" s="1"/>
  <c r="AV947" i="45"/>
  <c r="AA947" i="45"/>
  <c r="R947" i="45"/>
  <c r="BL948" i="45"/>
  <c r="AZ948" i="45"/>
  <c r="AV948" i="45"/>
  <c r="AA948" i="45"/>
  <c r="R948" i="45"/>
  <c r="A948" i="45"/>
  <c r="BL950" i="45"/>
  <c r="AZ950" i="45"/>
  <c r="AV950" i="45"/>
  <c r="AA950" i="45"/>
  <c r="R950" i="45"/>
  <c r="A950" i="45"/>
  <c r="BL951" i="45"/>
  <c r="AZ951" i="45"/>
  <c r="A951" i="45" s="1"/>
  <c r="AV951" i="45"/>
  <c r="AA951" i="45"/>
  <c r="R951" i="45"/>
  <c r="BL952" i="45"/>
  <c r="AZ952" i="45"/>
  <c r="A952" i="45" s="1"/>
  <c r="AV952" i="45"/>
  <c r="AA952" i="45"/>
  <c r="R952" i="45"/>
  <c r="BL953" i="45"/>
  <c r="AZ953" i="45"/>
  <c r="AV953" i="45"/>
  <c r="AA953" i="45"/>
  <c r="R953" i="45"/>
  <c r="A953" i="45"/>
  <c r="BL954" i="45"/>
  <c r="AZ954" i="45"/>
  <c r="A954" i="45" s="1"/>
  <c r="AV954" i="45"/>
  <c r="AA954" i="45"/>
  <c r="R954" i="45"/>
  <c r="BL955" i="45"/>
  <c r="AZ955" i="45"/>
  <c r="A955" i="45" s="1"/>
  <c r="AV955" i="45"/>
  <c r="AA955" i="45"/>
  <c r="R955" i="45"/>
  <c r="BL956" i="45"/>
  <c r="AZ956" i="45"/>
  <c r="AV956" i="45"/>
  <c r="AA956" i="45"/>
  <c r="R956" i="45"/>
  <c r="A956" i="45"/>
  <c r="BL957" i="45"/>
  <c r="AZ957" i="45"/>
  <c r="AV957" i="45"/>
  <c r="AA957" i="45"/>
  <c r="R957" i="45"/>
  <c r="A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965" i="45" s="1"/>
  <c r="AV965" i="45"/>
  <c r="AA965" i="45"/>
  <c r="R965" i="45"/>
  <c r="BL966" i="45"/>
  <c r="AZ966" i="45"/>
  <c r="A966" i="45" s="1"/>
  <c r="AV966" i="45"/>
  <c r="AA966" i="45"/>
  <c r="R966" i="45"/>
  <c r="BL967" i="45"/>
  <c r="AZ967" i="45"/>
  <c r="A967" i="45" s="1"/>
  <c r="AV967" i="45"/>
  <c r="AA967" i="45"/>
  <c r="R967" i="45"/>
  <c r="BL968" i="45"/>
  <c r="AZ968" i="45"/>
  <c r="AV968" i="45"/>
  <c r="AA968" i="45"/>
  <c r="R968" i="45"/>
  <c r="A968" i="45"/>
  <c r="BL969" i="45"/>
  <c r="AZ969" i="45"/>
  <c r="AV969" i="45"/>
  <c r="AA969" i="45"/>
  <c r="R969" i="45"/>
  <c r="A969" i="45"/>
  <c r="BL970" i="45"/>
  <c r="AZ970" i="45"/>
  <c r="AV970" i="45"/>
  <c r="AA970" i="45"/>
  <c r="R970" i="45"/>
  <c r="A970" i="45"/>
  <c r="BL971" i="45"/>
  <c r="AZ971" i="45"/>
  <c r="A971" i="45" s="1"/>
  <c r="AV971" i="45"/>
  <c r="AA971" i="45"/>
  <c r="R971" i="45"/>
  <c r="BL972" i="45"/>
  <c r="AZ972" i="45"/>
  <c r="A972" i="45" s="1"/>
  <c r="AV972" i="45"/>
  <c r="BL973" i="45"/>
  <c r="AZ973" i="45"/>
  <c r="AV973" i="45"/>
  <c r="AA973" i="45"/>
  <c r="R973" i="45"/>
  <c r="A973" i="45"/>
  <c r="BL974" i="45"/>
  <c r="AZ974" i="45"/>
  <c r="AV974" i="45"/>
  <c r="AA974" i="45"/>
  <c r="R974" i="45"/>
  <c r="BL975" i="45"/>
  <c r="AZ975" i="45"/>
  <c r="AV975" i="45"/>
  <c r="AA975" i="45"/>
  <c r="R975" i="45"/>
  <c r="A975" i="45"/>
  <c r="BL976" i="45"/>
  <c r="AZ976" i="45"/>
  <c r="A976" i="45" s="1"/>
  <c r="AV976" i="45"/>
  <c r="BL977" i="45"/>
  <c r="AZ977" i="45"/>
  <c r="AV977" i="45"/>
  <c r="AA977" i="45"/>
  <c r="R977" i="45"/>
  <c r="A977" i="45"/>
  <c r="BL978" i="45"/>
  <c r="AZ978" i="45"/>
  <c r="AV978" i="45"/>
  <c r="AA978" i="45"/>
  <c r="R978" i="45"/>
  <c r="A978" i="45"/>
  <c r="BL979" i="45"/>
  <c r="AZ979" i="45"/>
  <c r="AV979" i="45"/>
  <c r="AA979" i="45"/>
  <c r="R979" i="45"/>
  <c r="A979" i="45"/>
  <c r="BL980" i="45"/>
  <c r="AV980" i="45"/>
  <c r="AA980" i="45"/>
  <c r="R980" i="45"/>
  <c r="BL981" i="45"/>
  <c r="AV981" i="45"/>
  <c r="AA981" i="45"/>
  <c r="R981" i="45"/>
  <c r="A981" i="45"/>
  <c r="BL982" i="45"/>
  <c r="AZ982" i="45"/>
  <c r="AV982" i="45"/>
  <c r="AA982" i="45"/>
  <c r="R982" i="45"/>
  <c r="A982" i="45"/>
  <c r="BL983" i="45"/>
  <c r="AZ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989" i="45" s="1"/>
  <c r="AV989" i="45"/>
  <c r="AA989" i="45"/>
  <c r="R989" i="45"/>
  <c r="BL990" i="45"/>
  <c r="AZ990" i="45"/>
  <c r="AV990" i="45"/>
  <c r="AA990" i="45"/>
  <c r="R990" i="45"/>
  <c r="A990" i="45"/>
  <c r="BL991" i="45"/>
  <c r="AZ991" i="45"/>
  <c r="AV991" i="45"/>
  <c r="AA991" i="45"/>
  <c r="R991" i="45"/>
  <c r="A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V999" i="45"/>
  <c r="AA999" i="45"/>
  <c r="R999" i="45"/>
  <c r="A999" i="45"/>
  <c r="BL1000" i="45"/>
  <c r="AZ1000" i="45"/>
  <c r="AV1000" i="45"/>
  <c r="AA1000" i="45"/>
  <c r="R1000" i="45"/>
  <c r="A1000" i="45"/>
  <c r="BL1001" i="45"/>
  <c r="AZ1001" i="45"/>
  <c r="AV1001" i="45"/>
  <c r="AA1001" i="45"/>
  <c r="R1001" i="45"/>
  <c r="A1001" i="45"/>
  <c r="BL1002" i="45"/>
  <c r="AZ1002" i="45"/>
  <c r="AV1002" i="45"/>
  <c r="AA1002" i="45"/>
  <c r="R1002" i="45"/>
  <c r="A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1005" i="45" s="1"/>
  <c r="AV1005" i="45"/>
  <c r="AA1005" i="45"/>
  <c r="R1005" i="45"/>
  <c r="BL1006" i="45"/>
  <c r="AZ1006" i="45"/>
  <c r="AV1006" i="45"/>
  <c r="AA1006" i="45"/>
  <c r="R1006" i="45"/>
  <c r="A1006" i="45"/>
  <c r="BL1007" i="45"/>
  <c r="AZ1007" i="45"/>
  <c r="AV1007" i="45"/>
  <c r="AA1007" i="45"/>
  <c r="R1007" i="45"/>
  <c r="A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1010" i="45" s="1"/>
  <c r="AV1010" i="45"/>
  <c r="AA1010" i="45"/>
  <c r="R1010" i="45"/>
  <c r="BL1011" i="45"/>
  <c r="AZ1011" i="45"/>
  <c r="AV1011" i="45"/>
  <c r="AA1011" i="45"/>
  <c r="R1011" i="45"/>
  <c r="A1011" i="45"/>
  <c r="BL1012" i="45"/>
  <c r="AZ1012" i="45"/>
  <c r="AV1012" i="45"/>
  <c r="AA1012" i="45"/>
  <c r="R1012" i="45"/>
  <c r="A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1021" i="45" s="1"/>
  <c r="AV1021" i="45"/>
  <c r="AA1021" i="45"/>
  <c r="R1021" i="45"/>
  <c r="BL1022" i="45"/>
  <c r="AZ1022" i="45"/>
  <c r="AV1022" i="45"/>
  <c r="AA1022" i="45"/>
  <c r="R1022" i="45"/>
  <c r="A1022" i="45"/>
  <c r="BL1023" i="45"/>
  <c r="AZ1023" i="45"/>
  <c r="AV1023" i="45"/>
  <c r="AA1023" i="45"/>
  <c r="R1023" i="45"/>
  <c r="A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1034" i="45" s="1"/>
  <c r="AV1034" i="45"/>
  <c r="AA1034" i="45"/>
  <c r="R1034" i="45"/>
  <c r="BL1035" i="45"/>
  <c r="AZ1035" i="45"/>
  <c r="AV1035" i="45"/>
  <c r="AA1035" i="45"/>
  <c r="R1035" i="45"/>
  <c r="A1035" i="45"/>
  <c r="BL1036" i="45"/>
  <c r="AZ1036" i="45"/>
  <c r="AV1036" i="45"/>
  <c r="AA1036" i="45"/>
  <c r="R1036" i="45"/>
  <c r="A1036" i="45"/>
  <c r="BL1037" i="45"/>
  <c r="AZ1037" i="45"/>
  <c r="A1037" i="45" s="1"/>
  <c r="AV1037" i="45"/>
  <c r="AA1037" i="45"/>
  <c r="R1037" i="45"/>
  <c r="BL1038" i="45"/>
  <c r="AZ1038" i="45"/>
  <c r="AV1038" i="45"/>
  <c r="AA1038" i="45"/>
  <c r="R1038" i="45"/>
  <c r="A1038" i="45"/>
  <c r="BL1039" i="45"/>
  <c r="AZ1039" i="45"/>
  <c r="AV1039" i="45"/>
  <c r="AA1039" i="45"/>
  <c r="R1039" i="45"/>
  <c r="A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1057" i="45" s="1"/>
  <c r="AV1057" i="45"/>
  <c r="AA1057" i="45"/>
  <c r="R1057" i="45"/>
  <c r="BL1058" i="45"/>
  <c r="AZ1058" i="45"/>
  <c r="A1058" i="45" s="1"/>
  <c r="AV1058" i="45"/>
  <c r="AA1058" i="45"/>
  <c r="R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V1061" i="45"/>
  <c r="AA1061" i="45"/>
  <c r="R1061" i="45"/>
  <c r="A1061" i="45"/>
  <c r="BL1062" i="45"/>
  <c r="AZ1062" i="45"/>
  <c r="AV1062" i="45"/>
  <c r="AA1062" i="45"/>
  <c r="R1062" i="45"/>
  <c r="A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1072" i="45" s="1"/>
  <c r="AV1072" i="45"/>
  <c r="AA1072" i="45"/>
  <c r="R1072" i="45"/>
  <c r="BL1073" i="45"/>
  <c r="AZ1073" i="45"/>
  <c r="A1073" i="45" s="1"/>
  <c r="AV1073" i="45"/>
  <c r="AA1073" i="45"/>
  <c r="R1073" i="45"/>
  <c r="BL1074" i="45"/>
  <c r="AZ1074" i="45"/>
  <c r="AV1074" i="45"/>
  <c r="AA1074" i="45"/>
  <c r="R1074" i="45"/>
  <c r="A1074" i="45"/>
  <c r="BL1075" i="45"/>
  <c r="AZ1075" i="45"/>
  <c r="AV1075" i="45"/>
  <c r="AA1075" i="45"/>
  <c r="R1075" i="45"/>
  <c r="A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1078" i="45" s="1"/>
  <c r="AV1078" i="45"/>
  <c r="AA1078" i="45"/>
  <c r="R1078" i="45"/>
  <c r="BL1079" i="45"/>
  <c r="AZ1079" i="45"/>
  <c r="AV1079" i="45"/>
  <c r="AA1079" i="45"/>
  <c r="R1079" i="45"/>
  <c r="A1079" i="45"/>
  <c r="BL1080" i="45"/>
  <c r="AZ1080" i="45"/>
  <c r="AV1080" i="45"/>
  <c r="AA1080" i="45"/>
  <c r="R1080" i="45"/>
  <c r="A1080" i="45"/>
  <c r="BL1081" i="45"/>
  <c r="AZ1081" i="45"/>
  <c r="A1081" i="45" s="1"/>
  <c r="AV1081" i="45"/>
  <c r="AA1081" i="45"/>
  <c r="R1081" i="45"/>
  <c r="BL1082" i="45"/>
  <c r="AZ1082" i="45"/>
  <c r="A1082" i="45" s="1"/>
  <c r="AV1082" i="45"/>
  <c r="AA1082" i="45"/>
  <c r="R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V1086" i="45"/>
  <c r="AA1086" i="45"/>
  <c r="R1086" i="45"/>
  <c r="A1086" i="45"/>
  <c r="BL1087" i="45"/>
  <c r="AZ1087" i="45"/>
  <c r="AV1087" i="45"/>
  <c r="AA1087" i="45"/>
  <c r="R1087" i="45"/>
  <c r="A1087" i="45"/>
  <c r="BL1088" i="45"/>
  <c r="AZ1088" i="45"/>
  <c r="AV1088" i="45"/>
  <c r="AA1088" i="45"/>
  <c r="R1088" i="45"/>
  <c r="A1088" i="45"/>
  <c r="BL1089" i="45"/>
  <c r="AZ1089" i="45"/>
  <c r="A1089" i="45" s="1"/>
  <c r="AV1089" i="45"/>
  <c r="AA1089" i="45"/>
  <c r="R1089" i="45"/>
  <c r="BL1090" i="45"/>
  <c r="AZ1090" i="45"/>
  <c r="A1090" i="45" s="1"/>
  <c r="AV1090" i="45"/>
  <c r="AA1090" i="45"/>
  <c r="R1090" i="45"/>
  <c r="BL1091" i="45"/>
  <c r="AZ1091" i="45"/>
  <c r="AV1091" i="45"/>
  <c r="AA1091" i="45"/>
  <c r="R1091" i="45"/>
  <c r="A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V1094" i="45"/>
  <c r="AA1094" i="45"/>
  <c r="R1094" i="45"/>
  <c r="A1094" i="45"/>
  <c r="BL1095" i="45"/>
  <c r="AZ1095" i="45"/>
  <c r="A1095" i="45" s="1"/>
  <c r="AV1095" i="45"/>
  <c r="AA1095" i="45"/>
  <c r="R1095" i="45"/>
  <c r="BL1096" i="45"/>
  <c r="AZ1096" i="45"/>
  <c r="AV1096" i="45"/>
  <c r="AA1096" i="45"/>
  <c r="R1096" i="45"/>
  <c r="A1096" i="45"/>
  <c r="BL1097" i="45"/>
  <c r="AZ1097" i="45"/>
  <c r="AV1097" i="45"/>
  <c r="AA1097" i="45"/>
  <c r="R1097" i="45"/>
  <c r="A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1106" i="45" s="1"/>
  <c r="AV1106" i="45"/>
  <c r="AA1106" i="45"/>
  <c r="R1106" i="45"/>
  <c r="BL1107" i="45"/>
  <c r="AZ1107" i="45"/>
  <c r="AV1107" i="45"/>
  <c r="AA1107" i="45"/>
  <c r="R1107" i="45"/>
  <c r="A1107" i="45"/>
  <c r="BL1108" i="45"/>
  <c r="AZ1108" i="45"/>
  <c r="AV1108" i="45"/>
  <c r="AA1108" i="45"/>
  <c r="R1108" i="45"/>
  <c r="A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1116" i="45" s="1"/>
  <c r="AV1116" i="45"/>
  <c r="AA1116" i="45"/>
  <c r="R1116" i="45"/>
  <c r="BL1117" i="45"/>
  <c r="AZ1117" i="45"/>
  <c r="AV1117" i="45"/>
  <c r="AA1117" i="45"/>
  <c r="R1117" i="45"/>
  <c r="A1117" i="45"/>
  <c r="BL1118" i="45"/>
  <c r="AZ1118" i="45"/>
  <c r="AV1118" i="45"/>
  <c r="AA1118" i="45"/>
  <c r="R1118" i="45"/>
  <c r="A1118" i="45"/>
  <c r="BL1119" i="45"/>
  <c r="AZ1119" i="45"/>
  <c r="AV1119" i="45"/>
  <c r="AA1119" i="45"/>
  <c r="R1119" i="45"/>
  <c r="A1119" i="45"/>
  <c r="BL1120" i="45"/>
  <c r="AZ1120" i="45"/>
  <c r="A1120" i="45" s="1"/>
  <c r="AV1120" i="45"/>
  <c r="AA1120" i="45"/>
  <c r="R1120" i="45"/>
  <c r="BL1121" i="45"/>
  <c r="AZ1121" i="45"/>
  <c r="A1121" i="45" s="1"/>
  <c r="AV1121" i="45"/>
  <c r="AA1121" i="45"/>
  <c r="R1121" i="45"/>
  <c r="BL1122" i="45"/>
  <c r="AZ1122" i="45"/>
  <c r="AV1122" i="45"/>
  <c r="AA1122" i="45"/>
  <c r="R1122" i="45"/>
  <c r="A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V1125" i="45"/>
  <c r="AA1125" i="45"/>
  <c r="R1125" i="45"/>
  <c r="A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1130" i="45" s="1"/>
  <c r="AV1130" i="45"/>
  <c r="AA1130" i="45"/>
  <c r="R1130" i="45"/>
  <c r="BL1131" i="45"/>
  <c r="AZ1131" i="45"/>
  <c r="AV1131" i="45"/>
  <c r="AA1131" i="45"/>
  <c r="R1131" i="45"/>
  <c r="A1131" i="45"/>
  <c r="BL1132" i="45"/>
  <c r="AZ1132" i="45"/>
  <c r="AV1132" i="45"/>
  <c r="AA1132" i="45"/>
  <c r="R1132" i="45"/>
  <c r="A1132" i="45"/>
  <c r="BL1133" i="45"/>
  <c r="AZ1133" i="45"/>
  <c r="AV1133" i="45"/>
  <c r="AA1133" i="45"/>
  <c r="R1133" i="45"/>
  <c r="A1133" i="45"/>
  <c r="BL1134" i="45"/>
  <c r="AZ1134" i="45"/>
  <c r="A1134" i="45" s="1"/>
  <c r="AV1134" i="45"/>
  <c r="AA1134" i="45"/>
  <c r="R1134" i="45"/>
  <c r="BL1135" i="45"/>
  <c r="AZ1135" i="45"/>
  <c r="A1135" i="45" s="1"/>
  <c r="AV1135" i="45"/>
  <c r="AA1135" i="45"/>
  <c r="R1135" i="45"/>
  <c r="BL1136" i="45"/>
  <c r="AZ1136" i="45"/>
  <c r="AV1136" i="45"/>
  <c r="AA1136" i="45"/>
  <c r="R1136" i="45"/>
  <c r="A1136" i="45"/>
  <c r="BL1137" i="45"/>
  <c r="AZ1137" i="45"/>
  <c r="AV1137" i="45"/>
  <c r="AA1137" i="45"/>
  <c r="R1137" i="45"/>
  <c r="A1137" i="45"/>
  <c r="BL1138" i="45"/>
  <c r="AZ1138" i="45"/>
  <c r="AV1138" i="45"/>
  <c r="AA1138" i="45"/>
  <c r="R1138" i="45"/>
  <c r="A1138" i="45"/>
  <c r="BL1139" i="45"/>
  <c r="AZ1139" i="45"/>
  <c r="A1139" i="45" s="1"/>
  <c r="AV1139" i="45"/>
  <c r="AA1139" i="45"/>
  <c r="R1139" i="45"/>
  <c r="BL1140" i="45"/>
  <c r="AZ1140" i="45"/>
  <c r="A1140" i="45" s="1"/>
  <c r="AV1140" i="45"/>
  <c r="AA1140" i="45"/>
  <c r="R1140" i="45"/>
  <c r="BL1141" i="45"/>
  <c r="AZ1141" i="45"/>
  <c r="AV1141" i="45"/>
  <c r="AA1141" i="45"/>
  <c r="R1141" i="45"/>
  <c r="A1141" i="45"/>
  <c r="BL1142" i="45"/>
  <c r="AZ1142" i="45"/>
  <c r="AV1142" i="45"/>
  <c r="AA1142" i="45"/>
  <c r="R1142" i="45"/>
  <c r="A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1158" i="45" s="1"/>
  <c r="AV1158" i="45"/>
  <c r="AA1158" i="45"/>
  <c r="R1158" i="45"/>
  <c r="BL1159" i="45"/>
  <c r="AZ1159" i="45"/>
  <c r="A1159" i="45" s="1"/>
  <c r="AV1159" i="45"/>
  <c r="AA1159" i="45"/>
  <c r="R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V1173" i="45"/>
  <c r="AA1173" i="45"/>
  <c r="R1173" i="45"/>
  <c r="A1173" i="45"/>
  <c r="BL1174" i="45"/>
  <c r="AZ1174" i="45"/>
  <c r="A1174" i="45" s="1"/>
  <c r="AV1174" i="45"/>
  <c r="AA1174" i="45"/>
  <c r="R1174" i="45"/>
  <c r="BL1175" i="45"/>
  <c r="AZ1175" i="45"/>
  <c r="A1175" i="45" s="1"/>
  <c r="AV1175" i="45"/>
  <c r="AA1175" i="45"/>
  <c r="R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A1180" i="45"/>
  <c r="R1180" i="45"/>
  <c r="BL1181" i="45"/>
  <c r="AZ1181" i="45"/>
  <c r="AA1181" i="45"/>
  <c r="R1181" i="45"/>
  <c r="BL1182" i="45"/>
  <c r="AZ1182" i="45"/>
  <c r="A1182" i="45" s="1"/>
  <c r="AV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1185" i="45" s="1"/>
  <c r="AV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V1190" i="45"/>
  <c r="AA1190" i="45"/>
  <c r="R1190" i="45"/>
  <c r="A1190" i="45"/>
  <c r="BL1191" i="45"/>
  <c r="AZ1191" i="45"/>
  <c r="A1191" i="45" s="1"/>
  <c r="AV1191" i="45"/>
  <c r="AA1191" i="45"/>
  <c r="R1191" i="45"/>
  <c r="BL1192" i="45"/>
  <c r="AZ1192" i="45"/>
  <c r="A1192" i="45" s="1"/>
  <c r="AV1192" i="45"/>
  <c r="AA1192" i="45"/>
  <c r="R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V1197" i="45"/>
  <c r="AA1197" i="45"/>
  <c r="R1197" i="45"/>
  <c r="A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V1200" i="45"/>
  <c r="AA1200" i="45"/>
  <c r="R1200" i="45"/>
  <c r="A1200" i="45"/>
  <c r="BL1201" i="45"/>
  <c r="AZ1201" i="45"/>
  <c r="A1201" i="45" s="1"/>
  <c r="AV1201" i="45"/>
  <c r="AA1201" i="45"/>
  <c r="R1201" i="45"/>
  <c r="BL1202" i="45"/>
  <c r="AZ1202" i="45"/>
  <c r="AV1202" i="45"/>
  <c r="AA1202" i="45"/>
  <c r="R1202" i="45"/>
  <c r="A1202" i="45"/>
  <c r="BL1203" i="45"/>
  <c r="AZ1203" i="45"/>
  <c r="AV1203" i="45"/>
  <c r="AA1203" i="45"/>
  <c r="R1203" i="45"/>
  <c r="A1203" i="45"/>
  <c r="BL1204" i="45"/>
  <c r="AZ1204" i="45"/>
  <c r="AV1204" i="45"/>
  <c r="AA1204" i="45"/>
  <c r="R1204" i="45"/>
  <c r="A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1207" i="45" s="1"/>
  <c r="AV1207" i="45"/>
  <c r="AA1207" i="45"/>
  <c r="R1207" i="45"/>
  <c r="BL1208" i="45"/>
  <c r="AZ1208" i="45"/>
  <c r="AV1208" i="45"/>
  <c r="AA1208" i="45"/>
  <c r="R1208" i="45"/>
  <c r="A1208" i="45"/>
  <c r="BL1209" i="45"/>
  <c r="AZ1209" i="45"/>
  <c r="AV1209" i="45"/>
  <c r="AA1209" i="45"/>
  <c r="R1209" i="45"/>
  <c r="A1209" i="45"/>
  <c r="BL1210" i="45"/>
  <c r="AZ1210" i="45"/>
  <c r="A1210" i="45" s="1"/>
  <c r="AV1210" i="45"/>
  <c r="AA1210" i="45"/>
  <c r="R1210" i="45"/>
  <c r="BL1211" i="45"/>
  <c r="AZ1211" i="45"/>
  <c r="AV1211" i="45"/>
  <c r="AA1211" i="45"/>
  <c r="R1211" i="45"/>
  <c r="A1211" i="45"/>
  <c r="BL1212" i="45"/>
  <c r="AZ1212" i="45"/>
  <c r="AV1212" i="45"/>
  <c r="AA1212" i="45"/>
  <c r="R1212" i="45"/>
  <c r="A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AZ1215" i="45"/>
  <c r="AV1215" i="45"/>
  <c r="AA1215" i="45"/>
  <c r="R1215" i="45"/>
  <c r="A1215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1219" i="45"/>
  <c r="AZ1220" i="45"/>
  <c r="A1220" i="45" s="1"/>
  <c r="AV1220" i="45"/>
  <c r="AA1220" i="45"/>
  <c r="R1220" i="45"/>
  <c r="BL1221" i="45"/>
  <c r="AZ1221" i="45"/>
  <c r="AV1221" i="45"/>
  <c r="AA1221" i="45"/>
  <c r="R1221" i="45"/>
  <c r="A1221" i="45"/>
  <c r="BL1222" i="45"/>
  <c r="AZ1222" i="45"/>
  <c r="AV1222" i="45"/>
  <c r="AA1222" i="45"/>
  <c r="R1222" i="45"/>
  <c r="A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R1225" i="45"/>
  <c r="BL1226" i="45"/>
  <c r="AZ1226" i="45"/>
  <c r="A1226" i="45" s="1"/>
  <c r="AV1226" i="45"/>
  <c r="AA1226" i="45"/>
  <c r="R1226" i="45"/>
  <c r="BL1227" i="45"/>
  <c r="AZ1227" i="45"/>
  <c r="A1227" i="45" s="1"/>
  <c r="AV1227" i="45"/>
  <c r="AA1227" i="45"/>
  <c r="R1227" i="45"/>
  <c r="BL1228" i="45"/>
  <c r="AZ1228" i="45"/>
  <c r="A1228" i="45" s="1"/>
  <c r="AV1228" i="45"/>
  <c r="R1228" i="45"/>
  <c r="M1228" i="45"/>
  <c r="K1228" i="45" s="1"/>
  <c r="BL1229" i="45"/>
  <c r="AZ1229" i="45"/>
  <c r="A1229" i="45" s="1"/>
  <c r="AV1229" i="45"/>
  <c r="R1229" i="45"/>
  <c r="BL1230" i="45"/>
  <c r="AZ1230" i="45"/>
  <c r="A1230" i="45" s="1"/>
  <c r="AV1230" i="45"/>
  <c r="R1230" i="45"/>
  <c r="BL1231" i="45"/>
  <c r="AZ1231" i="45"/>
  <c r="A1231" i="45" s="1"/>
  <c r="AV1231" i="45"/>
  <c r="R1231" i="45"/>
  <c r="BL1232" i="45"/>
  <c r="AZ1232" i="45"/>
  <c r="A1232" i="45" s="1"/>
  <c r="AV1232" i="45"/>
  <c r="R1232" i="45"/>
  <c r="M1232" i="45"/>
  <c r="K1232" i="45" s="1"/>
  <c r="BL1233" i="45"/>
  <c r="AZ1233" i="45"/>
  <c r="R1233" i="45"/>
  <c r="H1233" i="45"/>
  <c r="K1233" i="45" s="1"/>
  <c r="BL1234" i="45"/>
  <c r="AZ1234" i="45"/>
  <c r="R1234" i="45"/>
  <c r="H1234" i="45"/>
  <c r="BL1235" i="45"/>
  <c r="AZ1235" i="45"/>
  <c r="R1235" i="45"/>
  <c r="H1235" i="45"/>
  <c r="K1235" i="45" s="1"/>
  <c r="BL1236" i="45"/>
  <c r="AZ1236" i="45"/>
  <c r="AA1236" i="45"/>
  <c r="R1236" i="45"/>
  <c r="H1236" i="45"/>
  <c r="K1236" i="45" s="1"/>
  <c r="BL1237" i="45"/>
  <c r="AZ1237" i="45"/>
  <c r="AV1237" i="45"/>
  <c r="AA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1265" i="45" s="1"/>
  <c r="AV1265" i="45"/>
  <c r="AA1265" i="45"/>
  <c r="R1265" i="45"/>
  <c r="BL1266" i="45"/>
  <c r="AZ1266" i="45"/>
  <c r="A1266" i="45" s="1"/>
  <c r="AV1266" i="45"/>
  <c r="AA1266" i="45"/>
  <c r="R1266" i="45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V1269" i="45"/>
  <c r="AA1269" i="45"/>
  <c r="R1269" i="45"/>
  <c r="A1269" i="45"/>
  <c r="BL1270" i="45"/>
  <c r="AZ1270" i="45"/>
  <c r="AV1270" i="45"/>
  <c r="AA1270" i="45"/>
  <c r="R1270" i="45"/>
  <c r="A1270" i="45"/>
  <c r="BL1271" i="45"/>
  <c r="AZ1271" i="45"/>
  <c r="A1271" i="45" s="1"/>
  <c r="AV1271" i="45"/>
  <c r="AA1271" i="45"/>
  <c r="R1271" i="45"/>
  <c r="BL1272" i="45"/>
  <c r="AZ1272" i="45"/>
  <c r="AV1272" i="45"/>
  <c r="AA1272" i="45"/>
  <c r="R1272" i="45"/>
  <c r="A1272" i="45"/>
  <c r="BL1273" i="45"/>
  <c r="AZ1273" i="45"/>
  <c r="AV1273" i="45"/>
  <c r="AA1273" i="45"/>
  <c r="R1273" i="45"/>
  <c r="A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1278" i="45" s="1"/>
  <c r="AV1278" i="45"/>
  <c r="AA1278" i="45"/>
  <c r="R1278" i="45"/>
  <c r="BL1279" i="45"/>
  <c r="AZ1279" i="45"/>
  <c r="A1279" i="45" s="1"/>
  <c r="AV1279" i="45"/>
  <c r="AA1279" i="45"/>
  <c r="R1279" i="45"/>
  <c r="BL1280" i="45"/>
  <c r="AZ1280" i="45"/>
  <c r="AV1280" i="45"/>
  <c r="AA1280" i="45"/>
  <c r="R1280" i="45"/>
  <c r="BL1281" i="45"/>
  <c r="AZ1281" i="45"/>
  <c r="A1281" i="45" s="1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V1283" i="45"/>
  <c r="AA1283" i="45"/>
  <c r="R1283" i="45"/>
  <c r="A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BL1289" i="45"/>
  <c r="AZ1289" i="45"/>
  <c r="AV1289" i="45"/>
  <c r="AA1289" i="45"/>
  <c r="R1289" i="45"/>
  <c r="A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1292" i="45" s="1"/>
  <c r="AV1292" i="45"/>
  <c r="AA1292" i="45"/>
  <c r="R1292" i="45"/>
  <c r="BL1293" i="45"/>
  <c r="AZ1293" i="45"/>
  <c r="AV1293" i="45"/>
  <c r="AA1293" i="45"/>
  <c r="R1293" i="45"/>
  <c r="A1293" i="45"/>
  <c r="BL1294" i="45"/>
  <c r="AZ1294" i="45"/>
  <c r="AV1294" i="45"/>
  <c r="AA1294" i="45"/>
  <c r="R1294" i="45"/>
  <c r="A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BL1303" i="45"/>
  <c r="AZ1303" i="45"/>
  <c r="AV1303" i="45"/>
  <c r="AA1303" i="45"/>
  <c r="R1303" i="45"/>
  <c r="A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A1311" i="45" s="1"/>
  <c r="AV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A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4" i="45"/>
  <c r="K1234" i="45"/>
  <c r="BJ1251" i="45"/>
  <c r="AV1246" i="45"/>
  <c r="BJ1246" i="45"/>
  <c r="AV1252" i="45"/>
  <c r="BJ1252" i="45"/>
  <c r="BJ1242" i="45"/>
  <c r="BJ1237" i="45"/>
  <c r="AV1256" i="45"/>
  <c r="BJ1256" i="45"/>
  <c r="BJ1259" i="45"/>
  <c r="AV1254" i="45"/>
  <c r="BJ1254" i="45"/>
  <c r="BJ1235" i="45"/>
  <c r="AV1261" i="45"/>
  <c r="BJ1261" i="45"/>
  <c r="AV1244" i="45"/>
  <c r="BJ1244" i="45"/>
  <c r="AV1245" i="45"/>
  <c r="BJ1245" i="45"/>
  <c r="BJ1263" i="45"/>
  <c r="AV1239" i="45"/>
  <c r="BJ1239" i="45"/>
  <c r="AV1240" i="45"/>
  <c r="BJ1240" i="45"/>
  <c r="AV1249" i="45"/>
  <c r="BJ1249" i="45"/>
  <c r="AV1258" i="45"/>
  <c r="BJ1258" i="45"/>
  <c r="BJ1247" i="45"/>
  <c r="AV1255" i="45"/>
  <c r="BJ1255" i="45"/>
  <c r="AV1236" i="45"/>
  <c r="BJ1236" i="45"/>
  <c r="AV1250" i="45"/>
  <c r="BJ1250" i="45"/>
  <c r="AV1264" i="45"/>
  <c r="BJ1264" i="45"/>
  <c r="AV1248" i="45"/>
  <c r="BJ1248" i="45"/>
  <c r="AV1253" i="45"/>
  <c r="BJ1253" i="45"/>
  <c r="AV1243" i="45"/>
  <c r="BJ1243" i="45"/>
  <c r="BJ1241" i="45"/>
  <c r="AV1260" i="45"/>
  <c r="BJ1260" i="45"/>
  <c r="AV1262" i="45"/>
  <c r="BJ1262" i="45"/>
  <c r="AV1238" i="45"/>
  <c r="BJ1238" i="45"/>
  <c r="AV1233" i="45"/>
  <c r="BJ1233" i="45"/>
  <c r="BJ1257" i="45"/>
  <c r="AA1322" i="45"/>
  <c r="AA1320" i="45"/>
  <c r="A1257" i="45"/>
  <c r="AV1257" i="45"/>
  <c r="A1243" i="45"/>
  <c r="AV1259" i="45"/>
  <c r="A1261" i="45"/>
  <c r="A1248" i="45"/>
  <c r="A1254" i="45"/>
  <c r="A1250" i="45"/>
  <c r="AV1247" i="45"/>
  <c r="AV1235" i="45"/>
  <c r="A1259" i="45"/>
  <c r="A1245" i="45"/>
  <c r="A1239" i="45"/>
  <c r="A1237" i="45"/>
  <c r="AV1263" i="45"/>
  <c r="A1246" i="45"/>
  <c r="AV1241" i="45"/>
  <c r="A1241" i="45"/>
  <c r="A1238" i="45"/>
  <c r="A1249" i="45"/>
  <c r="A1262" i="45"/>
  <c r="A1240" i="45"/>
  <c r="A1236" i="45"/>
  <c r="AV1251" i="45"/>
  <c r="AV1242" i="45"/>
  <c r="A1264" i="45"/>
  <c r="A1251" i="45"/>
  <c r="A1253" i="45"/>
  <c r="A1235" i="45"/>
  <c r="A1255" i="45"/>
  <c r="A1252" i="45"/>
  <c r="A1234" i="45"/>
  <c r="A1256" i="45"/>
  <c r="A1233" i="45"/>
  <c r="A1258" i="45"/>
  <c r="A1242" i="45"/>
  <c r="A1263" i="45"/>
  <c r="A1260" i="45"/>
  <c r="A1247" i="45"/>
  <c r="A1244" i="45"/>
  <c r="AA1324" i="45"/>
  <c r="AV1234" i="45"/>
</calcChain>
</file>

<file path=xl/sharedStrings.xml><?xml version="1.0" encoding="utf-8"?>
<sst xmlns="http://schemas.openxmlformats.org/spreadsheetml/2006/main" count="21527" uniqueCount="3643">
  <si>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</si>
  <si>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</si>
  <si>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</si>
  <si>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</si>
  <si>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</si>
  <si>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</si>
  <si>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</si>
  <si>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</si>
  <si>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</si>
  <si>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</si>
  <si>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</si>
  <si>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</si>
  <si>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</si>
  <si>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</si>
  <si>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</si>
  <si>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</si>
  <si>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</si>
  <si>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</si>
  <si>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</si>
  <si>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</si>
  <si>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</si>
  <si>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</si>
  <si>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</si>
  <si>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</si>
  <si>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</si>
  <si>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</si>
  <si>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</si>
  <si>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</si>
  <si>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</si>
  <si>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</si>
  <si>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</si>
  <si>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</si>
  <si>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</si>
  <si>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</si>
  <si>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</si>
  <si>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</si>
  <si>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</si>
  <si>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</si>
  <si>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</si>
  <si>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</si>
  <si>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</si>
  <si>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</si>
  <si>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</si>
  <si>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</si>
  <si>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</si>
  <si>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</si>
  <si>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</si>
  <si>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</si>
  <si>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</si>
  <si>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</si>
  <si>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</si>
  <si>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</si>
  <si>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</si>
  <si>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</si>
  <si>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</si>
  <si>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</si>
  <si>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</si>
  <si>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</si>
  <si>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</si>
  <si>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</si>
  <si>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</si>
  <si>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</si>
  <si>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</si>
  <si>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</si>
  <si>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</si>
  <si>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</si>
  <si>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</si>
  <si>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</si>
  <si>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</si>
  <si>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</si>
  <si>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</si>
  <si>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</si>
  <si>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</si>
  <si>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</si>
  <si>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</si>
  <si>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</si>
  <si>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</si>
  <si>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</si>
  <si>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</si>
  <si>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</si>
  <si>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</si>
  <si>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</si>
  <si>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</si>
  <si>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</si>
  <si>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</si>
  <si>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</si>
  <si>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</si>
  <si>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</si>
  <si>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</si>
  <si>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</si>
  <si>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</si>
  <si>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</si>
  <si>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</si>
  <si>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</si>
  <si>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</si>
  <si>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</si>
  <si>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</si>
  <si>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</si>
  <si>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</si>
  <si>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</si>
  <si>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</si>
  <si>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</si>
  <si>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</si>
  <si>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</si>
  <si>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</si>
  <si>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</si>
  <si>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</si>
  <si>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</si>
  <si>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</si>
  <si>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</si>
  <si>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</si>
  <si>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</si>
  <si>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</si>
  <si>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</si>
  <si>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</si>
  <si>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</si>
  <si>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</si>
  <si>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</si>
  <si>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</si>
  <si>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</si>
  <si>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</si>
  <si>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</si>
  <si>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</si>
  <si>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</si>
  <si>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</si>
  <si>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</si>
  <si>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</si>
  <si>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</si>
  <si>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</si>
  <si>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</si>
  <si>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</si>
  <si>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</si>
  <si>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</si>
  <si>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</si>
  <si>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</si>
  <si>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</si>
  <si>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</si>
  <si>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</si>
  <si>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</si>
  <si>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</si>
  <si>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</si>
  <si>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</si>
  <si>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</si>
  <si>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</si>
  <si>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</si>
  <si>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</si>
  <si>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</si>
  <si>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</si>
  <si>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</si>
  <si>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</si>
  <si>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</si>
  <si>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</si>
  <si>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</si>
  <si>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</si>
  <si>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</si>
  <si>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</si>
  <si>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</si>
  <si>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</si>
  <si>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</si>
  <si>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</si>
  <si>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</si>
  <si>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</si>
  <si>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</si>
  <si>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</si>
  <si>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</si>
  <si>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</si>
  <si>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</si>
  <si>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</si>
  <si>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</si>
  <si>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</si>
  <si>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</si>
  <si>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</si>
  <si>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</si>
  <si>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</si>
  <si>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</si>
  <si>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</si>
  <si>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</si>
  <si>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</si>
  <si>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</si>
  <si>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</si>
  <si>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</si>
  <si>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</si>
  <si>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</si>
  <si>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</si>
  <si>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</si>
  <si>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</si>
  <si>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</si>
  <si>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</si>
  <si>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</si>
  <si>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</si>
  <si>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</si>
  <si>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</si>
  <si>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</si>
  <si>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</si>
  <si>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</si>
  <si>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</si>
  <si>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</si>
  <si>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</si>
  <si>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</si>
  <si>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</si>
  <si>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</si>
  <si>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</si>
  <si>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</si>
  <si>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</si>
  <si>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</si>
  <si>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</si>
  <si>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</si>
  <si>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</si>
  <si>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</si>
  <si>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</si>
  <si>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</si>
  <si>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</si>
  <si>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</si>
  <si>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</si>
  <si>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</si>
  <si>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</si>
  <si>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</si>
  <si>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</si>
  <si>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</si>
  <si>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</si>
  <si>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</si>
  <si>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</si>
  <si>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</si>
  <si>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</si>
  <si>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</si>
  <si>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</si>
  <si>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</si>
  <si>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</si>
  <si>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</si>
  <si>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</si>
  <si>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</si>
  <si>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</si>
  <si>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</si>
  <si>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</si>
  <si>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</si>
  <si>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</si>
  <si>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</si>
  <si>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</si>
  <si>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</si>
  <si>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</si>
  <si>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</si>
  <si>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</si>
  <si>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</si>
  <si>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</si>
  <si>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</si>
  <si>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</si>
  <si>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</si>
  <si>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</si>
  <si>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</si>
  <si>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</si>
  <si>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</si>
  <si>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</si>
  <si>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</si>
  <si>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</si>
  <si>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</si>
  <si>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</si>
  <si>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</si>
  <si>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</si>
  <si>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</si>
  <si>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</si>
  <si>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</si>
  <si>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</si>
  <si>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</si>
  <si>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</si>
  <si>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</si>
  <si>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</si>
  <si>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</si>
  <si>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</si>
  <si>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</si>
  <si>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</si>
  <si>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</si>
  <si>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</si>
  <si>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</si>
  <si>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</si>
  <si>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</si>
  <si>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</si>
  <si>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</si>
  <si>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</si>
  <si>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</si>
  <si>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</si>
  <si>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</si>
  <si>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</si>
  <si>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</si>
  <si>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</si>
  <si>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</si>
  <si>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</si>
  <si>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</si>
  <si>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</si>
  <si>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</si>
  <si>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</si>
  <si>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</si>
  <si>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</si>
  <si>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</si>
  <si>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</si>
  <si>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</si>
  <si>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</si>
  <si>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</si>
  <si>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</si>
  <si>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</si>
  <si>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</si>
  <si>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</si>
  <si>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</si>
  <si>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</si>
  <si>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</si>
  <si>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</si>
  <si>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</si>
  <si>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</si>
  <si>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</si>
  <si>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</si>
  <si>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</si>
  <si>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</si>
  <si>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</si>
  <si>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</si>
  <si>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</si>
  <si>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</si>
  <si>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</si>
  <si>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</si>
  <si>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</si>
  <si>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</si>
  <si>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</si>
  <si>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</si>
  <si>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</si>
  <si>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</si>
  <si>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</si>
  <si>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</si>
  <si>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</si>
  <si>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</si>
  <si>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</si>
  <si>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</si>
  <si>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</si>
  <si>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</si>
  <si>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</si>
  <si>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</si>
  <si>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</si>
  <si>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</si>
  <si>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</si>
  <si>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</si>
  <si>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</si>
  <si>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</si>
  <si>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</si>
  <si>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</si>
  <si>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</si>
  <si>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</si>
  <si>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</si>
  <si>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</si>
  <si>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</si>
  <si>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</si>
  <si>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</si>
  <si>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</si>
  <si>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</si>
  <si>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</si>
  <si>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</si>
  <si>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</si>
  <si>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</si>
  <si>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</si>
  <si>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</si>
  <si>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</si>
  <si>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</si>
  <si>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</si>
  <si>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</si>
  <si>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</si>
  <si>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</si>
  <si>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</si>
  <si>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</si>
  <si>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</si>
  <si>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</si>
  <si>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</si>
  <si>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</si>
  <si>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</si>
  <si>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</si>
  <si>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</si>
  <si>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</si>
  <si>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</si>
  <si>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</si>
  <si>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</si>
  <si>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</si>
  <si>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</si>
  <si>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</si>
  <si>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</si>
  <si>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</si>
  <si>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</si>
  <si>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</si>
  <si>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</si>
  <si>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</si>
  <si>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</si>
  <si>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</si>
  <si>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</si>
  <si>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</si>
  <si>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</si>
  <si>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</si>
  <si>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</si>
  <si>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</si>
  <si>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</si>
  <si>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</si>
  <si>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</si>
  <si>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</si>
  <si>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</si>
  <si>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</si>
  <si>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</si>
  <si>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</si>
  <si>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</si>
  <si>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</si>
  <si>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</si>
  <si>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</si>
  <si>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</si>
  <si>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</si>
  <si>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</si>
  <si>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</si>
  <si>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</si>
  <si>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</si>
  <si>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</si>
  <si>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</si>
  <si>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</si>
  <si>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</si>
  <si>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</si>
  <si>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</si>
  <si>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</si>
  <si>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</si>
  <si>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</si>
  <si>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</si>
  <si>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</si>
  <si>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</si>
  <si>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</si>
  <si>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</si>
  <si>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</si>
  <si>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</si>
  <si>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</si>
  <si>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</si>
  <si>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</si>
  <si>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</si>
  <si>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</si>
  <si>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</si>
  <si>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</si>
  <si>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</si>
  <si>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</si>
  <si>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</si>
  <si>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</si>
  <si>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</si>
  <si>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</si>
  <si>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</si>
  <si>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</si>
  <si>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</si>
  <si>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</si>
  <si>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</si>
  <si>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</si>
  <si>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</si>
  <si>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</si>
  <si>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</si>
  <si>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</si>
  <si>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</si>
  <si>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</si>
  <si>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</si>
  <si>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</si>
  <si>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</si>
  <si>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</si>
  <si>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</si>
  <si>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</si>
  <si>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</si>
  <si>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</si>
  <si>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</si>
  <si>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</si>
  <si>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</si>
  <si>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</si>
  <si>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</si>
  <si>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</si>
  <si>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</si>
  <si>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</si>
  <si>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</si>
  <si>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</si>
  <si>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</si>
  <si>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</si>
  <si>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</si>
  <si>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</si>
  <si>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</si>
  <si>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</si>
  <si>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</si>
  <si>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</si>
  <si>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</si>
  <si>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</si>
  <si>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</si>
  <si>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</si>
  <si>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</si>
  <si>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</si>
  <si>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</si>
  <si>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</si>
  <si>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</si>
  <si>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</si>
  <si>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</si>
  <si>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</si>
  <si>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</si>
  <si>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</si>
  <si>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</si>
  <si>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</si>
  <si>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</si>
  <si>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</si>
  <si>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</si>
  <si>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</si>
  <si>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</si>
  <si>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</si>
  <si>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</si>
  <si>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</si>
  <si>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</si>
  <si>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</si>
  <si>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</si>
  <si>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</si>
  <si>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</si>
  <si>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</si>
  <si>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</si>
  <si>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</si>
  <si>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</si>
  <si>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</si>
  <si>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</si>
  <si>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</si>
  <si>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</si>
  <si>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</si>
  <si>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</si>
  <si>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</si>
  <si>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</si>
  <si>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</si>
  <si>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</si>
  <si>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</si>
  <si>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</si>
  <si>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</si>
  <si>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</si>
  <si>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</si>
  <si>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</si>
  <si>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</si>
  <si>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</si>
  <si>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</si>
  <si>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</si>
  <si>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</si>
  <si>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</si>
  <si>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</si>
  <si>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</si>
  <si>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</si>
  <si>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</si>
  <si>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</si>
  <si>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</si>
  <si>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</si>
  <si>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</si>
  <si>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</si>
  <si>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</si>
  <si>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</si>
  <si>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</si>
  <si>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</si>
  <si>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</si>
  <si>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</si>
  <si>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</si>
  <si>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</si>
  <si>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</si>
  <si>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</si>
  <si>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</si>
  <si>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</si>
  <si>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</si>
  <si>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</si>
  <si>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</si>
  <si>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</si>
  <si>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</si>
  <si>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</si>
  <si>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</si>
  <si>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</si>
  <si>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</si>
  <si>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</si>
  <si>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</si>
  <si>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</si>
  <si>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</si>
  <si>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</si>
  <si>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</si>
  <si>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</si>
  <si>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</si>
  <si>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</si>
  <si>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</si>
  <si>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</si>
  <si>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</si>
  <si>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</si>
  <si>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</si>
  <si>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</si>
  <si>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</si>
  <si>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</si>
  <si>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</si>
  <si>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</si>
  <si>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</si>
  <si>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</si>
  <si>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</si>
  <si>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</si>
  <si>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</si>
  <si>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</si>
  <si>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</si>
  <si>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</si>
  <si>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</si>
  <si>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</si>
  <si>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</si>
  <si>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</si>
  <si>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</si>
  <si>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</si>
  <si>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</si>
  <si>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</si>
  <si>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</si>
  <si>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</si>
  <si>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</si>
  <si>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</si>
  <si>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</si>
  <si>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</si>
  <si>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</si>
  <si>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</si>
  <si>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</si>
  <si>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</si>
  <si>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</si>
  <si>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</si>
  <si>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</si>
  <si>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</si>
  <si>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</si>
  <si>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</si>
  <si>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</si>
  <si>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</si>
  <si>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</si>
  <si>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</si>
  <si>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</si>
  <si>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</si>
  <si>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</si>
  <si>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</si>
  <si>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</si>
  <si>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</si>
  <si>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</si>
  <si>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</si>
  <si>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</si>
  <si>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</si>
  <si>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</si>
  <si>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</si>
  <si>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</si>
  <si>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</si>
  <si>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</si>
  <si>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</si>
  <si>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</si>
  <si>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</si>
  <si>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</si>
  <si>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</si>
  <si>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</si>
  <si>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</si>
  <si>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</si>
  <si>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</si>
  <si>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</si>
  <si>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</si>
  <si>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</si>
  <si>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</si>
  <si>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</si>
  <si>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</si>
  <si>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</si>
  <si>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</si>
  <si>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</si>
  <si>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</si>
  <si>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</si>
  <si>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</si>
  <si>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</si>
  <si>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</si>
  <si>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</si>
  <si>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</si>
  <si>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</si>
  <si>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</si>
  <si>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</si>
  <si>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</si>
  <si>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</si>
  <si>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</si>
  <si>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</si>
  <si>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</si>
  <si>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</si>
  <si>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</si>
  <si>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</si>
  <si>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</si>
  <si>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</si>
  <si>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</si>
  <si>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</si>
  <si>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</si>
  <si>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</si>
  <si>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</si>
  <si>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</si>
  <si>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</si>
  <si>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</si>
  <si>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</si>
  <si>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</si>
  <si>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</si>
  <si>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</si>
  <si>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</si>
  <si>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</si>
  <si>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</si>
  <si>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</si>
  <si>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</si>
  <si>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</si>
  <si>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</si>
  <si>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</si>
  <si>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</si>
  <si>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</si>
  <si>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</si>
  <si>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</si>
  <si>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</si>
  <si>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</si>
  <si>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</si>
  <si>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</si>
  <si>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</si>
  <si>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</si>
  <si>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</si>
  <si>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</si>
  <si>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</si>
  <si>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</si>
  <si>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</si>
  <si>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</si>
  <si>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</si>
  <si>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</si>
  <si>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</si>
  <si>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</si>
  <si>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</si>
  <si>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</si>
  <si>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</si>
  <si>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</si>
  <si>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</si>
  <si>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</si>
  <si>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</si>
  <si>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</si>
  <si>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</si>
  <si>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</si>
  <si>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</si>
  <si>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</si>
  <si>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</si>
  <si>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</si>
  <si>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</si>
  <si>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</si>
  <si>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</si>
  <si>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</si>
  <si>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</si>
  <si>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</si>
  <si>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</si>
  <si>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</si>
  <si>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</si>
  <si>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</si>
  <si>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</si>
  <si>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</si>
  <si>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</si>
  <si>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</si>
  <si>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</si>
  <si>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</si>
  <si>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</si>
  <si>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</si>
  <si>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</si>
  <si>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</si>
  <si>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</si>
  <si>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</si>
  <si>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</si>
  <si>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</si>
  <si>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</si>
  <si>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</si>
  <si>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</si>
  <si>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</si>
  <si>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</si>
  <si>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</si>
  <si>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</si>
  <si>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</si>
  <si>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</si>
  <si>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</si>
  <si>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</si>
  <si>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</si>
  <si>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</si>
  <si>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</si>
  <si>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</si>
  <si>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</si>
  <si>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</si>
  <si>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</si>
  <si>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</si>
  <si>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</si>
  <si>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</si>
  <si>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</si>
  <si>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</si>
  <si>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</si>
  <si>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</si>
  <si>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</si>
  <si>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</si>
  <si>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</si>
  <si>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</si>
  <si>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</si>
  <si>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</si>
  <si>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</si>
  <si>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</si>
  <si>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</si>
  <si>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</si>
  <si>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</si>
  <si>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</si>
  <si>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</si>
  <si>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</si>
  <si>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</si>
  <si>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</si>
  <si>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</si>
  <si>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</si>
  <si>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</si>
  <si>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</si>
  <si>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</si>
  <si>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</si>
  <si>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</si>
  <si>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</si>
  <si>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</si>
  <si>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</si>
  <si>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</si>
  <si>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</si>
  <si>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</si>
  <si>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</si>
  <si>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</si>
  <si>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</si>
  <si>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</si>
  <si>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</si>
  <si>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</si>
  <si>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</si>
  <si>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</si>
  <si>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</si>
  <si>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</si>
  <si>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</si>
  <si>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</si>
  <si>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</si>
  <si>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</si>
  <si>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</si>
  <si>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</si>
  <si>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</si>
  <si>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</si>
  <si>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</si>
  <si>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</si>
  <si>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</si>
  <si>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</si>
  <si>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</si>
  <si>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</si>
  <si>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</si>
  <si>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</si>
  <si>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</si>
  <si>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</si>
  <si>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</si>
  <si>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</si>
  <si>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</si>
  <si>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</si>
  <si>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</si>
  <si>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</si>
  <si>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</si>
  <si>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</si>
  <si>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</si>
  <si>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</si>
  <si>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</si>
  <si>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</si>
  <si>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</si>
  <si>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</si>
  <si>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</si>
  <si>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</si>
  <si>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</si>
  <si>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</si>
  <si>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</si>
  <si>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</si>
  <si>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</si>
  <si>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</si>
  <si>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</si>
  <si>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</si>
  <si>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</si>
  <si>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</si>
  <si>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</si>
  <si>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</si>
  <si>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</si>
  <si>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</si>
  <si>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</si>
  <si>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</si>
  <si>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</si>
  <si>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</si>
  <si>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</si>
  <si>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</si>
  <si>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</si>
  <si>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</si>
  <si>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</si>
  <si>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</si>
  <si>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</si>
  <si>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</si>
  <si>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</si>
  <si>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</si>
  <si>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</si>
  <si>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</si>
  <si>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</si>
  <si>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</si>
  <si>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</si>
  <si>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</si>
  <si>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</si>
  <si>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</si>
  <si>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</si>
  <si>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</si>
  <si>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</si>
  <si>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</si>
  <si>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</si>
  <si>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</si>
  <si>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</si>
  <si>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</si>
  <si>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</si>
  <si>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</si>
  <si>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</si>
  <si>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</si>
  <si>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</si>
  <si>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</si>
  <si>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</si>
  <si>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</si>
  <si>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</si>
  <si>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</si>
  <si>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</si>
  <si>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</si>
  <si>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</si>
  <si>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</si>
  <si>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</si>
  <si>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</si>
  <si>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</si>
  <si>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</si>
  <si>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</si>
  <si>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</si>
  <si>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</si>
  <si>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</si>
  <si>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</si>
  <si>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</si>
  <si>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</si>
  <si>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</si>
  <si>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</si>
  <si>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</si>
  <si>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</si>
  <si>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</si>
  <si>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</si>
  <si>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</si>
  <si>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</si>
  <si>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</si>
  <si>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</si>
  <si>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</si>
  <si>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</si>
  <si>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</si>
  <si>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</si>
  <si>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</si>
  <si>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</si>
  <si>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</si>
  <si>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</si>
  <si>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</si>
  <si>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</si>
  <si>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</si>
  <si>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</si>
  <si>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</si>
  <si>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</si>
  <si>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</si>
  <si>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</si>
  <si>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</si>
  <si>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</si>
  <si>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</si>
  <si>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</si>
  <si>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</si>
  <si>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</si>
  <si>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</si>
  <si>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</si>
  <si>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</si>
  <si>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</si>
  <si>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</si>
  <si>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</si>
  <si>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</si>
  <si>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</si>
  <si>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</si>
  <si>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</si>
  <si>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</si>
  <si>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</si>
  <si>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</si>
  <si>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</si>
  <si>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</si>
  <si>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</si>
  <si>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</si>
  <si>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</si>
  <si>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</si>
  <si>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</si>
  <si>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</si>
  <si>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</si>
  <si>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</si>
  <si>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</si>
  <si>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</si>
  <si>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</si>
  <si>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</si>
  <si>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</si>
  <si>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</si>
  <si>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</si>
  <si>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</si>
  <si>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</si>
  <si>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</si>
  <si>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</si>
  <si>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</si>
  <si>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</si>
  <si>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</si>
  <si>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</si>
  <si>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</si>
  <si>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</si>
  <si>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</si>
  <si>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</si>
  <si>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</si>
  <si>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</si>
  <si>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</si>
  <si>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</si>
  <si>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</si>
  <si>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</si>
  <si>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</si>
  <si>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</si>
  <si>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</si>
  <si>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</si>
  <si>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</si>
  <si>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</si>
  <si>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</si>
  <si>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</si>
  <si>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</si>
  <si>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</si>
  <si>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</si>
  <si>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</si>
  <si>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</si>
  <si>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</si>
  <si>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</si>
  <si>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</si>
  <si>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</si>
  <si>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</si>
  <si>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</si>
  <si>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</si>
  <si>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</si>
  <si>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</si>
  <si>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</si>
  <si>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</si>
  <si>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</si>
  <si>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</si>
  <si>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</si>
  <si>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</si>
  <si>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</si>
  <si>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</si>
  <si>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</si>
  <si>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</si>
  <si>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</si>
  <si>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</si>
  <si>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</si>
  <si>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</si>
  <si>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</si>
  <si>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</si>
  <si>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</si>
  <si>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</si>
  <si>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</si>
  <si>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</si>
  <si>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</si>
  <si>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</si>
  <si>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</si>
  <si>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</si>
  <si>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</si>
  <si>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</si>
  <si>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</si>
  <si>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</si>
  <si>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</si>
  <si>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</si>
  <si>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</si>
  <si>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</si>
  <si>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</si>
  <si>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</si>
  <si>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</si>
  <si>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</si>
  <si>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</si>
  <si>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</si>
  <si>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</si>
  <si>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</si>
  <si>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</si>
  <si>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</si>
  <si>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</si>
  <si>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</si>
  <si>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</si>
  <si>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</si>
  <si>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</si>
  <si>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</si>
  <si>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</si>
  <si>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</si>
  <si>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</si>
  <si>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</si>
  <si>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</si>
  <si>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</si>
  <si>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</si>
  <si>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</si>
  <si>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</si>
  <si>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</si>
  <si>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</si>
  <si>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</si>
  <si>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</si>
  <si>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</si>
  <si>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</si>
  <si>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</si>
  <si>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</si>
  <si>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</si>
  <si>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</si>
  <si>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</si>
  <si>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</si>
  <si>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</si>
  <si>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</si>
  <si>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</si>
  <si>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</si>
  <si>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</si>
  <si>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</si>
  <si>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</si>
  <si>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</si>
  <si>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</si>
  <si>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</si>
  <si>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</si>
  <si>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</si>
  <si>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</si>
  <si>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</si>
  <si>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</si>
  <si>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</si>
  <si>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</si>
  <si>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</si>
  <si>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</si>
  <si>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</si>
  <si>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</si>
  <si>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</si>
  <si>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</si>
  <si>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</si>
  <si>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</si>
  <si>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</si>
  <si>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</si>
  <si>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</si>
  <si>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</si>
  <si>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</si>
  <si>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</si>
  <si>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</si>
  <si>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</si>
  <si>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</si>
  <si>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</si>
  <si>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</si>
  <si>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</si>
  <si>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</si>
  <si>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</si>
  <si>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</si>
  <si>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</si>
  <si>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</si>
  <si>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</si>
  <si>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</si>
  <si>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</si>
  <si>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</si>
  <si>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</si>
  <si>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</si>
  <si>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</si>
  <si>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</si>
  <si>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</si>
  <si>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</si>
  <si>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</si>
  <si>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</si>
  <si>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</si>
  <si>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</si>
  <si>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</si>
  <si>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</si>
  <si>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</si>
  <si>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</si>
  <si>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</si>
  <si>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</si>
  <si>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</si>
  <si>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</si>
  <si>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</si>
  <si>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</si>
  <si>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</si>
  <si>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</si>
  <si>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</si>
  <si>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</si>
  <si>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</si>
  <si>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</si>
  <si>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</si>
  <si>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</si>
  <si>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</si>
  <si>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</si>
  <si>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</si>
  <si>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</si>
  <si>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</si>
  <si>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</si>
  <si>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</si>
  <si>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</si>
  <si>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</si>
  <si>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</si>
  <si>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</si>
  <si>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</si>
  <si>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</si>
  <si>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</si>
  <si>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</si>
  <si>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</si>
  <si>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</si>
  <si>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</si>
  <si>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</si>
  <si>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</si>
  <si>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</si>
  <si>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</si>
  <si>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</si>
  <si>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</si>
  <si>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</si>
  <si>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</si>
  <si>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</si>
  <si>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</si>
  <si>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</si>
  <si>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</si>
  <si>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</si>
  <si>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</si>
  <si>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</si>
  <si>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</si>
  <si>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</si>
  <si>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</si>
  <si>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</si>
  <si>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</si>
  <si>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</si>
  <si>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</si>
  <si>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</si>
  <si>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</si>
  <si>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</si>
  <si>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</si>
  <si>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</si>
  <si>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</si>
  <si>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</si>
  <si>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</si>
  <si>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</si>
  <si>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</si>
  <si>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</si>
  <si>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</si>
  <si>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</si>
  <si>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</si>
  <si>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</si>
  <si>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</si>
  <si>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</si>
  <si>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</si>
  <si>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</si>
  <si>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</si>
  <si>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</si>
  <si>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</si>
  <si>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</si>
  <si>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</si>
  <si>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</si>
  <si>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</si>
  <si>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</si>
  <si>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</si>
  <si>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</si>
  <si>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</si>
  <si>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</si>
  <si>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</si>
  <si>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</si>
  <si>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</si>
  <si>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</si>
  <si>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</si>
  <si>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</si>
  <si>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</si>
  <si>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</si>
  <si>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</si>
  <si>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</si>
  <si>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</si>
  <si>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</si>
  <si>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</si>
  <si>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</si>
  <si>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</si>
  <si>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</si>
  <si>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</si>
  <si>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</si>
  <si>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</si>
  <si>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</si>
  <si>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</si>
  <si>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</si>
  <si>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</si>
  <si>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</si>
  <si>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</si>
  <si>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</si>
  <si>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</si>
  <si>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</si>
  <si>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</si>
  <si>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</si>
  <si>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</si>
  <si>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</si>
  <si>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</si>
  <si>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</si>
  <si>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</si>
  <si>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</si>
  <si>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</si>
  <si>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</si>
  <si>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</si>
  <si>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</si>
  <si>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</si>
  <si>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</si>
  <si>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</si>
  <si>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</si>
  <si>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</si>
  <si>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</si>
  <si>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</si>
  <si>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</si>
  <si>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</si>
  <si>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</si>
  <si>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</si>
  <si>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</si>
  <si>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</si>
  <si>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</si>
  <si>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</si>
  <si>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</si>
  <si>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</si>
  <si>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</si>
  <si>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</si>
  <si>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</si>
  <si>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</si>
  <si>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</si>
  <si>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</si>
  <si>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</si>
  <si>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</si>
  <si>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</si>
  <si>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</si>
  <si>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</si>
  <si>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</si>
  <si>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</si>
  <si>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</si>
  <si>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</si>
  <si>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</si>
  <si>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</si>
  <si>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</si>
  <si>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</si>
  <si>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</si>
  <si>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</si>
  <si>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</si>
  <si>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</si>
  <si>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</si>
  <si>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</si>
  <si>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</si>
  <si>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</si>
  <si>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</si>
  <si>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</si>
  <si>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</si>
  <si>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</si>
  <si>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</si>
  <si>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</si>
  <si>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</si>
  <si>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</si>
  <si>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</si>
  <si>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</si>
  <si>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</si>
  <si>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</si>
  <si>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</si>
  <si>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</si>
  <si>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</si>
  <si>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</si>
  <si>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</si>
  <si>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</si>
  <si>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</si>
  <si>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</si>
  <si>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</si>
  <si>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</si>
  <si>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</si>
  <si>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</si>
  <si>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</si>
  <si>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</si>
  <si>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</si>
  <si>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</si>
  <si>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</si>
  <si>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</si>
  <si>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</si>
  <si>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</si>
  <si>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</si>
  <si>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</si>
  <si>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</si>
  <si>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</si>
  <si>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</si>
  <si>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</si>
  <si>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</si>
  <si>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</si>
  <si>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</si>
  <si>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</si>
  <si>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</si>
  <si>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</si>
  <si>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</si>
  <si>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</si>
  <si>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</si>
  <si>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</si>
  <si>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</si>
  <si>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</si>
  <si>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</si>
  <si>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</si>
  <si>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</si>
  <si>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</si>
  <si>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</si>
  <si>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</si>
  <si>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</si>
  <si>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</si>
  <si>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</si>
  <si>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</si>
  <si>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</si>
  <si>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</si>
  <si>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</si>
  <si>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</si>
  <si>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</si>
  <si>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</si>
  <si>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</si>
  <si>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</si>
  <si>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</si>
  <si>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</si>
  <si>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</si>
  <si>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</si>
  <si>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</si>
  <si>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</si>
  <si>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</si>
  <si>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</si>
  <si>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</si>
  <si>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</si>
  <si>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</si>
  <si>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</si>
  <si>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</si>
  <si>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</si>
  <si>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</si>
  <si>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</si>
  <si>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</si>
  <si>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</si>
  <si>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</si>
  <si>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</si>
  <si>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</si>
  <si>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</si>
  <si>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</si>
  <si>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</si>
  <si>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</si>
  <si>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</si>
  <si>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</si>
  <si>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</si>
  <si>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</si>
  <si>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</si>
  <si>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</si>
  <si>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</si>
  <si>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</si>
  <si>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</si>
  <si>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</si>
  <si>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</si>
  <si>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</si>
  <si>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</si>
  <si>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</si>
  <si>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</si>
  <si>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</si>
  <si>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</si>
  <si>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</si>
  <si>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</si>
  <si>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</si>
  <si>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</si>
  <si>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</si>
  <si>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</si>
  <si>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</si>
  <si>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</si>
  <si>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</si>
  <si>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</si>
  <si>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</si>
  <si>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</si>
  <si>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</si>
  <si>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</si>
  <si>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</si>
  <si>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</si>
  <si>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</si>
  <si>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</si>
  <si>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</si>
  <si>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</si>
  <si>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</si>
  <si>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</si>
  <si>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</si>
  <si>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</si>
  <si>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</si>
  <si>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</si>
  <si>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</si>
  <si>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</si>
  <si>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</si>
  <si>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</si>
  <si>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</si>
  <si>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</si>
  <si>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</si>
  <si>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</si>
  <si>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</si>
  <si>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</si>
  <si>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</si>
  <si>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</si>
  <si>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</si>
  <si>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</si>
  <si>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</si>
  <si>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</si>
  <si>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</si>
  <si>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</si>
  <si>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</si>
  <si>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</si>
  <si>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</si>
  <si>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</si>
  <si>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</si>
  <si>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</si>
  <si>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</si>
  <si>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</si>
  <si>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</si>
  <si>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</si>
  <si>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</si>
  <si>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</si>
  <si>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</si>
  <si>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</si>
  <si>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</si>
  <si>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</si>
  <si>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</si>
  <si>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</si>
  <si>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</si>
  <si>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</si>
  <si>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</si>
  <si>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</si>
  <si>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</si>
  <si>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</si>
  <si>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</si>
  <si>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</si>
  <si>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</si>
  <si>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</si>
  <si>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</si>
  <si>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</si>
  <si>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</si>
  <si>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</si>
  <si>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</si>
  <si>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</si>
  <si>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</si>
  <si>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</si>
  <si>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</si>
  <si>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</si>
  <si>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</si>
  <si>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</si>
  <si>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</si>
  <si>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</si>
  <si>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</si>
  <si>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</si>
  <si>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</si>
  <si>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</si>
  <si>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</si>
  <si>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</si>
  <si>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</si>
  <si>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</si>
  <si>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</si>
  <si>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</si>
  <si>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</si>
  <si>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</si>
  <si>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</si>
  <si>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</si>
  <si>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</si>
  <si>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</si>
  <si>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</si>
  <si>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</si>
  <si>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</si>
  <si>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</si>
  <si>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</si>
  <si>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</si>
  <si>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</si>
  <si>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</si>
  <si>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</si>
  <si>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</si>
  <si>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</si>
  <si>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</si>
  <si>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</si>
  <si>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</si>
  <si>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</si>
  <si>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</si>
  <si>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</si>
  <si>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</si>
  <si>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</si>
  <si>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</si>
  <si>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</si>
  <si>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</si>
  <si>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</si>
  <si>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</si>
  <si>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</si>
  <si>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</si>
  <si>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</si>
  <si>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</si>
  <si>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</si>
  <si>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</si>
  <si>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</si>
  <si>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</si>
  <si>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</si>
  <si>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</si>
  <si>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</si>
  <si>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</si>
  <si>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</si>
  <si>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</si>
  <si>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</si>
  <si>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</si>
  <si>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</si>
  <si>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</si>
  <si>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</si>
  <si>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</si>
  <si>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</si>
  <si>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</si>
  <si>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</si>
  <si>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</si>
  <si>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</si>
  <si>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</si>
  <si>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</si>
  <si>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</si>
  <si>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</si>
  <si>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</si>
  <si>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</si>
  <si>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</si>
  <si>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</si>
  <si>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</si>
  <si>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</si>
  <si>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</si>
  <si>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</si>
  <si>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</si>
  <si>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</si>
  <si>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</si>
  <si>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</si>
  <si>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</si>
  <si>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</si>
  <si>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</si>
  <si>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</si>
  <si>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</si>
  <si>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</si>
  <si>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</si>
  <si>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</si>
  <si>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</si>
  <si>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</si>
  <si>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</si>
  <si>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</si>
  <si>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</si>
  <si>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</si>
  <si>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</si>
  <si>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</si>
  <si>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</si>
  <si>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</si>
  <si>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</si>
  <si>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</si>
  <si>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</si>
  <si>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</si>
  <si>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</si>
  <si>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</si>
  <si>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</si>
  <si>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</si>
  <si>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</si>
  <si>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</si>
  <si>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</si>
  <si>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</si>
  <si>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</si>
  <si>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</si>
  <si>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</si>
  <si>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</si>
  <si>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</si>
  <si>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</si>
  <si>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</si>
  <si>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</si>
  <si>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</si>
  <si>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</si>
  <si>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</si>
  <si>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</si>
  <si>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</si>
  <si>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</si>
  <si>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</si>
  <si>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</si>
  <si>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</si>
  <si>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</si>
  <si>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</si>
  <si>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</si>
  <si>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</si>
  <si>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</si>
  <si>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</si>
  <si>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</si>
  <si>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</si>
  <si>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</si>
  <si>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</si>
  <si>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</si>
  <si>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</si>
  <si>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</si>
  <si>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</si>
  <si>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</si>
  <si>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</si>
  <si>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</si>
  <si>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</si>
  <si>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</si>
  <si>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</si>
  <si>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</si>
  <si>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</si>
  <si>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</si>
  <si>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</si>
  <si>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</si>
  <si>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</si>
  <si>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</si>
  <si>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</si>
  <si>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</si>
  <si>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</si>
  <si>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</si>
  <si>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</si>
  <si>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</si>
  <si>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</si>
  <si>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</si>
  <si>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</si>
  <si>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</si>
  <si>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</si>
  <si>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</si>
  <si>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</si>
  <si>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</si>
  <si>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</si>
  <si>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</si>
  <si>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</si>
  <si>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</si>
  <si>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</si>
  <si>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</si>
  <si>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</si>
  <si>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</si>
  <si>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</si>
  <si>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</si>
  <si>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</si>
  <si>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</si>
  <si>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</si>
  <si>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</si>
  <si>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</si>
  <si>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</si>
  <si>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</si>
  <si>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</si>
  <si>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</si>
  <si>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</si>
  <si>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</si>
  <si>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</si>
  <si>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</si>
  <si>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</si>
  <si>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</si>
  <si>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</si>
  <si>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</si>
  <si>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</si>
  <si>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</si>
  <si>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</si>
  <si>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</si>
  <si>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</si>
  <si>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</si>
  <si>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</si>
  <si>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</si>
  <si>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</si>
  <si>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</si>
  <si>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</si>
  <si>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</si>
  <si>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</si>
  <si>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</si>
  <si>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</si>
  <si>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</si>
  <si>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</si>
  <si>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</si>
  <si>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</si>
  <si>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</si>
  <si>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</si>
  <si>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</si>
  <si>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</si>
  <si>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</si>
  <si>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</si>
  <si>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</si>
  <si>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</si>
  <si>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</si>
  <si>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</si>
  <si>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</si>
  <si>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</si>
  <si>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</si>
  <si>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</si>
  <si>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</si>
  <si>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</si>
  <si>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</si>
  <si>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</si>
  <si>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</si>
  <si>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</si>
  <si>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</si>
  <si>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</si>
  <si>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</si>
  <si>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</si>
  <si>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</si>
  <si>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</si>
  <si>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</si>
  <si>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</si>
  <si>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</si>
  <si>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</si>
  <si>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</si>
  <si>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</si>
  <si>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</si>
  <si>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</si>
  <si>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</si>
  <si>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</si>
  <si>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</si>
  <si>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</si>
  <si>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</si>
  <si>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</si>
  <si>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</si>
  <si>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</si>
  <si>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</si>
  <si>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</si>
  <si>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</si>
  <si>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</si>
  <si>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</si>
  <si>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</si>
  <si>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</si>
  <si>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</si>
  <si>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</si>
  <si>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</si>
  <si>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</si>
  <si>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</si>
  <si>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</si>
  <si>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</si>
  <si>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</si>
  <si>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</si>
  <si>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</si>
  <si>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</si>
  <si>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</si>
  <si>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</si>
  <si>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</si>
  <si>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</si>
  <si>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</si>
  <si>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</si>
  <si>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</si>
  <si>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</si>
  <si>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</si>
  <si>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</si>
  <si>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</si>
  <si>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</si>
  <si>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</si>
  <si>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</si>
  <si>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</si>
  <si>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</si>
  <si>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</si>
  <si>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</si>
  <si>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</si>
  <si>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</si>
  <si>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</si>
  <si>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</si>
  <si>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</si>
  <si>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</si>
  <si>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</si>
  <si>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</si>
  <si>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</si>
  <si>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</si>
  <si>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</si>
  <si>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</si>
  <si>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</si>
  <si>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</si>
  <si>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</si>
  <si>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</si>
  <si>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</si>
  <si>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</si>
  <si>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</si>
  <si>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</si>
  <si>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</si>
  <si>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</si>
  <si>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</si>
  <si>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</si>
  <si>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</si>
  <si>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</si>
  <si>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</si>
  <si>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</si>
  <si>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</si>
  <si>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</si>
  <si>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</si>
  <si>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</si>
  <si>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</si>
  <si>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</si>
  <si>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</si>
  <si>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</si>
  <si>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</si>
  <si>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</si>
  <si>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</si>
  <si>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</si>
  <si>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</si>
  <si>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</si>
  <si>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</si>
  <si>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</si>
  <si>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</si>
  <si>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</si>
  <si>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</si>
  <si>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</si>
  <si>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</si>
  <si>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</si>
  <si>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</si>
  <si>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</si>
  <si>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</si>
  <si>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</si>
  <si>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</si>
  <si>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</si>
  <si>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</si>
  <si>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</si>
  <si>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</si>
  <si>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</si>
  <si>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</si>
  <si>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</si>
  <si>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</si>
  <si>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</si>
  <si>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</si>
  <si>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</si>
  <si>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</si>
  <si>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</si>
  <si>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</si>
  <si>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</si>
  <si>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</si>
  <si>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</si>
  <si>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</si>
  <si>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</si>
  <si>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</si>
  <si>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</si>
  <si>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</si>
  <si>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</si>
  <si>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</si>
  <si>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</si>
  <si>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</si>
  <si>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</si>
  <si>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</si>
  <si>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</si>
  <si>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</si>
  <si>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</si>
  <si>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</si>
  <si>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</si>
  <si>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</si>
  <si>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</si>
  <si>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</si>
  <si>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</si>
  <si>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</si>
  <si>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</si>
  <si>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</si>
  <si>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</si>
  <si>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</si>
  <si>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</si>
  <si>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</si>
  <si>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</si>
  <si>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</si>
  <si>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</si>
  <si>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</si>
  <si>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</si>
  <si>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</si>
  <si>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</si>
  <si>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</si>
  <si>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</si>
  <si>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</si>
  <si>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</si>
  <si>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</si>
  <si>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</si>
  <si>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</si>
  <si>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</si>
  <si>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</si>
  <si>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</si>
  <si>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</si>
  <si>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</si>
  <si>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</si>
  <si>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</si>
  <si>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</si>
  <si>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</si>
  <si>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</si>
  <si>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</si>
  <si>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</si>
  <si>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</si>
  <si>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</si>
  <si>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</si>
  <si>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</si>
  <si>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</si>
  <si>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</si>
  <si>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</si>
  <si>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</si>
  <si>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</si>
  <si>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</si>
  <si>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</si>
  <si>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</si>
  <si>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</si>
  <si>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</si>
  <si>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</si>
  <si>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</si>
  <si>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</si>
  <si>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</si>
  <si>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</si>
  <si>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</si>
  <si>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</si>
  <si>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</si>
  <si>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</si>
  <si>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</si>
  <si>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</si>
  <si>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</si>
  <si>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</si>
  <si>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</si>
  <si>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</si>
  <si>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</si>
  <si>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</si>
  <si>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</si>
  <si>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</si>
  <si>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</si>
  <si>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</si>
  <si>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</si>
  <si>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</si>
  <si>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</si>
  <si>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</si>
  <si>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</si>
  <si>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</si>
  <si>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</si>
  <si>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</si>
  <si>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</si>
  <si>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</si>
  <si>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</si>
  <si>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</si>
  <si>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</si>
  <si>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</si>
  <si>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</si>
  <si>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</si>
  <si>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</si>
  <si>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</si>
  <si>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</si>
  <si>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</si>
  <si>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</si>
  <si>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</si>
  <si>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</si>
  <si>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</si>
  <si>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</si>
  <si>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</si>
  <si>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</si>
  <si>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</si>
  <si>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</si>
  <si>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</si>
  <si>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</si>
  <si>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</si>
  <si>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</si>
  <si>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</si>
  <si>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</si>
  <si>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</si>
  <si>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</si>
  <si>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</si>
  <si>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</si>
  <si>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</si>
  <si>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</si>
  <si>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</si>
  <si>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</si>
  <si>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</si>
  <si>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</si>
  <si>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</si>
  <si>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</si>
  <si>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</si>
  <si>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</si>
  <si>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</si>
  <si>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</si>
  <si>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</si>
  <si>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</si>
  <si>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</si>
  <si>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</si>
  <si>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</si>
  <si>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</si>
  <si>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</si>
  <si>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</si>
  <si>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</si>
  <si>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</si>
  <si>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</si>
  <si>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</si>
  <si>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</si>
  <si>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</si>
  <si>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</si>
  <si>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</si>
  <si>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</si>
  <si>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</si>
  <si>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</si>
  <si>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</si>
  <si>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</si>
  <si>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</si>
  <si>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</si>
  <si>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</si>
  <si>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</si>
  <si>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</si>
  <si>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</si>
  <si>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</si>
  <si>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</si>
  <si>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</si>
  <si>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</si>
  <si>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</si>
  <si>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</si>
  <si>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</si>
  <si>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</si>
  <si>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</si>
  <si>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</si>
  <si>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</si>
  <si>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</si>
  <si>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</si>
  <si>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</si>
  <si>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</si>
  <si>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</si>
  <si>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</si>
  <si>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</si>
  <si>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</si>
  <si>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</si>
  <si>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</si>
  <si>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</si>
  <si>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</si>
  <si>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</si>
  <si>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</si>
  <si>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</si>
  <si>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</si>
  <si>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</si>
  <si>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</si>
  <si>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</si>
  <si>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</si>
  <si>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</si>
  <si>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</si>
  <si>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</si>
  <si>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</si>
  <si>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</si>
  <si>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</si>
  <si>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</si>
  <si>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</si>
  <si>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</si>
  <si>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</si>
  <si>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</si>
  <si>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</si>
  <si>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</si>
  <si>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</si>
  <si>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</si>
  <si>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</si>
  <si>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</si>
  <si>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</si>
  <si>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</si>
  <si>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</si>
  <si>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</si>
  <si>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</si>
  <si>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</si>
  <si>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</si>
  <si>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</si>
  <si>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</si>
  <si>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</si>
  <si>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</si>
  <si>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</si>
  <si>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</si>
  <si>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</si>
  <si>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</si>
  <si>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</si>
  <si>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</si>
  <si>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</si>
  <si>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</si>
  <si>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</si>
  <si>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</si>
  <si>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</si>
  <si>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</si>
  <si>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</si>
  <si>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</si>
  <si>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</si>
  <si>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</si>
  <si>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</si>
  <si>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</si>
  <si>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</si>
  <si>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</si>
  <si>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</si>
  <si>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</si>
  <si>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</si>
  <si>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</si>
  <si>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</si>
  <si>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</si>
  <si>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</si>
  <si>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</si>
  <si>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</si>
  <si>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</si>
  <si>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</si>
  <si>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</si>
  <si>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</si>
  <si>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</si>
  <si>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</si>
  <si>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</si>
  <si>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</si>
  <si>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</si>
  <si>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</si>
  <si>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</si>
  <si>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</si>
  <si>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</si>
  <si>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</si>
  <si>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</si>
  <si>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</si>
  <si>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</si>
  <si>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</si>
  <si>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</si>
  <si>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</si>
  <si>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</si>
  <si>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</si>
  <si>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</si>
  <si>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</si>
  <si>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</si>
  <si>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</si>
  <si>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</si>
  <si>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</si>
  <si>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</si>
  <si>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</si>
  <si>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</si>
  <si>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</si>
  <si>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</si>
  <si>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</si>
  <si>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</si>
  <si>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</si>
  <si>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</si>
  <si>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</si>
  <si>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</si>
  <si>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</si>
  <si>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</si>
  <si>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</si>
  <si>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</si>
  <si>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</si>
  <si>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</si>
  <si>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</si>
  <si>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</si>
  <si>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</si>
  <si>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</si>
  <si>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</si>
  <si>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</si>
  <si>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</si>
  <si>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</si>
  <si>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</si>
  <si>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</si>
  <si>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</si>
  <si>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</si>
  <si>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</si>
  <si>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</si>
  <si>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</si>
  <si>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</si>
  <si>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</si>
  <si>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</si>
  <si>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</si>
  <si>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</si>
  <si>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</si>
  <si>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</si>
  <si>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</si>
  <si>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</si>
  <si>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</si>
  <si>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</si>
  <si>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</si>
  <si>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</si>
  <si>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</si>
  <si>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</si>
  <si>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</si>
  <si>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</si>
  <si>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</si>
  <si>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</si>
  <si>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</si>
  <si>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</si>
  <si>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</si>
  <si>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</si>
  <si>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</si>
  <si>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</si>
  <si>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</si>
  <si>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</si>
  <si>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</si>
  <si>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</si>
  <si>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</si>
  <si>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</si>
  <si>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</si>
  <si>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</si>
  <si>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</si>
  <si>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</si>
  <si>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</si>
  <si>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</si>
  <si>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</si>
  <si>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</si>
  <si>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</si>
  <si>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</si>
  <si>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</si>
  <si>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</si>
  <si>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</si>
  <si>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</si>
  <si>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</si>
  <si>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</si>
  <si>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</si>
  <si>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</si>
  <si>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</si>
  <si>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</si>
  <si>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</si>
  <si>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</si>
  <si>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</si>
  <si>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</si>
  <si>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</si>
  <si>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</si>
  <si>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</si>
  <si>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</si>
  <si>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</si>
  <si>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</si>
  <si>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</si>
  <si>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</si>
  <si>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</si>
  <si>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</si>
  <si>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</si>
  <si>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</si>
  <si>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</si>
  <si>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</si>
  <si>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</si>
  <si>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</si>
  <si>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</si>
  <si>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</si>
  <si>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</si>
  <si>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</si>
  <si>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</si>
  <si>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</si>
  <si>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</si>
  <si>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</si>
  <si>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</si>
  <si>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</si>
  <si>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</si>
  <si>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B62011080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</si>
  <si>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</si>
  <si>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</si>
  <si>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</si>
  <si>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</si>
  <si>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</si>
  <si>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</si>
  <si>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</si>
  <si>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</si>
  <si>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</si>
  <si>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</si>
  <si>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</si>
  <si>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</si>
  <si>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</si>
  <si>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</si>
  <si>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</si>
  <si>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</si>
  <si>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</si>
  <si>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</si>
  <si>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</si>
  <si>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</si>
  <si>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</si>
  <si>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</si>
  <si>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</si>
  <si>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</si>
  <si>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</si>
  <si>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</si>
  <si>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</si>
  <si>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</si>
  <si>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</si>
  <si>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</si>
  <si>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</si>
  <si>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</si>
  <si>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</si>
  <si>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</si>
  <si>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</si>
  <si>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</si>
  <si>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</si>
  <si>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</si>
  <si>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</si>
  <si>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</si>
  <si>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</si>
  <si>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</si>
  <si>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</si>
  <si>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</si>
  <si>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</si>
  <si>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</si>
  <si>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</si>
  <si>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</si>
  <si>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</si>
  <si>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</si>
  <si>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</si>
  <si>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</si>
  <si>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</si>
  <si>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</si>
  <si>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</si>
  <si>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</si>
  <si>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</si>
  <si>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</si>
  <si>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</si>
  <si>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</si>
  <si>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</si>
  <si>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</si>
  <si>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</si>
  <si>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</si>
  <si>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</si>
  <si>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</si>
  <si>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</si>
  <si>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</si>
  <si>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</si>
  <si>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</si>
  <si>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</si>
  <si>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</si>
  <si>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</si>
  <si>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</si>
  <si>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</si>
  <si>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</si>
  <si>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</si>
  <si>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</si>
  <si>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</si>
  <si>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</si>
  <si>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</si>
  <si>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</si>
  <si>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</si>
  <si>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</si>
  <si>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</si>
  <si>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</si>
  <si>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</si>
  <si>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</si>
  <si>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</si>
  <si>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</si>
  <si>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</si>
  <si>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</si>
  <si>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</si>
  <si>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</si>
  <si>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</si>
  <si>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</si>
  <si>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</si>
  <si>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</si>
  <si>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</si>
  <si>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</si>
  <si>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</si>
  <si>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</si>
  <si>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</si>
  <si>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</si>
  <si>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</si>
  <si>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</si>
  <si>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</si>
  <si>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</si>
  <si>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</si>
  <si>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</si>
  <si>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</si>
  <si>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</si>
  <si>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</si>
  <si>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</si>
  <si>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</si>
  <si>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</si>
  <si>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</si>
  <si>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</si>
  <si>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</si>
  <si>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</si>
  <si>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</si>
  <si>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</si>
  <si>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</si>
  <si>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</si>
  <si>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</si>
  <si>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</si>
  <si>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</si>
  <si>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</si>
  <si>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</si>
  <si>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</si>
  <si>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</si>
  <si>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</si>
  <si>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</si>
  <si>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</si>
  <si>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</si>
  <si>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</si>
  <si>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</si>
  <si>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</si>
  <si>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</si>
  <si>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</si>
  <si>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</si>
  <si>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</si>
  <si>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</si>
  <si>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</si>
  <si>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</si>
  <si>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</si>
  <si>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</si>
  <si>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</si>
  <si>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</si>
  <si>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</si>
  <si>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</si>
  <si>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</si>
  <si>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</si>
  <si>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</si>
  <si>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</si>
  <si>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</si>
  <si>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</si>
  <si>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</si>
  <si>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</si>
  <si>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</si>
  <si>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</si>
  <si>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</si>
  <si>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</si>
  <si>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</si>
  <si>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</si>
  <si>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</si>
  <si>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</si>
  <si>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</si>
  <si>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</si>
  <si>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</si>
  <si>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</si>
  <si>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</si>
  <si>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</si>
  <si>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</si>
  <si>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</si>
  <si>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</si>
  <si>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</si>
  <si>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</si>
  <si>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</si>
  <si>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</si>
  <si>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</si>
  <si>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</si>
  <si>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</si>
  <si>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</si>
  <si>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</si>
  <si>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</si>
  <si>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</si>
  <si>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</si>
  <si>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</si>
  <si>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</si>
  <si>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</si>
  <si>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</si>
  <si>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</si>
  <si>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</si>
  <si>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</si>
  <si>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</si>
  <si>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</si>
  <si>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</si>
  <si>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</si>
  <si>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</si>
  <si>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</si>
  <si>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</si>
  <si>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</si>
  <si>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</si>
  <si>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</si>
  <si>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</si>
  <si>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</si>
  <si>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</si>
  <si>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</si>
  <si>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</si>
  <si>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</si>
  <si>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</si>
  <si>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</si>
  <si>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</si>
  <si>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</si>
  <si>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</si>
  <si>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</si>
  <si>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</si>
  <si>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</si>
  <si>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</si>
  <si>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</si>
  <si>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</si>
  <si>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</si>
  <si>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</si>
  <si>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</si>
  <si>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</si>
  <si>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</si>
  <si>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</si>
  <si>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</si>
  <si>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</si>
  <si>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</si>
  <si>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</si>
  <si>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</si>
  <si>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</si>
  <si>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</si>
  <si>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</si>
  <si>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</si>
  <si>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</si>
  <si>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</si>
  <si>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</si>
  <si>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</si>
  <si>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</si>
  <si>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</si>
  <si>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</si>
  <si>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</si>
  <si>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</si>
  <si>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</si>
  <si>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</si>
  <si>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</si>
  <si>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</si>
  <si>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</si>
  <si>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</si>
  <si>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</si>
  <si>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</si>
  <si>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</si>
  <si>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</si>
  <si>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</si>
  <si>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</si>
  <si>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</si>
  <si>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</si>
  <si>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</si>
  <si>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</si>
  <si>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</si>
  <si>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</si>
  <si>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</si>
  <si>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</si>
  <si>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</si>
  <si>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</si>
  <si>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</si>
  <si>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</si>
  <si>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</si>
  <si>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</si>
  <si>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</si>
  <si>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</si>
  <si>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</si>
  <si>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</si>
  <si>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</si>
  <si>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</si>
  <si>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</si>
  <si>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</si>
  <si>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</si>
  <si>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</si>
  <si>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</si>
  <si>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</si>
  <si>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</si>
  <si>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</si>
  <si>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</si>
  <si>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</si>
  <si>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</si>
  <si>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</si>
  <si>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</si>
  <si>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</si>
  <si>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</si>
  <si>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</si>
  <si>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</si>
  <si>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</si>
  <si>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</si>
  <si>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</si>
  <si>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</si>
  <si>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</si>
  <si>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</si>
  <si>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</si>
  <si>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</si>
  <si>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</si>
  <si>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</si>
  <si>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</si>
  <si>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</si>
  <si>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</si>
  <si>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</si>
  <si>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</si>
  <si>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</si>
  <si>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</si>
  <si>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</si>
  <si>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</si>
  <si>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</si>
  <si>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</si>
  <si>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</si>
  <si>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</si>
  <si>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</si>
  <si>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</si>
  <si>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</si>
  <si>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</si>
  <si>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</si>
  <si>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</si>
  <si>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</si>
  <si>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</si>
  <si>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</si>
  <si>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</si>
  <si>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</si>
  <si>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</si>
  <si>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</si>
  <si>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</si>
  <si>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</si>
  <si>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</si>
  <si>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</si>
  <si>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</si>
  <si>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</si>
  <si>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</si>
  <si>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</si>
  <si>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</si>
  <si>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</si>
  <si>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</si>
  <si>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</si>
  <si>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</si>
  <si>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</si>
  <si>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</si>
  <si>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</si>
  <si>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</si>
  <si>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</si>
  <si>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</si>
  <si>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</si>
  <si>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</si>
  <si>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</si>
  <si>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</si>
  <si>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</si>
  <si>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</si>
  <si>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</si>
  <si>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</si>
  <si>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</si>
  <si>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</si>
  <si>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</si>
  <si>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</si>
  <si>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</si>
  <si>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</si>
  <si>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</si>
  <si>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</si>
  <si>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</si>
  <si>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</si>
  <si>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</si>
  <si>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</si>
  <si>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</si>
  <si>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</si>
  <si>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</si>
  <si>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</si>
  <si>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</si>
  <si>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</si>
  <si>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</si>
  <si>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</si>
  <si>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</si>
  <si>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</si>
  <si>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</si>
  <si>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</si>
  <si>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</si>
  <si>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</si>
  <si>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</si>
  <si>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</si>
  <si>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</si>
  <si>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</si>
  <si>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</si>
  <si>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</si>
  <si>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</si>
  <si>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</si>
  <si>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</si>
  <si>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</si>
  <si>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</si>
  <si>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</si>
  <si>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</si>
  <si>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</si>
  <si>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</si>
  <si>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</si>
  <si>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</si>
  <si>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</si>
  <si>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</si>
  <si>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</si>
  <si>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</si>
  <si>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</si>
  <si>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</si>
  <si>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</si>
  <si>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</si>
  <si>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</si>
  <si>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</si>
  <si>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</si>
  <si>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</si>
  <si>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</si>
  <si>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</si>
  <si>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</si>
  <si>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</si>
  <si>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</si>
  <si>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</si>
  <si>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</si>
  <si>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</si>
  <si>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</si>
  <si>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</si>
  <si>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</si>
  <si>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</si>
  <si>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</si>
  <si>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</si>
  <si>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</si>
  <si>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</si>
  <si>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</si>
  <si>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</si>
  <si>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</si>
  <si>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</si>
  <si>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</si>
  <si>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</si>
  <si>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</si>
  <si>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</si>
  <si>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</si>
  <si>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</si>
  <si>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</si>
  <si>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</si>
  <si>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</si>
  <si>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</si>
  <si>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</si>
  <si>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</si>
  <si>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</si>
  <si>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</si>
  <si>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</si>
  <si>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</si>
  <si>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</si>
  <si>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</si>
  <si>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</si>
  <si>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</si>
  <si>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</si>
  <si>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</si>
  <si>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</si>
  <si>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</si>
  <si>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</si>
  <si>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</si>
  <si>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</si>
  <si>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</si>
  <si>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</si>
  <si>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</si>
  <si>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</si>
  <si>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</si>
  <si>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</si>
  <si>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</si>
  <si>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</si>
  <si>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</si>
  <si>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</si>
  <si>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</si>
  <si>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</si>
  <si>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</si>
  <si>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</si>
  <si>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</si>
  <si>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</si>
  <si>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</si>
  <si>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</si>
  <si>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</si>
  <si>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</si>
  <si>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</si>
  <si>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</si>
  <si>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</si>
  <si>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</si>
  <si>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</si>
  <si>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</si>
  <si>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</si>
  <si>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</si>
  <si>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</si>
  <si>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</si>
  <si>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</si>
  <si>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</si>
  <si>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</si>
  <si>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</si>
  <si>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</si>
  <si>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</si>
  <si>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</si>
  <si>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</si>
  <si>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</si>
  <si>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</si>
  <si>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</si>
  <si>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</si>
  <si>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</si>
  <si>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</si>
  <si>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</si>
  <si>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</si>
  <si>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</si>
  <si>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</si>
  <si>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</si>
  <si>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</si>
  <si>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</si>
  <si>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</si>
  <si>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</si>
  <si>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</si>
  <si>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</si>
  <si>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</si>
  <si>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</si>
  <si>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</si>
  <si>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</si>
  <si>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</si>
  <si>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</si>
  <si>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</si>
  <si>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</si>
  <si>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</si>
  <si>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</si>
  <si>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</si>
  <si>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</si>
  <si>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</si>
  <si>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</si>
  <si>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</si>
  <si>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</si>
  <si>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</si>
  <si>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</si>
  <si>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</si>
  <si>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</si>
  <si>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</si>
  <si>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</si>
  <si>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</si>
  <si>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</si>
  <si>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</si>
  <si>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</si>
  <si>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</si>
  <si>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</si>
  <si>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</si>
  <si>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</si>
  <si>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</si>
  <si>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</si>
  <si>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</si>
  <si>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</si>
  <si>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</si>
  <si>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</si>
  <si>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</si>
  <si>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</si>
  <si>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</si>
  <si>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</si>
  <si>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</si>
  <si>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</si>
  <si>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</si>
  <si>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</si>
  <si>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</si>
  <si>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</si>
  <si>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</si>
  <si>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</si>
  <si>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</si>
  <si>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</si>
  <si>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</si>
  <si>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</si>
  <si>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</si>
  <si>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</si>
  <si>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</si>
  <si>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</si>
  <si>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</si>
  <si>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</si>
  <si>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</si>
  <si>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</si>
  <si>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</si>
  <si>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</si>
  <si>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</si>
  <si>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</si>
  <si>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</si>
  <si>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</si>
  <si>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</si>
  <si>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</si>
  <si>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</si>
  <si>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</si>
  <si>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</si>
  <si>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</si>
  <si>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</si>
  <si>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</si>
  <si>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</si>
  <si>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</si>
  <si>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</si>
  <si>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</si>
  <si>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</si>
  <si>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</si>
  <si>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</si>
  <si>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</si>
  <si>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</si>
  <si>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</si>
  <si>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</si>
  <si>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</si>
  <si>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</si>
  <si>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</si>
  <si>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</si>
  <si>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</si>
  <si>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</si>
  <si>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</si>
  <si>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</si>
  <si>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</si>
  <si>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</si>
  <si>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</si>
  <si>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</si>
  <si>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</si>
  <si>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</si>
  <si>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</si>
  <si>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</si>
  <si>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</si>
  <si>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</si>
  <si>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</si>
  <si>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</si>
  <si>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</si>
  <si>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</si>
  <si>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</si>
  <si>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</si>
  <si>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</si>
  <si>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</si>
  <si>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</si>
  <si>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</si>
  <si>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</si>
  <si>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</si>
  <si>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</si>
  <si>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</si>
  <si>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</si>
  <si>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</si>
  <si>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</si>
  <si>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</si>
  <si>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</si>
  <si>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</si>
  <si>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</si>
  <si>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</si>
  <si>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</si>
  <si>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</si>
  <si>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</si>
  <si>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</si>
  <si>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</si>
  <si>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</si>
  <si>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</si>
  <si>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</si>
  <si>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</si>
  <si>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</si>
  <si>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</si>
  <si>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</si>
  <si>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</si>
  <si>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</si>
  <si>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</si>
  <si>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</si>
  <si>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</si>
  <si>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</si>
  <si>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</si>
  <si>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</si>
  <si>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</si>
  <si>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</si>
  <si>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</si>
  <si>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</si>
  <si>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</si>
  <si>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</si>
  <si>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</si>
  <si>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</si>
  <si>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</si>
  <si>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</si>
  <si>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</si>
  <si>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</si>
  <si>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</si>
  <si>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</si>
  <si>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</si>
  <si>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</si>
  <si>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</si>
  <si>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</si>
  <si>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</si>
  <si>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</si>
  <si>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</si>
  <si>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</si>
  <si>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</si>
  <si>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</si>
  <si>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</si>
  <si>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</si>
  <si>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</si>
  <si>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</si>
  <si>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</si>
  <si>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</si>
  <si>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</si>
  <si>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</si>
  <si>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</si>
  <si>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</si>
  <si>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</si>
  <si>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</si>
  <si>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</si>
  <si>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</si>
  <si>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</si>
  <si>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</si>
  <si>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</si>
  <si>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</si>
  <si>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</si>
  <si>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</si>
  <si>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</si>
  <si>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</si>
  <si>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</si>
  <si>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</si>
  <si>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</si>
  <si>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</si>
  <si>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</si>
  <si>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</si>
  <si>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1</t>
  </si>
  <si>
    <t>2</t>
  </si>
  <si>
    <t>7</t>
  </si>
  <si>
    <t>10</t>
  </si>
  <si>
    <t>11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</si>
  <si>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</si>
  <si>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</si>
  <si>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</si>
  <si>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</si>
  <si>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</si>
  <si>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</si>
  <si>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</si>
  <si>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</si>
  <si>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</si>
  <si>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</si>
  <si>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</si>
  <si>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</si>
  <si>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</si>
  <si>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</si>
  <si>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</si>
  <si>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</si>
  <si>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</si>
  <si>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</si>
  <si>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</si>
  <si>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</si>
  <si>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</si>
  <si>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</si>
  <si>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</si>
  <si>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</si>
  <si>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</si>
  <si>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</si>
  <si>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</si>
  <si>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</si>
  <si>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</si>
  <si>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</si>
  <si>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</si>
  <si>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</si>
  <si>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</si>
  <si>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</si>
  <si>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</si>
  <si>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</si>
  <si>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</si>
  <si>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</si>
  <si>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</si>
  <si>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</si>
  <si>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</si>
  <si>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</si>
  <si>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</si>
  <si>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</si>
  <si>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</si>
  <si>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</si>
  <si>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</si>
  <si>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</si>
  <si>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</si>
  <si>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</si>
  <si>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</si>
  <si>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</si>
  <si>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</si>
  <si>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</si>
  <si>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</si>
  <si>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</si>
  <si>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</si>
  <si>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</si>
  <si>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</si>
  <si>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</si>
  <si>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</si>
  <si>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</si>
  <si>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</si>
  <si>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</si>
  <si>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</si>
  <si>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</si>
  <si>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</si>
  <si>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</si>
  <si>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</si>
  <si>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</si>
  <si>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</si>
  <si>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</si>
  <si>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</si>
  <si>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</si>
  <si>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</si>
  <si>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</si>
  <si>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</si>
  <si>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</si>
  <si>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</si>
  <si>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</si>
  <si>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</si>
  <si>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</si>
  <si>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</si>
  <si>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</si>
  <si>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</si>
  <si>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</si>
  <si>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</si>
  <si>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</si>
  <si>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</si>
  <si>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</si>
  <si>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</si>
  <si>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</si>
  <si>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</si>
  <si>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</si>
  <si>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</si>
  <si>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</si>
  <si>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</si>
  <si>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</si>
  <si>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</si>
  <si>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</si>
  <si>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</si>
  <si>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</si>
  <si>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</si>
  <si>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</si>
  <si>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</si>
  <si>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</si>
  <si>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</si>
  <si>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</si>
  <si>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</si>
  <si>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</si>
  <si>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</si>
  <si>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</si>
  <si>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</si>
  <si>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</si>
  <si>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</si>
  <si>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</si>
  <si>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</si>
  <si>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</si>
  <si>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</si>
  <si>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</si>
  <si>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</si>
  <si>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</si>
  <si>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</si>
  <si>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</si>
  <si>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</si>
  <si>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</si>
  <si>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</si>
  <si>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</si>
  <si>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</si>
  <si>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</si>
  <si>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</si>
  <si>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</si>
  <si>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</si>
  <si>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</si>
  <si>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</si>
  <si>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</si>
  <si>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</si>
  <si>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</si>
  <si>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</si>
  <si>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</si>
  <si>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</si>
  <si>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</si>
  <si>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</si>
  <si>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</si>
  <si>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</si>
  <si>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</si>
  <si>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</si>
  <si>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</si>
  <si>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</si>
  <si>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</si>
  <si>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</si>
  <si>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</si>
  <si>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</si>
  <si>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</si>
  <si>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</si>
  <si>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</si>
  <si>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</si>
  <si>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</si>
  <si>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</si>
  <si>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</si>
  <si>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</si>
  <si>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</si>
  <si>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</si>
  <si>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</si>
  <si>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</si>
  <si>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</si>
  <si>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</si>
  <si>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</si>
  <si>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</si>
  <si>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</si>
  <si>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</si>
  <si>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</si>
  <si>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</si>
  <si>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</si>
  <si>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</si>
  <si>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</si>
  <si>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</si>
  <si>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</si>
  <si>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</si>
  <si>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</si>
  <si>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</si>
  <si>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</si>
  <si>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</si>
  <si>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</si>
  <si>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</si>
  <si>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</si>
  <si>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</si>
  <si>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</si>
  <si>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</si>
  <si>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</si>
  <si>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</si>
  <si>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</si>
  <si>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</si>
  <si>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</si>
  <si>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</si>
  <si>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</si>
  <si>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</si>
  <si>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</si>
  <si>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</si>
  <si>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</si>
  <si>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</si>
  <si>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</si>
  <si>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</si>
  <si>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</si>
  <si>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</si>
  <si>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</si>
  <si>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</si>
  <si>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</si>
  <si>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</si>
  <si>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</si>
  <si>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</si>
  <si>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</si>
  <si>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</si>
  <si>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</si>
  <si>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</si>
  <si>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</si>
  <si>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</si>
  <si>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</si>
  <si>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</si>
  <si>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</si>
  <si>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</si>
  <si>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</si>
  <si>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</si>
  <si>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</si>
  <si>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</si>
  <si>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</si>
  <si>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</si>
  <si>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</si>
  <si>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</si>
  <si>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</si>
  <si>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</si>
  <si>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</si>
  <si>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</si>
  <si>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</si>
  <si>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</si>
  <si>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</si>
  <si>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</si>
  <si>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</si>
  <si>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</si>
  <si>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</si>
  <si>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</si>
  <si>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</si>
  <si>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</si>
  <si>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</si>
  <si>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</si>
  <si>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</si>
  <si>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</si>
  <si>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</si>
  <si>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</si>
  <si>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</si>
  <si>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</si>
  <si>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</si>
  <si>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</si>
  <si>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</si>
  <si>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</si>
  <si>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</si>
  <si>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Material</t>
  </si>
  <si>
    <t>SFM</t>
  </si>
  <si>
    <t>IPT by Dia</t>
  </si>
  <si>
    <t>Depth of Cut</t>
  </si>
  <si>
    <t>Radial</t>
  </si>
  <si>
    <t>Axial</t>
  </si>
  <si>
    <t>Slotting</t>
  </si>
  <si>
    <t>1 x Dia</t>
  </si>
  <si>
    <t>.20 x Dia</t>
  </si>
  <si>
    <t>.50 x Dia</t>
  </si>
  <si>
    <t>Roughing</t>
  </si>
  <si>
    <t>.30 x Dia</t>
  </si>
  <si>
    <t>.60 X Dia</t>
  </si>
  <si>
    <t>Finishing</t>
  </si>
  <si>
    <t>.13 x Dia</t>
  </si>
  <si>
    <t>.250 x Dia</t>
  </si>
  <si>
    <t>.30 X Dia</t>
  </si>
  <si>
    <t>.5 x Dia</t>
  </si>
  <si>
    <t>Number of Passes</t>
  </si>
  <si>
    <t>Edge Break</t>
  </si>
  <si>
    <t>Full Chamfer (≥ 25°)</t>
  </si>
  <si>
    <t>Full Chamfer (&lt; 25°)</t>
  </si>
  <si>
    <t>Radial Passes</t>
  </si>
  <si>
    <t>Axial Passes</t>
  </si>
  <si>
    <t>150-450</t>
  </si>
  <si>
    <t>.00004-.00007</t>
  </si>
  <si>
    <t>.00008-0.00015</t>
  </si>
  <si>
    <t>.00013-0.00022</t>
  </si>
  <si>
    <t>.00017-.00029</t>
  </si>
  <si>
    <t>.00021-.00037</t>
  </si>
  <si>
    <t>.00025-.00044</t>
  </si>
  <si>
    <t>.00034-.00059</t>
  </si>
  <si>
    <t>.00050-.00088</t>
  </si>
  <si>
    <t>.00068-.00118</t>
  </si>
  <si>
    <t>.00084-.00147</t>
  </si>
  <si>
    <t>.00101-.00177</t>
  </si>
  <si>
    <t>.00135-.00236</t>
  </si>
  <si>
    <t>IPR by Dia</t>
  </si>
  <si>
    <t>75-100</t>
  </si>
  <si>
    <t>45-60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</si>
  <si>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</si>
  <si>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</si>
  <si>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</si>
  <si>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</si>
  <si>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</si>
  <si>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</si>
  <si>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</si>
  <si>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</si>
  <si>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</si>
  <si>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</si>
  <si>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</si>
  <si>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</si>
  <si>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</si>
  <si>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</si>
  <si>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</si>
  <si>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</si>
  <si>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</si>
  <si>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</si>
  <si>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</si>
  <si>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</si>
  <si>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</si>
  <si>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</si>
  <si>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</si>
  <si>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</si>
  <si>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</si>
  <si>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</si>
  <si>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</si>
  <si>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</si>
  <si>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</si>
  <si>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</si>
  <si>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</si>
  <si>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</si>
  <si>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</si>
  <si>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</si>
  <si>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</si>
  <si>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</si>
  <si>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</si>
  <si>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</si>
  <si>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</si>
  <si>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</si>
  <si>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</si>
  <si>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</si>
  <si>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</si>
  <si>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</si>
  <si>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</si>
  <si>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</si>
  <si>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</si>
  <si>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</si>
  <si>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</si>
  <si>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0.1125000, y = 0.062500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</si>
  <si>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</si>
  <si>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</si>
  <si>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</si>
  <si>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</si>
  <si>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</si>
  <si>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</si>
  <si>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</si>
  <si>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</si>
  <si>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</si>
  <si>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</si>
  <si>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</si>
  <si>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</si>
  <si>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Nedges = 8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</si>
  <si>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</si>
  <si>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</si>
  <si>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</si>
  <si>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</si>
  <si>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</si>
  <si>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</si>
  <si>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</si>
  <si>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</si>
  <si>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</si>
  <si>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</si>
  <si>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</si>
  <si>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</si>
  <si>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</si>
  <si>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</si>
  <si>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</si>
  <si>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</si>
  <si>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</si>
  <si>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</si>
  <si>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</si>
  <si>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</si>
  <si>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</si>
  <si>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</si>
  <si>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</si>
  <si>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</si>
  <si>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</si>
  <si>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</si>
  <si>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</si>
  <si>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</si>
  <si>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</si>
  <si>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</si>
  <si>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</si>
  <si>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</si>
  <si>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</si>
  <si>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</si>
  <si>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</si>
  <si>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</si>
  <si>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</si>
  <si>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</si>
  <si>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</si>
  <si>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</si>
  <si>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</si>
  <si>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</si>
  <si>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</si>
  <si>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</si>
  <si>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</si>
  <si>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</si>
  <si>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</si>
  <si>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</si>
  <si>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</si>
  <si>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</si>
  <si>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</si>
  <si>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</si>
  <si>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</si>
  <si>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</si>
  <si>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</si>
  <si>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</si>
  <si>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</si>
  <si>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</si>
  <si>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</si>
  <si>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</si>
  <si>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</si>
  <si>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</si>
  <si>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</si>
  <si>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</si>
  <si>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</si>
  <si>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</si>
  <si>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</si>
  <si>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</si>
  <si>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</si>
  <si>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</si>
  <si>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</si>
  <si>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</si>
  <si>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</si>
  <si>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</si>
  <si>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</si>
  <si>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</si>
  <si>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</si>
  <si>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</si>
  <si>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</si>
  <si>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</si>
  <si>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</si>
  <si>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</si>
  <si>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</si>
  <si>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</si>
  <si>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</si>
  <si>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</si>
  <si>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</si>
  <si>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</si>
  <si>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</si>
  <si>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</si>
  <si>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</si>
  <si>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</si>
  <si>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</si>
  <si>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</si>
  <si>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25</t>
  </si>
  <si>
    <t>45</t>
  </si>
  <si>
    <t>50</t>
  </si>
  <si>
    <t>100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</si>
  <si>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</si>
  <si>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</si>
  <si>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</si>
  <si>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</si>
  <si>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</si>
  <si>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</si>
  <si>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</si>
  <si>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</si>
  <si>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</si>
  <si>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</si>
  <si>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</si>
  <si>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NEdges</t>
  </si>
  <si>
    <t>3</t>
  </si>
  <si>
    <t>4</t>
  </si>
  <si>
    <t>5</t>
  </si>
  <si>
    <t>6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</si>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</sst>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7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2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3" fontId="0" fillId="0" borderId="0" xfId="0" applyNumberFormat="1"/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7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7" xfId="1" xr:uid="{00000000-0005-0000-0000-000006000000}"/>
  </cellStyles>
  <dxfs count="2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L1388" totalsRowShown="0">
  <autoFilter ref="A1:BL1388" xr:uid="{00000000-0009-0000-0100-000002000000}">
    <filterColumn colId="7">
      <filters>
        <filter val="RT"/>
      </filters>
    </filterColumn>
  </autoFilter>
  <sortState ref="A2:BL1345">
    <sortCondition ref="E1:E1345"/>
  </sortState>
  <tableColumns count="64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1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0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L1048451"/>
  <sheetViews>
    <sheetView tabSelected="1" topLeftCell="J1" zoomScaleNormal="100" workbookViewId="0">
      <pane ySplit="1" topLeftCell="A1179" activePane="bottomLeft" state="frozen"/>
      <selection pane="bottomLeft" activeCell="X1302" sqref="X13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9.140625" style="6" customWidth="1"/>
    <col min="66" max="16384" width="9.140625" style="6"/>
  </cols>
  <sheetData>
    <row r="1" spans="1:64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3455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3358</v>
      </c>
      <c r="BK1" s="6" t="s">
        <v>2263</v>
      </c>
      <c r="BL1" s="6" t="s">
        <v>2264</v>
      </c>
    </row>
    <row r="2" spans="1:64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4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4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4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4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4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4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4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4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4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4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4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4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4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4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>IF(Z58 &lt; 1, "", (M58/2)/TAN(RADIANS(Z58/2)))</f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f>IF(Table3[[#This Row],[SoflexRule]]="",1,IF(Table3[[#This Row],[MinOHL]]="",1,IF(Table3[[#This Row],[Type]]="CT",1,IF(Table3[[#This Row],[I]]=1,0,1))))</f>
        <v>1</v>
      </c>
      <c r="B177" s="32" t="s">
        <v>421</v>
      </c>
      <c r="C177" s="32" t="s">
        <v>421</v>
      </c>
      <c r="E177" s="6">
        <v>176</v>
      </c>
      <c r="G177" s="9" t="s">
        <v>74</v>
      </c>
      <c r="H177" s="10" t="s">
        <v>421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CM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30</v>
      </c>
      <c r="AA177" s="13">
        <f t="shared" si="2"/>
        <v>0.23325317547305485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0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f>IF(Table3[[#This Row],[ShankDiameter]]&gt;0.5,0,2)</f>
        <v>2</v>
      </c>
      <c r="AW177" s="6">
        <v>0</v>
      </c>
      <c r="AX177" s="6">
        <v>0</v>
      </c>
      <c r="AY177" s="6">
        <v>2</v>
      </c>
      <c r="AZ177" s="6">
        <f>IF(Table3[[#This Row],[ShankDiameter]]=0.225,2,IF(Table3[[#This Row],[ShankDiameter]]=0.25,2,IF(Table3[[#This Row],[ShankDiameter]]=0.2875,2,0)))</f>
        <v>0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f>IF(Table3[[#This Row],[SoflexRule]]="",1,IF(Table3[[#This Row],[MinOHL]]="",1,IF(Table3[[#This Row],[Type]]="CT",1,IF(Table3[[#This Row],[I]]=1,0,1))))</f>
        <v>1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R202" s="14">
        <f>IF(Table3[[#This Row],[ShoulderLenEnd]]="",0,90-(DEGREES(ATAN((Q202-P202)/((N202-O202)/2)))))</f>
        <v>0</v>
      </c>
      <c r="T202" s="6">
        <v>2</v>
      </c>
      <c r="U202" s="6">
        <v>2</v>
      </c>
      <c r="V202" s="6">
        <v>6.2E-2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0</v>
      </c>
      <c r="AN202" s="6">
        <v>1</v>
      </c>
      <c r="AO202" s="6">
        <v>1</v>
      </c>
      <c r="AP202" s="6">
        <v>1</v>
      </c>
      <c r="AR202" s="6">
        <v>0</v>
      </c>
      <c r="AS202" s="6">
        <v>0</v>
      </c>
      <c r="AT202" s="6">
        <v>0</v>
      </c>
      <c r="AU202" s="6">
        <v>0</v>
      </c>
      <c r="AV202" s="6">
        <f>IF(Table3[[#This Row],[ShankDiameter]]&gt;0.5,0,2)</f>
        <v>2</v>
      </c>
      <c r="AW202" s="6">
        <v>0</v>
      </c>
      <c r="AX202" s="6">
        <v>0</v>
      </c>
      <c r="AY202" s="6">
        <v>2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0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2487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2486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2486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2485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2484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2477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2483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2482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2477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2476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2481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2480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2479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2478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2477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2477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3633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2476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2475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2475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2474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2473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2472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2471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2470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2469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2469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2468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2467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2466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2406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2463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2465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2465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2464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2456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3634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2462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2461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2460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2459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2458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2405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2457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3635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2455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2454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2453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2452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2450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2451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2450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2449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2448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2287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2287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2287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2287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2287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f>IF(Table3[[#This Row],[SoflexRule]]="",1,IF(Table3[[#This Row],[MinOHL]]="",1,IF(Table3[[#This Row],[Type]]="CT",1,IF(Table3[[#This Row],[I]]=1,0,1))))</f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1.32</v>
      </c>
      <c r="Q300" s="6">
        <v>1.38</v>
      </c>
      <c r="R300" s="14">
        <f>IF(Table3[[#This Row],[ShoulderLenEnd]]="",0,90-(DEGREES(ATAN((Q300-P300)/((N300-O300)/2)))))</f>
        <v>14.663626224262956</v>
      </c>
      <c r="S300" s="15">
        <v>1.405</v>
      </c>
      <c r="T300" s="6">
        <v>2</v>
      </c>
      <c r="U300" s="6">
        <v>2.9470000000000001</v>
      </c>
      <c r="V300" s="6">
        <v>1.286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2287</v>
      </c>
      <c r="AH300" s="6" t="s">
        <v>620</v>
      </c>
      <c r="AI300" s="6">
        <v>0</v>
      </c>
      <c r="AJ300" s="6">
        <v>0</v>
      </c>
      <c r="AK300" s="6">
        <v>1</v>
      </c>
      <c r="AL300" s="6">
        <v>0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f>IF(Table3[[#This Row],[ShankDiameter]]&gt;0.5,0,2)</f>
        <v>2</v>
      </c>
      <c r="AW300" s="6">
        <v>0</v>
      </c>
      <c r="AX300" s="6">
        <v>0</v>
      </c>
      <c r="AY300" s="6">
        <v>2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2287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2287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2287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2287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2287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2287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2287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2287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2287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2287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2287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2287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2287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2287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2287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2287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2287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2287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2287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2287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2287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2447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2287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2287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2287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2446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2443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2445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2416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hidden="1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2444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2443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2443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2442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2442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2441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2441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2440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2440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2438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2439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2424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2424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2437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2437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2436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2436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2435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2434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2434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2433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2420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2420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2432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2432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2417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2417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2431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2431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2430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2430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2429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2429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2428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2428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2416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2416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2427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2427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2426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hidden="1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hidden="1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hidden="1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0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f>IF(Table3[[#This Row],[ShankDiameter]]&gt;0.5,0,2)</f>
        <v>2</v>
      </c>
      <c r="AW669" s="6">
        <v>0</v>
      </c>
      <c r="AX669" s="6">
        <v>0</v>
      </c>
      <c r="AY669" s="6">
        <v>2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hidden="1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2425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2425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hidden="1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2424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2424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hidden="1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2423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2423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hidden="1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2422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2422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hidden="1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2421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2421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hidden="1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2420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2420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hidden="1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2419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2419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hidden="1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2419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hidden="1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2418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hidden="1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2417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2417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hidden="1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2417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hidden="1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hidden="1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hidden="1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hidden="1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2416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f>IF(Table3[[#This Row],[SoflexRule]]="",1,IF(Table3[[#This Row],[MinOHL]]="",1,IF(Table3[[#This Row],[Type]]="CT",1,IF(Table3[[#This Row],[I]]=1,0,1))))</f>
        <v>1</v>
      </c>
      <c r="B778" s="6" t="s">
        <v>1565</v>
      </c>
      <c r="C778" s="6" t="s">
        <v>1565</v>
      </c>
      <c r="E778" s="6">
        <v>777</v>
      </c>
      <c r="H778" s="10" t="s">
        <v>1565</v>
      </c>
      <c r="I778" s="11" t="s">
        <v>1581</v>
      </c>
      <c r="J778" s="12">
        <v>73010</v>
      </c>
      <c r="K778" s="11" t="str">
        <f>CONCATENATE(Table3[[#This Row],[Type]]," "&amp;TEXT(Table3[[#This Row],[Diameter]],".0000")&amp;""," "&amp;Table3[[#This Row],[NumFlutes]]&amp;"FL")</f>
        <v>EM .0100 4FL</v>
      </c>
      <c r="M778" s="13">
        <v>0.01</v>
      </c>
      <c r="N778" s="13">
        <v>0.125</v>
      </c>
      <c r="R778" s="14">
        <f>IF(Table3[[#This Row],[ShoulderLenEnd]]="",0,90-(DEGREES(ATAN((Q778-P778)/((N778-O778)/2)))))</f>
        <v>0</v>
      </c>
      <c r="T778" s="6">
        <v>4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1</v>
      </c>
      <c r="AK778" s="6">
        <v>1</v>
      </c>
      <c r="AL778" s="6">
        <v>0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f>IF(Table3[[#This Row],[ShankDiameter]]&gt;0.5,0,2)</f>
        <v>2</v>
      </c>
      <c r="AW778" s="6">
        <v>0</v>
      </c>
      <c r="AX778" s="6">
        <v>0</v>
      </c>
      <c r="AY778" s="6">
        <v>2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f>IF(Table3[[#This Row],[SoflexRule]]="",1,IF(Table3[[#This Row],[MinOHL]]="",1,IF(Table3[[#This Row],[Type]]="CT",1,IF(Table3[[#This Row],[I]]=1,0,1))))</f>
        <v>1</v>
      </c>
      <c r="B779" s="6" t="s">
        <v>1565</v>
      </c>
      <c r="C779" s="6" t="s">
        <v>1565</v>
      </c>
      <c r="E779" s="6">
        <v>778</v>
      </c>
      <c r="H779" s="10" t="s">
        <v>1565</v>
      </c>
      <c r="I779" s="11" t="s">
        <v>1582</v>
      </c>
      <c r="J779" s="12">
        <v>76410</v>
      </c>
      <c r="K779" s="11" t="str">
        <f>CONCATENATE(Table3[[#This Row],[Type]]," "&amp;TEXT(Table3[[#This Row],[Diameter]],".0000")&amp;""," "&amp;Table3[[#This Row],[NumFlutes]]&amp;"FL")</f>
        <v>EM .0100 4FL</v>
      </c>
      <c r="M779" s="13">
        <v>0.01</v>
      </c>
      <c r="N779" s="13">
        <v>0.125</v>
      </c>
      <c r="R779" s="14">
        <f>IF(Table3[[#This Row],[ShoulderLenEnd]]="",0,90-(DEGREES(ATAN((Q779-P779)/((N779-O779)/2)))))</f>
        <v>0</v>
      </c>
      <c r="T779" s="6">
        <v>4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62</v>
      </c>
      <c r="AG779" s="6" t="s">
        <v>66</v>
      </c>
      <c r="AH779" s="6" t="s">
        <v>1583</v>
      </c>
      <c r="AI779" s="6">
        <v>0</v>
      </c>
      <c r="AJ779" s="6">
        <v>1</v>
      </c>
      <c r="AK779" s="6">
        <v>1</v>
      </c>
      <c r="AL779" s="6">
        <v>0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f>IF(Table3[[#This Row],[ShankDiameter]]&gt;0.5,0,2)</f>
        <v>2</v>
      </c>
      <c r="AW779" s="6">
        <v>0</v>
      </c>
      <c r="AX779" s="6">
        <v>0</v>
      </c>
      <c r="AY779" s="6">
        <v>2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779</v>
      </c>
      <c r="F780" s="22"/>
      <c r="H780" s="10" t="s">
        <v>1565</v>
      </c>
      <c r="I780" s="11" t="s">
        <v>1584</v>
      </c>
      <c r="J780" s="12">
        <v>78614567</v>
      </c>
      <c r="K780" s="11" t="str">
        <f>CONCATENATE(Table3[[#This Row],[Type]]," "&amp;TEXT(Table3[[#This Row],[Diameter]],".0000")&amp;""," "&amp;Table3[[#This Row],[NumFlutes]]&amp;"FL")</f>
        <v>EM .0130 2FL</v>
      </c>
      <c r="M780" s="13">
        <v>1.2999999999999999E-2</v>
      </c>
      <c r="N780" s="13">
        <v>0.125</v>
      </c>
      <c r="R780" s="14">
        <f>IF(Table3[[#This Row],[ShoulderLenEnd]]="",0,90-(DEGREES(ATAN((Q780-P780)/((N780-O780)/2)))))</f>
        <v>0</v>
      </c>
      <c r="T780" s="6">
        <v>2</v>
      </c>
      <c r="U780" s="6">
        <v>1.5</v>
      </c>
      <c r="V780" s="6">
        <v>3.9E-2</v>
      </c>
      <c r="AA780" s="13" t="str">
        <f t="shared" si="12"/>
        <v/>
      </c>
      <c r="AE780" s="6" t="s">
        <v>44</v>
      </c>
      <c r="AF780" s="6" t="s">
        <v>62</v>
      </c>
      <c r="AG780" s="6" t="s">
        <v>1585</v>
      </c>
      <c r="AI780" s="6">
        <v>0</v>
      </c>
      <c r="AJ780" s="6">
        <v>1</v>
      </c>
      <c r="AK780" s="6">
        <v>0</v>
      </c>
      <c r="AL780" s="6">
        <v>0</v>
      </c>
      <c r="AM780" s="6">
        <v>1</v>
      </c>
      <c r="AN780" s="6">
        <v>1</v>
      </c>
      <c r="AO780" s="6">
        <v>0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780</v>
      </c>
      <c r="H781" s="10" t="s">
        <v>1565</v>
      </c>
      <c r="I781" s="11" t="s">
        <v>1586</v>
      </c>
      <c r="J781" s="12">
        <v>13914</v>
      </c>
      <c r="K781" s="11" t="str">
        <f>CONCATENATE(Table3[[#This Row],[Type]]," "&amp;TEXT(Table3[[#This Row],[Diameter]],".0000")&amp;""," "&amp;Table3[[#This Row],[NumFlutes]]&amp;"FL")</f>
        <v>EM .0140 2FL</v>
      </c>
      <c r="M781" s="13">
        <v>1.4E-2</v>
      </c>
      <c r="N781" s="13">
        <v>0.125</v>
      </c>
      <c r="R781" s="14">
        <f>IF(Table3[[#This Row],[ShoulderLenEnd]]="",0,90-(DEGREES(ATAN((Q781-P781)/((N781-O781)/2)))))</f>
        <v>0</v>
      </c>
      <c r="T781" s="6">
        <v>2</v>
      </c>
      <c r="U781" s="6">
        <v>1.5</v>
      </c>
      <c r="V781" s="6">
        <v>2.1000000000000001E-2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781</v>
      </c>
      <c r="G782" s="9" t="s">
        <v>74</v>
      </c>
      <c r="H782" s="10" t="s">
        <v>1565</v>
      </c>
      <c r="I782" s="11" t="s">
        <v>1587</v>
      </c>
      <c r="J782" s="12" t="s">
        <v>1588</v>
      </c>
      <c r="K782" s="11" t="str">
        <f>CONCATENATE(Table3[[#This Row],[Type]]," "&amp;TEXT(Table3[[#This Row],[Diameter]],".0000")&amp;""," "&amp;Table3[[#This Row],[NumFlutes]]&amp;"FL")</f>
        <v>EM .0150 3FL</v>
      </c>
      <c r="M782" s="13">
        <v>1.4999999999999999E-2</v>
      </c>
      <c r="N782" s="13">
        <v>0.125</v>
      </c>
      <c r="O782" s="6">
        <v>1.4E-2</v>
      </c>
      <c r="P782" s="6">
        <v>0.15</v>
      </c>
      <c r="Q782" s="6">
        <v>0.36</v>
      </c>
      <c r="R782" s="14">
        <f>IF(Table3[[#This Row],[ShoulderLenEnd]]="",0,90-(DEGREES(ATAN((Q782-P782)/((N782-O782)/2)))))</f>
        <v>14.803980156270498</v>
      </c>
      <c r="S782" s="15">
        <v>0.4</v>
      </c>
      <c r="T782" s="6">
        <v>3</v>
      </c>
      <c r="U782" s="6">
        <v>2.5</v>
      </c>
      <c r="V782" s="6">
        <v>7.4999999999999997E-2</v>
      </c>
      <c r="AA782" s="13" t="str">
        <f t="shared" si="12"/>
        <v/>
      </c>
      <c r="AE782" s="6" t="s">
        <v>44</v>
      </c>
      <c r="AF782" s="6" t="s">
        <v>73</v>
      </c>
      <c r="AG782" s="6" t="s">
        <v>66</v>
      </c>
      <c r="AH782" s="6" t="s">
        <v>1589</v>
      </c>
      <c r="AI782" s="6">
        <v>0</v>
      </c>
      <c r="AJ782" s="6">
        <v>0</v>
      </c>
      <c r="AK782" s="6">
        <v>1</v>
      </c>
      <c r="AL782" s="6">
        <v>1</v>
      </c>
      <c r="AM782" s="6">
        <v>0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782</v>
      </c>
      <c r="G783" s="9" t="s">
        <v>74</v>
      </c>
      <c r="H783" s="10" t="s">
        <v>1565</v>
      </c>
      <c r="I783" s="11" t="s">
        <v>1590</v>
      </c>
      <c r="J783" s="12">
        <v>13615</v>
      </c>
      <c r="K783" s="11" t="str">
        <f>CONCATENATE(Table3[[#This Row],[Type]]," "&amp;TEXT(Table3[[#This Row],[Diameter]],".0000")&amp;""," "&amp;Table3[[#This Row],[NumFlutes]]&amp;"FL")</f>
        <v>EM .0150 3FL</v>
      </c>
      <c r="M783" s="13">
        <v>1.4999999999999999E-2</v>
      </c>
      <c r="N783" s="13">
        <v>0.125</v>
      </c>
      <c r="O783" s="6">
        <v>1.4E-2</v>
      </c>
      <c r="P783" s="6">
        <v>0.16500000000000001</v>
      </c>
      <c r="Q783" s="6">
        <v>0.375</v>
      </c>
      <c r="R783" s="14">
        <f>IF(Table3[[#This Row],[ShoulderLenEnd]]="",0,90-(DEGREES(ATAN((Q783-P783)/((N783-O783)/2)))))</f>
        <v>14.803980156270498</v>
      </c>
      <c r="S783" s="15">
        <v>0.4</v>
      </c>
      <c r="T783" s="6">
        <v>3</v>
      </c>
      <c r="U783" s="6">
        <v>2.5</v>
      </c>
      <c r="V783" s="6">
        <v>7.4999999999999997E-2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H783" s="6" t="s">
        <v>1589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0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783</v>
      </c>
      <c r="G784" s="9" t="s">
        <v>74</v>
      </c>
      <c r="H784" s="10" t="s">
        <v>1565</v>
      </c>
      <c r="I784" s="11" t="s">
        <v>1591</v>
      </c>
      <c r="J784" s="12">
        <v>38015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0.375</v>
      </c>
      <c r="Q784" s="6">
        <v>0.47499999999999998</v>
      </c>
      <c r="R784" s="14">
        <f>IF(Table3[[#This Row],[ShoulderLenEnd]]="",0,90-(DEGREES(ATAN((Q784-P784)/((N784-O784)/2)))))</f>
        <v>29.030274682487153</v>
      </c>
      <c r="S784" s="15">
        <v>0.5</v>
      </c>
      <c r="T784" s="6">
        <v>3</v>
      </c>
      <c r="U784" s="6">
        <v>2.5</v>
      </c>
      <c r="V784" s="6">
        <v>2.1999999999999999E-2</v>
      </c>
      <c r="AA784" s="13" t="str">
        <f t="shared" si="12"/>
        <v/>
      </c>
      <c r="AE784" s="6" t="s">
        <v>44</v>
      </c>
      <c r="AF784" s="6" t="s">
        <v>62</v>
      </c>
      <c r="AG784" s="6" t="s">
        <v>66</v>
      </c>
      <c r="AH784" s="6" t="s">
        <v>1592</v>
      </c>
      <c r="AI784" s="6">
        <v>0</v>
      </c>
      <c r="AJ784" s="6">
        <v>1</v>
      </c>
      <c r="AK784" s="6">
        <v>1</v>
      </c>
      <c r="AL784" s="6">
        <v>0</v>
      </c>
      <c r="AM784" s="6">
        <v>0</v>
      </c>
      <c r="AN784" s="6">
        <v>1</v>
      </c>
      <c r="AO784" s="6">
        <v>1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784</v>
      </c>
      <c r="G785" s="9" t="s">
        <v>74</v>
      </c>
      <c r="H785" s="10" t="s">
        <v>1565</v>
      </c>
      <c r="I785" s="11" t="s">
        <v>1593</v>
      </c>
      <c r="J785" s="12">
        <v>13916</v>
      </c>
      <c r="K785" s="11" t="str">
        <f>CONCATENATE(Table3[[#This Row],[Type]]," "&amp;TEXT(Table3[[#This Row],[Diameter]],".0000")&amp;""," "&amp;Table3[[#This Row],[NumFlutes]]&amp;"FL")</f>
        <v>EM .0160 2FL</v>
      </c>
      <c r="M785" s="13">
        <v>1.6E-2</v>
      </c>
      <c r="N785" s="13">
        <v>0.125</v>
      </c>
      <c r="O785" s="6">
        <v>1.6E-2</v>
      </c>
      <c r="P785" s="6">
        <v>7.4999999999999997E-2</v>
      </c>
      <c r="Q785" s="6">
        <v>0.3</v>
      </c>
      <c r="R785" s="14">
        <f>IF(Table3[[#This Row],[ShoulderLenEnd]]="",0,90-(DEGREES(ATAN((Q785-P785)/((N785-O785)/2)))))</f>
        <v>13.616061941913344</v>
      </c>
      <c r="S785" s="15">
        <v>0.32500000000000001</v>
      </c>
      <c r="T785" s="6">
        <v>2</v>
      </c>
      <c r="U785" s="6">
        <v>1.5</v>
      </c>
      <c r="V785" s="6">
        <v>2.4E-2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1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2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v>1</v>
      </c>
      <c r="B786" s="6" t="s">
        <v>1565</v>
      </c>
      <c r="D786" s="6" t="s">
        <v>149</v>
      </c>
      <c r="E786" s="6">
        <v>785</v>
      </c>
      <c r="G786" s="9" t="s">
        <v>74</v>
      </c>
      <c r="H786" s="10" t="s">
        <v>1565</v>
      </c>
      <c r="I786" s="11" t="s">
        <v>1594</v>
      </c>
      <c r="J786" s="12">
        <v>13920</v>
      </c>
      <c r="K786" s="11" t="str">
        <f>CONCATENATE(Table3[[#This Row],[Type]]," "&amp;TEXT(Table3[[#This Row],[Diameter]],".0000")&amp;""," "&amp;Table3[[#This Row],[NumFlutes]]&amp;"FL")</f>
        <v>EM .0200 2FL</v>
      </c>
      <c r="M786" s="13">
        <v>0.02</v>
      </c>
      <c r="N786" s="13">
        <v>0.125</v>
      </c>
      <c r="O786" s="6">
        <v>0.02</v>
      </c>
      <c r="P786" s="6">
        <v>4.4999999999999998E-2</v>
      </c>
      <c r="Q786" s="6">
        <v>0.3</v>
      </c>
      <c r="R786" s="14">
        <f>IF(Table3[[#This Row],[ShoulderLenEnd]]="",0,90-(DEGREES(ATAN((Q786-P786)/((N786-O786)/2)))))</f>
        <v>11.633633998940439</v>
      </c>
      <c r="S786" s="15">
        <v>0.32500000000000001</v>
      </c>
      <c r="T786" s="6">
        <v>2</v>
      </c>
      <c r="U786" s="6">
        <v>1.5</v>
      </c>
      <c r="V786" s="6">
        <v>0.03</v>
      </c>
      <c r="Z786" s="6">
        <v>180</v>
      </c>
      <c r="AA786" s="13">
        <f t="shared" si="12"/>
        <v>6.1257422745431004E-19</v>
      </c>
      <c r="AE786" s="6" t="s">
        <v>44</v>
      </c>
      <c r="AF786" s="6" t="s">
        <v>62</v>
      </c>
      <c r="AG786" s="6" t="s">
        <v>66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786</v>
      </c>
      <c r="G787" s="9" t="s">
        <v>74</v>
      </c>
      <c r="H787" s="10" t="s">
        <v>1565</v>
      </c>
      <c r="I787" s="11" t="s">
        <v>1595</v>
      </c>
      <c r="J787" s="12">
        <v>76420</v>
      </c>
      <c r="K787" s="11" t="str">
        <f>CONCATENATE(Table3[[#This Row],[Type]]," "&amp;TEXT(Table3[[#This Row],[Diameter]],".0000")&amp;""," "&amp;Table3[[#This Row],[NumFlutes]]&amp;"FL")</f>
        <v>EM .0200 4FL</v>
      </c>
      <c r="M787" s="13">
        <v>0.02</v>
      </c>
      <c r="N787" s="13">
        <v>0.125</v>
      </c>
      <c r="O787" s="6">
        <v>1.7999999999999999E-2</v>
      </c>
      <c r="P787" s="6">
        <v>0.17499999999999999</v>
      </c>
      <c r="Q787" s="6">
        <v>0.41</v>
      </c>
      <c r="R787" s="14">
        <f>IF(Table3[[#This Row],[ShoulderLenEnd]]="",0,90-(DEGREES(ATAN((Q787-P787)/((N787-O787)/2)))))</f>
        <v>12.825340374042341</v>
      </c>
      <c r="S787" s="15">
        <v>0.47499999999999998</v>
      </c>
      <c r="T787" s="6">
        <v>4</v>
      </c>
      <c r="U787" s="6">
        <v>1.5</v>
      </c>
      <c r="V787" s="6">
        <v>0.06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H787" s="6" t="s">
        <v>1583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0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f>IF(Table3[[#This Row],[SoflexRule]]="",1,IF(Table3[[#This Row],[MinOHL]]="",1,IF(Table3[[#This Row],[Type]]="CT",1,IF(Table3[[#This Row],[I]]=1,0,1))))</f>
        <v>1</v>
      </c>
      <c r="B788" s="6" t="s">
        <v>1565</v>
      </c>
      <c r="C788" s="6" t="s">
        <v>1565</v>
      </c>
      <c r="E788" s="6">
        <v>787</v>
      </c>
      <c r="G788" s="9" t="s">
        <v>74</v>
      </c>
      <c r="H788" s="10" t="s">
        <v>1565</v>
      </c>
      <c r="I788" s="11" t="s">
        <v>1596</v>
      </c>
      <c r="J788" s="12">
        <v>13921</v>
      </c>
      <c r="K788" s="11" t="str">
        <f>CONCATENATE(Table3[[#This Row],[Type]]," "&amp;TEXT(Table3[[#This Row],[Diameter]],".0000")&amp;""," "&amp;Table3[[#This Row],[NumFlutes]]&amp;"FL")</f>
        <v>EM .0210 2FL</v>
      </c>
      <c r="M788" s="13">
        <v>2.1000000000000001E-2</v>
      </c>
      <c r="N788" s="13">
        <v>0.125</v>
      </c>
      <c r="O788" s="6">
        <v>2.1000000000000001E-2</v>
      </c>
      <c r="P788" s="6">
        <v>0.05</v>
      </c>
      <c r="Q788" s="6">
        <v>0.27500000000000002</v>
      </c>
      <c r="R788" s="14">
        <f>IF(Table3[[#This Row],[ShoulderLenEnd]]="",0,90-(DEGREES(ATAN((Q788-P788)/((N788-O788)/2)))))</f>
        <v>13.013213279258636</v>
      </c>
      <c r="S788" s="15">
        <v>0.3</v>
      </c>
      <c r="T788" s="6">
        <v>2</v>
      </c>
      <c r="U788" s="6">
        <v>1.5</v>
      </c>
      <c r="V788" s="6">
        <v>3.1E-2</v>
      </c>
      <c r="AA788" s="13" t="str">
        <f t="shared" si="12"/>
        <v/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788</v>
      </c>
      <c r="F789" s="8" t="s">
        <v>60</v>
      </c>
      <c r="H789" s="10" t="s">
        <v>1565</v>
      </c>
      <c r="I789" s="11" t="s">
        <v>1597</v>
      </c>
      <c r="J789" s="12">
        <v>13922</v>
      </c>
      <c r="K789" s="11" t="str">
        <f>CONCATENATE(Table3[[#This Row],[Type]]," "&amp;TEXT(Table3[[#This Row],[Diameter]],".0000")&amp;""," "&amp;Table3[[#This Row],[NumFlutes]]&amp;"FL")</f>
        <v>EM .0220 2FL</v>
      </c>
      <c r="M789" s="13">
        <v>2.1999999999999999E-2</v>
      </c>
      <c r="N789" s="13">
        <v>0.125</v>
      </c>
      <c r="O789" s="6">
        <v>2.1999999999999999E-2</v>
      </c>
      <c r="P789" s="6">
        <v>0.05</v>
      </c>
      <c r="Q789" s="6">
        <v>0.33</v>
      </c>
      <c r="R789" s="14">
        <f>IF(Table3[[#This Row],[ShoulderLenEnd]]="",0,90-(DEGREES(ATAN((Q789-P789)/((N789-O789)/2)))))</f>
        <v>10.421849940066139</v>
      </c>
      <c r="S789" s="15">
        <v>0.35</v>
      </c>
      <c r="T789" s="6">
        <v>2</v>
      </c>
      <c r="U789" s="6">
        <v>1.5</v>
      </c>
      <c r="V789" s="6">
        <v>3.3000000000000002E-2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789</v>
      </c>
      <c r="G790" s="9" t="s">
        <v>74</v>
      </c>
      <c r="H790" s="10" t="s">
        <v>1565</v>
      </c>
      <c r="I790" s="11" t="s">
        <v>1598</v>
      </c>
      <c r="J790" s="12">
        <v>13923</v>
      </c>
      <c r="K790" s="11" t="str">
        <f>CONCATENATE(Table3[[#This Row],[Type]]," "&amp;TEXT(Table3[[#This Row],[Diameter]],".0000")&amp;""," "&amp;Table3[[#This Row],[NumFlutes]]&amp;"FL")</f>
        <v>EM .0230 2FL</v>
      </c>
      <c r="M790" s="13">
        <v>2.3E-2</v>
      </c>
      <c r="N790" s="13">
        <v>0.125</v>
      </c>
      <c r="O790" s="6">
        <v>2.3E-2</v>
      </c>
      <c r="P790" s="6">
        <v>5.5E-2</v>
      </c>
      <c r="Q790" s="6">
        <v>0.3</v>
      </c>
      <c r="R790" s="14">
        <f>IF(Table3[[#This Row],[ShoulderLenEnd]]="",0,90-(DEGREES(ATAN((Q790-P790)/((N790-O790)/2)))))</f>
        <v>11.758949766738539</v>
      </c>
      <c r="S790" s="15">
        <v>0.32500000000000001</v>
      </c>
      <c r="T790" s="6">
        <v>2</v>
      </c>
      <c r="U790" s="6">
        <v>1.5</v>
      </c>
      <c r="V790" s="6">
        <v>3.5000000000000003E-2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790</v>
      </c>
      <c r="G791" s="9" t="s">
        <v>74</v>
      </c>
      <c r="H791" s="10" t="s">
        <v>1565</v>
      </c>
      <c r="I791" s="11" t="s">
        <v>1599</v>
      </c>
      <c r="J791" s="12">
        <v>13925</v>
      </c>
      <c r="K791" s="11" t="str">
        <f>CONCATENATE(Table3[[#This Row],[Type]]," "&amp;TEXT(Table3[[#This Row],[Diameter]],".0000")&amp;""," "&amp;Table3[[#This Row],[NumFlutes]]&amp;"FL")</f>
        <v>EM .0250 2FL</v>
      </c>
      <c r="M791" s="13">
        <v>2.5000000000000001E-2</v>
      </c>
      <c r="N791" s="13">
        <v>0.125</v>
      </c>
      <c r="O791" s="6">
        <v>2.5000000000000001E-2</v>
      </c>
      <c r="P791" s="6">
        <v>9.5000000000000001E-2</v>
      </c>
      <c r="Q791" s="6">
        <v>0.3</v>
      </c>
      <c r="R791" s="14">
        <f>IF(Table3[[#This Row],[ShoulderLenEnd]]="",0,90-(DEGREES(ATAN((Q791-P791)/((N791-O791)/2)))))</f>
        <v>13.706961004079801</v>
      </c>
      <c r="S791" s="15">
        <v>0.32500000000000001</v>
      </c>
      <c r="T791" s="6">
        <v>2</v>
      </c>
      <c r="U791" s="6">
        <v>1.5</v>
      </c>
      <c r="V791" s="6">
        <v>3.6999999999999998E-2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2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791</v>
      </c>
      <c r="G792" s="9" t="s">
        <v>74</v>
      </c>
      <c r="H792" s="10" t="s">
        <v>1565</v>
      </c>
      <c r="I792" s="11" t="s">
        <v>1600</v>
      </c>
      <c r="J792" s="12">
        <v>76225</v>
      </c>
      <c r="K792" s="11" t="str">
        <f>CONCATENATE(Table3[[#This Row],[Type]]," "&amp;TEXT(Table3[[#This Row],[Diameter]],".0000")&amp;""," "&amp;Table3[[#This Row],[NumFlutes]]&amp;"FL")</f>
        <v>EM .0250 2FL</v>
      </c>
      <c r="M792" s="13">
        <v>2.5000000000000001E-2</v>
      </c>
      <c r="N792" s="13">
        <v>0.125</v>
      </c>
      <c r="O792" s="6">
        <v>2.3E-2</v>
      </c>
      <c r="P792" s="6">
        <v>0.21</v>
      </c>
      <c r="Q792" s="6">
        <v>0.45</v>
      </c>
      <c r="R792" s="14">
        <f>IF(Table3[[#This Row],[ShoulderLenEnd]]="",0,90-(DEGREES(ATAN((Q792-P792)/((N792-O792)/2)))))</f>
        <v>11.99689930792357</v>
      </c>
      <c r="S792" s="15">
        <v>0.47499999999999998</v>
      </c>
      <c r="T792" s="6">
        <v>2</v>
      </c>
      <c r="U792" s="6">
        <v>1.5</v>
      </c>
      <c r="V792" s="6">
        <v>7.4999999999999997E-2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v>2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792</v>
      </c>
      <c r="G793" s="9" t="s">
        <v>74</v>
      </c>
      <c r="H793" s="10" t="s">
        <v>1565</v>
      </c>
      <c r="I793" s="11" t="s">
        <v>1601</v>
      </c>
      <c r="J793" s="12" t="s">
        <v>1602</v>
      </c>
      <c r="K793" s="11" t="str">
        <f>CONCATENATE(Table3[[#This Row],[Type]]," "&amp;TEXT(Table3[[#This Row],[Diameter]],".0000")&amp;""," "&amp;Table3[[#This Row],[NumFlutes]]&amp;"FL")</f>
        <v>EM .0250 3FL</v>
      </c>
      <c r="M793" s="13">
        <v>2.5000000000000001E-2</v>
      </c>
      <c r="N793" s="13">
        <v>0.125</v>
      </c>
      <c r="O793" s="6">
        <v>2.4E-2</v>
      </c>
      <c r="P793" s="6">
        <v>0.25</v>
      </c>
      <c r="Q793" s="6">
        <v>0.435</v>
      </c>
      <c r="R793" s="14">
        <f>IF(Table3[[#This Row],[ShoulderLenEnd]]="",0,90-(DEGREES(ATAN((Q793-P793)/((N793-O793)/2)))))</f>
        <v>15.268220870566196</v>
      </c>
      <c r="S793" s="15">
        <v>0.5</v>
      </c>
      <c r="T793" s="6">
        <v>3</v>
      </c>
      <c r="U793" s="6">
        <v>2.5</v>
      </c>
      <c r="V793" s="6">
        <v>0.125</v>
      </c>
      <c r="AA793" s="13" t="str">
        <f t="shared" si="12"/>
        <v/>
      </c>
      <c r="AE793" s="6" t="s">
        <v>44</v>
      </c>
      <c r="AF793" s="6" t="s">
        <v>73</v>
      </c>
      <c r="AG793" s="6" t="s">
        <v>66</v>
      </c>
      <c r="AH793" s="6" t="s">
        <v>1589</v>
      </c>
      <c r="AI793" s="6">
        <v>0</v>
      </c>
      <c r="AJ793" s="6">
        <v>0</v>
      </c>
      <c r="AK793" s="6">
        <v>1</v>
      </c>
      <c r="AL793" s="6">
        <v>1</v>
      </c>
      <c r="AM793" s="6">
        <v>0</v>
      </c>
      <c r="AN793" s="6">
        <v>1</v>
      </c>
      <c r="AO793" s="6">
        <v>0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0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793</v>
      </c>
      <c r="G794" s="9" t="s">
        <v>74</v>
      </c>
      <c r="H794" s="10" t="s">
        <v>1565</v>
      </c>
      <c r="I794" s="11" t="s">
        <v>1603</v>
      </c>
      <c r="J794" s="12" t="s">
        <v>1604</v>
      </c>
      <c r="K794" s="11" t="str">
        <f>CONCATENATE(Table3[[#This Row],[Type]]," "&amp;TEXT(Table3[[#This Row],[Diameter]],".0000")&amp;""," "&amp;Table3[[#This Row],[NumFlutes]]&amp;"FL")</f>
        <v>EM .0250 3FL</v>
      </c>
      <c r="M794" s="13">
        <v>2.5000000000000001E-2</v>
      </c>
      <c r="N794" s="13">
        <v>0.125</v>
      </c>
      <c r="O794" s="6">
        <v>2.3E-2</v>
      </c>
      <c r="P794" s="6">
        <v>0.63</v>
      </c>
      <c r="Q794" s="6">
        <v>0.72499999999999998</v>
      </c>
      <c r="R794" s="14">
        <f>IF(Table3[[#This Row],[ShoulderLenEnd]]="",0,90-(DEGREES(ATAN((Q794-P794)/((N794-O794)/2)))))</f>
        <v>28.228776181369589</v>
      </c>
      <c r="S794" s="15">
        <v>0.8</v>
      </c>
      <c r="T794" s="6">
        <v>3</v>
      </c>
      <c r="U794" s="6">
        <v>2.5</v>
      </c>
      <c r="V794" s="6">
        <v>3.6999999999999998E-2</v>
      </c>
      <c r="AA794" s="13" t="str">
        <f t="shared" si="12"/>
        <v/>
      </c>
      <c r="AE794" s="6" t="s">
        <v>44</v>
      </c>
      <c r="AF794" s="6" t="s">
        <v>73</v>
      </c>
      <c r="AG794" s="6" t="s">
        <v>66</v>
      </c>
      <c r="AH794" s="6" t="s">
        <v>1592</v>
      </c>
      <c r="AI794" s="6">
        <v>0</v>
      </c>
      <c r="AJ794" s="6">
        <v>0</v>
      </c>
      <c r="AK794" s="6">
        <v>1</v>
      </c>
      <c r="AL794" s="6">
        <v>1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f>IF(Table3[[#This Row],[ShankDiameter]]=0.225,2,IF(Table3[[#This Row],[ShankDiameter]]=0.25,2,IF(Table3[[#This Row],[ShankDiameter]]=0.2875,2,0)))</f>
        <v>0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794</v>
      </c>
      <c r="F795" s="8" t="s">
        <v>60</v>
      </c>
      <c r="H795" s="10" t="s">
        <v>1565</v>
      </c>
      <c r="I795" s="11" t="s">
        <v>1605</v>
      </c>
      <c r="J795" s="12" t="s">
        <v>1606</v>
      </c>
      <c r="K795" s="11" t="str">
        <f>CONCATENATE(Table3[[#This Row],[Type]]," "&amp;TEXT(Table3[[#This Row],[Diameter]],".0000")&amp;""," "&amp;Table3[[#This Row],[NumFlutes]]&amp;"FL")</f>
        <v>EM .0310 3FL</v>
      </c>
      <c r="M795" s="13">
        <v>3.1E-2</v>
      </c>
      <c r="N795" s="13">
        <v>0.125</v>
      </c>
      <c r="O795" s="6">
        <v>0.03</v>
      </c>
      <c r="P795" s="6">
        <v>0.57999999999999996</v>
      </c>
      <c r="Q795" s="6">
        <v>0.70499999999999996</v>
      </c>
      <c r="R795" s="14">
        <f>IF(Table3[[#This Row],[ShoulderLenEnd]]="",0,90-(DEGREES(ATAN((Q795-P795)/((N795-O795)/2)))))</f>
        <v>20.80679101271123</v>
      </c>
      <c r="S795" s="15">
        <v>0.74</v>
      </c>
      <c r="T795" s="6">
        <v>3</v>
      </c>
      <c r="U795" s="6">
        <v>2.5</v>
      </c>
      <c r="V795" s="6">
        <v>4.5999999999999999E-2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1576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1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795</v>
      </c>
      <c r="G796" s="9" t="s">
        <v>74</v>
      </c>
      <c r="H796" s="10" t="s">
        <v>1565</v>
      </c>
      <c r="I796" s="11" t="s">
        <v>1607</v>
      </c>
      <c r="J796" s="12">
        <v>13631</v>
      </c>
      <c r="K796" s="11" t="str">
        <f>CONCATENATE(Table3[[#This Row],[Type]]," "&amp;TEXT(Table3[[#This Row],[Diameter]],".0000")&amp;""," "&amp;Table3[[#This Row],[NumFlutes]]&amp;"FL")</f>
        <v>EM .0310 3FL</v>
      </c>
      <c r="M796" s="13">
        <v>3.1E-2</v>
      </c>
      <c r="N796" s="13">
        <v>0.125</v>
      </c>
      <c r="O796" s="6">
        <v>2.9000000000000001E-2</v>
      </c>
      <c r="P796" s="6">
        <v>0.32</v>
      </c>
      <c r="Q796" s="6">
        <v>0.5</v>
      </c>
      <c r="R796" s="14">
        <f>IF(Table3[[#This Row],[ShoulderLenEnd]]="",0,90-(DEGREES(ATAN((Q796-P796)/((N796-O796)/2)))))</f>
        <v>14.931417178137551</v>
      </c>
      <c r="S796" s="15">
        <v>0.52500000000000002</v>
      </c>
      <c r="T796" s="6">
        <v>3</v>
      </c>
      <c r="U796" s="6">
        <v>2.5</v>
      </c>
      <c r="V796" s="6">
        <v>0.155</v>
      </c>
      <c r="AA796" s="13" t="str">
        <f t="shared" si="12"/>
        <v/>
      </c>
      <c r="AE796" s="6" t="s">
        <v>44</v>
      </c>
      <c r="AF796" s="6" t="s">
        <v>62</v>
      </c>
      <c r="AG796" s="6" t="s">
        <v>66</v>
      </c>
      <c r="AH796" s="6" t="s">
        <v>1589</v>
      </c>
      <c r="AI796" s="6">
        <v>0</v>
      </c>
      <c r="AJ796" s="6">
        <v>1</v>
      </c>
      <c r="AK796" s="6">
        <v>1</v>
      </c>
      <c r="AL796" s="6">
        <v>0</v>
      </c>
      <c r="AM796" s="6">
        <v>0</v>
      </c>
      <c r="AN796" s="6">
        <v>1</v>
      </c>
      <c r="AO796" s="6">
        <v>0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v>2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796</v>
      </c>
      <c r="G797" s="9" t="s">
        <v>74</v>
      </c>
      <c r="H797" s="10" t="s">
        <v>1565</v>
      </c>
      <c r="I797" s="11" t="s">
        <v>1608</v>
      </c>
      <c r="J797" s="12" t="s">
        <v>1609</v>
      </c>
      <c r="K797" s="11" t="str">
        <f>CONCATENATE(Table3[[#This Row],[Type]]," "&amp;TEXT(Table3[[#This Row],[Diameter]],".0000")&amp;""," "&amp;Table3[[#This Row],[NumFlutes]]&amp;"FL")</f>
        <v>EM .0310 4FL</v>
      </c>
      <c r="M797" s="13">
        <v>3.1E-2</v>
      </c>
      <c r="N797" s="13">
        <v>0.125</v>
      </c>
      <c r="O797" s="6">
        <v>3.1E-2</v>
      </c>
      <c r="P797" s="6">
        <v>0.115</v>
      </c>
      <c r="Q797" s="6">
        <v>0.3</v>
      </c>
      <c r="R797" s="14">
        <f>IF(Table3[[#This Row],[ShoulderLenEnd]]="",0,90-(DEGREES(ATAN((Q797-P797)/((N797-O797)/2)))))</f>
        <v>14.254650718226657</v>
      </c>
      <c r="S797" s="15">
        <v>0.375</v>
      </c>
      <c r="T797" s="6">
        <v>4</v>
      </c>
      <c r="U797" s="6">
        <v>1.5</v>
      </c>
      <c r="V797" s="6">
        <v>9.2999999999999999E-2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797</v>
      </c>
      <c r="G798" s="9" t="s">
        <v>74</v>
      </c>
      <c r="H798" s="10" t="s">
        <v>1565</v>
      </c>
      <c r="I798" s="11" t="s">
        <v>1610</v>
      </c>
      <c r="J798" s="12" t="s">
        <v>1611</v>
      </c>
      <c r="K798" s="11" t="str">
        <f>CONCATENATE(Table3[[#This Row],[Type]]," "&amp;TEXT(Table3[[#This Row],[Diameter]],".0000")&amp;""," "&amp;Table3[[#This Row],[NumFlutes]]&amp;"FL")</f>
        <v>EM .0310 5FL</v>
      </c>
      <c r="M798" s="13">
        <v>3.1E-2</v>
      </c>
      <c r="N798" s="13">
        <v>0.125</v>
      </c>
      <c r="O798" s="6">
        <v>3.1E-2</v>
      </c>
      <c r="P798" s="6">
        <v>0.17499999999999999</v>
      </c>
      <c r="Q798" s="6">
        <v>0.35</v>
      </c>
      <c r="R798" s="14">
        <f>IF(Table3[[#This Row],[ShoulderLenEnd]]="",0,90-(DEGREES(ATAN((Q798-P798)/((N798-O798)/2)))))</f>
        <v>15.033258129388287</v>
      </c>
      <c r="S798" s="15">
        <v>0.4</v>
      </c>
      <c r="T798" s="6">
        <v>5</v>
      </c>
      <c r="U798" s="6">
        <v>2.5</v>
      </c>
      <c r="V798" s="6">
        <v>0.156</v>
      </c>
      <c r="AA798" s="13" t="str">
        <f t="shared" si="12"/>
        <v/>
      </c>
      <c r="AE798" s="6" t="s">
        <v>44</v>
      </c>
      <c r="AF798" s="6" t="s">
        <v>73</v>
      </c>
      <c r="AG798" s="6" t="s">
        <v>66</v>
      </c>
      <c r="AI798" s="6">
        <v>0</v>
      </c>
      <c r="AJ798" s="6">
        <v>0</v>
      </c>
      <c r="AK798" s="6">
        <v>1</v>
      </c>
      <c r="AL798" s="6">
        <v>0</v>
      </c>
      <c r="AM798" s="6">
        <v>0</v>
      </c>
      <c r="AN798" s="6">
        <v>0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f>IF(Table3[[#This Row],[ShankDiameter]]=0.225,2,IF(Table3[[#This Row],[ShankDiameter]]=0.25,2,IF(Table3[[#This Row],[ShankDiameter]]=0.2875,2,0)))</f>
        <v>0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798</v>
      </c>
      <c r="G799" s="9" t="s">
        <v>74</v>
      </c>
      <c r="H799" s="10" t="s">
        <v>1565</v>
      </c>
      <c r="I799" s="11" t="s">
        <v>1612</v>
      </c>
      <c r="J799" s="12">
        <v>30303</v>
      </c>
      <c r="K799" s="11" t="str">
        <f>CONCATENATE(Table3[[#This Row],[Type]]," "&amp;TEXT(Table3[[#This Row],[Diameter]],".0000")&amp;""," "&amp;Table3[[#This Row],[NumFlutes]]&amp;"FL")</f>
        <v>EM .0313 2FL</v>
      </c>
      <c r="M799" s="13">
        <v>3.1300000000000001E-2</v>
      </c>
      <c r="N799" s="13">
        <v>0.125</v>
      </c>
      <c r="O799" s="6">
        <v>3.1300000000000001E-2</v>
      </c>
      <c r="P799" s="6">
        <v>0.17499999999999999</v>
      </c>
      <c r="Q799" s="6">
        <v>0.28000000000000003</v>
      </c>
      <c r="R799" s="14">
        <f>IF(Table3[[#This Row],[ShoulderLenEnd]]="",0,90-(DEGREES(ATAN((Q799-P799)/((N799-O799)/2)))))</f>
        <v>24.045973581865752</v>
      </c>
      <c r="S799" s="15">
        <v>0.35</v>
      </c>
      <c r="T799" s="6">
        <v>2</v>
      </c>
      <c r="U799" s="6">
        <v>1.5</v>
      </c>
      <c r="V799" s="6">
        <v>7.8E-2</v>
      </c>
      <c r="AA799" s="13" t="str">
        <f t="shared" si="12"/>
        <v/>
      </c>
      <c r="AE799" s="6" t="s">
        <v>44</v>
      </c>
      <c r="AF799" s="6" t="s">
        <v>62</v>
      </c>
      <c r="AG799" s="6" t="s">
        <v>79</v>
      </c>
      <c r="AI799" s="6">
        <v>0</v>
      </c>
      <c r="AJ799" s="6">
        <v>1</v>
      </c>
      <c r="AK799" s="6">
        <v>0</v>
      </c>
      <c r="AL799" s="6">
        <v>1</v>
      </c>
      <c r="AM799" s="6">
        <v>1</v>
      </c>
      <c r="AN799" s="6">
        <v>0</v>
      </c>
      <c r="AO799" s="6">
        <v>0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799</v>
      </c>
      <c r="G800" s="9" t="s">
        <v>74</v>
      </c>
      <c r="H800" s="10" t="s">
        <v>1565</v>
      </c>
      <c r="I800" s="11" t="s">
        <v>1613</v>
      </c>
      <c r="J800" s="12">
        <v>48935</v>
      </c>
      <c r="K800" s="11" t="str">
        <f>CONCATENATE(Table3[[#This Row],[Type]]," "&amp;TEXT(Table3[[#This Row],[Diameter]],".0000")&amp;""," "&amp;Table3[[#This Row],[NumFlutes]]&amp;"FL")</f>
        <v>EM .0350 3FL</v>
      </c>
      <c r="M800" s="13">
        <v>3.5000000000000003E-2</v>
      </c>
      <c r="N800" s="13">
        <v>0.125</v>
      </c>
      <c r="O800" s="6">
        <v>3.3000000000000002E-2</v>
      </c>
      <c r="P800" s="6">
        <v>0.53</v>
      </c>
      <c r="Q800" s="6">
        <v>0.67</v>
      </c>
      <c r="R800" s="14">
        <f>IF(Table3[[#This Row],[ShoulderLenEnd]]="",0,90-(DEGREES(ATAN((Q800-P800)/((N800-O800)/2)))))</f>
        <v>18.189045699651317</v>
      </c>
      <c r="S800" s="15">
        <v>0.7</v>
      </c>
      <c r="T800" s="6">
        <v>3</v>
      </c>
      <c r="U800" s="6">
        <v>2.5</v>
      </c>
      <c r="V800" s="6">
        <v>5.1999999999999998E-2</v>
      </c>
      <c r="AA800" s="13" t="str">
        <f t="shared" si="12"/>
        <v/>
      </c>
      <c r="AE800" s="6" t="s">
        <v>44</v>
      </c>
      <c r="AF800" s="6" t="s">
        <v>62</v>
      </c>
      <c r="AG800" s="6" t="s">
        <v>66</v>
      </c>
      <c r="AH800" s="6" t="s">
        <v>1614</v>
      </c>
      <c r="AI800" s="6">
        <v>0</v>
      </c>
      <c r="AJ800" s="6">
        <v>1</v>
      </c>
      <c r="AK800" s="6">
        <v>1</v>
      </c>
      <c r="AL800" s="6">
        <v>0</v>
      </c>
      <c r="AM800" s="6">
        <v>0</v>
      </c>
      <c r="AN800" s="6">
        <v>1</v>
      </c>
      <c r="AO800" s="6">
        <v>1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800</v>
      </c>
      <c r="F801" s="8" t="s">
        <v>60</v>
      </c>
      <c r="H801" s="10" t="s">
        <v>1565</v>
      </c>
      <c r="I801" s="11" t="s">
        <v>1615</v>
      </c>
      <c r="J801" s="12">
        <v>13937</v>
      </c>
      <c r="K801" s="11" t="str">
        <f>CONCATENATE(Table3[[#This Row],[Type]]," "&amp;TEXT(Table3[[#This Row],[Diameter]],".0000")&amp;""," "&amp;Table3[[#This Row],[NumFlutes]]&amp;"FL")</f>
        <v>EM .0370 2FL</v>
      </c>
      <c r="M801" s="13">
        <v>3.6999999999999998E-2</v>
      </c>
      <c r="N801" s="13">
        <v>0.125</v>
      </c>
      <c r="O801" s="6">
        <v>3.6999999999999998E-2</v>
      </c>
      <c r="P801" s="6">
        <v>7.4999999999999997E-2</v>
      </c>
      <c r="Q801" s="6">
        <v>0.28000000000000003</v>
      </c>
      <c r="R801" s="14">
        <f>IF(Table3[[#This Row],[ShoulderLenEnd]]="",0,90-(DEGREES(ATAN((Q801-P801)/((N801-O801)/2)))))</f>
        <v>12.113842945564343</v>
      </c>
      <c r="S801" s="15">
        <v>0.31</v>
      </c>
      <c r="T801" s="6">
        <v>2</v>
      </c>
      <c r="U801" s="6">
        <v>1.5</v>
      </c>
      <c r="V801" s="6">
        <v>5.5E-2</v>
      </c>
      <c r="AA801" s="13" t="str">
        <f t="shared" si="12"/>
        <v/>
      </c>
      <c r="AE801" s="6" t="s">
        <v>44</v>
      </c>
      <c r="AF801" s="6" t="s">
        <v>62</v>
      </c>
      <c r="AG801" s="6" t="s">
        <v>66</v>
      </c>
      <c r="AI801" s="6">
        <v>0</v>
      </c>
      <c r="AJ801" s="6">
        <v>1</v>
      </c>
      <c r="AK801" s="6">
        <v>1</v>
      </c>
      <c r="AL801" s="6">
        <v>0</v>
      </c>
      <c r="AM801" s="6">
        <v>0</v>
      </c>
      <c r="AN801" s="6">
        <v>1</v>
      </c>
      <c r="AO801" s="6">
        <v>1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801</v>
      </c>
      <c r="G802" s="9" t="s">
        <v>74</v>
      </c>
      <c r="H802" s="10" t="s">
        <v>1565</v>
      </c>
      <c r="I802" s="11" t="s">
        <v>1616</v>
      </c>
      <c r="J802" s="12" t="s">
        <v>1617</v>
      </c>
      <c r="K802" s="11" t="str">
        <f>CONCATENATE(Table3[[#This Row],[Type]]," "&amp;TEXT(Table3[[#This Row],[Diameter]],".0000")&amp;""," "&amp;Table3[[#This Row],[NumFlutes]]&amp;"FL")</f>
        <v>EM .0400 3FL</v>
      </c>
      <c r="M802" s="13">
        <v>0.04</v>
      </c>
      <c r="N802" s="13">
        <v>0.125</v>
      </c>
      <c r="O802" s="6">
        <v>0.04</v>
      </c>
      <c r="P802" s="6">
        <v>0.315</v>
      </c>
      <c r="Q802" s="6">
        <v>0.54</v>
      </c>
      <c r="R802" s="14">
        <f>IF(Table3[[#This Row],[ShoulderLenEnd]]="",0,90-(DEGREES(ATAN((Q802-P802)/((N802-O802)/2)))))</f>
        <v>10.696510735778105</v>
      </c>
      <c r="S802" s="15">
        <v>0.625</v>
      </c>
      <c r="T802" s="6">
        <v>3</v>
      </c>
      <c r="U802" s="6">
        <v>2.5</v>
      </c>
      <c r="V802" s="6">
        <v>0.3</v>
      </c>
      <c r="AA802" s="13" t="str">
        <f t="shared" si="12"/>
        <v/>
      </c>
      <c r="AE802" s="6" t="s">
        <v>44</v>
      </c>
      <c r="AF802" s="6" t="s">
        <v>73</v>
      </c>
      <c r="AG802" s="6" t="s">
        <v>66</v>
      </c>
      <c r="AI802" s="6">
        <v>0</v>
      </c>
      <c r="AJ802" s="6">
        <v>0</v>
      </c>
      <c r="AK802" s="6">
        <v>1</v>
      </c>
      <c r="AL802" s="6">
        <v>1</v>
      </c>
      <c r="AM802" s="6">
        <v>0</v>
      </c>
      <c r="AN802" s="6">
        <v>1</v>
      </c>
      <c r="AO802" s="6">
        <v>0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802</v>
      </c>
      <c r="F803" s="8" t="s">
        <v>60</v>
      </c>
      <c r="H803" s="10" t="s">
        <v>1565</v>
      </c>
      <c r="I803" s="11" t="s">
        <v>1618</v>
      </c>
      <c r="J803" s="12">
        <v>33645</v>
      </c>
      <c r="K803" s="11" t="str">
        <f>CONCATENATE(Table3[[#This Row],[Type]]," "&amp;TEXT(Table3[[#This Row],[Diameter]],".0000")&amp;""," "&amp;Table3[[#This Row],[NumFlutes]]&amp;"FL")</f>
        <v>EM .0450 3FL</v>
      </c>
      <c r="M803" s="13">
        <v>4.4999999999999998E-2</v>
      </c>
      <c r="N803" s="13">
        <v>0.125</v>
      </c>
      <c r="O803" s="6">
        <v>4.4999999999999998E-2</v>
      </c>
      <c r="P803" s="6">
        <v>0.4</v>
      </c>
      <c r="Q803" s="6">
        <v>0.6</v>
      </c>
      <c r="R803" s="14">
        <f>IF(Table3[[#This Row],[ShoulderLenEnd]]="",0,90-(DEGREES(ATAN((Q803-P803)/((N803-O803)/2)))))</f>
        <v>11.309932474020215</v>
      </c>
      <c r="S803" s="15">
        <v>0.63</v>
      </c>
      <c r="T803" s="6">
        <v>3</v>
      </c>
      <c r="U803" s="6">
        <v>2.5</v>
      </c>
      <c r="V803" s="6">
        <v>0.375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0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v>1</v>
      </c>
      <c r="B804" s="6" t="s">
        <v>1565</v>
      </c>
      <c r="C804" s="6" t="s">
        <v>1565</v>
      </c>
      <c r="E804" s="6">
        <v>803</v>
      </c>
      <c r="G804" s="9" t="s">
        <v>74</v>
      </c>
      <c r="H804" s="10" t="s">
        <v>1565</v>
      </c>
      <c r="I804" s="11" t="s">
        <v>1619</v>
      </c>
      <c r="J804" s="12">
        <v>30305</v>
      </c>
      <c r="K804" s="11" t="str">
        <f>CONCATENATE(Table3[[#This Row],[Type]]," "&amp;TEXT(Table3[[#This Row],[Diameter]],".0000")&amp;""," "&amp;Table3[[#This Row],[NumFlutes]]&amp;"FL")</f>
        <v>EM .0469 2FL</v>
      </c>
      <c r="M804" s="13">
        <v>4.6899999999999997E-2</v>
      </c>
      <c r="N804" s="13">
        <v>0.125</v>
      </c>
      <c r="O804" s="6">
        <v>4.6899999999999997E-2</v>
      </c>
      <c r="P804" s="6">
        <v>0.15</v>
      </c>
      <c r="Q804" s="6">
        <v>0.38700000000000001</v>
      </c>
      <c r="R804" s="14">
        <f>IF(Table3[[#This Row],[ShoulderLenEnd]]="",0,90-(DEGREES(ATAN((Q804-P804)/((N804-O804)/2)))))</f>
        <v>9.3564405280116603</v>
      </c>
      <c r="S804" s="15">
        <v>0.46200000000000002</v>
      </c>
      <c r="T804" s="6">
        <v>2</v>
      </c>
      <c r="U804" s="6">
        <v>1.5</v>
      </c>
      <c r="V804" s="6">
        <v>0.109</v>
      </c>
      <c r="AA804" s="13" t="str">
        <f t="shared" si="12"/>
        <v/>
      </c>
      <c r="AE804" s="6" t="s">
        <v>44</v>
      </c>
      <c r="AF804" s="6" t="s">
        <v>62</v>
      </c>
      <c r="AG804" s="6" t="s">
        <v>79</v>
      </c>
      <c r="AI804" s="6">
        <v>0</v>
      </c>
      <c r="AJ804" s="6">
        <v>1</v>
      </c>
      <c r="AK804" s="6">
        <v>0</v>
      </c>
      <c r="AL804" s="6">
        <v>1</v>
      </c>
      <c r="AM804" s="6">
        <v>1</v>
      </c>
      <c r="AN804" s="6">
        <v>1</v>
      </c>
      <c r="AO804" s="6">
        <v>1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v>1</v>
      </c>
      <c r="AW804" s="6">
        <v>0</v>
      </c>
      <c r="AX804" s="6">
        <v>0</v>
      </c>
      <c r="AY804" s="6">
        <v>0</v>
      </c>
      <c r="AZ804" s="6">
        <v>1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804</v>
      </c>
      <c r="G805" s="9" t="s">
        <v>74</v>
      </c>
      <c r="H805" s="10" t="s">
        <v>1565</v>
      </c>
      <c r="I805" s="11" t="s">
        <v>1620</v>
      </c>
      <c r="J805" s="12">
        <v>13647</v>
      </c>
      <c r="K805" s="11" t="str">
        <f>CONCATENATE(Table3[[#This Row],[Type]]," "&amp;TEXT(Table3[[#This Row],[Diameter]],".0000")&amp;""," "&amp;Table3[[#This Row],[NumFlutes]]&amp;"FL")</f>
        <v>EM .0469 3FL</v>
      </c>
      <c r="M805" s="13">
        <v>4.6899999999999997E-2</v>
      </c>
      <c r="N805" s="13">
        <v>0.125</v>
      </c>
      <c r="O805" s="6">
        <v>4.3999999999999997E-2</v>
      </c>
      <c r="P805" s="6">
        <v>0.51</v>
      </c>
      <c r="Q805" s="6">
        <v>0.66</v>
      </c>
      <c r="R805" s="14">
        <f>IF(Table3[[#This Row],[ShoulderLenEnd]]="",0,90-(DEGREES(ATAN((Q805-P805)/((N805-O805)/2)))))</f>
        <v>15.109575122340459</v>
      </c>
      <c r="S805" s="15">
        <v>0.67500000000000004</v>
      </c>
      <c r="T805" s="6">
        <v>3</v>
      </c>
      <c r="U805" s="6">
        <v>2.5</v>
      </c>
      <c r="V805" s="6">
        <v>0.25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H805" s="6" t="s">
        <v>1589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v>2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f>IF(Table3[[#This Row],[SoflexRule]]="",1,IF(Table3[[#This Row],[MinOHL]]="",1,IF(Table3[[#This Row],[Type]]="CT",1,IF(Table3[[#This Row],[I]]=1,0,1))))</f>
        <v>1</v>
      </c>
      <c r="B806" s="6" t="s">
        <v>1565</v>
      </c>
      <c r="C806" s="6" t="s">
        <v>1565</v>
      </c>
      <c r="E806" s="6">
        <v>805</v>
      </c>
      <c r="G806" s="9" t="s">
        <v>74</v>
      </c>
      <c r="H806" s="10" t="s">
        <v>1565</v>
      </c>
      <c r="I806" s="11" t="s">
        <v>1621</v>
      </c>
      <c r="J806" s="12">
        <v>30105</v>
      </c>
      <c r="K806" s="11" t="str">
        <f>CONCATENATE(Table3[[#This Row],[Type]]," "&amp;TEXT(Table3[[#This Row],[Diameter]],".0000")&amp;""," "&amp;Table3[[#This Row],[NumFlutes]]&amp;"FL")</f>
        <v>EM .0469 4FL</v>
      </c>
      <c r="M806" s="13">
        <v>4.6899999999999997E-2</v>
      </c>
      <c r="N806" s="13">
        <v>0.125</v>
      </c>
      <c r="O806" s="6">
        <v>4.6899999999999997E-2</v>
      </c>
      <c r="P806" s="6">
        <v>0.125</v>
      </c>
      <c r="Q806" s="6">
        <v>0.27500000000000002</v>
      </c>
      <c r="R806" s="14">
        <f>IF(Table3[[#This Row],[ShoulderLenEnd]]="",0,90-(DEGREES(ATAN((Q806-P806)/((N806-O806)/2)))))</f>
        <v>14.592104023321923</v>
      </c>
      <c r="S806" s="15">
        <v>0.3</v>
      </c>
      <c r="T806" s="6">
        <v>4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0</v>
      </c>
      <c r="AK806" s="6">
        <v>1</v>
      </c>
      <c r="AL806" s="6">
        <v>1</v>
      </c>
      <c r="AM806" s="6">
        <v>0</v>
      </c>
      <c r="AN806" s="6">
        <v>1</v>
      </c>
      <c r="AO806" s="6">
        <v>0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f>IF(Table3[[#This Row],[ShankDiameter]]&gt;0.5,0,2)</f>
        <v>2</v>
      </c>
      <c r="AW806" s="6">
        <v>0</v>
      </c>
      <c r="AX806" s="6">
        <v>0</v>
      </c>
      <c r="AY806" s="6">
        <v>2</v>
      </c>
      <c r="AZ806" s="6">
        <f>IF(Table3[[#This Row],[ShankDiameter]]=0.225,2,IF(Table3[[#This Row],[ShankDiameter]]=0.25,2,IF(Table3[[#This Row],[ShankDiameter]]=0.2875,2,0)))</f>
        <v>0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806</v>
      </c>
      <c r="F807" s="8" t="s">
        <v>60</v>
      </c>
      <c r="H807" s="10" t="s">
        <v>1565</v>
      </c>
      <c r="I807" s="11" t="s">
        <v>1622</v>
      </c>
      <c r="J807" s="12">
        <v>48947</v>
      </c>
      <c r="K807" s="11" t="str">
        <f>CONCATENATE(Table3[[#This Row],[Type]]," "&amp;TEXT(Table3[[#This Row],[Diameter]],".0000")&amp;""," "&amp;Table3[[#This Row],[NumFlutes]]&amp;"FL")</f>
        <v>EM .0470 3FL</v>
      </c>
      <c r="M807" s="13">
        <v>4.7E-2</v>
      </c>
      <c r="N807" s="13">
        <v>0.125</v>
      </c>
      <c r="O807" s="6">
        <v>4.4999999999999998E-2</v>
      </c>
      <c r="P807" s="6">
        <v>0.71</v>
      </c>
      <c r="Q807" s="6">
        <v>0.84</v>
      </c>
      <c r="R807" s="14">
        <f>IF(Table3[[#This Row],[ShoulderLenEnd]]="",0,90-(DEGREES(ATAN((Q807-P807)/((N807-O807)/2)))))</f>
        <v>17.102728969052365</v>
      </c>
      <c r="S807" s="15">
        <v>0.87</v>
      </c>
      <c r="T807" s="6">
        <v>3</v>
      </c>
      <c r="U807" s="6">
        <v>2.5</v>
      </c>
      <c r="V807" s="6">
        <v>7.0000000000000007E-2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1614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1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f>IF(Table3[[#This Row],[ShankDiameter]]=0.225,2,IF(Table3[[#This Row],[ShankDiameter]]=0.25,2,IF(Table3[[#This Row],[ShankDiameter]]=0.2875,2,0)))</f>
        <v>0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1.15E-2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807</v>
      </c>
      <c r="F808" s="8" t="s">
        <v>60</v>
      </c>
      <c r="H808" s="10" t="s">
        <v>1565</v>
      </c>
      <c r="I808" s="11" t="s">
        <v>1623</v>
      </c>
      <c r="J808" s="12" t="s">
        <v>1624</v>
      </c>
      <c r="K808" s="11" t="str">
        <f>CONCATENATE(Table3[[#This Row],[Type]]," "&amp;TEXT(Table3[[#This Row],[Diameter]],".0000")&amp;""," "&amp;Table3[[#This Row],[NumFlutes]]&amp;"FL")</f>
        <v>EM .0470 6FL</v>
      </c>
      <c r="M808" s="13">
        <v>4.7E-2</v>
      </c>
      <c r="N808" s="13">
        <v>0.125</v>
      </c>
      <c r="O808" s="6">
        <v>4.7E-2</v>
      </c>
      <c r="P808" s="6">
        <v>0.17</v>
      </c>
      <c r="Q808" s="6">
        <v>0.34</v>
      </c>
      <c r="R808" s="14">
        <f>IF(Table3[[#This Row],[ShoulderLenEnd]]="",0,90-(DEGREES(ATAN((Q808-P808)/((N808-O808)/2)))))</f>
        <v>12.920750335831556</v>
      </c>
      <c r="S808" s="15">
        <v>0.37</v>
      </c>
      <c r="T808" s="6">
        <v>6</v>
      </c>
      <c r="U808" s="6">
        <v>1.5</v>
      </c>
      <c r="V808" s="6">
        <v>0.14099999999999999</v>
      </c>
      <c r="AA808" s="13" t="str">
        <f t="shared" si="12"/>
        <v/>
      </c>
      <c r="AE808" s="6" t="s">
        <v>44</v>
      </c>
      <c r="AF808" s="6" t="s">
        <v>73</v>
      </c>
      <c r="AG808" s="6" t="s">
        <v>66</v>
      </c>
      <c r="AI808" s="6">
        <v>0</v>
      </c>
      <c r="AJ808" s="6">
        <v>0</v>
      </c>
      <c r="AK808" s="6">
        <v>1</v>
      </c>
      <c r="AL808" s="6">
        <v>0</v>
      </c>
      <c r="AM808" s="6">
        <v>0</v>
      </c>
      <c r="AN808" s="6">
        <v>0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1.15E-2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808</v>
      </c>
      <c r="G809" s="9" t="s">
        <v>74</v>
      </c>
      <c r="H809" s="10" t="s">
        <v>1565</v>
      </c>
      <c r="I809" s="11" t="s">
        <v>1625</v>
      </c>
      <c r="J809" s="12" t="s">
        <v>1626</v>
      </c>
      <c r="K809" s="11" t="str">
        <f>CONCATENATE(Table3[[#This Row],[Type]]," "&amp;TEXT(Table3[[#This Row],[Diameter]],".0000")&amp;""," "&amp;Table3[[#This Row],[NumFlutes]]&amp;"FL")</f>
        <v>EM .0500 3FL</v>
      </c>
      <c r="M809" s="13">
        <v>0.05</v>
      </c>
      <c r="N809" s="13">
        <v>0.125</v>
      </c>
      <c r="O809" s="6">
        <v>0.05</v>
      </c>
      <c r="P809" s="6">
        <v>0.34</v>
      </c>
      <c r="Q809" s="6">
        <v>0.5</v>
      </c>
      <c r="R809" s="14">
        <f>IF(Table3[[#This Row],[ShoulderLenEnd]]="",0,90-(DEGREES(ATAN((Q809-P809)/((N809-O809)/2)))))</f>
        <v>13.190610712206848</v>
      </c>
      <c r="S809" s="15">
        <v>0.52500000000000002</v>
      </c>
      <c r="T809" s="6">
        <v>3</v>
      </c>
      <c r="U809" s="6">
        <v>2.5</v>
      </c>
      <c r="V809" s="6">
        <v>0.3</v>
      </c>
      <c r="AA809" s="13" t="str">
        <f t="shared" si="12"/>
        <v/>
      </c>
      <c r="AE809" s="6" t="s">
        <v>44</v>
      </c>
      <c r="AF809" s="6" t="s">
        <v>73</v>
      </c>
      <c r="AG809" s="6" t="s">
        <v>66</v>
      </c>
      <c r="AI809" s="6">
        <v>0</v>
      </c>
      <c r="AJ809" s="6">
        <v>0</v>
      </c>
      <c r="AK809" s="6">
        <v>1</v>
      </c>
      <c r="AL809" s="6">
        <v>1</v>
      </c>
      <c r="AM809" s="6">
        <v>0</v>
      </c>
      <c r="AN809" s="6">
        <v>1</v>
      </c>
      <c r="AO809" s="6">
        <v>0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809</v>
      </c>
      <c r="F810" s="22"/>
      <c r="G810" s="23"/>
      <c r="H810" s="10" t="s">
        <v>1565</v>
      </c>
      <c r="I810" s="11" t="s">
        <v>1627</v>
      </c>
      <c r="J810" s="12" t="s">
        <v>1628</v>
      </c>
      <c r="K810" s="11" t="str">
        <f>CONCATENATE(Table3[[#This Row],[Type]]," "&amp;TEXT(Table3[[#This Row],[Diameter]],".0000")&amp;""," "&amp;Table3[[#This Row],[NumFlutes]]&amp;"FL")</f>
        <v>EM .0625 3FL</v>
      </c>
      <c r="M810" s="13">
        <v>6.25E-2</v>
      </c>
      <c r="N810" s="13">
        <v>0.125</v>
      </c>
      <c r="R810" s="14">
        <f>IF(Table3[[#This Row],[ShoulderLenEnd]]="",0,90-(DEGREES(ATAN((Q810-P810)/((N810-O810)/2)))))</f>
        <v>0</v>
      </c>
      <c r="T810" s="6">
        <v>3</v>
      </c>
      <c r="U810" s="6">
        <v>1.5</v>
      </c>
      <c r="V810" s="6">
        <v>9.2999999999999999E-2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1</v>
      </c>
      <c r="AP810" s="6">
        <v>0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1.925E-2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810</v>
      </c>
      <c r="G811" s="9" t="s">
        <v>74</v>
      </c>
      <c r="H811" s="10" t="s">
        <v>1565</v>
      </c>
      <c r="I811" s="11" t="s">
        <v>1629</v>
      </c>
      <c r="J811" s="12">
        <v>13662</v>
      </c>
      <c r="K811" s="11" t="str">
        <f>CONCATENATE(Table3[[#This Row],[Type]]," "&amp;TEXT(Table3[[#This Row],[Diameter]],".0000")&amp;""," "&amp;Table3[[#This Row],[NumFlutes]]&amp;"FL")</f>
        <v>EM .0625 3FL</v>
      </c>
      <c r="M811" s="13">
        <v>6.25E-2</v>
      </c>
      <c r="N811" s="13">
        <v>0.125</v>
      </c>
      <c r="O811" s="6">
        <v>5.8999999999999997E-2</v>
      </c>
      <c r="P811" s="6">
        <v>1</v>
      </c>
      <c r="Q811" s="6">
        <v>1.1499999999999999</v>
      </c>
      <c r="R811" s="14">
        <f>IF(Table3[[#This Row],[ShoulderLenEnd]]="",0,90-(DEGREES(ATAN((Q811-P811)/((N811-O811)/2)))))</f>
        <v>12.40741852740075</v>
      </c>
      <c r="S811" s="15">
        <v>1.2</v>
      </c>
      <c r="T811" s="6">
        <v>3</v>
      </c>
      <c r="U811" s="6">
        <v>2.5</v>
      </c>
      <c r="V811" s="6">
        <v>0.5</v>
      </c>
      <c r="AA811" s="13" t="str">
        <f t="shared" si="12"/>
        <v/>
      </c>
      <c r="AE811" s="6" t="s">
        <v>44</v>
      </c>
      <c r="AF811" s="6" t="s">
        <v>62</v>
      </c>
      <c r="AG811" s="6" t="s">
        <v>66</v>
      </c>
      <c r="AH811" s="6" t="s">
        <v>1630</v>
      </c>
      <c r="AI811" s="6">
        <v>0</v>
      </c>
      <c r="AJ811" s="6">
        <v>1</v>
      </c>
      <c r="AK811" s="6">
        <v>1</v>
      </c>
      <c r="AL811" s="6">
        <v>0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1.925E-2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811</v>
      </c>
      <c r="G812" s="9" t="s">
        <v>74</v>
      </c>
      <c r="H812" s="10" t="s">
        <v>1565</v>
      </c>
      <c r="I812" s="11" t="s">
        <v>1631</v>
      </c>
      <c r="J812" s="12">
        <v>31862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O812" s="6">
        <v>6.25E-2</v>
      </c>
      <c r="P812" s="6">
        <v>0.36499999999999999</v>
      </c>
      <c r="Q812" s="6">
        <v>0.5</v>
      </c>
      <c r="R812" s="14">
        <f>IF(Table3[[#This Row],[ShoulderLenEnd]]="",0,90-(DEGREES(ATAN((Q812-P812)/((N812-O812)/2)))))</f>
        <v>13.033356325913829</v>
      </c>
      <c r="S812" s="15">
        <v>0.55000000000000004</v>
      </c>
      <c r="T812" s="6">
        <v>3</v>
      </c>
      <c r="U812" s="6">
        <v>2.5</v>
      </c>
      <c r="V812" s="6">
        <v>0.312</v>
      </c>
      <c r="AA812" s="13" t="str">
        <f t="shared" si="12"/>
        <v/>
      </c>
      <c r="AE812" s="6" t="s">
        <v>44</v>
      </c>
      <c r="AF812" s="6" t="s">
        <v>62</v>
      </c>
      <c r="AG812" s="6" t="s">
        <v>66</v>
      </c>
      <c r="AI812" s="6">
        <v>0</v>
      </c>
      <c r="AJ812" s="6">
        <v>1</v>
      </c>
      <c r="AK812" s="6">
        <v>1</v>
      </c>
      <c r="AL812" s="6">
        <v>0</v>
      </c>
      <c r="AM812" s="6">
        <v>0</v>
      </c>
      <c r="AN812" s="6">
        <v>1</v>
      </c>
      <c r="AO812" s="6">
        <v>0</v>
      </c>
      <c r="AP812" s="6">
        <v>1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812</v>
      </c>
      <c r="G813" s="9" t="s">
        <v>74</v>
      </c>
      <c r="H813" s="10" t="s">
        <v>1565</v>
      </c>
      <c r="I813" s="11" t="s">
        <v>1632</v>
      </c>
      <c r="J813" s="12">
        <v>30307</v>
      </c>
      <c r="K813" s="11" t="str">
        <f>CONCATENATE(Table3[[#This Row],[Type]]," "&amp;TEXT(Table3[[#This Row],[Diameter]],".0000")&amp;""," "&amp;Table3[[#This Row],[NumFlutes]]&amp;"FL")</f>
        <v>EM .0625 2FL</v>
      </c>
      <c r="M813" s="13">
        <v>6.25E-2</v>
      </c>
      <c r="N813" s="13">
        <v>0.125</v>
      </c>
      <c r="O813" s="6">
        <v>6.25E-2</v>
      </c>
      <c r="P813" s="6">
        <v>0.1875</v>
      </c>
      <c r="Q813" s="6">
        <v>0.42499999999999999</v>
      </c>
      <c r="R813" s="14">
        <f>IF(Table3[[#This Row],[ShoulderLenEnd]]="",0,90-(DEGREES(ATAN((Q813-P813)/((N813-O813)/2)))))</f>
        <v>7.4958576397298629</v>
      </c>
      <c r="S813" s="15">
        <v>0.5</v>
      </c>
      <c r="T813" s="6">
        <v>2</v>
      </c>
      <c r="U813" s="6">
        <v>1.5</v>
      </c>
      <c r="V813" s="6">
        <v>0.187</v>
      </c>
      <c r="AA813" s="13" t="str">
        <f t="shared" si="12"/>
        <v/>
      </c>
      <c r="AE813" s="6" t="s">
        <v>44</v>
      </c>
      <c r="AF813" s="6" t="s">
        <v>62</v>
      </c>
      <c r="AG813" s="6" t="s">
        <v>79</v>
      </c>
      <c r="AI813" s="6">
        <v>0</v>
      </c>
      <c r="AJ813" s="6">
        <v>1</v>
      </c>
      <c r="AK813" s="6">
        <v>0</v>
      </c>
      <c r="AL813" s="6">
        <v>1</v>
      </c>
      <c r="AM813" s="6">
        <v>1</v>
      </c>
      <c r="AN813" s="6">
        <v>1</v>
      </c>
      <c r="AO813" s="6">
        <v>1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v>2</v>
      </c>
      <c r="BA813" s="6">
        <v>2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813</v>
      </c>
      <c r="G814" s="9" t="s">
        <v>74</v>
      </c>
      <c r="H814" s="10" t="s">
        <v>1565</v>
      </c>
      <c r="I814" s="11" t="s">
        <v>1633</v>
      </c>
      <c r="J814" s="12">
        <v>30107</v>
      </c>
      <c r="K814" s="11" t="str">
        <f>CONCATENATE(Table3[[#This Row],[Type]]," "&amp;TEXT(Table3[[#This Row],[Diameter]],".0000")&amp;""," "&amp;Table3[[#This Row],[NumFlutes]]&amp;"FL")</f>
        <v>EM .0625 4FL</v>
      </c>
      <c r="M814" s="13">
        <v>6.25E-2</v>
      </c>
      <c r="N814" s="13">
        <v>0.125</v>
      </c>
      <c r="O814" s="6">
        <v>6.25E-2</v>
      </c>
      <c r="P814" s="6">
        <v>0.215</v>
      </c>
      <c r="Q814" s="6">
        <v>0.35</v>
      </c>
      <c r="R814" s="14">
        <f>IF(Table3[[#This Row],[ShoulderLenEnd]]="",0,90-(DEGREES(ATAN((Q814-P814)/((N814-O814)/2)))))</f>
        <v>13.033356325913843</v>
      </c>
      <c r="S814" s="15">
        <v>0.4</v>
      </c>
      <c r="T814" s="6">
        <v>4</v>
      </c>
      <c r="U814" s="6">
        <v>1.5</v>
      </c>
      <c r="V814" s="6">
        <v>0.187</v>
      </c>
      <c r="AA814" s="13" t="str">
        <f t="shared" si="12"/>
        <v/>
      </c>
      <c r="AE814" s="6" t="s">
        <v>44</v>
      </c>
      <c r="AF814" s="6" t="s">
        <v>62</v>
      </c>
      <c r="AG814" s="6" t="s">
        <v>79</v>
      </c>
      <c r="AI814" s="6">
        <v>0</v>
      </c>
      <c r="AJ814" s="6">
        <v>1</v>
      </c>
      <c r="AK814" s="6">
        <v>1</v>
      </c>
      <c r="AL814" s="6">
        <v>1</v>
      </c>
      <c r="AM814" s="6">
        <v>0</v>
      </c>
      <c r="AN814" s="6">
        <v>1</v>
      </c>
      <c r="AO814" s="6">
        <v>1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2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814</v>
      </c>
      <c r="G815" s="9" t="s">
        <v>74</v>
      </c>
      <c r="H815" s="10" t="s">
        <v>1565</v>
      </c>
      <c r="I815" s="11" t="s">
        <v>1634</v>
      </c>
      <c r="J815" s="12">
        <v>30194</v>
      </c>
      <c r="K815" s="11" t="str">
        <f>CONCATENATE(Table3[[#This Row],[Type]]," "&amp;TEXT(Table3[[#This Row],[Diameter]],".0000")&amp;""," "&amp;Table3[[#This Row],[NumFlutes]]&amp;"FL")</f>
        <v>EM .0625 4FL</v>
      </c>
      <c r="M815" s="13">
        <v>6.25E-2</v>
      </c>
      <c r="N815" s="13">
        <v>0.125</v>
      </c>
      <c r="O815" s="6">
        <v>6.25E-2</v>
      </c>
      <c r="P815" s="6">
        <v>0.21</v>
      </c>
      <c r="Q815" s="6">
        <v>0.35</v>
      </c>
      <c r="R815" s="14">
        <f>IF(Table3[[#This Row],[ShoulderLenEnd]]="",0,90-(DEGREES(ATAN((Q815-P815)/((N815-O815)/2)))))</f>
        <v>12.582962494076924</v>
      </c>
      <c r="S815" s="15">
        <v>0.45</v>
      </c>
      <c r="T815" s="6">
        <v>4</v>
      </c>
      <c r="U815" s="6">
        <v>1.5</v>
      </c>
      <c r="V815" s="6">
        <v>0.187</v>
      </c>
      <c r="W815" s="6">
        <v>0</v>
      </c>
      <c r="Z815" s="6">
        <v>0</v>
      </c>
      <c r="AA815" s="13" t="str">
        <f t="shared" si="12"/>
        <v/>
      </c>
      <c r="AE815" s="6" t="s">
        <v>44</v>
      </c>
      <c r="AF815" s="6" t="s">
        <v>1635</v>
      </c>
      <c r="AG815" s="6" t="s">
        <v>79</v>
      </c>
      <c r="AI815" s="6">
        <v>0</v>
      </c>
      <c r="AJ815" s="6">
        <v>0</v>
      </c>
      <c r="AK815" s="6">
        <v>1</v>
      </c>
      <c r="AL815" s="6">
        <v>1</v>
      </c>
      <c r="AM815" s="6">
        <v>0</v>
      </c>
      <c r="AN815" s="6">
        <v>1</v>
      </c>
      <c r="AO815" s="6">
        <v>0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0</v>
      </c>
      <c r="AZ815" s="6">
        <v>2</v>
      </c>
      <c r="BA815" s="6">
        <v>0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815</v>
      </c>
      <c r="F816" s="22"/>
      <c r="H816" s="10" t="s">
        <v>1565</v>
      </c>
      <c r="I816" s="11" t="s">
        <v>1636</v>
      </c>
      <c r="J816" s="12">
        <v>39007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R816" s="14">
        <f>IF(Table3[[#This Row],[ShoulderLenEnd]]="",0,90-(DEGREES(ATAN((Q816-P816)/((N816-O816)/2)))))</f>
        <v>0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1637</v>
      </c>
      <c r="AG816" s="6" t="s">
        <v>79</v>
      </c>
      <c r="AI816" s="6">
        <v>0</v>
      </c>
      <c r="AJ816" s="6">
        <v>0</v>
      </c>
      <c r="AK816" s="6">
        <v>1</v>
      </c>
      <c r="AL816" s="6">
        <v>1</v>
      </c>
      <c r="AM816" s="6">
        <v>0</v>
      </c>
      <c r="AN816" s="6">
        <v>1</v>
      </c>
      <c r="AO816" s="6">
        <v>0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0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816</v>
      </c>
      <c r="F817" s="8" t="s">
        <v>60</v>
      </c>
      <c r="H817" s="10" t="s">
        <v>1565</v>
      </c>
      <c r="I817" s="11" t="s">
        <v>1638</v>
      </c>
      <c r="J817" s="12" t="s">
        <v>1639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0.52500000000000002</v>
      </c>
      <c r="Q817" s="6">
        <v>0.6</v>
      </c>
      <c r="R817" s="14">
        <f>IF(Table3[[#This Row],[ShoulderLenEnd]]="",0,90-(DEGREES(ATAN((Q817-P817)/((N817-O817)/2)))))</f>
        <v>22.619864948040444</v>
      </c>
      <c r="S817" s="15">
        <v>0.63</v>
      </c>
      <c r="T817" s="6">
        <v>4</v>
      </c>
      <c r="U817" s="6">
        <v>1.5</v>
      </c>
      <c r="V817" s="6">
        <v>0.1875</v>
      </c>
      <c r="AA817" s="13" t="str">
        <f t="shared" si="12"/>
        <v/>
      </c>
      <c r="AE817" s="6" t="s">
        <v>44</v>
      </c>
      <c r="AF817" s="6" t="s">
        <v>73</v>
      </c>
      <c r="AG817" s="6" t="s">
        <v>124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0</v>
      </c>
      <c r="AO817" s="6">
        <v>1</v>
      </c>
      <c r="AP817" s="6">
        <v>0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2</v>
      </c>
      <c r="AZ817" s="6">
        <f>IF(Table3[[#This Row],[ShankDiameter]]=0.225,2,IF(Table3[[#This Row],[ShankDiameter]]=0.25,2,IF(Table3[[#This Row],[ShankDiameter]]=0.2875,2,0)))</f>
        <v>0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817</v>
      </c>
      <c r="F818" s="8" t="s">
        <v>60</v>
      </c>
      <c r="H818" s="10" t="s">
        <v>1565</v>
      </c>
      <c r="I818" s="11" t="s">
        <v>1640</v>
      </c>
      <c r="J818" s="12">
        <v>72065</v>
      </c>
      <c r="K818" s="11" t="str">
        <f>CONCATENATE(Table3[[#This Row],[Type]]," "&amp;TEXT(Table3[[#This Row],[Diameter]],".0000")&amp;""," "&amp;Table3[[#This Row],[NumFlutes]]&amp;"FL")</f>
        <v>EM .0650 2FL</v>
      </c>
      <c r="M818" s="13">
        <v>6.5000000000000002E-2</v>
      </c>
      <c r="N818" s="13">
        <v>0.125</v>
      </c>
      <c r="O818" s="6">
        <v>6.5000000000000002E-2</v>
      </c>
      <c r="P818" s="6">
        <v>0.22</v>
      </c>
      <c r="Q818" s="6">
        <v>0.47</v>
      </c>
      <c r="R818" s="14">
        <f>IF(Table3[[#This Row],[ShoulderLenEnd]]="",0,90-(DEGREES(ATAN((Q818-P818)/((N818-O818)/2)))))</f>
        <v>6.8427734126309332</v>
      </c>
      <c r="S818" s="15">
        <v>0.5</v>
      </c>
      <c r="T818" s="6">
        <v>2</v>
      </c>
      <c r="U818" s="6">
        <v>1.5</v>
      </c>
      <c r="V818" s="6">
        <v>0.19500000000000001</v>
      </c>
      <c r="AA818" s="13" t="str">
        <f t="shared" si="12"/>
        <v/>
      </c>
      <c r="AE818" s="6" t="s">
        <v>44</v>
      </c>
      <c r="AF818" s="6" t="s">
        <v>62</v>
      </c>
      <c r="AG818" s="6" t="s">
        <v>66</v>
      </c>
      <c r="AI818" s="6">
        <v>0</v>
      </c>
      <c r="AJ818" s="6">
        <v>1</v>
      </c>
      <c r="AK818" s="6">
        <v>1</v>
      </c>
      <c r="AL818" s="6">
        <v>0</v>
      </c>
      <c r="AM818" s="6">
        <v>0</v>
      </c>
      <c r="AN818" s="6">
        <v>1</v>
      </c>
      <c r="AO818" s="6">
        <v>1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818</v>
      </c>
      <c r="F819" s="8" t="s">
        <v>60</v>
      </c>
      <c r="H819" s="10" t="s">
        <v>1565</v>
      </c>
      <c r="I819" s="11" t="s">
        <v>1641</v>
      </c>
      <c r="J819" s="12">
        <v>73065</v>
      </c>
      <c r="K819" s="11" t="str">
        <f>CONCATENATE(Table3[[#This Row],[Type]]," "&amp;TEXT(Table3[[#This Row],[Diameter]],".0000")&amp;""," "&amp;Table3[[#This Row],[NumFlutes]]&amp;"FL")</f>
        <v>EM .0650 4FL</v>
      </c>
      <c r="M819" s="13">
        <v>6.5000000000000002E-2</v>
      </c>
      <c r="N819" s="13">
        <v>0.125</v>
      </c>
      <c r="O819" s="6">
        <v>6.5000000000000002E-2</v>
      </c>
      <c r="P819" s="6">
        <v>0.22</v>
      </c>
      <c r="Q819" s="6">
        <v>0.4</v>
      </c>
      <c r="R819" s="14">
        <f>IF(Table3[[#This Row],[ShoulderLenEnd]]="",0,90-(DEGREES(ATAN((Q819-P819)/((N819-O819)/2)))))</f>
        <v>9.4623222080256113</v>
      </c>
      <c r="S819" s="15">
        <v>0.43</v>
      </c>
      <c r="T819" s="6">
        <v>4</v>
      </c>
      <c r="U819" s="6">
        <v>1.5</v>
      </c>
      <c r="V819" s="6">
        <v>0.19500000000000001</v>
      </c>
      <c r="AA819" s="13" t="str">
        <f t="shared" si="12"/>
        <v/>
      </c>
      <c r="AE819" s="6" t="s">
        <v>44</v>
      </c>
      <c r="AF819" s="6" t="s">
        <v>62</v>
      </c>
      <c r="AG819" s="6" t="s">
        <v>66</v>
      </c>
      <c r="AI819" s="6">
        <v>0</v>
      </c>
      <c r="AJ819" s="6">
        <v>1</v>
      </c>
      <c r="AK819" s="6">
        <v>1</v>
      </c>
      <c r="AL819" s="6">
        <v>0</v>
      </c>
      <c r="AM819" s="6">
        <v>0</v>
      </c>
      <c r="AN819" s="6">
        <v>1</v>
      </c>
      <c r="AO819" s="6">
        <v>1</v>
      </c>
      <c r="AP819" s="6">
        <v>1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819</v>
      </c>
      <c r="G820" s="9" t="s">
        <v>74</v>
      </c>
      <c r="H820" s="10" t="s">
        <v>1565</v>
      </c>
      <c r="I820" s="11" t="s">
        <v>1642</v>
      </c>
      <c r="J820" s="12" t="s">
        <v>1643</v>
      </c>
      <c r="K820" s="11" t="str">
        <f>CONCATENATE(Table3[[#This Row],[Type]]," "&amp;TEXT(Table3[[#This Row],[Diameter]],".0000")&amp;""," "&amp;Table3[[#This Row],[NumFlutes]]&amp;"FL")</f>
        <v>EM .0780 3FL</v>
      </c>
      <c r="M820" s="13">
        <v>7.8E-2</v>
      </c>
      <c r="N820" s="13">
        <v>0.125</v>
      </c>
      <c r="O820" s="6">
        <v>7.8E-2</v>
      </c>
      <c r="P820" s="6">
        <v>0.41</v>
      </c>
      <c r="Q820" s="6">
        <v>0.55000000000000004</v>
      </c>
      <c r="R820" s="14">
        <f>IF(Table3[[#This Row],[ShoulderLenEnd]]="",0,90-(DEGREES(ATAN((Q820-P820)/((N820-O820)/2)))))</f>
        <v>9.5286751366870419</v>
      </c>
      <c r="S820" s="15">
        <v>0.65</v>
      </c>
      <c r="T820" s="6">
        <v>3</v>
      </c>
      <c r="U820" s="6">
        <v>2.5</v>
      </c>
      <c r="V820" s="6">
        <v>0.40600000000000003</v>
      </c>
      <c r="AA820" s="13" t="str">
        <f t="shared" si="12"/>
        <v/>
      </c>
      <c r="AE820" s="6" t="s">
        <v>44</v>
      </c>
      <c r="AF820" s="6" t="s">
        <v>73</v>
      </c>
      <c r="AG820" s="6" t="s">
        <v>66</v>
      </c>
      <c r="AI820" s="6">
        <v>0</v>
      </c>
      <c r="AJ820" s="6">
        <v>0</v>
      </c>
      <c r="AK820" s="6">
        <v>1</v>
      </c>
      <c r="AL820" s="6">
        <v>1</v>
      </c>
      <c r="AM820" s="6">
        <v>0</v>
      </c>
      <c r="AN820" s="6">
        <v>1</v>
      </c>
      <c r="AO820" s="6">
        <v>0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2.7E-2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820</v>
      </c>
      <c r="G821" s="9" t="s">
        <v>74</v>
      </c>
      <c r="H821" s="10" t="s">
        <v>1565</v>
      </c>
      <c r="I821" s="11" t="s">
        <v>1644</v>
      </c>
      <c r="J821" s="12" t="s">
        <v>1645</v>
      </c>
      <c r="K821" s="11" t="str">
        <f>CONCATENATE(Table3[[#This Row],[Type]]," "&amp;TEXT(Table3[[#This Row],[Diameter]],".0000")&amp;""," "&amp;Table3[[#This Row],[NumFlutes]]&amp;"FL")</f>
        <v>EM .0780 3FL</v>
      </c>
      <c r="M821" s="13">
        <v>7.8E-2</v>
      </c>
      <c r="N821" s="13">
        <v>0.125</v>
      </c>
      <c r="O821" s="6">
        <v>7.8E-2</v>
      </c>
      <c r="P821" s="6">
        <v>0.26</v>
      </c>
      <c r="Q821" s="6">
        <v>0.38</v>
      </c>
      <c r="R821" s="14">
        <f>IF(Table3[[#This Row],[ShoulderLenEnd]]="",0,90-(DEGREES(ATAN((Q821-P821)/((N821-O821)/2)))))</f>
        <v>11.08019922435507</v>
      </c>
      <c r="S821" s="15">
        <v>0.42499999999999999</v>
      </c>
      <c r="T821" s="6">
        <v>3</v>
      </c>
      <c r="U821" s="6">
        <v>1.5</v>
      </c>
      <c r="V821" s="6">
        <v>0.23400000000000001</v>
      </c>
      <c r="AA821" s="13" t="str">
        <f t="shared" si="12"/>
        <v/>
      </c>
      <c r="AE821" s="6" t="s">
        <v>44</v>
      </c>
      <c r="AF821" s="6" t="s">
        <v>73</v>
      </c>
      <c r="AG821" s="6" t="s">
        <v>66</v>
      </c>
      <c r="AI821" s="6">
        <v>0</v>
      </c>
      <c r="AJ821" s="6">
        <v>0</v>
      </c>
      <c r="AK821" s="6">
        <v>1</v>
      </c>
      <c r="AL821" s="6">
        <v>0</v>
      </c>
      <c r="AM821" s="6">
        <v>0</v>
      </c>
      <c r="AN821" s="6">
        <v>0</v>
      </c>
      <c r="AO821" s="6">
        <v>1</v>
      </c>
      <c r="AP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2.7E-2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821</v>
      </c>
      <c r="G822" s="9" t="s">
        <v>74</v>
      </c>
      <c r="H822" s="10" t="s">
        <v>1565</v>
      </c>
      <c r="I822" s="11" t="s">
        <v>1646</v>
      </c>
      <c r="J822" s="12">
        <v>13678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7.4999999999999997E-2</v>
      </c>
      <c r="P822" s="6">
        <v>1</v>
      </c>
      <c r="Q822" s="6">
        <v>1.1000000000000001</v>
      </c>
      <c r="R822" s="14">
        <f>IF(Table3[[#This Row],[ShoulderLenEnd]]="",0,90-(DEGREES(ATAN((Q822-P822)/((N822-O822)/2)))))</f>
        <v>14.036243467926454</v>
      </c>
      <c r="S822" s="15">
        <v>1.1499999999999999</v>
      </c>
      <c r="T822" s="6">
        <v>3</v>
      </c>
      <c r="U822" s="6">
        <v>2.5</v>
      </c>
      <c r="V822" s="6">
        <v>0.5</v>
      </c>
      <c r="AA822" s="13" t="str">
        <f t="shared" si="12"/>
        <v/>
      </c>
      <c r="AE822" s="6" t="s">
        <v>44</v>
      </c>
      <c r="AF822" s="6" t="s">
        <v>62</v>
      </c>
      <c r="AG822" s="6" t="s">
        <v>66</v>
      </c>
      <c r="AH822" s="6" t="s">
        <v>84</v>
      </c>
      <c r="AI822" s="6">
        <v>0</v>
      </c>
      <c r="AJ822" s="6">
        <v>1</v>
      </c>
      <c r="AK822" s="6">
        <v>1</v>
      </c>
      <c r="AL822" s="6">
        <v>0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822</v>
      </c>
      <c r="F823" s="8" t="s">
        <v>60</v>
      </c>
      <c r="H823" s="10" t="s">
        <v>1565</v>
      </c>
      <c r="I823" s="11" t="s">
        <v>1647</v>
      </c>
      <c r="J823" s="12" t="s">
        <v>1648</v>
      </c>
      <c r="K823" s="11" t="str">
        <f>CONCATENATE(Table3[[#This Row],[Type]]," "&amp;TEXT(Table3[[#This Row],[Diameter]],".0000")&amp;""," "&amp;Table3[[#This Row],[NumFlutes]]&amp;"FL")</f>
        <v>EM .0781 3FL</v>
      </c>
      <c r="M823" s="13">
        <v>7.8100000000000003E-2</v>
      </c>
      <c r="N823" s="13">
        <v>0.125</v>
      </c>
      <c r="O823" s="6">
        <v>7.8100000000000003E-2</v>
      </c>
      <c r="P823" s="6">
        <v>0.3</v>
      </c>
      <c r="Q823" s="6">
        <v>0.42</v>
      </c>
      <c r="R823" s="14">
        <f>IF(Table3[[#This Row],[ShoulderLenEnd]]="",0,90-(DEGREES(ATAN((Q823-P823)/((N823-O823)/2)))))</f>
        <v>11.057205917276903</v>
      </c>
      <c r="S823" s="15">
        <v>0.45</v>
      </c>
      <c r="T823" s="6">
        <v>3</v>
      </c>
      <c r="U823" s="6">
        <v>1.5</v>
      </c>
      <c r="V823" s="6">
        <v>0.2344</v>
      </c>
      <c r="AA823" s="13" t="str">
        <f t="shared" si="12"/>
        <v/>
      </c>
      <c r="AE823" s="6" t="s">
        <v>44</v>
      </c>
      <c r="AF823" s="6" t="s">
        <v>1649</v>
      </c>
      <c r="AG823" s="6" t="s">
        <v>124</v>
      </c>
      <c r="AI823" s="6">
        <v>0</v>
      </c>
      <c r="AJ823" s="6">
        <v>1</v>
      </c>
      <c r="AK823" s="6">
        <v>0</v>
      </c>
      <c r="AL823" s="6">
        <v>1</v>
      </c>
      <c r="AM823" s="6">
        <v>0</v>
      </c>
      <c r="AN823" s="6">
        <v>1</v>
      </c>
      <c r="AO823" s="6">
        <v>0</v>
      </c>
      <c r="AP823" s="6">
        <v>1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v>1</v>
      </c>
      <c r="B824" s="6" t="s">
        <v>421</v>
      </c>
      <c r="C824" s="6" t="s">
        <v>421</v>
      </c>
      <c r="E824" s="6">
        <v>823</v>
      </c>
      <c r="G824" s="9" t="s">
        <v>74</v>
      </c>
      <c r="H824" s="10" t="s">
        <v>421</v>
      </c>
      <c r="I824" s="11" t="s">
        <v>1650</v>
      </c>
      <c r="J824" s="12" t="s">
        <v>1651</v>
      </c>
      <c r="K824" s="11" t="str">
        <f>CONCATENATE(Table3[[#This Row],[Type]]," "&amp;TEXT(Table3[[#This Row],[Diameter]],".0000")&amp;""," "&amp;Table3[[#This Row],[NumFlutes]]&amp;"FL")</f>
        <v>CM .0781 4FL</v>
      </c>
      <c r="M824" s="13">
        <v>7.8100000000000003E-2</v>
      </c>
      <c r="N824" s="13">
        <v>0.125</v>
      </c>
      <c r="O824" s="6">
        <v>7.8100000000000003E-2</v>
      </c>
      <c r="P824" s="6">
        <v>0.26</v>
      </c>
      <c r="Q824" s="6">
        <v>0.39</v>
      </c>
      <c r="R824" s="14">
        <f>IF(Table3[[#This Row],[ShoulderLenEnd]]="",0,90-(DEGREES(ATAN((Q824-P824)/((N824-O824)/2)))))</f>
        <v>10.225317541574597</v>
      </c>
      <c r="S824" s="15">
        <v>0.4</v>
      </c>
      <c r="T824" s="6">
        <v>4</v>
      </c>
      <c r="U824" s="6">
        <v>1.5</v>
      </c>
      <c r="V824" s="6">
        <v>0.25</v>
      </c>
      <c r="Z824" s="6">
        <v>60</v>
      </c>
      <c r="AA824" s="13">
        <f t="shared" si="12"/>
        <v>6.7636584035564662E-2</v>
      </c>
      <c r="AE824" s="6" t="s">
        <v>44</v>
      </c>
      <c r="AF824" s="6" t="s">
        <v>73</v>
      </c>
      <c r="AG824" s="6" t="s">
        <v>66</v>
      </c>
      <c r="AH824" s="6" t="s">
        <v>1652</v>
      </c>
      <c r="AI824" s="6">
        <v>0</v>
      </c>
      <c r="AJ824" s="6">
        <v>0</v>
      </c>
      <c r="AK824" s="6">
        <v>1</v>
      </c>
      <c r="AL824" s="6">
        <v>1</v>
      </c>
      <c r="AM824" s="6">
        <v>0</v>
      </c>
      <c r="AN824" s="6">
        <v>1</v>
      </c>
      <c r="AO824" s="6">
        <v>1</v>
      </c>
      <c r="AP824" s="6">
        <v>1</v>
      </c>
      <c r="AQ824" s="21" t="s">
        <v>3324</v>
      </c>
      <c r="AR824" s="6">
        <v>0</v>
      </c>
      <c r="AS824" s="6">
        <v>0</v>
      </c>
      <c r="AT824" s="6">
        <v>0</v>
      </c>
      <c r="AU824" s="6">
        <v>0</v>
      </c>
      <c r="AV824" s="6">
        <v>1</v>
      </c>
      <c r="AW824" s="6">
        <v>0</v>
      </c>
      <c r="AX824" s="6">
        <v>0</v>
      </c>
      <c r="AY824" s="6">
        <v>0</v>
      </c>
      <c r="AZ824" s="6">
        <v>1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0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824</v>
      </c>
      <c r="G825" s="9" t="s">
        <v>74</v>
      </c>
      <c r="H825" s="10" t="s">
        <v>1565</v>
      </c>
      <c r="I825" s="11" t="s">
        <v>1653</v>
      </c>
      <c r="J825" s="12">
        <v>30309</v>
      </c>
      <c r="K825" s="11" t="str">
        <f>CONCATENATE(Table3[[#This Row],[Type]]," "&amp;TEXT(Table3[[#This Row],[Diameter]],".0000")&amp;""," "&amp;Table3[[#This Row],[NumFlutes]]&amp;"FL")</f>
        <v>EM .0781 2FL</v>
      </c>
      <c r="M825" s="13">
        <v>7.8100000000000003E-2</v>
      </c>
      <c r="N825" s="13">
        <v>0.125</v>
      </c>
      <c r="O825" s="6">
        <v>7.8100000000000003E-2</v>
      </c>
      <c r="P825" s="6">
        <v>0.2</v>
      </c>
      <c r="Q825" s="6">
        <v>0.4</v>
      </c>
      <c r="R825" s="14">
        <f>IF(Table3[[#This Row],[ShoulderLenEnd]]="",0,90-(DEGREES(ATAN((Q825-P825)/((N825-O825)/2)))))</f>
        <v>6.6873965575646821</v>
      </c>
      <c r="S825" s="15">
        <v>0.52500000000000002</v>
      </c>
      <c r="T825" s="6">
        <v>2</v>
      </c>
      <c r="U825" s="6">
        <v>1.5</v>
      </c>
      <c r="V825" s="6">
        <v>0.187</v>
      </c>
      <c r="AA825" s="13" t="str">
        <f t="shared" si="12"/>
        <v/>
      </c>
      <c r="AE825" s="6" t="s">
        <v>44</v>
      </c>
      <c r="AF825" s="6" t="s">
        <v>62</v>
      </c>
      <c r="AG825" s="6" t="s">
        <v>79</v>
      </c>
      <c r="AI825" s="6">
        <v>0</v>
      </c>
      <c r="AJ825" s="6">
        <v>1</v>
      </c>
      <c r="AK825" s="6">
        <v>0</v>
      </c>
      <c r="AL825" s="6">
        <v>1</v>
      </c>
      <c r="AM825" s="6">
        <v>1</v>
      </c>
      <c r="AN825" s="6">
        <v>1</v>
      </c>
      <c r="AO825" s="6">
        <v>1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v>2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f>IF(Table3[[#This Row],[SoflexRule]]="",1,IF(Table3[[#This Row],[MinOHL]]="",1,IF(Table3[[#This Row],[Type]]="CT",1,IF(Table3[[#This Row],[I]]=1,0,1))))</f>
        <v>1</v>
      </c>
      <c r="B826" s="6" t="s">
        <v>1565</v>
      </c>
      <c r="C826" s="6" t="s">
        <v>1565</v>
      </c>
      <c r="E826" s="6">
        <v>825</v>
      </c>
      <c r="F826" s="8" t="s">
        <v>60</v>
      </c>
      <c r="H826" s="10" t="s">
        <v>1565</v>
      </c>
      <c r="I826" s="11" t="s">
        <v>1654</v>
      </c>
      <c r="J826" s="12">
        <v>30509</v>
      </c>
      <c r="K826" s="11" t="str">
        <f>CONCATENATE(Table3[[#This Row],[Type]]," "&amp;TEXT(Table3[[#This Row],[Diameter]],".0000")&amp;""," "&amp;Table3[[#This Row],[NumFlutes]]&amp;"FL")</f>
        <v>EM .0781 3FL</v>
      </c>
      <c r="M826" s="13">
        <v>7.8100000000000003E-2</v>
      </c>
      <c r="N826" s="13">
        <v>0.125</v>
      </c>
      <c r="O826" s="6">
        <v>7.8100000000000003E-2</v>
      </c>
      <c r="P826" s="6">
        <v>0.23</v>
      </c>
      <c r="Q826" s="6">
        <v>0.42</v>
      </c>
      <c r="R826" s="14">
        <f>IF(Table3[[#This Row],[ShoulderLenEnd]]="",0,90-(DEGREES(ATAN((Q826-P826)/((N826-O826)/2)))))</f>
        <v>7.0359238872066072</v>
      </c>
      <c r="S826" s="15">
        <v>0.44</v>
      </c>
      <c r="T826" s="6">
        <v>3</v>
      </c>
      <c r="U826" s="6">
        <v>1.5</v>
      </c>
      <c r="V826" s="6">
        <v>0.187</v>
      </c>
      <c r="AA826" s="13" t="str">
        <f t="shared" si="12"/>
        <v/>
      </c>
      <c r="AE826" s="6" t="s">
        <v>44</v>
      </c>
      <c r="AF826" s="6" t="s">
        <v>62</v>
      </c>
      <c r="AG826" s="6" t="s">
        <v>79</v>
      </c>
      <c r="AI826" s="6">
        <v>0</v>
      </c>
      <c r="AJ826" s="6">
        <v>1</v>
      </c>
      <c r="AK826" s="6">
        <v>0</v>
      </c>
      <c r="AL826" s="6">
        <v>1</v>
      </c>
      <c r="AM826" s="6">
        <v>0</v>
      </c>
      <c r="AN826" s="6">
        <v>1</v>
      </c>
      <c r="AO826" s="6">
        <v>0</v>
      </c>
      <c r="AP826" s="6">
        <v>1</v>
      </c>
      <c r="AR826" s="6">
        <v>0</v>
      </c>
      <c r="AS826" s="6">
        <v>0</v>
      </c>
      <c r="AT826" s="6">
        <v>0</v>
      </c>
      <c r="AU826" s="6">
        <v>0</v>
      </c>
      <c r="AV826" s="6">
        <f>IF(Table3[[#This Row],[ShankDiameter]]&gt;0.5,0,2)</f>
        <v>2</v>
      </c>
      <c r="AW826" s="6">
        <v>0</v>
      </c>
      <c r="AX826" s="6">
        <v>0</v>
      </c>
      <c r="AY826" s="6">
        <v>2</v>
      </c>
      <c r="AZ826" s="6">
        <f>IF(Table3[[#This Row],[ShankDiameter]]=0.225,2,IF(Table3[[#This Row],[ShankDiameter]]=0.25,2,IF(Table3[[#This Row],[ShankDiameter]]=0.2875,2,0)))</f>
        <v>0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826</v>
      </c>
      <c r="G827" s="9" t="s">
        <v>74</v>
      </c>
      <c r="H827" s="10" t="s">
        <v>1565</v>
      </c>
      <c r="I827" s="11" t="s">
        <v>1655</v>
      </c>
      <c r="J827" s="12">
        <v>30109</v>
      </c>
      <c r="K827" s="11" t="str">
        <f>CONCATENATE(Table3[[#This Row],[Type]]," "&amp;TEXT(Table3[[#This Row],[Diameter]],".0000")&amp;""," "&amp;Table3[[#This Row],[NumFlutes]]&amp;"FL")</f>
        <v>EM .0781 4FL</v>
      </c>
      <c r="M827" s="13">
        <v>7.8100000000000003E-2</v>
      </c>
      <c r="N827" s="13">
        <v>0.125</v>
      </c>
      <c r="O827" s="6">
        <v>7.8100000000000003E-2</v>
      </c>
      <c r="P827" s="6">
        <v>0.21</v>
      </c>
      <c r="Q827" s="6">
        <v>0.31</v>
      </c>
      <c r="R827" s="14">
        <f>IF(Table3[[#This Row],[ShoulderLenEnd]]="",0,90-(DEGREES(ATAN((Q827-P827)/((N827-O827)/2)))))</f>
        <v>13.197399563007892</v>
      </c>
      <c r="S827" s="15">
        <v>0.35</v>
      </c>
      <c r="T827" s="6">
        <v>4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0</v>
      </c>
      <c r="AK827" s="6">
        <v>1</v>
      </c>
      <c r="AL827" s="6">
        <v>1</v>
      </c>
      <c r="AM827" s="6">
        <v>0</v>
      </c>
      <c r="AN827" s="6">
        <v>1</v>
      </c>
      <c r="AO827" s="6">
        <v>0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f>IF(Table3[[#This Row],[ShankDiameter]]=0.225,2,IF(Table3[[#This Row],[ShankDiameter]]=0.25,2,IF(Table3[[#This Row],[ShankDiameter]]=0.2875,2,0)))</f>
        <v>0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827</v>
      </c>
      <c r="G828" s="9" t="s">
        <v>74</v>
      </c>
      <c r="H828" s="10" t="s">
        <v>1565</v>
      </c>
      <c r="I828" s="11" t="s">
        <v>1656</v>
      </c>
      <c r="J828" s="12">
        <v>39009</v>
      </c>
      <c r="K828" s="11" t="str">
        <f>CONCATENATE(Table3[[#This Row],[Type]]," "&amp;TEXT(Table3[[#This Row],[Diameter]],".0000")&amp;""," "&amp;Table3[[#This Row],[NumFlutes]]&amp;"FL")</f>
        <v>EM .0781 4FL</v>
      </c>
      <c r="M828" s="13">
        <v>7.8100000000000003E-2</v>
      </c>
      <c r="N828" s="13">
        <v>0.125</v>
      </c>
      <c r="O828" s="6">
        <v>7.8100000000000003E-2</v>
      </c>
      <c r="P828" s="6">
        <v>0.19</v>
      </c>
      <c r="Q828" s="6">
        <v>0.45</v>
      </c>
      <c r="R828" s="14">
        <f>IF(Table3[[#This Row],[ShoulderLenEnd]]="",0,90-(DEGREES(ATAN((Q828-P828)/((N828-O828)/2)))))</f>
        <v>5.1536942571557489</v>
      </c>
      <c r="S828" s="15">
        <v>0.53</v>
      </c>
      <c r="T828" s="6">
        <v>4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1637</v>
      </c>
      <c r="AG828" s="6" t="s">
        <v>79</v>
      </c>
      <c r="AI828" s="6">
        <v>0</v>
      </c>
      <c r="AJ828" s="6">
        <v>0</v>
      </c>
      <c r="AK828" s="6">
        <v>1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v>2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828</v>
      </c>
      <c r="G829" s="9" t="s">
        <v>74</v>
      </c>
      <c r="H829" s="10" t="s">
        <v>1565</v>
      </c>
      <c r="I829" s="11" t="s">
        <v>1657</v>
      </c>
      <c r="J829" s="12" t="s">
        <v>1658</v>
      </c>
      <c r="K829" s="11" t="str">
        <f>CONCATENATE(Table3[[#This Row],[Type]]," "&amp;TEXT(Table3[[#This Row],[Diameter]],".0000")&amp;""," "&amp;Table3[[#This Row],[NumFlutes]]&amp;"FL")</f>
        <v>EM .0930 3FL</v>
      </c>
      <c r="M829" s="13">
        <v>9.2999999999999999E-2</v>
      </c>
      <c r="N829" s="13">
        <v>0.125</v>
      </c>
      <c r="O829" s="6">
        <v>9.2999999999999999E-2</v>
      </c>
      <c r="P829" s="6">
        <v>0.75</v>
      </c>
      <c r="Q829" s="6">
        <v>0.875</v>
      </c>
      <c r="R829" s="14">
        <f>IF(Table3[[#This Row],[ShoulderLenEnd]]="",0,90-(DEGREES(ATAN((Q829-P829)/((N829-O829)/2)))))</f>
        <v>7.2941963085408617</v>
      </c>
      <c r="S829" s="15">
        <v>0.95</v>
      </c>
      <c r="T829" s="6">
        <v>3</v>
      </c>
      <c r="U829" s="6">
        <v>1.5</v>
      </c>
      <c r="V829" s="6">
        <v>7.3999999999999996E-2</v>
      </c>
      <c r="AA829" s="13" t="str">
        <f t="shared" si="12"/>
        <v/>
      </c>
      <c r="AE829" s="6" t="s">
        <v>44</v>
      </c>
      <c r="AF829" s="6" t="s">
        <v>1659</v>
      </c>
      <c r="AG829" s="6" t="s">
        <v>66</v>
      </c>
      <c r="AI829" s="6">
        <v>0</v>
      </c>
      <c r="AJ829" s="6">
        <v>0</v>
      </c>
      <c r="AK829" s="6">
        <v>1</v>
      </c>
      <c r="AL829" s="6">
        <v>0</v>
      </c>
      <c r="AM829" s="6">
        <v>0</v>
      </c>
      <c r="AN829" s="6">
        <v>0</v>
      </c>
      <c r="AO829" s="6">
        <v>1</v>
      </c>
      <c r="AP829" s="6">
        <v>0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829</v>
      </c>
      <c r="G830" s="9" t="s">
        <v>74</v>
      </c>
      <c r="H830" s="10" t="s">
        <v>1565</v>
      </c>
      <c r="I830" s="11" t="s">
        <v>1660</v>
      </c>
      <c r="J830" s="12">
        <v>13693</v>
      </c>
      <c r="K830" s="11" t="str">
        <f>CONCATENATE(Table3[[#This Row],[Type]]," "&amp;TEXT(Table3[[#This Row],[Diameter]],".0000")&amp;""," "&amp;Table3[[#This Row],[NumFlutes]]&amp;"FL")</f>
        <v>EM .0930 3FL</v>
      </c>
      <c r="M830" s="13">
        <v>9.2999999999999999E-2</v>
      </c>
      <c r="N830" s="13">
        <v>0.125</v>
      </c>
      <c r="O830" s="6">
        <v>8.8999999999999996E-2</v>
      </c>
      <c r="P830" s="6">
        <v>1.25</v>
      </c>
      <c r="Q830" s="6">
        <v>1.2749999999999999</v>
      </c>
      <c r="R830" s="14">
        <f>IF(Table3[[#This Row],[ShoulderLenEnd]]="",0,90-(DEGREES(ATAN((Q830-P830)/((N830-O830)/2)))))</f>
        <v>35.753887254436847</v>
      </c>
      <c r="S830" s="15">
        <v>1.3</v>
      </c>
      <c r="T830" s="6">
        <v>3</v>
      </c>
      <c r="U830" s="6">
        <v>2.5</v>
      </c>
      <c r="V830" s="6">
        <v>0.75</v>
      </c>
      <c r="AA830" s="13" t="str">
        <f t="shared" si="12"/>
        <v/>
      </c>
      <c r="AE830" s="6" t="s">
        <v>44</v>
      </c>
      <c r="AF830" s="6" t="s">
        <v>62</v>
      </c>
      <c r="AG830" s="6" t="s">
        <v>66</v>
      </c>
      <c r="AH830" s="6" t="s">
        <v>1661</v>
      </c>
      <c r="AI830" s="6">
        <v>0</v>
      </c>
      <c r="AJ830" s="6">
        <v>1</v>
      </c>
      <c r="AK830" s="6">
        <v>1</v>
      </c>
      <c r="AL830" s="6">
        <v>0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f>IF(Table3[[#This Row],[ShankDiameter]]=0.225,2,IF(Table3[[#This Row],[ShankDiameter]]=0.25,2,IF(Table3[[#This Row],[ShankDiameter]]=0.2875,2,0)))</f>
        <v>0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830</v>
      </c>
      <c r="G831" s="9" t="s">
        <v>74</v>
      </c>
      <c r="H831" s="10" t="s">
        <v>1565</v>
      </c>
      <c r="I831" s="11" t="s">
        <v>1662</v>
      </c>
      <c r="J831" s="12">
        <v>31893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0.52500000000000002</v>
      </c>
      <c r="Q831" s="6">
        <v>0.625</v>
      </c>
      <c r="R831" s="14">
        <f>IF(Table3[[#This Row],[ShoulderLenEnd]]="",0,90-(DEGREES(ATAN((Q831-P831)/((N831-O831)/2)))))</f>
        <v>9.0902769208223333</v>
      </c>
      <c r="S831" s="15">
        <v>0.7</v>
      </c>
      <c r="T831" s="6">
        <v>3</v>
      </c>
      <c r="U831" s="6">
        <v>2.5</v>
      </c>
      <c r="V831" s="6">
        <v>0.5</v>
      </c>
      <c r="AA831" s="13" t="str">
        <f t="shared" si="12"/>
        <v/>
      </c>
      <c r="AE831" s="6" t="s">
        <v>44</v>
      </c>
      <c r="AF831" s="6" t="s">
        <v>62</v>
      </c>
      <c r="AG831" s="6" t="s">
        <v>66</v>
      </c>
      <c r="AI831" s="6">
        <v>0</v>
      </c>
      <c r="AJ831" s="6">
        <v>1</v>
      </c>
      <c r="AK831" s="6">
        <v>1</v>
      </c>
      <c r="AL831" s="6">
        <v>0</v>
      </c>
      <c r="AM831" s="6">
        <v>0</v>
      </c>
      <c r="AN831" s="6">
        <v>1</v>
      </c>
      <c r="AO831" s="6">
        <v>0</v>
      </c>
      <c r="AP831" s="6">
        <v>1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831</v>
      </c>
      <c r="F832" s="8" t="s">
        <v>60</v>
      </c>
      <c r="H832" s="10" t="s">
        <v>1565</v>
      </c>
      <c r="I832" s="11" t="s">
        <v>1663</v>
      </c>
      <c r="J832" s="12">
        <v>33693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9.2999999999999999E-2</v>
      </c>
      <c r="P832" s="6">
        <v>0.78</v>
      </c>
      <c r="Q832" s="6">
        <v>0.94</v>
      </c>
      <c r="R832" s="14">
        <f>IF(Table3[[#This Row],[ShoulderLenEnd]]="",0,90-(DEGREES(ATAN((Q832-P832)/((N832-O832)/2)))))</f>
        <v>5.710593137499643</v>
      </c>
      <c r="S832" s="15">
        <v>0.97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v>1</v>
      </c>
      <c r="B833" s="6" t="s">
        <v>1565</v>
      </c>
      <c r="C833" s="6" t="s">
        <v>1565</v>
      </c>
      <c r="E833" s="6">
        <v>832</v>
      </c>
      <c r="G833" s="9" t="s">
        <v>74</v>
      </c>
      <c r="H833" s="10" t="s">
        <v>1565</v>
      </c>
      <c r="I833" s="11" t="s">
        <v>1664</v>
      </c>
      <c r="J833" s="12">
        <v>30311</v>
      </c>
      <c r="K833" s="11" t="str">
        <f>CONCATENATE(Table3[[#This Row],[Type]]," "&amp;TEXT(Table3[[#This Row],[Diameter]],".0000")&amp;""," "&amp;Table3[[#This Row],[NumFlutes]]&amp;"FL")</f>
        <v>EM .0938 2FL</v>
      </c>
      <c r="M833" s="13">
        <v>9.3799999999999994E-2</v>
      </c>
      <c r="N833" s="13">
        <v>0.125</v>
      </c>
      <c r="O833" s="6">
        <v>9.3799999999999994E-2</v>
      </c>
      <c r="P833" s="6">
        <v>0.31</v>
      </c>
      <c r="Q833" s="6">
        <v>0.42499999999999999</v>
      </c>
      <c r="R833" s="14">
        <f>IF(Table3[[#This Row],[ShoulderLenEnd]]="",0,90-(DEGREES(ATAN((Q833-P833)/((N833-O833)/2)))))</f>
        <v>7.7251425837975916</v>
      </c>
      <c r="S833" s="15">
        <v>0.57499999999999996</v>
      </c>
      <c r="T833" s="6">
        <v>2</v>
      </c>
      <c r="U833" s="6">
        <v>1.5</v>
      </c>
      <c r="V833" s="6">
        <v>0.28100000000000003</v>
      </c>
      <c r="AA833" s="13" t="str">
        <f t="shared" si="12"/>
        <v/>
      </c>
      <c r="AE833" s="6" t="s">
        <v>44</v>
      </c>
      <c r="AF833" s="6" t="s">
        <v>62</v>
      </c>
      <c r="AG833" s="6" t="s">
        <v>79</v>
      </c>
      <c r="AI833" s="6">
        <v>0</v>
      </c>
      <c r="AJ833" s="6">
        <v>1</v>
      </c>
      <c r="AK833" s="6">
        <v>0</v>
      </c>
      <c r="AL833" s="6">
        <v>1</v>
      </c>
      <c r="AM833" s="6">
        <v>1</v>
      </c>
      <c r="AN833" s="6">
        <v>0</v>
      </c>
      <c r="AO833" s="6">
        <v>1</v>
      </c>
      <c r="AP833" s="6">
        <v>2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v>1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3.49E-2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v>1</v>
      </c>
      <c r="B834" s="6" t="s">
        <v>1565</v>
      </c>
      <c r="C834" s="6" t="s">
        <v>1565</v>
      </c>
      <c r="E834" s="6">
        <v>833</v>
      </c>
      <c r="G834" s="9" t="s">
        <v>74</v>
      </c>
      <c r="H834" s="10" t="s">
        <v>1565</v>
      </c>
      <c r="I834" s="11" t="s">
        <v>1665</v>
      </c>
      <c r="J834" s="12">
        <v>30776</v>
      </c>
      <c r="K834" s="11" t="str">
        <f>CONCATENATE(Table3[[#This Row],[Type]]," "&amp;TEXT(Table3[[#This Row],[Diameter]],".0000")&amp;""," "&amp;Table3[[#This Row],[NumFlutes]]&amp;"FL")</f>
        <v>EM .0938 3FL</v>
      </c>
      <c r="M834" s="13">
        <v>9.3799999999999994E-2</v>
      </c>
      <c r="N834" s="13">
        <v>0.125</v>
      </c>
      <c r="O834" s="6">
        <v>9.3799999999999994E-2</v>
      </c>
      <c r="P834" s="6">
        <v>0.32500000000000001</v>
      </c>
      <c r="Q834" s="6">
        <v>0.42499999999999999</v>
      </c>
      <c r="R834" s="14">
        <f>IF(Table3[[#This Row],[ShoulderLenEnd]]="",0,90-(DEGREES(ATAN((Q834-P834)/((N834-O834)/2)))))</f>
        <v>8.8666760441442705</v>
      </c>
      <c r="S834" s="15">
        <v>0.5</v>
      </c>
      <c r="T834" s="6">
        <v>3</v>
      </c>
      <c r="U834" s="6">
        <v>1.5</v>
      </c>
      <c r="V834" s="6">
        <v>0.28100000000000003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1637</v>
      </c>
      <c r="AG834" s="6" t="s">
        <v>79</v>
      </c>
      <c r="AI834" s="6">
        <v>0</v>
      </c>
      <c r="AJ834" s="6">
        <v>1</v>
      </c>
      <c r="AK834" s="6">
        <v>0</v>
      </c>
      <c r="AL834" s="6">
        <v>1</v>
      </c>
      <c r="AM834" s="6">
        <v>0</v>
      </c>
      <c r="AN834" s="6">
        <v>1</v>
      </c>
      <c r="AO834" s="6">
        <v>1</v>
      </c>
      <c r="AP834" s="6">
        <v>2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1</v>
      </c>
      <c r="AZ834" s="6">
        <v>1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3.49E-2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f>IF(Table3[[#This Row],[SoflexRule]]="",1,IF(Table3[[#This Row],[MinOHL]]="",1,IF(Table3[[#This Row],[Type]]="CT",1,IF(Table3[[#This Row],[I]]=1,0,1))))</f>
        <v>1</v>
      </c>
      <c r="B835" s="6" t="s">
        <v>1565</v>
      </c>
      <c r="C835" s="6" t="s">
        <v>1565</v>
      </c>
      <c r="E835" s="6">
        <v>834</v>
      </c>
      <c r="G835" s="9" t="s">
        <v>74</v>
      </c>
      <c r="H835" s="10" t="s">
        <v>1565</v>
      </c>
      <c r="I835" s="11" t="s">
        <v>1666</v>
      </c>
      <c r="J835" s="12">
        <v>30111</v>
      </c>
      <c r="K835" s="11" t="str">
        <f>CONCATENATE(Table3[[#This Row],[Type]]," "&amp;TEXT(Table3[[#This Row],[Diameter]],".0000")&amp;""," "&amp;Table3[[#This Row],[NumFlutes]]&amp;"FL")</f>
        <v>EM .0938 4FL</v>
      </c>
      <c r="M835" s="13">
        <v>9.3799999999999994E-2</v>
      </c>
      <c r="N835" s="13">
        <v>0.125</v>
      </c>
      <c r="O835" s="6">
        <v>9.3799999999999994E-2</v>
      </c>
      <c r="P835" s="6">
        <v>0.29499999999999998</v>
      </c>
      <c r="Q835" s="6">
        <v>0.45</v>
      </c>
      <c r="R835" s="14">
        <f>IF(Table3[[#This Row],[ShoulderLenEnd]]="",0,90-(DEGREES(ATAN((Q835-P835)/((N835-O835)/2)))))</f>
        <v>5.7471898235760648</v>
      </c>
      <c r="S835" s="15">
        <v>0.47499999999999998</v>
      </c>
      <c r="T835" s="6">
        <v>4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0</v>
      </c>
      <c r="AK835" s="6">
        <v>1</v>
      </c>
      <c r="AL835" s="6">
        <v>1</v>
      </c>
      <c r="AM835" s="6">
        <v>0</v>
      </c>
      <c r="AN835" s="6">
        <v>1</v>
      </c>
      <c r="AO835" s="6">
        <v>0</v>
      </c>
      <c r="AP835" s="6">
        <v>1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f>IF(Table3[[#This Row],[ShankDiameter]]=0.225,2,IF(Table3[[#This Row],[ShankDiameter]]=0.25,2,IF(Table3[[#This Row],[ShankDiameter]]=0.2875,2,0)))</f>
        <v>0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f>IF(Table3[[#This Row],[SoflexRule]]="",1,IF(Table3[[#This Row],[MinOHL]]="",1,IF(Table3[[#This Row],[Type]]="CT",1,IF(Table3[[#This Row],[I]]=1,0,1))))</f>
        <v>1</v>
      </c>
      <c r="B836" s="6" t="s">
        <v>1565</v>
      </c>
      <c r="C836" s="6" t="s">
        <v>1565</v>
      </c>
      <c r="E836" s="6">
        <v>835</v>
      </c>
      <c r="G836" s="9" t="s">
        <v>74</v>
      </c>
      <c r="H836" s="10" t="s">
        <v>1565</v>
      </c>
      <c r="I836" s="11" t="s">
        <v>1667</v>
      </c>
      <c r="J836" s="12">
        <v>30196</v>
      </c>
      <c r="K836" s="11" t="str">
        <f>CONCATENATE(Table3[[#This Row],[Type]]," "&amp;TEXT(Table3[[#This Row],[Diameter]],".0000")&amp;""," "&amp;Table3[[#This Row],[NumFlutes]]&amp;"FL")</f>
        <v>EM .0938 4FL</v>
      </c>
      <c r="M836" s="13">
        <v>9.3799999999999994E-2</v>
      </c>
      <c r="N836" s="13">
        <v>0.125</v>
      </c>
      <c r="O836" s="6">
        <v>9.3799999999999994E-2</v>
      </c>
      <c r="P836" s="6">
        <v>0.31</v>
      </c>
      <c r="Q836" s="6">
        <v>0.41</v>
      </c>
      <c r="R836" s="14">
        <f>IF(Table3[[#This Row],[ShoulderLenEnd]]="",0,90-(DEGREES(ATAN((Q836-P836)/((N836-O836)/2)))))</f>
        <v>8.8666760441442705</v>
      </c>
      <c r="S836" s="15">
        <v>0.45</v>
      </c>
      <c r="T836" s="6">
        <v>4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1635</v>
      </c>
      <c r="AG836" s="6" t="s">
        <v>79</v>
      </c>
      <c r="AI836" s="6">
        <v>0</v>
      </c>
      <c r="AJ836" s="6">
        <v>0</v>
      </c>
      <c r="AK836" s="6">
        <v>1</v>
      </c>
      <c r="AL836" s="6">
        <v>1</v>
      </c>
      <c r="AM836" s="6">
        <v>0</v>
      </c>
      <c r="AN836" s="6">
        <v>1</v>
      </c>
      <c r="AO836" s="6">
        <v>0</v>
      </c>
      <c r="AP836" s="6">
        <v>1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2</v>
      </c>
      <c r="AZ836" s="6">
        <v>2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836</v>
      </c>
      <c r="F837" s="8" t="s">
        <v>60</v>
      </c>
      <c r="H837" s="10" t="s">
        <v>1565</v>
      </c>
      <c r="I837" s="11" t="s">
        <v>1668</v>
      </c>
      <c r="J837" s="12">
        <v>30313</v>
      </c>
      <c r="K837" s="11" t="str">
        <f>CONCATENATE(Table3[[#This Row],[Type]]," "&amp;TEXT(Table3[[#This Row],[Diameter]],".0000")&amp;""," "&amp;Table3[[#This Row],[NumFlutes]]&amp;"FL")</f>
        <v>EM .1094 2FL</v>
      </c>
      <c r="M837" s="13">
        <v>0.1094</v>
      </c>
      <c r="N837" s="13">
        <v>0.125</v>
      </c>
      <c r="O837" s="6">
        <v>0.1094</v>
      </c>
      <c r="P837" s="6">
        <v>0.4</v>
      </c>
      <c r="Q837" s="6">
        <v>0.65</v>
      </c>
      <c r="R837" s="14">
        <f>IF(Table3[[#This Row],[ShoulderLenEnd]]="",0,90-(DEGREES(ATAN((Q837-P837)/((N837-O837)/2)))))</f>
        <v>1.7870486097213671</v>
      </c>
      <c r="S837" s="15">
        <v>0.68</v>
      </c>
      <c r="T837" s="6">
        <v>2</v>
      </c>
      <c r="U837" s="6">
        <v>1.5</v>
      </c>
      <c r="V837" s="6">
        <v>0.375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1</v>
      </c>
      <c r="AK837" s="6">
        <v>0</v>
      </c>
      <c r="AL837" s="6">
        <v>1</v>
      </c>
      <c r="AM837" s="6">
        <v>1</v>
      </c>
      <c r="AN837" s="6">
        <v>0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837</v>
      </c>
      <c r="G838" s="9" t="s">
        <v>74</v>
      </c>
      <c r="H838" s="10" t="s">
        <v>1565</v>
      </c>
      <c r="I838" s="11" t="s">
        <v>1669</v>
      </c>
      <c r="J838" s="12" t="s">
        <v>122</v>
      </c>
      <c r="K838" s="11" t="str">
        <f>CONCATENATE(Table3[[#This Row],[Type]]," "&amp;TEXT(Table3[[#This Row],[Diameter]],".0000")&amp;""," "&amp;Table3[[#This Row],[NumFlutes]]&amp;"FL")</f>
        <v>EM .1094 3FL</v>
      </c>
      <c r="M838" s="13">
        <v>0.1094</v>
      </c>
      <c r="N838" s="13">
        <v>0.125</v>
      </c>
      <c r="O838" s="6">
        <v>0.1094</v>
      </c>
      <c r="P838" s="6">
        <v>0.42</v>
      </c>
      <c r="Q838" s="6">
        <v>0.47499999999999998</v>
      </c>
      <c r="R838" s="14">
        <f>IF(Table3[[#This Row],[ShoulderLenEnd]]="",0,90-(DEGREES(ATAN((Q838-P838)/((N838-O838)/2)))))</f>
        <v>8.0717563666733554</v>
      </c>
      <c r="S838" s="15">
        <v>0.5</v>
      </c>
      <c r="T838" s="6">
        <v>3</v>
      </c>
      <c r="U838" s="6">
        <v>1.5</v>
      </c>
      <c r="V838" s="6">
        <v>0.375</v>
      </c>
      <c r="AA838" s="13" t="str">
        <f t="shared" si="13"/>
        <v/>
      </c>
      <c r="AE838" s="6" t="s">
        <v>44</v>
      </c>
      <c r="AF838" s="6" t="s">
        <v>123</v>
      </c>
      <c r="AG838" s="6" t="s">
        <v>124</v>
      </c>
      <c r="AI838" s="6">
        <v>0</v>
      </c>
      <c r="AJ838" s="6">
        <v>1</v>
      </c>
      <c r="AK838" s="6">
        <v>1</v>
      </c>
      <c r="AL838" s="6">
        <v>1</v>
      </c>
      <c r="AM838" s="6">
        <v>0</v>
      </c>
      <c r="AN838" s="6">
        <v>0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f>IF(Table3[[#This Row],[ShankDiameter]]=0.225,2,IF(Table3[[#This Row],[ShankDiameter]]=0.25,2,IF(Table3[[#This Row],[ShankDiameter]]=0.2875,2,0)))</f>
        <v>0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838</v>
      </c>
      <c r="G839" s="9" t="s">
        <v>74</v>
      </c>
      <c r="H839" s="10" t="s">
        <v>1565</v>
      </c>
      <c r="I839" s="11" t="s">
        <v>1670</v>
      </c>
      <c r="J839" s="12">
        <v>30197</v>
      </c>
      <c r="K839" s="11" t="str">
        <f>CONCATENATE(Table3[[#This Row],[Type]]," "&amp;TEXT(Table3[[#This Row],[Diameter]],".0000")&amp;""," "&amp;Table3[[#This Row],[NumFlutes]]&amp;"FL")</f>
        <v>EM .1094 4FL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0.47499999999999998</v>
      </c>
      <c r="R839" s="14">
        <f>IF(Table3[[#This Row],[ShoulderLenEnd]]="",0,90-(DEGREES(ATAN((Q839-P839)/((N839-O839)/2)))))</f>
        <v>5.9374160994815099</v>
      </c>
      <c r="S839" s="15">
        <v>0.52500000000000002</v>
      </c>
      <c r="T839" s="6">
        <v>4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1635</v>
      </c>
      <c r="AG839" s="6" t="s">
        <v>79</v>
      </c>
      <c r="AI839" s="6">
        <v>0</v>
      </c>
      <c r="AJ839" s="6">
        <v>0</v>
      </c>
      <c r="AK839" s="6">
        <v>1</v>
      </c>
      <c r="AL839" s="6">
        <v>1</v>
      </c>
      <c r="AM839" s="6">
        <v>0</v>
      </c>
      <c r="AN839" s="6">
        <v>1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839</v>
      </c>
      <c r="G840" s="9" t="s">
        <v>74</v>
      </c>
      <c r="H840" s="10" t="s">
        <v>1565</v>
      </c>
      <c r="I840" s="11" t="s">
        <v>1671</v>
      </c>
      <c r="J840" s="12">
        <v>9403</v>
      </c>
      <c r="K840" s="11" t="str">
        <f>CONCATENATE(Table3[[#This Row],[Type]]," "&amp;TEXT(Table3[[#This Row],[Diameter]],".0000")&amp;""," "&amp;Table3[[#This Row],[NumFlutes]]&amp;"FL")</f>
        <v>EM .1150 2FL</v>
      </c>
      <c r="M840" s="13">
        <v>0.115</v>
      </c>
      <c r="N840" s="13">
        <v>0.125</v>
      </c>
      <c r="O840" s="6">
        <v>0.115</v>
      </c>
      <c r="P840" s="6">
        <v>0.94</v>
      </c>
      <c r="Q840" s="6">
        <v>0.99</v>
      </c>
      <c r="R840" s="14">
        <f>IF(Table3[[#This Row],[ShoulderLenEnd]]="",0,90-(DEGREES(ATAN((Q840-P840)/((N840-O840)/2)))))</f>
        <v>5.7105931374996288</v>
      </c>
      <c r="S840" s="15">
        <v>1</v>
      </c>
      <c r="T840" s="6">
        <v>2</v>
      </c>
      <c r="U840" s="6">
        <v>2</v>
      </c>
      <c r="V840" s="6">
        <v>0.34499999999999997</v>
      </c>
      <c r="AA840" s="13" t="str">
        <f t="shared" si="13"/>
        <v/>
      </c>
      <c r="AE840" s="6" t="s">
        <v>44</v>
      </c>
      <c r="AF840" s="6" t="s">
        <v>62</v>
      </c>
      <c r="AG840" s="6" t="s">
        <v>79</v>
      </c>
      <c r="AI840" s="6">
        <v>0</v>
      </c>
      <c r="AJ840" s="6">
        <v>1</v>
      </c>
      <c r="AK840" s="6">
        <v>1</v>
      </c>
      <c r="AL840" s="6">
        <v>1</v>
      </c>
      <c r="AM840" s="6">
        <v>1</v>
      </c>
      <c r="AN840" s="6">
        <v>1</v>
      </c>
      <c r="AO840" s="6">
        <v>1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v>2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840</v>
      </c>
      <c r="G841" s="9" t="s">
        <v>74</v>
      </c>
      <c r="H841" s="10" t="s">
        <v>1565</v>
      </c>
      <c r="I841" s="11" t="s">
        <v>1672</v>
      </c>
      <c r="J841" s="12">
        <v>30315</v>
      </c>
      <c r="K841" s="11" t="str">
        <f>CONCATENATE(Table3[[#This Row],[Type]]," "&amp;TEXT(Table3[[#This Row],[Diameter]],".0000")&amp;""," "&amp;Table3[[#This Row],[NumFlutes]]&amp;"FL")</f>
        <v>EM .1250 2FL</v>
      </c>
      <c r="M841" s="13">
        <v>0.125</v>
      </c>
      <c r="N841" s="13">
        <v>0.125</v>
      </c>
      <c r="O841" s="6">
        <v>0.125</v>
      </c>
      <c r="P841" s="6">
        <v>0.5</v>
      </c>
      <c r="R841" s="14">
        <f>IF(Table3[[#This Row],[ShoulderLenEnd]]="",0,90-(DEGREES(ATAN((Q841-P841)/((N841-O841)/2)))))</f>
        <v>0</v>
      </c>
      <c r="S841" s="15">
        <v>0.5</v>
      </c>
      <c r="T841" s="6">
        <v>2</v>
      </c>
      <c r="U841" s="6">
        <v>1.5</v>
      </c>
      <c r="V841" s="6">
        <v>0.5</v>
      </c>
      <c r="AA841" s="13" t="str">
        <f t="shared" si="13"/>
        <v/>
      </c>
      <c r="AE841" s="6" t="s">
        <v>44</v>
      </c>
      <c r="AF841" s="6" t="s">
        <v>62</v>
      </c>
      <c r="AG841" s="6" t="s">
        <v>79</v>
      </c>
      <c r="AI841" s="6">
        <v>0</v>
      </c>
      <c r="AJ841" s="6">
        <v>1</v>
      </c>
      <c r="AK841" s="6">
        <v>0</v>
      </c>
      <c r="AL841" s="6">
        <v>1</v>
      </c>
      <c r="AM841" s="6">
        <v>1</v>
      </c>
      <c r="AN841" s="6">
        <v>0</v>
      </c>
      <c r="AO841" s="6">
        <v>1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v>2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841</v>
      </c>
      <c r="G842" s="9" t="s">
        <v>74</v>
      </c>
      <c r="H842" s="10" t="s">
        <v>1565</v>
      </c>
      <c r="I842" s="11" t="s">
        <v>1673</v>
      </c>
      <c r="J842" s="12">
        <v>31705</v>
      </c>
      <c r="K842" s="11" t="str">
        <f>CONCATENATE(Table3[[#This Row],[Type]]," "&amp;TEXT(Table3[[#This Row],[Diameter]],".0000")&amp;""," "&amp;Table3[[#This Row],[NumFlutes]]&amp;"FL")</f>
        <v>EM .1250 2FL</v>
      </c>
      <c r="M842" s="13">
        <v>0.125</v>
      </c>
      <c r="N842" s="13">
        <v>0.125</v>
      </c>
      <c r="O842" s="6">
        <v>0.125</v>
      </c>
      <c r="P842" s="6">
        <v>0.5</v>
      </c>
      <c r="R842" s="14">
        <f>IF(Table3[[#This Row],[ShoulderLenEnd]]="",0,90-(DEGREES(ATAN((Q842-P842)/((N842-O842)/2)))))</f>
        <v>0</v>
      </c>
      <c r="S842" s="15">
        <v>0.5</v>
      </c>
      <c r="T842" s="6">
        <v>2</v>
      </c>
      <c r="U842" s="6">
        <v>1.5</v>
      </c>
      <c r="V842" s="6">
        <v>0.25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0</v>
      </c>
      <c r="AL842" s="6">
        <v>0</v>
      </c>
      <c r="AM842" s="6">
        <v>1</v>
      </c>
      <c r="AN842" s="6">
        <v>0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842</v>
      </c>
      <c r="G843" s="9" t="s">
        <v>74</v>
      </c>
      <c r="H843" s="10" t="s">
        <v>1565</v>
      </c>
      <c r="I843" s="11" t="s">
        <v>1674</v>
      </c>
      <c r="J843" s="12" t="s">
        <v>1675</v>
      </c>
      <c r="K843" s="11" t="str">
        <f>CONCATENATE(Table3[[#This Row],[Type]]," "&amp;TEXT(Table3[[#This Row],[Diameter]],".0000")&amp;""," "&amp;Table3[[#This Row],[NumFlutes]]&amp;"FL")</f>
        <v>EM .1250 3FL</v>
      </c>
      <c r="M843" s="13">
        <v>0.125</v>
      </c>
      <c r="N843" s="13">
        <v>0.125</v>
      </c>
      <c r="O843" s="6">
        <v>0.122</v>
      </c>
      <c r="P843" s="6">
        <v>1.5</v>
      </c>
      <c r="R843" s="14">
        <f>IF(Table3[[#This Row],[ShoulderLenEnd]]="",0,90-(DEGREES(ATAN((Q843-P843)/((N843-O843)/2)))))</f>
        <v>0</v>
      </c>
      <c r="S843" s="15">
        <v>1.55</v>
      </c>
      <c r="T843" s="6">
        <v>3</v>
      </c>
      <c r="U843" s="6">
        <v>2.5</v>
      </c>
      <c r="V843" s="6">
        <v>1</v>
      </c>
      <c r="AA843" s="13" t="str">
        <f t="shared" si="13"/>
        <v/>
      </c>
      <c r="AE843" s="6" t="s">
        <v>44</v>
      </c>
      <c r="AF843" s="6" t="s">
        <v>73</v>
      </c>
      <c r="AG843" s="6" t="s">
        <v>66</v>
      </c>
      <c r="AI843" s="6">
        <v>0</v>
      </c>
      <c r="AJ843" s="6">
        <v>0</v>
      </c>
      <c r="AK843" s="6">
        <v>1</v>
      </c>
      <c r="AL843" s="6">
        <v>1</v>
      </c>
      <c r="AM843" s="6">
        <v>0</v>
      </c>
      <c r="AN843" s="6">
        <v>1</v>
      </c>
      <c r="AO843" s="6">
        <v>0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f>IF(Table3[[#This Row],[ShankDiameter]]=0.225,2,IF(Table3[[#This Row],[ShankDiameter]]=0.25,2,IF(Table3[[#This Row],[ShankDiameter]]=0.2875,2,0)))</f>
        <v>0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843</v>
      </c>
      <c r="F844" s="8" t="s">
        <v>60</v>
      </c>
      <c r="H844" s="10" t="s">
        <v>1565</v>
      </c>
      <c r="I844" s="11" t="s">
        <v>1676</v>
      </c>
      <c r="J844" s="12">
        <v>13708</v>
      </c>
      <c r="K844" s="11" t="str">
        <f>CONCATENATE(Table3[[#This Row],[Type]]," "&amp;TEXT(Table3[[#This Row],[Diameter]],".0000")&amp;""," "&amp;Table3[[#This Row],[NumFlutes]]&amp;"FL")</f>
        <v>EM .1250 3FL</v>
      </c>
      <c r="M844" s="13">
        <v>0.125</v>
      </c>
      <c r="N844" s="13">
        <v>0.125</v>
      </c>
      <c r="O844" s="6">
        <v>0.122</v>
      </c>
      <c r="P844" s="6">
        <v>1.57</v>
      </c>
      <c r="R844" s="14">
        <f>IF(Table3[[#This Row],[ShoulderLenEnd]]="",0,90-(DEGREES(ATAN((Q844-P844)/((N844-O844)/2)))))</f>
        <v>0</v>
      </c>
      <c r="S844" s="15">
        <v>1.6</v>
      </c>
      <c r="T844" s="6">
        <v>3</v>
      </c>
      <c r="U844" s="6">
        <v>2.5</v>
      </c>
      <c r="V844" s="6">
        <v>1</v>
      </c>
      <c r="AA844" s="13" t="str">
        <f t="shared" si="13"/>
        <v/>
      </c>
      <c r="AE844" s="6" t="s">
        <v>44</v>
      </c>
      <c r="AF844" s="6" t="s">
        <v>62</v>
      </c>
      <c r="AG844" s="6" t="s">
        <v>66</v>
      </c>
      <c r="AI844" s="6">
        <v>0</v>
      </c>
      <c r="AJ844" s="6">
        <v>1</v>
      </c>
      <c r="AK844" s="6">
        <v>1</v>
      </c>
      <c r="AL844" s="6">
        <v>0</v>
      </c>
      <c r="AM844" s="6">
        <v>0</v>
      </c>
      <c r="AN844" s="6">
        <v>1</v>
      </c>
      <c r="AO844" s="6">
        <v>0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f>IF(Table3[[#This Row],[ShankDiameter]]=0.225,2,IF(Table3[[#This Row],[ShankDiameter]]=0.25,2,IF(Table3[[#This Row],[ShankDiameter]]=0.2875,2,0)))</f>
        <v>0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844</v>
      </c>
      <c r="G845" s="9" t="s">
        <v>74</v>
      </c>
      <c r="H845" s="10" t="s">
        <v>1565</v>
      </c>
      <c r="I845" s="11" t="s">
        <v>1677</v>
      </c>
      <c r="J845" s="12">
        <v>33708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0.125</v>
      </c>
      <c r="P845" s="6">
        <v>1.1499999999999999</v>
      </c>
      <c r="R845" s="14">
        <f>IF(Table3[[#This Row],[ShoulderLenEnd]]="",0,90-(DEGREES(ATAN((Q845-P845)/((N845-O845)/2)))))</f>
        <v>0</v>
      </c>
      <c r="S845" s="15">
        <v>1.1499999999999999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62</v>
      </c>
      <c r="AG845" s="6" t="s">
        <v>66</v>
      </c>
      <c r="AI845" s="6">
        <v>0</v>
      </c>
      <c r="AJ845" s="6">
        <v>1</v>
      </c>
      <c r="AK845" s="6">
        <v>1</v>
      </c>
      <c r="AL845" s="6">
        <v>0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845</v>
      </c>
      <c r="F846" s="8" t="s">
        <v>60</v>
      </c>
      <c r="H846" s="10" t="s">
        <v>1565</v>
      </c>
      <c r="I846" s="11" t="s">
        <v>1678</v>
      </c>
      <c r="J846" s="12">
        <v>3045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0.125</v>
      </c>
      <c r="P846" s="6">
        <v>0.63</v>
      </c>
      <c r="R846" s="14">
        <f>IF(Table3[[#This Row],[ShoulderLenEnd]]="",0,90-(DEGREES(ATAN((Q846-P846)/((N846-O846)/2)))))</f>
        <v>0</v>
      </c>
      <c r="S846" s="15">
        <v>0.67</v>
      </c>
      <c r="T846" s="6">
        <v>3</v>
      </c>
      <c r="U846" s="6">
        <v>2.5</v>
      </c>
      <c r="V846" s="6">
        <v>0.5</v>
      </c>
      <c r="AA846" s="13" t="str">
        <f t="shared" si="13"/>
        <v/>
      </c>
      <c r="AE846" s="6" t="s">
        <v>44</v>
      </c>
      <c r="AF846" s="6" t="s">
        <v>62</v>
      </c>
      <c r="AG846" s="6" t="s">
        <v>127</v>
      </c>
      <c r="AI846" s="6">
        <v>0</v>
      </c>
      <c r="AJ846" s="6">
        <v>1</v>
      </c>
      <c r="AK846" s="6">
        <v>0</v>
      </c>
      <c r="AL846" s="6">
        <v>1</v>
      </c>
      <c r="AM846" s="6">
        <v>0</v>
      </c>
      <c r="AN846" s="6">
        <v>0</v>
      </c>
      <c r="AO846" s="6">
        <v>1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846</v>
      </c>
      <c r="G847" s="9" t="s">
        <v>74</v>
      </c>
      <c r="H847" s="10" t="s">
        <v>1565</v>
      </c>
      <c r="I847" s="11" t="s">
        <v>1679</v>
      </c>
      <c r="J847" s="12">
        <v>30515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0.63500000000000001</v>
      </c>
      <c r="R847" s="14">
        <f>IF(Table3[[#This Row],[ShoulderLenEnd]]="",0,90-(DEGREES(ATAN((Q847-P847)/((N847-O847)/2)))))</f>
        <v>0</v>
      </c>
      <c r="S847" s="15">
        <v>0.64</v>
      </c>
      <c r="T847" s="6">
        <v>3</v>
      </c>
      <c r="U847" s="6">
        <v>1.5</v>
      </c>
      <c r="V847" s="6">
        <v>0.53</v>
      </c>
      <c r="AA847" s="13" t="str">
        <f t="shared" si="13"/>
        <v/>
      </c>
      <c r="AE847" s="6" t="s">
        <v>44</v>
      </c>
      <c r="AF847" s="6" t="s">
        <v>62</v>
      </c>
      <c r="AG847" s="6" t="s">
        <v>79</v>
      </c>
      <c r="AI847" s="6">
        <v>0</v>
      </c>
      <c r="AJ847" s="6">
        <v>1</v>
      </c>
      <c r="AK847" s="6">
        <v>0</v>
      </c>
      <c r="AL847" s="6">
        <v>1</v>
      </c>
      <c r="AM847" s="6">
        <v>0</v>
      </c>
      <c r="AN847" s="6">
        <v>1</v>
      </c>
      <c r="AO847" s="6">
        <v>1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v>2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847</v>
      </c>
      <c r="G848" s="9" t="s">
        <v>74</v>
      </c>
      <c r="H848" s="10" t="s">
        <v>1565</v>
      </c>
      <c r="I848" s="11" t="s">
        <v>1680</v>
      </c>
      <c r="J848" s="12" t="s">
        <v>1681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0.54</v>
      </c>
      <c r="R848" s="14">
        <f>IF(Table3[[#This Row],[ShoulderLenEnd]]="",0,90-(DEGREES(ATAN((Q848-P848)/((N848-O848)/2)))))</f>
        <v>0</v>
      </c>
      <c r="S848" s="15">
        <v>0.54</v>
      </c>
      <c r="T848" s="6">
        <v>3</v>
      </c>
      <c r="U848" s="6">
        <v>1.5</v>
      </c>
      <c r="V848" s="6">
        <v>0.25</v>
      </c>
      <c r="AA848" s="13" t="str">
        <f t="shared" si="13"/>
        <v/>
      </c>
      <c r="AE848" s="6" t="s">
        <v>44</v>
      </c>
      <c r="AF848" s="6" t="s">
        <v>1682</v>
      </c>
      <c r="AG848" s="6" t="s">
        <v>132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2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848</v>
      </c>
      <c r="G849" s="9" t="s">
        <v>74</v>
      </c>
      <c r="H849" s="10" t="s">
        <v>1565</v>
      </c>
      <c r="I849" s="11" t="s">
        <v>1683</v>
      </c>
      <c r="J849" s="12">
        <v>30032</v>
      </c>
      <c r="K849" s="11" t="str">
        <f>CONCATENATE(Table3[[#This Row],[Type]]," "&amp;TEXT(Table3[[#This Row],[Diameter]],".0000")&amp;""," "&amp;Table3[[#This Row],[NumFlutes]]&amp;"FL")</f>
        <v>EM .1250 4FL</v>
      </c>
      <c r="M849" s="13">
        <v>0.125</v>
      </c>
      <c r="N849" s="13">
        <v>0.125</v>
      </c>
      <c r="O849" s="6">
        <v>0.125</v>
      </c>
      <c r="P849" s="6">
        <v>0.67500000000000004</v>
      </c>
      <c r="R849" s="14">
        <f>IF(Table3[[#This Row],[ShoulderLenEnd]]="",0,90-(DEGREES(ATAN((Q849-P849)/((N849-O849)/2)))))</f>
        <v>0</v>
      </c>
      <c r="S849" s="15">
        <v>0.67500000000000004</v>
      </c>
      <c r="T849" s="6">
        <v>4</v>
      </c>
      <c r="U849" s="6">
        <v>2.5</v>
      </c>
      <c r="V849" s="6">
        <v>0.5</v>
      </c>
      <c r="AA849" s="13" t="str">
        <f t="shared" si="13"/>
        <v/>
      </c>
      <c r="AE849" s="6" t="s">
        <v>44</v>
      </c>
      <c r="AF849" s="6" t="s">
        <v>126</v>
      </c>
      <c r="AG849" s="6" t="s">
        <v>127</v>
      </c>
      <c r="AI849" s="6">
        <v>0</v>
      </c>
      <c r="AJ849" s="6">
        <v>0</v>
      </c>
      <c r="AK849" s="6">
        <v>1</v>
      </c>
      <c r="AL849" s="6">
        <v>0</v>
      </c>
      <c r="AM849" s="6">
        <v>0</v>
      </c>
      <c r="AN849" s="6">
        <v>0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f>IF(Table3[[#This Row],[ShankDiameter]]=0.225,2,IF(Table3[[#This Row],[ShankDiameter]]=0.25,2,IF(Table3[[#This Row],[ShankDiameter]]=0.2875,2,0)))</f>
        <v>0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849</v>
      </c>
      <c r="G850" s="9" t="s">
        <v>74</v>
      </c>
      <c r="H850" s="10" t="s">
        <v>1565</v>
      </c>
      <c r="I850" s="11" t="s">
        <v>1684</v>
      </c>
      <c r="J850" s="12">
        <v>30177</v>
      </c>
      <c r="K850" s="11" t="str">
        <f>CONCATENATE(Table3[[#This Row],[Type]]," "&amp;TEXT(Table3[[#This Row],[Diameter]],".0000")&amp;""," "&amp;Table3[[#This Row],[NumFlutes]]&amp;"FL")</f>
        <v>EM .1250 4FL</v>
      </c>
      <c r="M850" s="13">
        <v>0.125</v>
      </c>
      <c r="N850" s="13">
        <v>0.125</v>
      </c>
      <c r="O850" s="6">
        <v>0.125</v>
      </c>
      <c r="P850" s="6">
        <v>0.5</v>
      </c>
      <c r="R850" s="14">
        <f>IF(Table3[[#This Row],[ShoulderLenEnd]]="",0,90-(DEGREES(ATAN((Q850-P850)/((N850-O850)/2)))))</f>
        <v>0</v>
      </c>
      <c r="S850" s="15">
        <v>0.5</v>
      </c>
      <c r="T850" s="6">
        <v>4</v>
      </c>
      <c r="U850" s="6">
        <v>1.5</v>
      </c>
      <c r="V850" s="6">
        <v>0.375</v>
      </c>
      <c r="AA850" s="13" t="str">
        <f t="shared" si="13"/>
        <v/>
      </c>
      <c r="AE850" s="6" t="s">
        <v>44</v>
      </c>
      <c r="AF850" s="6" t="s">
        <v>62</v>
      </c>
      <c r="AG850" s="6" t="s">
        <v>79</v>
      </c>
      <c r="AI850" s="6">
        <v>0</v>
      </c>
      <c r="AJ850" s="6">
        <v>0</v>
      </c>
      <c r="AK850" s="6">
        <v>1</v>
      </c>
      <c r="AL850" s="6">
        <v>1</v>
      </c>
      <c r="AM850" s="6">
        <v>0</v>
      </c>
      <c r="AN850" s="6">
        <v>1</v>
      </c>
      <c r="AO850" s="6">
        <v>0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0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850</v>
      </c>
      <c r="G851" s="9" t="s">
        <v>74</v>
      </c>
      <c r="H851" s="10" t="s">
        <v>1565</v>
      </c>
      <c r="I851" s="11" t="s">
        <v>1685</v>
      </c>
      <c r="J851" s="12" t="s">
        <v>1686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0.375</v>
      </c>
      <c r="R851" s="14">
        <f>IF(Table3[[#This Row],[ShoulderLenEnd]]="",0,90-(DEGREES(ATAN((Q851-P851)/((N851-O851)/2)))))</f>
        <v>0</v>
      </c>
      <c r="S851" s="15">
        <v>0.375</v>
      </c>
      <c r="T851" s="6">
        <v>4</v>
      </c>
      <c r="U851" s="6">
        <v>1.5</v>
      </c>
      <c r="V851" s="6">
        <v>0.25</v>
      </c>
      <c r="AA851" s="13" t="str">
        <f t="shared" si="13"/>
        <v/>
      </c>
      <c r="AE851" s="6" t="s">
        <v>44</v>
      </c>
      <c r="AF851" s="6" t="s">
        <v>73</v>
      </c>
      <c r="AG851" s="6" t="s">
        <v>124</v>
      </c>
      <c r="AI851" s="6">
        <v>0</v>
      </c>
      <c r="AJ851" s="6">
        <v>0</v>
      </c>
      <c r="AK851" s="6">
        <v>1</v>
      </c>
      <c r="AL851" s="6">
        <v>1</v>
      </c>
      <c r="AM851" s="6">
        <v>0</v>
      </c>
      <c r="AN851" s="6">
        <v>0</v>
      </c>
      <c r="AO851" s="6">
        <v>1</v>
      </c>
      <c r="AP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851</v>
      </c>
      <c r="F852" s="8" t="s">
        <v>60</v>
      </c>
      <c r="H852" s="10" t="s">
        <v>1565</v>
      </c>
      <c r="I852" s="11" t="s">
        <v>1687</v>
      </c>
      <c r="J852" s="29">
        <v>5022</v>
      </c>
      <c r="K852" s="11" t="str">
        <f>CONCATENATE(Table3[[#This Row],[Type]]," "&amp;TEXT(Table3[[#This Row],[Diameter]],".0000")&amp;""," "&amp;Table3[[#This Row],[NumFlutes]]&amp;"FL")</f>
        <v>EM .1250 5FL</v>
      </c>
      <c r="M852" s="13">
        <v>0.125</v>
      </c>
      <c r="N852" s="13">
        <v>0.125</v>
      </c>
      <c r="O852" s="6">
        <v>0.125</v>
      </c>
      <c r="P852" s="6">
        <v>0.63</v>
      </c>
      <c r="R852" s="14">
        <f>IF(Table3[[#This Row],[ShoulderLenEnd]]="",0,90-(DEGREES(ATAN((Q852-P852)/((N852-O852)/2)))))</f>
        <v>0</v>
      </c>
      <c r="S852" s="15">
        <v>0.66</v>
      </c>
      <c r="T852" s="6">
        <v>5</v>
      </c>
      <c r="U852" s="6">
        <v>2.5</v>
      </c>
      <c r="V852" s="6">
        <v>0.5</v>
      </c>
      <c r="AA852" s="13" t="str">
        <f t="shared" si="13"/>
        <v/>
      </c>
      <c r="AE852" s="6" t="s">
        <v>44</v>
      </c>
      <c r="AF852" s="6" t="s">
        <v>126</v>
      </c>
      <c r="AG852" s="6" t="s">
        <v>127</v>
      </c>
      <c r="AI852" s="6">
        <v>0</v>
      </c>
      <c r="AJ852" s="6">
        <v>0</v>
      </c>
      <c r="AK852" s="6">
        <v>1</v>
      </c>
      <c r="AL852" s="6">
        <v>0</v>
      </c>
      <c r="AM852" s="6">
        <v>0</v>
      </c>
      <c r="AN852" s="6">
        <v>0</v>
      </c>
      <c r="AO852" s="6">
        <v>1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v>1</v>
      </c>
      <c r="B853" s="6" t="s">
        <v>1565</v>
      </c>
      <c r="C853" s="6" t="s">
        <v>1565</v>
      </c>
      <c r="E853" s="6">
        <v>852</v>
      </c>
      <c r="G853" s="9" t="s">
        <v>74</v>
      </c>
      <c r="H853" s="10" t="s">
        <v>1565</v>
      </c>
      <c r="I853" s="11" t="s">
        <v>1688</v>
      </c>
      <c r="J853" s="12" t="s">
        <v>3372</v>
      </c>
      <c r="K853" s="11" t="str">
        <f>CONCATENATE(Table3[[#This Row],[Type]]," "&amp;TEXT(Table3[[#This Row],[Diameter]],".0000")&amp;""," "&amp;Table3[[#This Row],[NumFlutes]]&amp;"FL")</f>
        <v>EM .1250 3FL</v>
      </c>
      <c r="M853" s="13">
        <v>0.125</v>
      </c>
      <c r="N853" s="13">
        <v>0.125</v>
      </c>
      <c r="O853" s="6">
        <v>0.125</v>
      </c>
      <c r="P853" s="6">
        <v>0.59</v>
      </c>
      <c r="R853" s="14">
        <f>IF(Table3[[#This Row],[ShoulderLenEnd]]="",0,90-(DEGREES(ATAN((Q853-P853)/((N853-O853)/2)))))</f>
        <v>0</v>
      </c>
      <c r="S853" s="15">
        <v>0.59</v>
      </c>
      <c r="T853" s="6">
        <v>3</v>
      </c>
      <c r="U853" s="6">
        <v>1.5</v>
      </c>
      <c r="V853" s="6">
        <v>0.5</v>
      </c>
      <c r="AA853" s="13" t="str">
        <f t="shared" si="13"/>
        <v/>
      </c>
      <c r="AE853" s="6" t="s">
        <v>44</v>
      </c>
      <c r="AF853" s="6" t="s">
        <v>432</v>
      </c>
      <c r="AG853" s="6" t="s">
        <v>132</v>
      </c>
      <c r="AI853" s="6">
        <v>0</v>
      </c>
      <c r="AJ853" s="6">
        <v>1</v>
      </c>
      <c r="AK853" s="6">
        <v>1</v>
      </c>
      <c r="AL853" s="6">
        <v>1</v>
      </c>
      <c r="AM853" s="6">
        <v>1</v>
      </c>
      <c r="AN853" s="6">
        <v>0</v>
      </c>
      <c r="AO853" s="6">
        <v>1</v>
      </c>
      <c r="AP853" s="6">
        <v>1</v>
      </c>
      <c r="AR853" s="6">
        <v>0</v>
      </c>
      <c r="AS853" s="6">
        <v>0</v>
      </c>
      <c r="AT853" s="6">
        <v>0</v>
      </c>
      <c r="AU853" s="6">
        <v>0</v>
      </c>
      <c r="AV853" s="6">
        <v>0</v>
      </c>
      <c r="AW853" s="6">
        <v>0</v>
      </c>
      <c r="AX853" s="6">
        <v>0</v>
      </c>
      <c r="AY853" s="6">
        <v>0</v>
      </c>
      <c r="AZ853" s="6">
        <v>1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853</v>
      </c>
      <c r="G854" s="9" t="s">
        <v>74</v>
      </c>
      <c r="H854" s="10" t="s">
        <v>1565</v>
      </c>
      <c r="I854" s="11" t="s">
        <v>1690</v>
      </c>
      <c r="J854" s="12" t="s">
        <v>1689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</v>
      </c>
      <c r="R854" s="14">
        <f>IF(Table3[[#This Row],[ShoulderLenEnd]]="",0,90-(DEGREES(ATAN((Q854-P854)/((N854-O854)/2)))))</f>
        <v>0</v>
      </c>
      <c r="S854" s="15">
        <v>0.6</v>
      </c>
      <c r="T854" s="6">
        <v>5</v>
      </c>
      <c r="U854" s="6">
        <v>1.5</v>
      </c>
      <c r="V854" s="6">
        <v>0.5</v>
      </c>
      <c r="AA854" s="13" t="str">
        <f t="shared" si="13"/>
        <v/>
      </c>
      <c r="AE854" s="6" t="s">
        <v>44</v>
      </c>
      <c r="AF854" s="6" t="s">
        <v>119</v>
      </c>
      <c r="AG854" s="6" t="s">
        <v>132</v>
      </c>
      <c r="AI854" s="6">
        <v>0</v>
      </c>
      <c r="AJ854" s="6">
        <v>0</v>
      </c>
      <c r="AK854" s="6">
        <v>1</v>
      </c>
      <c r="AL854" s="6">
        <v>1</v>
      </c>
      <c r="AM854" s="6">
        <v>0</v>
      </c>
      <c r="AN854" s="6">
        <v>0</v>
      </c>
      <c r="AO854" s="6">
        <v>0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f>IF(Table3[[#This Row],[SoflexRule]]="",1,IF(Table3[[#This Row],[MinOHL]]="",1,IF(Table3[[#This Row],[Type]]="CT",1,IF(Table3[[#This Row],[I]]=1,0,1))))</f>
        <v>1</v>
      </c>
      <c r="B855" s="6" t="s">
        <v>1565</v>
      </c>
      <c r="C855" s="6" t="s">
        <v>1565</v>
      </c>
      <c r="E855" s="6">
        <v>854</v>
      </c>
      <c r="G855" s="9" t="s">
        <v>74</v>
      </c>
      <c r="H855" s="10" t="s">
        <v>1565</v>
      </c>
      <c r="I855" s="11" t="s">
        <v>1691</v>
      </c>
      <c r="J855" s="12">
        <v>30317</v>
      </c>
      <c r="K855" s="11" t="str">
        <f>CONCATENATE(Table3[[#This Row],[Type]]," "&amp;TEXT(Table3[[#This Row],[Diameter]],".0000")&amp;""," "&amp;Table3[[#This Row],[NumFlutes]]&amp;"FL")</f>
        <v>EM .1406 2FL</v>
      </c>
      <c r="M855" s="13">
        <v>0.1406</v>
      </c>
      <c r="N855" s="13">
        <v>0.1875</v>
      </c>
      <c r="O855" s="6">
        <v>0.1406</v>
      </c>
      <c r="P855" s="6">
        <v>0.52500000000000002</v>
      </c>
      <c r="Q855" s="6">
        <v>0.7</v>
      </c>
      <c r="R855" s="14">
        <f>IF(Table3[[#This Row],[ShoulderLenEnd]]="",0,90-(DEGREES(ATAN((Q855-P855)/((N855-O855)/2)))))</f>
        <v>7.6321700723641754</v>
      </c>
      <c r="S855" s="15">
        <v>0.91</v>
      </c>
      <c r="T855" s="6">
        <v>2</v>
      </c>
      <c r="U855" s="6">
        <v>2</v>
      </c>
      <c r="V855" s="6">
        <v>0.5</v>
      </c>
      <c r="AA855" s="13" t="str">
        <f t="shared" si="13"/>
        <v/>
      </c>
      <c r="AE855" s="6" t="s">
        <v>44</v>
      </c>
      <c r="AF855" s="6" t="s">
        <v>62</v>
      </c>
      <c r="AG855" s="6" t="s">
        <v>79</v>
      </c>
      <c r="AI855" s="6">
        <v>0</v>
      </c>
      <c r="AJ855" s="6">
        <v>1</v>
      </c>
      <c r="AK855" s="6">
        <v>0</v>
      </c>
      <c r="AL855" s="6">
        <v>1</v>
      </c>
      <c r="AM855" s="6">
        <v>1</v>
      </c>
      <c r="AN855" s="6">
        <v>0</v>
      </c>
      <c r="AO855" s="6">
        <v>0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f>IF(Table3[[#This Row],[ShankDiameter]]&gt;0.5,0,2)</f>
        <v>2</v>
      </c>
      <c r="AW855" s="6">
        <v>0</v>
      </c>
      <c r="AX855" s="6">
        <v>0</v>
      </c>
      <c r="AY855" s="6">
        <v>2</v>
      </c>
      <c r="AZ855" s="6">
        <f>IF(Table3[[#This Row],[ShankDiameter]]=0.225,2,IF(Table3[[#This Row],[ShankDiameter]]=0.25,2,IF(Table3[[#This Row],[ShankDiameter]]=0.2875,2,0)))</f>
        <v>0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855</v>
      </c>
      <c r="F856" s="8" t="s">
        <v>60</v>
      </c>
      <c r="H856" s="10" t="s">
        <v>1565</v>
      </c>
      <c r="I856" s="11" t="s">
        <v>1692</v>
      </c>
      <c r="J856" s="12" t="s">
        <v>1693</v>
      </c>
      <c r="K856" s="11" t="str">
        <f>CONCATENATE(Table3[[#This Row],[Type]]," "&amp;TEXT(Table3[[#This Row],[Diameter]],".0000")&amp;""," "&amp;Table3[[#This Row],[NumFlutes]]&amp;"FL")</f>
        <v>EM .1406 7FL</v>
      </c>
      <c r="M856" s="13">
        <v>0.1406</v>
      </c>
      <c r="N856" s="13">
        <v>0.1875</v>
      </c>
      <c r="O856" s="6">
        <v>0.1406</v>
      </c>
      <c r="P856" s="6">
        <v>0.8</v>
      </c>
      <c r="Q856" s="6">
        <v>0.96</v>
      </c>
      <c r="R856" s="14">
        <f>IF(Table3[[#This Row],[ShoulderLenEnd]]="",0,90-(DEGREES(ATAN((Q856-P856)/((N856-O856)/2)))))</f>
        <v>8.3380488677434101</v>
      </c>
      <c r="S856" s="15">
        <v>1</v>
      </c>
      <c r="T856" s="6">
        <v>7</v>
      </c>
      <c r="U856" s="6">
        <v>3</v>
      </c>
      <c r="V856" s="6">
        <v>0.75</v>
      </c>
      <c r="AA856" s="13" t="str">
        <f t="shared" si="13"/>
        <v/>
      </c>
      <c r="AE856" s="6" t="s">
        <v>44</v>
      </c>
      <c r="AF856" s="6" t="s">
        <v>73</v>
      </c>
      <c r="AG856" s="6" t="s">
        <v>66</v>
      </c>
      <c r="AI856" s="6">
        <v>0</v>
      </c>
      <c r="AJ856" s="6">
        <v>0</v>
      </c>
      <c r="AK856" s="6">
        <v>1</v>
      </c>
      <c r="AL856" s="6">
        <v>0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856</v>
      </c>
      <c r="G857" s="9" t="s">
        <v>74</v>
      </c>
      <c r="H857" s="10" t="s">
        <v>1565</v>
      </c>
      <c r="I857" s="11" t="s">
        <v>1694</v>
      </c>
      <c r="J857" s="12">
        <v>30319</v>
      </c>
      <c r="K857" s="11" t="str">
        <f>CONCATENATE(Table3[[#This Row],[Type]]," "&amp;TEXT(Table3[[#This Row],[Diameter]],".0000")&amp;""," "&amp;Table3[[#This Row],[NumFlutes]]&amp;"FL")</f>
        <v>EM .1562 2FL</v>
      </c>
      <c r="M857" s="13">
        <v>0.15620000000000001</v>
      </c>
      <c r="N857" s="13">
        <v>0.1875</v>
      </c>
      <c r="O857" s="6">
        <v>0.15629999999999999</v>
      </c>
      <c r="P857" s="6">
        <v>0.53</v>
      </c>
      <c r="Q857" s="6">
        <v>0.7</v>
      </c>
      <c r="R857" s="14">
        <f>IF(Table3[[#This Row],[ShoulderLenEnd]]="",0,90-(DEGREES(ATAN((Q857-P857)/((N857-O857)/2)))))</f>
        <v>5.2430464433833635</v>
      </c>
      <c r="S857" s="15">
        <v>0.9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857</v>
      </c>
      <c r="G858" s="9" t="s">
        <v>74</v>
      </c>
      <c r="H858" s="10" t="s">
        <v>1565</v>
      </c>
      <c r="I858" s="11" t="s">
        <v>1695</v>
      </c>
      <c r="J858" s="12">
        <v>30519</v>
      </c>
      <c r="K858" s="11" t="str">
        <f>CONCATENATE(Table3[[#This Row],[Type]]," "&amp;TEXT(Table3[[#This Row],[Diameter]],".0000")&amp;""," "&amp;Table3[[#This Row],[NumFlutes]]&amp;"FL")</f>
        <v>EM .1563 3FL</v>
      </c>
      <c r="M858" s="13">
        <v>0.15629999999999999</v>
      </c>
      <c r="N858" s="13">
        <v>0.1875</v>
      </c>
      <c r="O858" s="6">
        <v>0.15629999999999999</v>
      </c>
      <c r="P858" s="6">
        <v>0.54</v>
      </c>
      <c r="Q858" s="6">
        <v>0.7</v>
      </c>
      <c r="R858" s="14">
        <f>IF(Table3[[#This Row],[ShoulderLenEnd]]="",0,90-(DEGREES(ATAN((Q858-P858)/((N858-O858)/2)))))</f>
        <v>5.5687370779766354</v>
      </c>
      <c r="S858" s="15">
        <v>0.77500000000000002</v>
      </c>
      <c r="T858" s="6">
        <v>3</v>
      </c>
      <c r="U858" s="6">
        <v>2</v>
      </c>
      <c r="V858" s="6">
        <v>0.5</v>
      </c>
      <c r="AA858" s="13" t="str">
        <f t="shared" si="13"/>
        <v/>
      </c>
      <c r="AE858" s="6" t="s">
        <v>44</v>
      </c>
      <c r="AF858" s="6" t="s">
        <v>62</v>
      </c>
      <c r="AG858" s="6" t="s">
        <v>79</v>
      </c>
      <c r="AI858" s="6">
        <v>0</v>
      </c>
      <c r="AJ858" s="6">
        <v>1</v>
      </c>
      <c r="AK858" s="6">
        <v>0</v>
      </c>
      <c r="AL858" s="6">
        <v>1</v>
      </c>
      <c r="AM858" s="6">
        <v>0</v>
      </c>
      <c r="AN858" s="6">
        <v>1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6.615E-2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858</v>
      </c>
      <c r="F859" s="8" t="s">
        <v>60</v>
      </c>
      <c r="H859" s="10" t="s">
        <v>1565</v>
      </c>
      <c r="I859" s="11" t="s">
        <v>1696</v>
      </c>
      <c r="J859" s="12">
        <v>30323</v>
      </c>
      <c r="K859" s="11" t="str">
        <f>CONCATENATE(Table3[[#This Row],[Type]]," "&amp;TEXT(Table3[[#This Row],[Diameter]],".0000")&amp;""," "&amp;Table3[[#This Row],[NumFlutes]]&amp;"FL")</f>
        <v>EM .1875 2FL</v>
      </c>
      <c r="M859" s="13">
        <v>0.1875</v>
      </c>
      <c r="N859" s="13">
        <v>0.1875</v>
      </c>
      <c r="O859" s="6">
        <v>0.1875</v>
      </c>
      <c r="P859" s="6">
        <v>0.96</v>
      </c>
      <c r="R859" s="14">
        <f>IF(Table3[[#This Row],[ShoulderLenEnd]]="",0,90-(DEGREES(ATAN((Q859-P859)/((N859-O859)/2)))))</f>
        <v>0</v>
      </c>
      <c r="S859" s="15">
        <v>1</v>
      </c>
      <c r="T859" s="6">
        <v>2</v>
      </c>
      <c r="U859" s="6">
        <v>2</v>
      </c>
      <c r="V859" s="6">
        <v>0.625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859</v>
      </c>
      <c r="G860" s="9" t="s">
        <v>74</v>
      </c>
      <c r="H860" s="10" t="s">
        <v>1565</v>
      </c>
      <c r="I860" s="11" t="s">
        <v>1697</v>
      </c>
      <c r="J860" s="12">
        <v>31709</v>
      </c>
      <c r="K860" s="11" t="str">
        <f>CONCATENATE(Table3[[#This Row],[Type]]," "&amp;TEXT(Table3[[#This Row],[Diameter]],".0000")&amp;""," "&amp;Table3[[#This Row],[NumFlutes]]&amp;"FL")</f>
        <v>EM .1875 2FL</v>
      </c>
      <c r="M860" s="13">
        <v>0.1875</v>
      </c>
      <c r="N860" s="13">
        <v>0.1875</v>
      </c>
      <c r="O860" s="6">
        <v>0.1875</v>
      </c>
      <c r="P860" s="6">
        <v>0.72499999999999998</v>
      </c>
      <c r="R860" s="14">
        <f>IF(Table3[[#This Row],[ShoulderLenEnd]]="",0,90-(DEGREES(ATAN((Q860-P860)/((N860-O860)/2)))))</f>
        <v>0</v>
      </c>
      <c r="S860" s="15">
        <v>0.72499999999999998</v>
      </c>
      <c r="T860" s="6">
        <v>2</v>
      </c>
      <c r="U860" s="6">
        <v>2</v>
      </c>
      <c r="V860" s="6">
        <v>0.375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0</v>
      </c>
      <c r="AM860" s="6">
        <v>1</v>
      </c>
      <c r="AN860" s="6">
        <v>0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860</v>
      </c>
      <c r="G861" s="9" t="s">
        <v>74</v>
      </c>
      <c r="H861" s="10" t="s">
        <v>1565</v>
      </c>
      <c r="I861" s="11" t="s">
        <v>1698</v>
      </c>
      <c r="J861" s="12">
        <v>30523</v>
      </c>
      <c r="K861" s="11" t="str">
        <f>CONCATENATE(Table3[[#This Row],[Type]]," "&amp;TEXT(Table3[[#This Row],[Diameter]],".0000")&amp;""," "&amp;Table3[[#This Row],[NumFlutes]]&amp;"FL")</f>
        <v>EM .1875 3FL</v>
      </c>
      <c r="M861" s="13">
        <v>0.1875</v>
      </c>
      <c r="N861" s="13">
        <v>0.1875</v>
      </c>
      <c r="O861" s="6">
        <v>0.1875</v>
      </c>
      <c r="P861" s="6">
        <v>0.8</v>
      </c>
      <c r="R861" s="14">
        <f>IF(Table3[[#This Row],[ShoulderLenEnd]]="",0,90-(DEGREES(ATAN((Q861-P861)/((N861-O861)/2)))))</f>
        <v>0</v>
      </c>
      <c r="S861" s="15">
        <v>0.8</v>
      </c>
      <c r="T861" s="6">
        <v>3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0</v>
      </c>
      <c r="AN861" s="6">
        <v>1</v>
      </c>
      <c r="AO861" s="6">
        <v>1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v>2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861</v>
      </c>
      <c r="G862" s="9" t="s">
        <v>74</v>
      </c>
      <c r="H862" s="10" t="s">
        <v>1565</v>
      </c>
      <c r="I862" s="11" t="s">
        <v>1699</v>
      </c>
      <c r="J862" s="12" t="s">
        <v>1700</v>
      </c>
      <c r="K862" s="11" t="str">
        <f>CONCATENATE(Table3[[#This Row],[Type]]," "&amp;TEXT(Table3[[#This Row],[Diameter]],".0000")&amp;""," "&amp;Table3[[#This Row],[NumFlutes]]&amp;"FL")</f>
        <v>EM .1875 3FL</v>
      </c>
      <c r="M862" s="13">
        <v>0.1875</v>
      </c>
      <c r="N862" s="13">
        <v>0.1875</v>
      </c>
      <c r="O862" s="6">
        <v>0.1875</v>
      </c>
      <c r="P862" s="6">
        <v>0.75</v>
      </c>
      <c r="R862" s="14">
        <f>IF(Table3[[#This Row],[ShoulderLenEnd]]="",0,90-(DEGREES(ATAN((Q862-P862)/((N862-O862)/2)))))</f>
        <v>0</v>
      </c>
      <c r="S862" s="15">
        <v>0.75</v>
      </c>
      <c r="T862" s="6">
        <v>3</v>
      </c>
      <c r="U862" s="6">
        <v>2</v>
      </c>
      <c r="V862" s="6">
        <v>0.3125</v>
      </c>
      <c r="AA862" s="13" t="str">
        <f t="shared" si="13"/>
        <v/>
      </c>
      <c r="AE862" s="6" t="s">
        <v>44</v>
      </c>
      <c r="AF862" s="6" t="s">
        <v>1682</v>
      </c>
      <c r="AG862" s="6" t="s">
        <v>132</v>
      </c>
      <c r="AI862" s="6">
        <v>0</v>
      </c>
      <c r="AJ862" s="6">
        <v>1</v>
      </c>
      <c r="AK862" s="6">
        <v>0</v>
      </c>
      <c r="AL862" s="6">
        <v>1</v>
      </c>
      <c r="AM862" s="6">
        <v>0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862</v>
      </c>
      <c r="G863" s="9" t="s">
        <v>74</v>
      </c>
      <c r="H863" s="10" t="s">
        <v>1565</v>
      </c>
      <c r="I863" s="11" t="s">
        <v>1701</v>
      </c>
      <c r="J863" s="12">
        <v>30123</v>
      </c>
      <c r="K863" s="11" t="str">
        <f>CONCATENATE(Table3[[#This Row],[Type]]," "&amp;TEXT(Table3[[#This Row],[Diameter]],".0000")&amp;""," "&amp;Table3[[#This Row],[NumFlutes]]&amp;"FL")</f>
        <v>EM .1875 4FL</v>
      </c>
      <c r="M863" s="13">
        <v>0.1875</v>
      </c>
      <c r="N863" s="13">
        <v>0.1875</v>
      </c>
      <c r="O863" s="6">
        <v>0.1875</v>
      </c>
      <c r="P863" s="6">
        <v>0.77500000000000002</v>
      </c>
      <c r="R863" s="14">
        <f>IF(Table3[[#This Row],[ShoulderLenEnd]]="",0,90-(DEGREES(ATAN((Q863-P863)/((N863-O863)/2)))))</f>
        <v>0</v>
      </c>
      <c r="S863" s="15">
        <v>0.77500000000000002</v>
      </c>
      <c r="T863" s="6">
        <v>4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0</v>
      </c>
      <c r="AK863" s="6">
        <v>1</v>
      </c>
      <c r="AL863" s="6">
        <v>1</v>
      </c>
      <c r="AM863" s="6">
        <v>0</v>
      </c>
      <c r="AN863" s="6">
        <v>1</v>
      </c>
      <c r="AO863" s="6">
        <v>0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863</v>
      </c>
      <c r="F864" s="8" t="s">
        <v>60</v>
      </c>
      <c r="H864" s="10" t="s">
        <v>1565</v>
      </c>
      <c r="I864" s="11" t="s">
        <v>1702</v>
      </c>
      <c r="J864" s="12" t="s">
        <v>1703</v>
      </c>
      <c r="K864" s="11" t="str">
        <f>CONCATENATE(Table3[[#This Row],[Type]]," "&amp;TEXT(Table3[[#This Row],[Diameter]],".0000")&amp;""," "&amp;Table3[[#This Row],[NumFlutes]]&amp;"FL")</f>
        <v>EM .1875 4FL</v>
      </c>
      <c r="M864" s="13">
        <v>0.1875</v>
      </c>
      <c r="N864" s="13">
        <v>0.1875</v>
      </c>
      <c r="O864" s="6">
        <v>0.1875</v>
      </c>
      <c r="P864" s="6">
        <v>0.43</v>
      </c>
      <c r="R864" s="14">
        <f>IF(Table3[[#This Row],[ShoulderLenEnd]]="",0,90-(DEGREES(ATAN((Q864-P864)/((N864-O864)/2)))))</f>
        <v>0</v>
      </c>
      <c r="S864" s="15">
        <v>0.46</v>
      </c>
      <c r="T864" s="6">
        <v>4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73</v>
      </c>
      <c r="AG864" s="6" t="s">
        <v>124</v>
      </c>
      <c r="AI864" s="6">
        <v>0</v>
      </c>
      <c r="AJ864" s="6">
        <v>0</v>
      </c>
      <c r="AK864" s="6">
        <v>1</v>
      </c>
      <c r="AL864" s="6">
        <v>1</v>
      </c>
      <c r="AM864" s="6">
        <v>0</v>
      </c>
      <c r="AN864" s="6">
        <v>0</v>
      </c>
      <c r="AO864" s="6">
        <v>1</v>
      </c>
      <c r="AP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864</v>
      </c>
      <c r="G865" s="9" t="s">
        <v>74</v>
      </c>
      <c r="H865" s="10" t="s">
        <v>1565</v>
      </c>
      <c r="I865" s="11" t="s">
        <v>1704</v>
      </c>
      <c r="J865" s="12">
        <v>12512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1.3</v>
      </c>
      <c r="R865" s="14">
        <f>IF(Table3[[#This Row],[ShoulderLenEnd]]="",0,90-(DEGREES(ATAN((Q865-P865)/((N865-O865)/2)))))</f>
        <v>0</v>
      </c>
      <c r="S865" s="15">
        <v>1.3</v>
      </c>
      <c r="T865" s="6">
        <v>4</v>
      </c>
      <c r="U865" s="6">
        <v>3</v>
      </c>
      <c r="V865" s="6">
        <v>1.125</v>
      </c>
      <c r="AA865" s="13" t="str">
        <f t="shared" si="13"/>
        <v/>
      </c>
      <c r="AE865" s="6" t="s">
        <v>44</v>
      </c>
      <c r="AF865" s="6" t="s">
        <v>62</v>
      </c>
      <c r="AG865" s="6" t="s">
        <v>66</v>
      </c>
      <c r="AI865" s="6">
        <v>0</v>
      </c>
      <c r="AJ865" s="6">
        <v>1</v>
      </c>
      <c r="AK865" s="6">
        <v>1</v>
      </c>
      <c r="AL865" s="6">
        <v>0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f>IF(Table3[[#This Row],[ShankDiameter]]=0.225,2,IF(Table3[[#This Row],[ShankDiameter]]=0.25,2,IF(Table3[[#This Row],[ShankDiameter]]=0.2875,2,0)))</f>
        <v>0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865</v>
      </c>
      <c r="F866" s="22"/>
      <c r="H866" s="10" t="s">
        <v>1565</v>
      </c>
      <c r="I866" s="11" t="s">
        <v>1705</v>
      </c>
      <c r="J866" s="12">
        <v>5097</v>
      </c>
      <c r="K866" s="11" t="str">
        <f>CONCATENATE(Table3[[#This Row],[Type]]," "&amp;TEXT(Table3[[#This Row],[Diameter]],".0000")&amp;""," "&amp;Table3[[#This Row],[NumFlutes]]&amp;"FL")</f>
        <v>EM .1875 5FL</v>
      </c>
      <c r="M866" s="13">
        <v>0.1875</v>
      </c>
      <c r="N866" s="13">
        <v>0.1875</v>
      </c>
      <c r="R866" s="14">
        <f>IF(Table3[[#This Row],[ShoulderLenEnd]]="",0,90-(DEGREES(ATAN((Q866-P866)/((N866-O866)/2)))))</f>
        <v>0</v>
      </c>
      <c r="T866" s="6">
        <v>5</v>
      </c>
      <c r="U866" s="6">
        <v>2.5</v>
      </c>
      <c r="V866" s="6">
        <v>0.75</v>
      </c>
      <c r="AA866" s="13" t="str">
        <f t="shared" si="13"/>
        <v/>
      </c>
      <c r="AE866" s="6" t="s">
        <v>44</v>
      </c>
      <c r="AF866" s="6" t="s">
        <v>126</v>
      </c>
      <c r="AG866" s="6" t="s">
        <v>127</v>
      </c>
      <c r="AI866" s="6">
        <v>0</v>
      </c>
      <c r="AJ866" s="6">
        <v>0</v>
      </c>
      <c r="AK866" s="6">
        <v>1</v>
      </c>
      <c r="AL866" s="6">
        <v>0</v>
      </c>
      <c r="AM866" s="6">
        <v>0</v>
      </c>
      <c r="AN866" s="6">
        <v>0</v>
      </c>
      <c r="AO866" s="6">
        <v>1</v>
      </c>
      <c r="AP866" s="6">
        <v>1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866</v>
      </c>
      <c r="G867" s="9" t="s">
        <v>74</v>
      </c>
      <c r="H867" s="10" t="s">
        <v>1565</v>
      </c>
      <c r="I867" s="11" t="s">
        <v>1706</v>
      </c>
      <c r="J867" s="12" t="s">
        <v>1707</v>
      </c>
      <c r="K867" s="11" t="str">
        <f>CONCATENATE(Table3[[#This Row],[Type]]," "&amp;TEXT(Table3[[#This Row],[Diameter]],".0000")&amp;""," "&amp;Table3[[#This Row],[NumFlutes]]&amp;"FL")</f>
        <v>EM .1875 5FL</v>
      </c>
      <c r="M867" s="13">
        <v>0.1875</v>
      </c>
      <c r="N867" s="13">
        <v>0.1875</v>
      </c>
      <c r="O867" s="6">
        <v>0.1875</v>
      </c>
      <c r="P867" s="6">
        <v>0.65</v>
      </c>
      <c r="R867" s="14">
        <f>IF(Table3[[#This Row],[ShoulderLenEnd]]="",0,90-(DEGREES(ATAN((Q867-P867)/((N867-O867)/2)))))</f>
        <v>0</v>
      </c>
      <c r="S867" s="15">
        <v>0.65</v>
      </c>
      <c r="T867" s="6">
        <v>5</v>
      </c>
      <c r="U867" s="6">
        <v>2</v>
      </c>
      <c r="V867" s="6">
        <v>0.3125</v>
      </c>
      <c r="AA867" s="13" t="str">
        <f t="shared" si="13"/>
        <v/>
      </c>
      <c r="AE867" s="6" t="s">
        <v>44</v>
      </c>
      <c r="AF867" s="6" t="s">
        <v>119</v>
      </c>
      <c r="AG867" s="6" t="s">
        <v>132</v>
      </c>
      <c r="AI867" s="6">
        <v>0</v>
      </c>
      <c r="AJ867" s="6">
        <v>0</v>
      </c>
      <c r="AK867" s="6">
        <v>1</v>
      </c>
      <c r="AL867" s="6">
        <v>1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867</v>
      </c>
      <c r="G868" s="9" t="s">
        <v>74</v>
      </c>
      <c r="H868" s="10" t="s">
        <v>1565</v>
      </c>
      <c r="I868" s="11" t="s">
        <v>1708</v>
      </c>
      <c r="J868" s="12">
        <v>5067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O868" s="6">
        <v>0.1875</v>
      </c>
      <c r="P868" s="6">
        <v>0.45</v>
      </c>
      <c r="R868" s="14">
        <f>IF(Table3[[#This Row],[ShoulderLenEnd]]="",0,90-(DEGREES(ATAN((Q868-P868)/((N868-O868)/2)))))</f>
        <v>0</v>
      </c>
      <c r="S868" s="15">
        <v>0.45</v>
      </c>
      <c r="T868" s="6">
        <v>5</v>
      </c>
      <c r="U868" s="6">
        <v>2</v>
      </c>
      <c r="V868" s="6">
        <v>0.3125</v>
      </c>
      <c r="W868" s="6">
        <v>0</v>
      </c>
      <c r="AA868" s="13" t="str">
        <f t="shared" si="13"/>
        <v/>
      </c>
      <c r="AE868" s="6" t="s">
        <v>44</v>
      </c>
      <c r="AF868" s="6" t="s">
        <v>126</v>
      </c>
      <c r="AG868" s="6" t="s">
        <v>1709</v>
      </c>
      <c r="AI868" s="6">
        <v>0</v>
      </c>
      <c r="AJ868" s="6">
        <v>0</v>
      </c>
      <c r="AK868" s="6">
        <v>0</v>
      </c>
      <c r="AL868" s="6">
        <v>0</v>
      </c>
      <c r="AM868" s="6">
        <v>0</v>
      </c>
      <c r="AN868" s="6">
        <v>0</v>
      </c>
      <c r="AO868" s="6">
        <v>0</v>
      </c>
      <c r="AP868" s="6">
        <v>0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868</v>
      </c>
      <c r="F869" s="22"/>
      <c r="H869" s="10" t="s">
        <v>1565</v>
      </c>
      <c r="I869" s="11" t="s">
        <v>1710</v>
      </c>
      <c r="J869" s="12">
        <v>539532</v>
      </c>
      <c r="K869" s="11" t="str">
        <f>CONCATENATE(Table3[[#This Row],[Type]]," "&amp;TEXT(Table3[[#This Row],[Diameter]],".0000")&amp;""," "&amp;Table3[[#This Row],[NumFlutes]]&amp;"FL")</f>
        <v>EM .1181 4FL</v>
      </c>
      <c r="M869" s="13">
        <v>0.1181</v>
      </c>
      <c r="N869" s="13">
        <v>0.23619999999999999</v>
      </c>
      <c r="R869" s="14">
        <f>IF(Table3[[#This Row],[ShoulderLenEnd]]="",0,90-(DEGREES(ATAN((Q869-P869)/((N869-O869)/2)))))</f>
        <v>0</v>
      </c>
      <c r="T869" s="6">
        <v>4</v>
      </c>
      <c r="U869" s="6">
        <v>2.3620000000000001</v>
      </c>
      <c r="V869" s="6">
        <v>0.47239999999999999</v>
      </c>
      <c r="AA869" s="13" t="str">
        <f t="shared" si="13"/>
        <v/>
      </c>
      <c r="AE869" s="6" t="s">
        <v>44</v>
      </c>
      <c r="AF869" s="6" t="s">
        <v>119</v>
      </c>
      <c r="AG869" s="18" t="s">
        <v>2287</v>
      </c>
      <c r="AI869" s="6">
        <v>0</v>
      </c>
      <c r="AJ869" s="6">
        <v>0</v>
      </c>
      <c r="AK869" s="6">
        <v>1</v>
      </c>
      <c r="AL869" s="6">
        <v>0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869</v>
      </c>
      <c r="G870" s="9" t="s">
        <v>74</v>
      </c>
      <c r="H870" s="10" t="s">
        <v>1565</v>
      </c>
      <c r="I870" s="11" t="s">
        <v>1711</v>
      </c>
      <c r="J870" s="12">
        <v>539541</v>
      </c>
      <c r="K870" s="11" t="str">
        <f>CONCATENATE(Table3[[#This Row],[Type]]," "&amp;TEXT(Table3[[#This Row],[Diameter]],".0000")&amp;""," "&amp;Table3[[#This Row],[NumFlutes]]&amp;"FL")</f>
        <v>EM .1575 4FL</v>
      </c>
      <c r="M870" s="13">
        <v>0.1575</v>
      </c>
      <c r="N870" s="13">
        <v>0.23619999999999999</v>
      </c>
      <c r="O870" s="6">
        <v>0.11799999999999999</v>
      </c>
      <c r="P870" s="6">
        <v>0.63</v>
      </c>
      <c r="Q870" s="6">
        <v>0.82279999999999998</v>
      </c>
      <c r="R870" s="14">
        <f>IF(Table3[[#This Row],[ShoulderLenEnd]]="",0,90-(DEGREES(ATAN((Q870-P870)/((N870-O870)/2)))))</f>
        <v>17.042149379336976</v>
      </c>
      <c r="S870" s="15">
        <v>0.85</v>
      </c>
      <c r="T870" s="6">
        <v>4</v>
      </c>
      <c r="U870" s="6">
        <v>2.3620000000000001</v>
      </c>
      <c r="V870" s="6">
        <v>0.62990000000000002</v>
      </c>
      <c r="AA870" s="13" t="str">
        <f t="shared" si="13"/>
        <v/>
      </c>
      <c r="AE870" s="6" t="s">
        <v>44</v>
      </c>
      <c r="AF870" s="6" t="s">
        <v>119</v>
      </c>
      <c r="AG870" s="18" t="s">
        <v>2287</v>
      </c>
      <c r="AI870" s="6">
        <v>0</v>
      </c>
      <c r="AJ870" s="6">
        <v>0</v>
      </c>
      <c r="AK870" s="6">
        <v>1</v>
      </c>
      <c r="AL870" s="6">
        <v>0</v>
      </c>
      <c r="AM870" s="6">
        <v>0</v>
      </c>
      <c r="AN870" s="6">
        <v>1</v>
      </c>
      <c r="AO870" s="6">
        <v>0</v>
      </c>
      <c r="AP870" s="6">
        <v>1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870</v>
      </c>
      <c r="F871" s="22"/>
      <c r="H871" s="10" t="s">
        <v>1565</v>
      </c>
      <c r="I871" s="11" t="s">
        <v>1712</v>
      </c>
      <c r="J871" s="12">
        <v>539559</v>
      </c>
      <c r="K871" s="11" t="str">
        <f>CONCATENATE(Table3[[#This Row],[Type]]," "&amp;TEXT(Table3[[#This Row],[Diameter]],".0000")&amp;""," "&amp;Table3[[#This Row],[NumFlutes]]&amp;"FL")</f>
        <v>EM .2362 4FL</v>
      </c>
      <c r="M871" s="13">
        <v>0.23619999999999999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0.94489999999999996</v>
      </c>
      <c r="AA871" s="13" t="str">
        <f t="shared" si="13"/>
        <v/>
      </c>
      <c r="AE871" s="6" t="s">
        <v>44</v>
      </c>
      <c r="AF871" s="6" t="s">
        <v>119</v>
      </c>
      <c r="AG871" s="18" t="s">
        <v>2287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0.1061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871</v>
      </c>
      <c r="G872" s="9" t="s">
        <v>74</v>
      </c>
      <c r="H872" s="10" t="s">
        <v>1565</v>
      </c>
      <c r="I872" s="11" t="s">
        <v>1713</v>
      </c>
      <c r="J872" s="12" t="s">
        <v>1714</v>
      </c>
      <c r="K872" s="11" t="str">
        <f>CONCATENATE(Table3[[#This Row],[Type]]," "&amp;TEXT(Table3[[#This Row],[Diameter]],".0000")&amp;""," "&amp;Table3[[#This Row],[NumFlutes]]&amp;"FL")</f>
        <v>EM .0470 5FL</v>
      </c>
      <c r="M872" s="13">
        <v>4.7E-2</v>
      </c>
      <c r="N872" s="13">
        <v>0.25</v>
      </c>
      <c r="O872" s="6">
        <v>4.7E-2</v>
      </c>
      <c r="P872" s="6">
        <v>0.19</v>
      </c>
      <c r="Q872" s="6">
        <v>0.55000000000000004</v>
      </c>
      <c r="R872" s="14">
        <f>IF(Table3[[#This Row],[ShoulderLenEnd]]="",0,90-(DEGREES(ATAN((Q872-P872)/((N872-O872)/2)))))</f>
        <v>15.745503246866804</v>
      </c>
      <c r="S872" s="15">
        <v>0.6</v>
      </c>
      <c r="T872" s="6">
        <v>5</v>
      </c>
      <c r="U872" s="6">
        <v>2.5</v>
      </c>
      <c r="V872" s="6">
        <v>0.14099999999999999</v>
      </c>
      <c r="AA872" s="13" t="str">
        <f t="shared" si="13"/>
        <v/>
      </c>
      <c r="AE872" s="6" t="s">
        <v>44</v>
      </c>
      <c r="AF872" s="6" t="s">
        <v>73</v>
      </c>
      <c r="AG872" s="6" t="s">
        <v>66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0</v>
      </c>
      <c r="AO872" s="6">
        <v>1</v>
      </c>
      <c r="AP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2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1.15E-2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872</v>
      </c>
      <c r="F873" s="8" t="s">
        <v>60</v>
      </c>
      <c r="H873" s="10" t="s">
        <v>1565</v>
      </c>
      <c r="I873" s="11" t="s">
        <v>1715</v>
      </c>
      <c r="J873" s="12" t="s">
        <v>1716</v>
      </c>
      <c r="K873" s="11" t="str">
        <f>CONCATENATE(Table3[[#This Row],[Type]]," "&amp;TEXT(Table3[[#This Row],[Diameter]],".0000")&amp;""," "&amp;Table3[[#This Row],[NumFlutes]]&amp;"FL")</f>
        <v>EM .0625 5FL</v>
      </c>
      <c r="M873" s="13">
        <v>6.25E-2</v>
      </c>
      <c r="N873" s="13">
        <v>0.25</v>
      </c>
      <c r="O873" s="6">
        <v>6.25E-2</v>
      </c>
      <c r="P873" s="6">
        <v>0.25</v>
      </c>
      <c r="Q873" s="6">
        <v>0.64</v>
      </c>
      <c r="R873" s="14">
        <f>IF(Table3[[#This Row],[ShoulderLenEnd]]="",0,90-(DEGREES(ATAN((Q873-P873)/((N873-O873)/2)))))</f>
        <v>13.516568108791319</v>
      </c>
      <c r="S873" s="15">
        <v>0.67</v>
      </c>
      <c r="T873" s="6">
        <v>5</v>
      </c>
      <c r="U873" s="6">
        <v>2.5</v>
      </c>
      <c r="V873" s="6">
        <v>0.186</v>
      </c>
      <c r="AA873" s="13" t="str">
        <f t="shared" si="13"/>
        <v/>
      </c>
      <c r="AE873" s="6" t="s">
        <v>44</v>
      </c>
      <c r="AF873" s="6" t="s">
        <v>73</v>
      </c>
      <c r="AG873" s="6" t="s">
        <v>66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0</v>
      </c>
      <c r="AO873" s="6">
        <v>1</v>
      </c>
      <c r="AP873" s="6">
        <v>0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2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1.925E-2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873</v>
      </c>
      <c r="F874" s="8" t="s">
        <v>60</v>
      </c>
      <c r="H874" s="10" t="s">
        <v>1565</v>
      </c>
      <c r="I874" s="11" t="s">
        <v>1717</v>
      </c>
      <c r="J874" s="12" t="s">
        <v>1718</v>
      </c>
      <c r="K874" s="11" t="str">
        <f>CONCATENATE(Table3[[#This Row],[Type]]," "&amp;TEXT(Table3[[#This Row],[Diameter]],".0000")&amp;""," "&amp;Table3[[#This Row],[NumFlutes]]&amp;"FL")</f>
        <v>EM .1094 5FL</v>
      </c>
      <c r="M874" s="13">
        <v>0.1094</v>
      </c>
      <c r="N874" s="13">
        <v>0.25</v>
      </c>
      <c r="O874" s="6">
        <v>0.1094</v>
      </c>
      <c r="P874" s="6">
        <v>0.38</v>
      </c>
      <c r="Q874" s="6">
        <v>0.65</v>
      </c>
      <c r="R874" s="14">
        <f>IF(Table3[[#This Row],[ShoulderLenEnd]]="",0,90-(DEGREES(ATAN((Q874-P874)/((N874-O874)/2)))))</f>
        <v>14.59409138005573</v>
      </c>
      <c r="S874" s="15">
        <v>0.69</v>
      </c>
      <c r="T874" s="6">
        <v>5</v>
      </c>
      <c r="U874" s="6">
        <v>2.5</v>
      </c>
      <c r="V874" s="6">
        <v>0.32700000000000001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874</v>
      </c>
      <c r="F875" s="22"/>
      <c r="H875" s="10" t="s">
        <v>1565</v>
      </c>
      <c r="I875" s="11" t="s">
        <v>1719</v>
      </c>
      <c r="J875" s="12">
        <v>614352</v>
      </c>
      <c r="K875" s="11" t="str">
        <f>CONCATENATE(Table3[[#This Row],[Type]]," "&amp;TEXT(Table3[[#This Row],[Diameter]],".0000")&amp;""," "&amp;Table3[[#This Row],[NumFlutes]]&amp;"FL")</f>
        <v>EM .1250 3FL</v>
      </c>
      <c r="M875" s="13">
        <v>0.125</v>
      </c>
      <c r="N875" s="13">
        <v>0.25</v>
      </c>
      <c r="R875" s="14">
        <f>IF(Table3[[#This Row],[ShoulderLenEnd]]="",0,90-(DEGREES(ATAN((Q875-P875)/((N875-O875)/2)))))</f>
        <v>0</v>
      </c>
      <c r="T875" s="6">
        <v>3</v>
      </c>
      <c r="U875" s="6">
        <v>2</v>
      </c>
      <c r="V875" s="6">
        <v>0.313</v>
      </c>
      <c r="AA875" s="13" t="str">
        <f t="shared" si="13"/>
        <v/>
      </c>
      <c r="AE875" s="6" t="s">
        <v>44</v>
      </c>
      <c r="AF875" s="6" t="s">
        <v>119</v>
      </c>
      <c r="AG875" s="18" t="s">
        <v>2287</v>
      </c>
      <c r="AI875" s="6">
        <v>0</v>
      </c>
      <c r="AJ875" s="6">
        <v>1</v>
      </c>
      <c r="AK875" s="6">
        <v>0</v>
      </c>
      <c r="AL875" s="6">
        <v>1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875</v>
      </c>
      <c r="F876" s="22"/>
      <c r="H876" s="10" t="s">
        <v>1565</v>
      </c>
      <c r="I876" s="11" t="s">
        <v>1720</v>
      </c>
      <c r="J876" s="12">
        <v>614379</v>
      </c>
      <c r="K876" s="11" t="str">
        <f>CONCATENATE(Table3[[#This Row],[Type]]," "&amp;TEXT(Table3[[#This Row],[Diameter]],".0000")&amp;""," "&amp;Table3[[#This Row],[NumFlutes]]&amp;"FL")</f>
        <v>EM .1875 3FL</v>
      </c>
      <c r="M876" s="13">
        <v>0.1875</v>
      </c>
      <c r="N876" s="13">
        <v>0.25</v>
      </c>
      <c r="R876" s="14">
        <f>IF(Table3[[#This Row],[ShoulderLenEnd]]="",0,90-(DEGREES(ATAN((Q876-P876)/((N876-O876)/2)))))</f>
        <v>0</v>
      </c>
      <c r="T876" s="6">
        <v>3</v>
      </c>
      <c r="U876" s="6">
        <v>2</v>
      </c>
      <c r="V876" s="6">
        <v>0.4375</v>
      </c>
      <c r="AA876" s="13" t="str">
        <f t="shared" si="13"/>
        <v/>
      </c>
      <c r="AE876" s="6" t="s">
        <v>44</v>
      </c>
      <c r="AF876" s="6" t="s">
        <v>119</v>
      </c>
      <c r="AG876" s="18" t="s">
        <v>2287</v>
      </c>
      <c r="AI876" s="6">
        <v>0</v>
      </c>
      <c r="AJ876" s="6">
        <v>1</v>
      </c>
      <c r="AK876" s="6">
        <v>0</v>
      </c>
      <c r="AL876" s="6">
        <v>1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876</v>
      </c>
      <c r="F877" s="8" t="s">
        <v>60</v>
      </c>
      <c r="H877" s="10" t="s">
        <v>1565</v>
      </c>
      <c r="I877" s="11" t="s">
        <v>1721</v>
      </c>
      <c r="J877" s="12">
        <v>31711</v>
      </c>
      <c r="K877" s="11" t="str">
        <f>CONCATENATE(Table3[[#This Row],[Type]]," "&amp;TEXT(Table3[[#This Row],[Diameter]],".0000")&amp;""," "&amp;Table3[[#This Row],[NumFlutes]]&amp;"FL")</f>
        <v>EM .2188 2FL</v>
      </c>
      <c r="M877" s="13">
        <v>0.21879999999999999</v>
      </c>
      <c r="N877" s="13">
        <v>0.25</v>
      </c>
      <c r="O877" s="6">
        <v>0.21879999999999999</v>
      </c>
      <c r="P877" s="6">
        <v>0.5</v>
      </c>
      <c r="Q877" s="6">
        <v>0.95</v>
      </c>
      <c r="R877" s="14">
        <f>IF(Table3[[#This Row],[ShoulderLenEnd]]="",0,90-(DEGREES(ATAN((Q877-P877)/((N877-O877)/2)))))</f>
        <v>1.9854585845169339</v>
      </c>
      <c r="S877" s="15">
        <v>1</v>
      </c>
      <c r="T877" s="6">
        <v>2</v>
      </c>
      <c r="U877" s="6">
        <v>2</v>
      </c>
      <c r="V877" s="6">
        <v>0.437</v>
      </c>
      <c r="AA877" s="13" t="str">
        <f t="shared" si="13"/>
        <v/>
      </c>
      <c r="AE877" s="6" t="s">
        <v>44</v>
      </c>
      <c r="AF877" s="6" t="s">
        <v>62</v>
      </c>
      <c r="AG877" s="6" t="s">
        <v>79</v>
      </c>
      <c r="AI877" s="6">
        <v>0</v>
      </c>
      <c r="AJ877" s="6">
        <v>1</v>
      </c>
      <c r="AK877" s="6">
        <v>0</v>
      </c>
      <c r="AL877" s="6">
        <v>0</v>
      </c>
      <c r="AM877" s="6">
        <v>1</v>
      </c>
      <c r="AN877" s="6">
        <v>0</v>
      </c>
      <c r="AO877" s="6">
        <v>0</v>
      </c>
      <c r="AP877" s="6">
        <v>1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9.74E-2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877</v>
      </c>
      <c r="G878" s="9" t="s">
        <v>74</v>
      </c>
      <c r="H878" s="10" t="s">
        <v>1565</v>
      </c>
      <c r="I878" s="11" t="s">
        <v>1722</v>
      </c>
      <c r="J878" s="12">
        <v>30331</v>
      </c>
      <c r="K878" s="11" t="str">
        <f>CONCATENATE(Table3[[#This Row],[Type]]," "&amp;TEXT(Table3[[#This Row],[Diameter]],".0000")&amp;""," "&amp;Table3[[#This Row],[NumFlutes]]&amp;"FL")</f>
        <v>EM .2500 2FL</v>
      </c>
      <c r="M878" s="13">
        <v>0.25</v>
      </c>
      <c r="N878" s="13">
        <v>0.25</v>
      </c>
      <c r="O878" s="6">
        <v>0.25</v>
      </c>
      <c r="P878" s="6">
        <v>1.2250000000000001</v>
      </c>
      <c r="R878" s="14">
        <f>IF(Table3[[#This Row],[ShoulderLenEnd]]="",0,90-(DEGREES(ATAN((Q878-P878)/((N878-O878)/2)))))</f>
        <v>0</v>
      </c>
      <c r="S878" s="15">
        <v>1.2250000000000001</v>
      </c>
      <c r="T878" s="6">
        <v>2</v>
      </c>
      <c r="U878" s="6">
        <v>2.5</v>
      </c>
      <c r="V878" s="6">
        <v>0.75</v>
      </c>
      <c r="AA878" s="13" t="str">
        <f t="shared" si="13"/>
        <v/>
      </c>
      <c r="AE878" s="6" t="s">
        <v>44</v>
      </c>
      <c r="AF878" s="6" t="s">
        <v>62</v>
      </c>
      <c r="AG878" s="6" t="s">
        <v>79</v>
      </c>
      <c r="AI878" s="6">
        <v>0</v>
      </c>
      <c r="AJ878" s="6">
        <v>1</v>
      </c>
      <c r="AK878" s="6">
        <v>0</v>
      </c>
      <c r="AL878" s="6">
        <v>1</v>
      </c>
      <c r="AM878" s="6">
        <v>1</v>
      </c>
      <c r="AN878" s="6">
        <v>0</v>
      </c>
      <c r="AO878" s="6">
        <v>0</v>
      </c>
      <c r="AP878" s="6">
        <v>1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0.113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878</v>
      </c>
      <c r="G879" s="9" t="s">
        <v>74</v>
      </c>
      <c r="H879" s="10" t="s">
        <v>1565</v>
      </c>
      <c r="I879" s="11" t="s">
        <v>1723</v>
      </c>
      <c r="J879" s="12">
        <v>31713</v>
      </c>
      <c r="K879" s="11" t="str">
        <f>CONCATENATE(Table3[[#This Row],[Type]]," "&amp;TEXT(Table3[[#This Row],[Diameter]],".0000")&amp;""," "&amp;Table3[[#This Row],[NumFlutes]]&amp;"FL")</f>
        <v>EM .2500 2FL</v>
      </c>
      <c r="M879" s="13">
        <v>0.25</v>
      </c>
      <c r="N879" s="13">
        <v>0.25</v>
      </c>
      <c r="O879" s="6">
        <v>0.25</v>
      </c>
      <c r="P879" s="6">
        <v>0.97</v>
      </c>
      <c r="R879" s="14">
        <f>IF(Table3[[#This Row],[ShoulderLenEnd]]="",0,90-(DEGREES(ATAN((Q879-P879)/((N879-O879)/2)))))</f>
        <v>0</v>
      </c>
      <c r="S879" s="15">
        <v>0.97</v>
      </c>
      <c r="T879" s="6">
        <v>2</v>
      </c>
      <c r="U879" s="6">
        <v>2</v>
      </c>
      <c r="V879" s="6">
        <v>0.5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1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2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0.113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879</v>
      </c>
      <c r="F880" s="8" t="s">
        <v>60</v>
      </c>
      <c r="H880" s="10" t="s">
        <v>1565</v>
      </c>
      <c r="I880" s="11" t="s">
        <v>1724</v>
      </c>
      <c r="J880" s="12">
        <v>13819</v>
      </c>
      <c r="K880" s="11" t="str">
        <f>CONCATENATE(Table3[[#This Row],[Type]]," "&amp;TEXT(Table3[[#This Row],[Diameter]],".0000")&amp;""," "&amp;Table3[[#This Row],[NumFlutes]]&amp;"FL")</f>
        <v>EM .2500 3FL</v>
      </c>
      <c r="M880" s="13">
        <v>0.25</v>
      </c>
      <c r="N880" s="13">
        <v>0.25</v>
      </c>
      <c r="O880" s="6">
        <v>0.25</v>
      </c>
      <c r="P880" s="6">
        <v>1.22</v>
      </c>
      <c r="R880" s="14">
        <f>IF(Table3[[#This Row],[ShoulderLenEnd]]="",0,90-(DEGREES(ATAN((Q880-P880)/((N880-O880)/2)))))</f>
        <v>0</v>
      </c>
      <c r="S880" s="15">
        <v>1.26</v>
      </c>
      <c r="T880" s="6">
        <v>3</v>
      </c>
      <c r="U880" s="6">
        <v>3</v>
      </c>
      <c r="V880" s="6">
        <v>1</v>
      </c>
      <c r="AA880" s="13" t="str">
        <f t="shared" si="13"/>
        <v/>
      </c>
      <c r="AE880" s="6" t="s">
        <v>44</v>
      </c>
      <c r="AF880" s="6" t="s">
        <v>62</v>
      </c>
      <c r="AG880" s="6" t="s">
        <v>495</v>
      </c>
      <c r="AI880" s="6">
        <v>0</v>
      </c>
      <c r="AJ880" s="6">
        <v>1</v>
      </c>
      <c r="AK880" s="6">
        <v>0</v>
      </c>
      <c r="AL880" s="6">
        <v>1</v>
      </c>
      <c r="AM880" s="6">
        <v>0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880</v>
      </c>
      <c r="G881" s="9" t="s">
        <v>74</v>
      </c>
      <c r="H881" s="10" t="s">
        <v>1565</v>
      </c>
      <c r="I881" s="11" t="s">
        <v>1725</v>
      </c>
      <c r="J881" s="12">
        <v>30531</v>
      </c>
      <c r="K881" s="11" t="str">
        <f>CONCATENATE(Table3[[#This Row],[Type]]," "&amp;TEXT(Table3[[#This Row],[Diameter]],".0000")&amp;""," "&amp;Table3[[#This Row],[NumFlutes]]&amp;"FL")</f>
        <v>EM .2500 3FL</v>
      </c>
      <c r="M881" s="13">
        <v>0.25</v>
      </c>
      <c r="N881" s="13">
        <v>0.25</v>
      </c>
      <c r="O881" s="6">
        <v>0.25</v>
      </c>
      <c r="P881" s="6">
        <v>1.05</v>
      </c>
      <c r="R881" s="14">
        <f>IF(Table3[[#This Row],[ShoulderLenEnd]]="",0,90-(DEGREES(ATAN((Q881-P881)/((N881-O881)/2)))))</f>
        <v>0</v>
      </c>
      <c r="S881" s="15">
        <v>1.05</v>
      </c>
      <c r="T881" s="6">
        <v>3</v>
      </c>
      <c r="U881" s="6">
        <v>2.5</v>
      </c>
      <c r="V881" s="6">
        <v>0.75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1</v>
      </c>
      <c r="AM881" s="6">
        <v>0</v>
      </c>
      <c r="AN881" s="6">
        <v>1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v>2</v>
      </c>
      <c r="BA881" s="6">
        <v>0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881</v>
      </c>
      <c r="F882" s="22"/>
      <c r="H882" s="10" t="s">
        <v>1565</v>
      </c>
      <c r="I882" s="11" t="s">
        <v>1726</v>
      </c>
      <c r="J882" s="12">
        <v>614387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R882" s="14">
        <f>IF(Table3[[#This Row],[ShoulderLenEnd]]="",0,90-(DEGREES(ATAN((Q882-P882)/((N882-O882)/2)))))</f>
        <v>0</v>
      </c>
      <c r="T882" s="6">
        <v>3</v>
      </c>
      <c r="U882" s="6">
        <v>2.5</v>
      </c>
      <c r="V882" s="6">
        <v>0.625</v>
      </c>
      <c r="AA882" s="13" t="str">
        <f t="shared" si="13"/>
        <v/>
      </c>
      <c r="AE882" s="6" t="s">
        <v>44</v>
      </c>
      <c r="AF882" s="6" t="s">
        <v>119</v>
      </c>
      <c r="AG882" s="18" t="s">
        <v>2287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1</v>
      </c>
      <c r="AP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882</v>
      </c>
      <c r="G883" s="9" t="s">
        <v>74</v>
      </c>
      <c r="H883" s="10" t="s">
        <v>1565</v>
      </c>
      <c r="I883" s="11" t="s">
        <v>1727</v>
      </c>
      <c r="J883" s="12" t="s">
        <v>1728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0.9</v>
      </c>
      <c r="R883" s="14">
        <f>IF(Table3[[#This Row],[ShoulderLenEnd]]="",0,90-(DEGREES(ATAN((Q883-P883)/((N883-O883)/2)))))</f>
        <v>0</v>
      </c>
      <c r="S883" s="15">
        <v>0.9</v>
      </c>
      <c r="T883" s="6">
        <v>3</v>
      </c>
      <c r="U883" s="6">
        <v>2.5</v>
      </c>
      <c r="V883" s="6">
        <v>0.625</v>
      </c>
      <c r="AA883" s="13" t="str">
        <f t="shared" si="13"/>
        <v/>
      </c>
      <c r="AE883" s="6" t="s">
        <v>44</v>
      </c>
      <c r="AF883" s="6" t="s">
        <v>119</v>
      </c>
      <c r="AG883" s="6" t="s">
        <v>132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0</v>
      </c>
      <c r="AO883" s="6">
        <v>1</v>
      </c>
      <c r="AP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f>IF(Table3[[#This Row],[ShankDiameter]]=0.225,2,IF(Table3[[#This Row],[ShankDiameter]]=0.25,2,IF(Table3[[#This Row],[ShankDiameter]]=0.2875,2,0)))</f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883</v>
      </c>
      <c r="G884" s="9" t="s">
        <v>74</v>
      </c>
      <c r="H884" s="10" t="s">
        <v>1565</v>
      </c>
      <c r="I884" s="11" t="s">
        <v>1729</v>
      </c>
      <c r="J884" s="12">
        <v>30131</v>
      </c>
      <c r="K884" s="11" t="str">
        <f>CONCATENATE(Table3[[#This Row],[Type]]," "&amp;TEXT(Table3[[#This Row],[Diameter]],".0000")&amp;""," "&amp;Table3[[#This Row],[NumFlutes]]&amp;"FL")</f>
        <v>EM .2500 4FL</v>
      </c>
      <c r="M884" s="13">
        <v>0.25</v>
      </c>
      <c r="N884" s="13">
        <v>0.25</v>
      </c>
      <c r="O884" s="6">
        <v>0.25</v>
      </c>
      <c r="P884" s="6">
        <v>0.95</v>
      </c>
      <c r="R884" s="14">
        <f>IF(Table3[[#This Row],[ShoulderLenEnd]]="",0,90-(DEGREES(ATAN((Q884-P884)/((N884-O884)/2)))))</f>
        <v>0</v>
      </c>
      <c r="S884" s="15">
        <v>0.95</v>
      </c>
      <c r="T884" s="6">
        <v>4</v>
      </c>
      <c r="U884" s="6">
        <v>2.5</v>
      </c>
      <c r="V884" s="6">
        <v>0.75</v>
      </c>
      <c r="AA884" s="13" t="str">
        <f t="shared" si="13"/>
        <v/>
      </c>
      <c r="AE884" s="6" t="s">
        <v>44</v>
      </c>
      <c r="AF884" s="6" t="s">
        <v>62</v>
      </c>
      <c r="AG884" s="6" t="s">
        <v>79</v>
      </c>
      <c r="AI884" s="6">
        <v>0</v>
      </c>
      <c r="AJ884" s="6">
        <v>0</v>
      </c>
      <c r="AK884" s="6">
        <v>1</v>
      </c>
      <c r="AL884" s="6">
        <v>1</v>
      </c>
      <c r="AM884" s="6">
        <v>0</v>
      </c>
      <c r="AN884" s="6">
        <v>1</v>
      </c>
      <c r="AO884" s="6">
        <v>0</v>
      </c>
      <c r="AP884" s="6">
        <v>1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884</v>
      </c>
      <c r="F885" s="22"/>
      <c r="G885" s="23"/>
      <c r="H885" s="10" t="s">
        <v>1565</v>
      </c>
      <c r="I885" s="11" t="s">
        <v>1730</v>
      </c>
      <c r="J885" s="12" t="s">
        <v>1731</v>
      </c>
      <c r="K885" s="11" t="str">
        <f>CONCATENATE(Table3[[#This Row],[Type]]," "&amp;TEXT(Table3[[#This Row],[Diameter]],".0000")&amp;""," "&amp;Table3[[#This Row],[NumFlutes]]&amp;"FL")</f>
        <v>EM .2500 4FL</v>
      </c>
      <c r="M885" s="13">
        <v>0.25</v>
      </c>
      <c r="N885" s="13">
        <v>0.25</v>
      </c>
      <c r="R885" s="14">
        <f>IF(Table3[[#This Row],[ShoulderLenEnd]]="",0,90-(DEGREES(ATAN((Q885-P885)/((N885-O885)/2)))))</f>
        <v>0</v>
      </c>
      <c r="T885" s="6">
        <v>4</v>
      </c>
      <c r="U885" s="6">
        <v>2</v>
      </c>
      <c r="V885" s="6">
        <v>0.375</v>
      </c>
      <c r="AA885" s="13" t="str">
        <f t="shared" si="13"/>
        <v/>
      </c>
      <c r="AE885" s="6" t="s">
        <v>44</v>
      </c>
      <c r="AF885" s="6" t="s">
        <v>73</v>
      </c>
      <c r="AG885" s="6" t="s">
        <v>124</v>
      </c>
      <c r="AI885" s="6">
        <v>0</v>
      </c>
      <c r="AJ885" s="6">
        <v>0</v>
      </c>
      <c r="AK885" s="6">
        <v>1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885</v>
      </c>
      <c r="G886" s="9" t="s">
        <v>74</v>
      </c>
      <c r="H886" s="10" t="s">
        <v>1565</v>
      </c>
      <c r="I886" s="11" t="s">
        <v>1732</v>
      </c>
      <c r="J886" s="12" t="s">
        <v>1733</v>
      </c>
      <c r="K886" s="11" t="str">
        <f>CONCATENATE(Table3[[#This Row],[Type]]," "&amp;TEXT(Table3[[#This Row],[Diameter]],".0000")&amp;""," "&amp;Table3[[#This Row],[NumFlutes]]&amp;"FL")</f>
        <v>EM .2500 5FL</v>
      </c>
      <c r="M886" s="13">
        <v>0.25</v>
      </c>
      <c r="N886" s="13">
        <v>0.25</v>
      </c>
      <c r="O886" s="6">
        <v>0.25</v>
      </c>
      <c r="P886" s="6">
        <v>0.87</v>
      </c>
      <c r="R886" s="14">
        <f>IF(Table3[[#This Row],[ShoulderLenEnd]]="",0,90-(DEGREES(ATAN((Q886-P886)/((N886-O886)/2)))))</f>
        <v>0</v>
      </c>
      <c r="S886" s="15">
        <v>0.87</v>
      </c>
      <c r="T886" s="6">
        <v>5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119</v>
      </c>
      <c r="AG886" s="6" t="s">
        <v>132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886</v>
      </c>
      <c r="G887" s="9" t="s">
        <v>74</v>
      </c>
      <c r="H887" s="10" t="s">
        <v>1565</v>
      </c>
      <c r="I887" s="11" t="s">
        <v>1734</v>
      </c>
      <c r="J887" s="12" t="s">
        <v>1735</v>
      </c>
      <c r="K887" s="11" t="str">
        <f>CONCATENATE(Table3[[#This Row],[Type]]," "&amp;TEXT(Table3[[#This Row],[Diameter]],".0000")&amp;""," "&amp;Table3[[#This Row],[NumFlutes]]&amp;"FL")</f>
        <v>EM .2500 6FL</v>
      </c>
      <c r="M887" s="13">
        <v>0.25</v>
      </c>
      <c r="N887" s="13">
        <v>0.25</v>
      </c>
      <c r="O887" s="6">
        <v>0.25</v>
      </c>
      <c r="P887" s="6">
        <v>0.47499999999999998</v>
      </c>
      <c r="R887" s="14">
        <f>IF(Table3[[#This Row],[ShoulderLenEnd]]="",0,90-(DEGREES(ATAN((Q887-P887)/((N887-O887)/2)))))</f>
        <v>0</v>
      </c>
      <c r="S887" s="15">
        <v>0.47499999999999998</v>
      </c>
      <c r="T887" s="6">
        <v>6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1</v>
      </c>
      <c r="AO887" s="6">
        <v>0</v>
      </c>
      <c r="AP887" s="6">
        <v>1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887</v>
      </c>
      <c r="G888" s="9" t="s">
        <v>74</v>
      </c>
      <c r="H888" s="10" t="s">
        <v>1565</v>
      </c>
      <c r="I888" s="11" t="s">
        <v>1736</v>
      </c>
      <c r="J888" s="12" t="s">
        <v>1737</v>
      </c>
      <c r="K888" s="11" t="str">
        <f>CONCATENATE(Table3[[#This Row],[Type]]," "&amp;TEXT(Table3[[#This Row],[Diameter]],".0000")&amp;""," "&amp;Table3[[#This Row],[NumFlutes]]&amp;"FL")</f>
        <v>EM .2500 3FL</v>
      </c>
      <c r="M888" s="13">
        <v>0.25</v>
      </c>
      <c r="N888" s="13">
        <v>0.25</v>
      </c>
      <c r="O888" s="6">
        <v>0.25</v>
      </c>
      <c r="P888" s="6">
        <v>1.45</v>
      </c>
      <c r="R888" s="14">
        <f>IF(Table3[[#This Row],[ShoulderLenEnd]]="",0,90-(DEGREES(ATAN((Q888-P888)/((N888-O888)/2)))))</f>
        <v>0</v>
      </c>
      <c r="S888" s="15">
        <v>1.45</v>
      </c>
      <c r="T888" s="6">
        <v>3</v>
      </c>
      <c r="U888" s="6">
        <v>3.25</v>
      </c>
      <c r="V888" s="6">
        <v>1.25</v>
      </c>
      <c r="AA888" s="13" t="str">
        <f t="shared" si="13"/>
        <v/>
      </c>
      <c r="AE888" s="6" t="s">
        <v>44</v>
      </c>
      <c r="AF888" s="6" t="s">
        <v>1682</v>
      </c>
      <c r="AG888" s="6" t="s">
        <v>1738</v>
      </c>
      <c r="AI888" s="6">
        <v>0</v>
      </c>
      <c r="AJ888" s="6">
        <v>0</v>
      </c>
      <c r="AK888" s="6">
        <v>0</v>
      </c>
      <c r="AL888" s="6">
        <v>0</v>
      </c>
      <c r="AM888" s="6">
        <v>0</v>
      </c>
      <c r="AN888" s="6">
        <v>0</v>
      </c>
      <c r="AO888" s="6">
        <v>0</v>
      </c>
      <c r="AP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888</v>
      </c>
      <c r="F889" s="22"/>
      <c r="H889" s="10" t="s">
        <v>1565</v>
      </c>
      <c r="I889" s="11" t="s">
        <v>1739</v>
      </c>
      <c r="J889" s="12">
        <v>13829</v>
      </c>
      <c r="K889" s="11" t="str">
        <f>CONCATENATE(Table3[[#This Row],[Type]]," "&amp;TEXT(Table3[[#This Row],[Diameter]],".0000")&amp;""," "&amp;Table3[[#This Row],[NumFlutes]]&amp;"FL")</f>
        <v>EM .3125 3FL</v>
      </c>
      <c r="M889" s="13">
        <v>0.3125</v>
      </c>
      <c r="N889" s="13">
        <v>0.31</v>
      </c>
      <c r="R889" s="14">
        <f>IF(Table3[[#This Row],[ShoulderLenEnd]]="",0,90-(DEGREES(ATAN((Q889-P889)/((N889-O889)/2)))))</f>
        <v>0</v>
      </c>
      <c r="T889" s="6">
        <v>3</v>
      </c>
      <c r="U889" s="6">
        <v>2.5</v>
      </c>
      <c r="V889" s="6">
        <v>0.81</v>
      </c>
      <c r="AA889" s="13" t="str">
        <f t="shared" si="13"/>
        <v/>
      </c>
      <c r="AE889" s="6" t="s">
        <v>44</v>
      </c>
      <c r="AF889" s="6" t="s">
        <v>62</v>
      </c>
      <c r="AG889" s="6" t="s">
        <v>495</v>
      </c>
      <c r="AI889" s="6">
        <v>0</v>
      </c>
      <c r="AJ889" s="6">
        <v>1</v>
      </c>
      <c r="AK889" s="6">
        <v>0</v>
      </c>
      <c r="AL889" s="6">
        <v>1</v>
      </c>
      <c r="AM889" s="6">
        <v>0</v>
      </c>
      <c r="AN889" s="6">
        <v>0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0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f>IF(Table3[[#This Row],[SoflexRule]]="",1,IF(Table3[[#This Row],[MinOHL]]="",1,IF(Table3[[#This Row],[Type]]="CT",1,IF(Table3[[#This Row],[I]]=1,0,1))))</f>
        <v>1</v>
      </c>
      <c r="B890" s="6" t="s">
        <v>1565</v>
      </c>
      <c r="C890" s="6" t="s">
        <v>1565</v>
      </c>
      <c r="E890" s="6">
        <v>889</v>
      </c>
      <c r="F890" s="8" t="s">
        <v>60</v>
      </c>
      <c r="H890" s="10" t="s">
        <v>1565</v>
      </c>
      <c r="I890" s="11" t="s">
        <v>1740</v>
      </c>
      <c r="J890" s="12">
        <v>13829</v>
      </c>
      <c r="K890" s="11" t="str">
        <f>CONCATENATE(Table3[[#This Row],[Type]]," "&amp;TEXT(Table3[[#This Row],[Diameter]],".0000")&amp;""," "&amp;Table3[[#This Row],[NumFlutes]]&amp;"FL")</f>
        <v>EM .3125 3FL</v>
      </c>
      <c r="M890" s="13">
        <v>0.3125</v>
      </c>
      <c r="N890" s="13">
        <v>0.3125</v>
      </c>
      <c r="O890" s="6">
        <v>0.3125</v>
      </c>
      <c r="P890" s="6">
        <v>1.06</v>
      </c>
      <c r="R890" s="14">
        <f>IF(Table3[[#This Row],[ShoulderLenEnd]]="",0,90-(DEGREES(ATAN((Q890-P890)/((N890-O890)/2)))))</f>
        <v>0</v>
      </c>
      <c r="S890" s="15">
        <v>1.1000000000000001</v>
      </c>
      <c r="T890" s="6">
        <v>3</v>
      </c>
      <c r="U890" s="6">
        <v>2.5</v>
      </c>
      <c r="V890" s="6">
        <v>0.81</v>
      </c>
      <c r="AA890" s="13" t="str">
        <f t="shared" si="13"/>
        <v/>
      </c>
      <c r="AE890" s="6" t="s">
        <v>44</v>
      </c>
      <c r="AF890" s="6" t="s">
        <v>62</v>
      </c>
      <c r="AG890" s="6" t="s">
        <v>495</v>
      </c>
      <c r="AI890" s="6">
        <v>0</v>
      </c>
      <c r="AJ890" s="6">
        <v>1</v>
      </c>
      <c r="AK890" s="6">
        <v>0</v>
      </c>
      <c r="AL890" s="6">
        <v>1</v>
      </c>
      <c r="AM890" s="6">
        <v>0</v>
      </c>
      <c r="AN890" s="6">
        <v>0</v>
      </c>
      <c r="AO890" s="6">
        <v>0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f>IF(Table3[[#This Row],[ShankDiameter]]&gt;0.5,0,2)</f>
        <v>2</v>
      </c>
      <c r="AW890" s="6">
        <v>0</v>
      </c>
      <c r="AX890" s="6">
        <v>0</v>
      </c>
      <c r="AY890" s="6">
        <v>2</v>
      </c>
      <c r="AZ890" s="6">
        <f>IF(Table3[[#This Row],[ShankDiameter]]=0.225,2,IF(Table3[[#This Row],[ShankDiameter]]=0.25,2,IF(Table3[[#This Row],[ShankDiameter]]=0.2875,2,0)))</f>
        <v>0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890</v>
      </c>
      <c r="F891" s="8" t="s">
        <v>60</v>
      </c>
      <c r="H891" s="10" t="s">
        <v>1565</v>
      </c>
      <c r="I891" s="11" t="s">
        <v>1741</v>
      </c>
      <c r="J891" s="12">
        <v>30535</v>
      </c>
      <c r="K891" s="11" t="str">
        <f>CONCATENATE(Table3[[#This Row],[Type]]," "&amp;TEXT(Table3[[#This Row],[Diameter]],".0000")&amp;""," "&amp;Table3[[#This Row],[NumFlutes]]&amp;"FL")</f>
        <v>EM .2812 3FL</v>
      </c>
      <c r="M891" s="13">
        <v>0.28120000000000001</v>
      </c>
      <c r="N891" s="13">
        <v>0.3125</v>
      </c>
      <c r="O891" s="6">
        <v>0.28120000000000001</v>
      </c>
      <c r="P891" s="6">
        <v>0.85</v>
      </c>
      <c r="Q891" s="6">
        <v>1.08</v>
      </c>
      <c r="R891" s="14">
        <f>IF(Table3[[#This Row],[ShoulderLenEnd]]="",0,90-(DEGREES(ATAN((Q891-P891)/((N891-O891)/2)))))</f>
        <v>3.8926040516869023</v>
      </c>
      <c r="S891" s="15">
        <v>1.1200000000000001</v>
      </c>
      <c r="T891" s="6">
        <v>3</v>
      </c>
      <c r="U891" s="6">
        <v>2.5</v>
      </c>
      <c r="V891" s="6">
        <v>0.75</v>
      </c>
      <c r="AA891" s="13" t="str">
        <f t="shared" si="13"/>
        <v/>
      </c>
      <c r="AE891" s="6" t="s">
        <v>44</v>
      </c>
      <c r="AF891" s="6" t="s">
        <v>62</v>
      </c>
      <c r="AG891" s="6" t="s">
        <v>79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1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891</v>
      </c>
      <c r="G892" s="9" t="s">
        <v>74</v>
      </c>
      <c r="H892" s="10" t="s">
        <v>1565</v>
      </c>
      <c r="I892" s="11" t="s">
        <v>1742</v>
      </c>
      <c r="J892" s="12">
        <v>31715</v>
      </c>
      <c r="K892" s="11" t="str">
        <f>CONCATENATE(Table3[[#This Row],[Type]]," "&amp;TEXT(Table3[[#This Row],[Diameter]],".0000")&amp;""," "&amp;Table3[[#This Row],[NumFlutes]]&amp;"FL")</f>
        <v>EM .3125 2FL</v>
      </c>
      <c r="M892" s="13">
        <v>0.3125</v>
      </c>
      <c r="N892" s="13">
        <v>0.3125</v>
      </c>
      <c r="O892" s="6">
        <v>0.3125</v>
      </c>
      <c r="P892" s="6">
        <v>1.075</v>
      </c>
      <c r="R892" s="14">
        <f>IF(Table3[[#This Row],[ShoulderLenEnd]]="",0,90-(DEGREES(ATAN((Q892-P892)/((N892-O892)/2)))))</f>
        <v>0</v>
      </c>
      <c r="S892" s="15">
        <v>1.075</v>
      </c>
      <c r="T892" s="6">
        <v>2</v>
      </c>
      <c r="U892" s="6">
        <v>2</v>
      </c>
      <c r="V892" s="6">
        <v>0.5</v>
      </c>
      <c r="AA892" s="13" t="str">
        <f t="shared" si="13"/>
        <v/>
      </c>
      <c r="AE892" s="6" t="s">
        <v>44</v>
      </c>
      <c r="AF892" s="6" t="s">
        <v>62</v>
      </c>
      <c r="AG892" s="6" t="s">
        <v>79</v>
      </c>
      <c r="AI892" s="6">
        <v>0</v>
      </c>
      <c r="AJ892" s="6">
        <v>1</v>
      </c>
      <c r="AK892" s="6">
        <v>0</v>
      </c>
      <c r="AL892" s="6">
        <v>0</v>
      </c>
      <c r="AM892" s="6">
        <v>1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892</v>
      </c>
      <c r="G893" s="9" t="s">
        <v>74</v>
      </c>
      <c r="H893" s="10" t="s">
        <v>1565</v>
      </c>
      <c r="I893" s="11" t="s">
        <v>1743</v>
      </c>
      <c r="J893" s="12">
        <v>30539</v>
      </c>
      <c r="K893" s="11" t="str">
        <f>CONCATENATE(Table3[[#This Row],[Type]]," "&amp;TEXT(Table3[[#This Row],[Diameter]],".0000")&amp;""," "&amp;Table3[[#This Row],[NumFlutes]]&amp;"FL")</f>
        <v>EM .3125 3FL</v>
      </c>
      <c r="M893" s="13">
        <v>0.3125</v>
      </c>
      <c r="N893" s="13">
        <v>0.3125</v>
      </c>
      <c r="O893" s="6">
        <v>0.3125</v>
      </c>
      <c r="P893" s="6">
        <v>1.175</v>
      </c>
      <c r="R893" s="14">
        <f>IF(Table3[[#This Row],[ShoulderLenEnd]]="",0,90-(DEGREES(ATAN((Q893-P893)/((N893-O893)/2)))))</f>
        <v>0</v>
      </c>
      <c r="S893" s="15">
        <v>1.175</v>
      </c>
      <c r="T893" s="6">
        <v>3</v>
      </c>
      <c r="U893" s="6">
        <v>2.5</v>
      </c>
      <c r="V893" s="6">
        <v>0.81200000000000006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893</v>
      </c>
      <c r="G894" s="9" t="s">
        <v>74</v>
      </c>
      <c r="H894" s="10" t="s">
        <v>1565</v>
      </c>
      <c r="I894" s="11" t="s">
        <v>1744</v>
      </c>
      <c r="J894" s="12" t="s">
        <v>1745</v>
      </c>
      <c r="K894" s="11" t="str">
        <f>CONCATENATE(Table3[[#This Row],[Type]]," "&amp;TEXT(Table3[[#This Row],[Diameter]],".0000")&amp;""," "&amp;Table3[[#This Row],[NumFlutes]]&amp;"FL")</f>
        <v>EM .3125 4FL</v>
      </c>
      <c r="M894" s="13">
        <v>0.3125</v>
      </c>
      <c r="N894" s="13">
        <v>0.3125</v>
      </c>
      <c r="O894" s="6">
        <v>0.3125</v>
      </c>
      <c r="P894" s="6">
        <v>0.63</v>
      </c>
      <c r="R894" s="14">
        <f>IF(Table3[[#This Row],[ShoulderLenEnd]]="",0,90-(DEGREES(ATAN((Q894-P894)/((N894-O894)/2)))))</f>
        <v>0</v>
      </c>
      <c r="S894" s="15">
        <v>0.63</v>
      </c>
      <c r="T894" s="6">
        <v>4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73</v>
      </c>
      <c r="AG894" s="6" t="s">
        <v>124</v>
      </c>
      <c r="AI894" s="6">
        <v>0</v>
      </c>
      <c r="AJ894" s="6">
        <v>0</v>
      </c>
      <c r="AK894" s="6">
        <v>1</v>
      </c>
      <c r="AL894" s="6">
        <v>1</v>
      </c>
      <c r="AM894" s="6">
        <v>0</v>
      </c>
      <c r="AN894" s="6">
        <v>0</v>
      </c>
      <c r="AO894" s="6">
        <v>1</v>
      </c>
      <c r="AP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894</v>
      </c>
      <c r="F895" s="8" t="s">
        <v>60</v>
      </c>
      <c r="H895" s="10" t="s">
        <v>1565</v>
      </c>
      <c r="I895" s="11" t="s">
        <v>1746</v>
      </c>
      <c r="J895" s="12" t="s">
        <v>2415</v>
      </c>
      <c r="K895" s="11" t="str">
        <f>CONCATENATE(Table3[[#This Row],[Type]]," "&amp;TEXT(Table3[[#This Row],[Diameter]],".0000")&amp;""," "&amp;Table3[[#This Row],[NumFlutes]]&amp;"FL")</f>
        <v>EM .3125 5FL</v>
      </c>
      <c r="M895" s="13">
        <v>0.3125</v>
      </c>
      <c r="N895" s="13">
        <v>0.3125</v>
      </c>
      <c r="O895" s="6">
        <v>0.3125</v>
      </c>
      <c r="P895" s="6">
        <v>0.97</v>
      </c>
      <c r="R895" s="14">
        <f>IF(Table3[[#This Row],[ShoulderLenEnd]]="",0,90-(DEGREES(ATAN((Q895-P895)/((N895-O895)/2)))))</f>
        <v>0</v>
      </c>
      <c r="S895" s="15">
        <v>1.02</v>
      </c>
      <c r="T895" s="6">
        <v>5</v>
      </c>
      <c r="U895" s="6">
        <v>2.5</v>
      </c>
      <c r="V895" s="6">
        <v>0.8125</v>
      </c>
      <c r="AA895" s="13" t="str">
        <f t="shared" si="13"/>
        <v/>
      </c>
      <c r="AE895" s="6" t="s">
        <v>44</v>
      </c>
      <c r="AF895" s="6" t="s">
        <v>119</v>
      </c>
      <c r="AG895" s="6" t="s">
        <v>132</v>
      </c>
      <c r="AI895" s="6">
        <v>0</v>
      </c>
      <c r="AJ895" s="6">
        <v>0</v>
      </c>
      <c r="AK895" s="6">
        <v>1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895</v>
      </c>
      <c r="F896" s="8" t="s">
        <v>60</v>
      </c>
      <c r="H896" s="10" t="s">
        <v>1565</v>
      </c>
      <c r="I896" s="11" t="s">
        <v>1747</v>
      </c>
      <c r="J896" s="12" t="s">
        <v>1748</v>
      </c>
      <c r="K896" s="11" t="str">
        <f>CONCATENATE(Table3[[#This Row],[Type]]," "&amp;TEXT(Table3[[#This Row],[Diameter]],".0000")&amp;""," "&amp;Table3[[#This Row],[NumFlutes]]&amp;"FL")</f>
        <v>EM .3125 6FL</v>
      </c>
      <c r="M896" s="13">
        <v>0.3125</v>
      </c>
      <c r="N896" s="13">
        <v>0.3125</v>
      </c>
      <c r="O896" s="6">
        <v>0.3125</v>
      </c>
      <c r="P896" s="6">
        <v>0.64</v>
      </c>
      <c r="R896" s="14">
        <f>IF(Table3[[#This Row],[ShoulderLenEnd]]="",0,90-(DEGREES(ATAN((Q896-P896)/((N896-O896)/2)))))</f>
        <v>0</v>
      </c>
      <c r="S896" s="15">
        <v>0.69</v>
      </c>
      <c r="T896" s="6">
        <v>6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1</v>
      </c>
      <c r="AO896" s="6">
        <v>0</v>
      </c>
      <c r="AP896" s="6">
        <v>1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896</v>
      </c>
      <c r="F897" s="22"/>
      <c r="H897" s="10" t="s">
        <v>1565</v>
      </c>
      <c r="I897" s="11" t="s">
        <v>1749</v>
      </c>
      <c r="J897" s="12">
        <v>23422</v>
      </c>
      <c r="K897" s="11" t="str">
        <f>CONCATENATE(Table3[[#This Row],[Type]]," "&amp;TEXT(Table3[[#This Row],[Diameter]],".0000")&amp;""," "&amp;Table3[[#This Row],[NumFlutes]]&amp;"FL")</f>
        <v>EM .3437 4FL</v>
      </c>
      <c r="M897" s="13">
        <v>0.34370000000000001</v>
      </c>
      <c r="N897" s="13">
        <v>0.375</v>
      </c>
      <c r="R897" s="14">
        <f>IF(Table3[[#This Row],[ShoulderLenEnd]]="",0,90-(DEGREES(ATAN((Q897-P897)/((N897-O897)/2)))))</f>
        <v>0</v>
      </c>
      <c r="T897" s="6">
        <v>4</v>
      </c>
      <c r="U897" s="6">
        <v>2.5</v>
      </c>
      <c r="V897" s="6">
        <v>1</v>
      </c>
      <c r="AA897" s="13" t="str">
        <f t="shared" si="13"/>
        <v/>
      </c>
      <c r="AE897" s="6" t="s">
        <v>44</v>
      </c>
      <c r="AF897" s="6" t="s">
        <v>62</v>
      </c>
      <c r="AG897" s="6" t="s">
        <v>66</v>
      </c>
      <c r="AI897" s="6">
        <v>0</v>
      </c>
      <c r="AJ897" s="6">
        <v>1</v>
      </c>
      <c r="AK897" s="6">
        <v>1</v>
      </c>
      <c r="AL897" s="6">
        <v>0</v>
      </c>
      <c r="AM897" s="6">
        <v>0</v>
      </c>
      <c r="AN897" s="6">
        <v>1</v>
      </c>
      <c r="AO897" s="6">
        <v>1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897</v>
      </c>
      <c r="G898" s="9" t="s">
        <v>74</v>
      </c>
      <c r="H898" s="10" t="s">
        <v>1565</v>
      </c>
      <c r="I898" s="11" t="s">
        <v>1750</v>
      </c>
      <c r="J898" s="12">
        <v>30347</v>
      </c>
      <c r="K898" s="11" t="str">
        <f>CONCATENATE(Table3[[#This Row],[Type]]," "&amp;TEXT(Table3[[#This Row],[Diameter]],".0000")&amp;""," "&amp;Table3[[#This Row],[NumFlutes]]&amp;"FL")</f>
        <v>EM .3750 2FL</v>
      </c>
      <c r="M898" s="13">
        <v>0.375</v>
      </c>
      <c r="N898" s="13">
        <v>0.375</v>
      </c>
      <c r="O898" s="6">
        <v>0.375</v>
      </c>
      <c r="P898" s="6">
        <v>1.5</v>
      </c>
      <c r="R898" s="14">
        <f>IF(Table3[[#This Row],[ShoulderLenEnd]]="",0,90-(DEGREES(ATAN((Q898-P898)/((N898-O898)/2)))))</f>
        <v>0</v>
      </c>
      <c r="S898" s="15">
        <v>1.5</v>
      </c>
      <c r="T898" s="6">
        <v>2</v>
      </c>
      <c r="U898" s="6">
        <v>2.5</v>
      </c>
      <c r="V898" s="6">
        <v>1</v>
      </c>
      <c r="AA898" s="13" t="str">
        <f t="shared" ref="AA898:AA961" si="14">IF(Z898 &lt; 1, "", (M898/2)/TAN(RADIANS(Z898/2)))</f>
        <v/>
      </c>
      <c r="AE898" s="6" t="s">
        <v>44</v>
      </c>
      <c r="AF898" s="6" t="s">
        <v>62</v>
      </c>
      <c r="AG898" s="6" t="s">
        <v>79</v>
      </c>
      <c r="AI898" s="6">
        <v>0</v>
      </c>
      <c r="AJ898" s="6">
        <v>1</v>
      </c>
      <c r="AK898" s="6">
        <v>0</v>
      </c>
      <c r="AL898" s="6">
        <v>1</v>
      </c>
      <c r="AM898" s="6">
        <v>1</v>
      </c>
      <c r="AN898" s="6">
        <v>0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2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898</v>
      </c>
      <c r="F899" s="8" t="s">
        <v>60</v>
      </c>
      <c r="H899" s="10" t="s">
        <v>1565</v>
      </c>
      <c r="I899" s="11" t="s">
        <v>1751</v>
      </c>
      <c r="J899" s="12">
        <v>31952</v>
      </c>
      <c r="K899" s="11" t="str">
        <f>CONCATENATE(Table3[[#This Row],[Type]]," "&amp;TEXT(Table3[[#This Row],[Diameter]],".0000")&amp;""," "&amp;Table3[[#This Row],[NumFlutes]]&amp;"FL")</f>
        <v>EM .3750 2FL</v>
      </c>
      <c r="M899" s="13">
        <v>0.375</v>
      </c>
      <c r="N899" s="13">
        <v>0.375</v>
      </c>
      <c r="O899" s="6">
        <v>0.375</v>
      </c>
      <c r="P899" s="6">
        <v>0.22</v>
      </c>
      <c r="R899" s="14">
        <f>IF(Table3[[#This Row],[ShoulderLenEnd]]="",0,90-(DEGREES(ATAN((Q899-P899)/((N899-O899)/2)))))</f>
        <v>0</v>
      </c>
      <c r="S899" s="15">
        <v>0.27</v>
      </c>
      <c r="T899" s="6">
        <v>2</v>
      </c>
      <c r="U899" s="6">
        <v>4</v>
      </c>
      <c r="V899" s="6">
        <v>1.75</v>
      </c>
      <c r="AA899" s="13" t="str">
        <f t="shared" si="14"/>
        <v/>
      </c>
      <c r="AE899" s="6" t="s">
        <v>44</v>
      </c>
      <c r="AF899" s="6" t="s">
        <v>1637</v>
      </c>
      <c r="AG899" s="6" t="s">
        <v>79</v>
      </c>
      <c r="AI899" s="6">
        <v>0</v>
      </c>
      <c r="AJ899" s="6">
        <v>1</v>
      </c>
      <c r="AK899" s="6">
        <v>0</v>
      </c>
      <c r="AL899" s="6">
        <v>0</v>
      </c>
      <c r="AM899" s="6">
        <v>1</v>
      </c>
      <c r="AN899" s="6">
        <v>0</v>
      </c>
      <c r="AO899" s="6">
        <v>0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899" s="6" t="str">
        <f>IF(Table3[[#This Row],[ShoulderLength]]="","",IF(Table3[[#This Row],[ShoulderLength]]&lt;Table3[[#This Row],[LOC]],"FIX",""))</f>
        <v>FIX</v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899</v>
      </c>
      <c r="G900" s="9" t="s">
        <v>74</v>
      </c>
      <c r="H900" s="10" t="s">
        <v>1565</v>
      </c>
      <c r="I900" s="11" t="s">
        <v>1752</v>
      </c>
      <c r="J900" s="12" t="s">
        <v>1753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1.4750000000000001</v>
      </c>
      <c r="R900" s="14">
        <f>IF(Table3[[#This Row],[ShoulderLenEnd]]="",0,90-(DEGREES(ATAN((Q900-P900)/((N900-O900)/2)))))</f>
        <v>0</v>
      </c>
      <c r="S900" s="15">
        <v>1.4750000000000001</v>
      </c>
      <c r="T900" s="6">
        <v>2</v>
      </c>
      <c r="U900" s="6">
        <v>4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124</v>
      </c>
      <c r="AI900" s="6">
        <v>0</v>
      </c>
      <c r="AJ900" s="6">
        <v>1</v>
      </c>
      <c r="AK900" s="6">
        <v>1</v>
      </c>
      <c r="AL900" s="6">
        <v>1</v>
      </c>
      <c r="AM900" s="6">
        <v>1</v>
      </c>
      <c r="AN900" s="6">
        <v>1</v>
      </c>
      <c r="AO900" s="6">
        <v>1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0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900</v>
      </c>
      <c r="G901" s="9" t="s">
        <v>74</v>
      </c>
      <c r="H901" s="10" t="s">
        <v>1565</v>
      </c>
      <c r="I901" s="11" t="s">
        <v>1754</v>
      </c>
      <c r="J901" s="12">
        <v>30547</v>
      </c>
      <c r="K901" s="11" t="str">
        <f>CONCATENATE(Table3[[#This Row],[Type]]," "&amp;TEXT(Table3[[#This Row],[Diameter]],".0000")&amp;""," "&amp;Table3[[#This Row],[NumFlutes]]&amp;"FL")</f>
        <v>EM .3750 3FL</v>
      </c>
      <c r="M901" s="13">
        <v>0.375</v>
      </c>
      <c r="N901" s="13">
        <v>0.375</v>
      </c>
      <c r="O901" s="6">
        <v>0.375</v>
      </c>
      <c r="P901" s="6">
        <v>1.375</v>
      </c>
      <c r="R901" s="14">
        <f>IF(Table3[[#This Row],[ShoulderLenEnd]]="",0,90-(DEGREES(ATAN((Q901-P901)/((N901-O901)/2)))))</f>
        <v>0</v>
      </c>
      <c r="S901" s="15">
        <v>1.375</v>
      </c>
      <c r="T901" s="6">
        <v>3</v>
      </c>
      <c r="U901" s="6">
        <v>2.5</v>
      </c>
      <c r="V901" s="6">
        <v>1</v>
      </c>
      <c r="AA901" s="13" t="str">
        <f t="shared" si="14"/>
        <v/>
      </c>
      <c r="AE901" s="6" t="s">
        <v>44</v>
      </c>
      <c r="AF901" s="6" t="s">
        <v>62</v>
      </c>
      <c r="AG901" s="6" t="s">
        <v>79</v>
      </c>
      <c r="AI901" s="6">
        <v>0</v>
      </c>
      <c r="AJ901" s="6">
        <v>1</v>
      </c>
      <c r="AK901" s="6">
        <v>0</v>
      </c>
      <c r="AL901" s="6">
        <v>1</v>
      </c>
      <c r="AM901" s="6">
        <v>0</v>
      </c>
      <c r="AN901" s="6">
        <v>1</v>
      </c>
      <c r="AO901" s="6">
        <v>1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2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/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901</v>
      </c>
      <c r="G902" s="9" t="s">
        <v>74</v>
      </c>
      <c r="H902" s="10" t="s">
        <v>1565</v>
      </c>
      <c r="I902" s="11" t="s">
        <v>1755</v>
      </c>
      <c r="J902" s="12">
        <v>614416</v>
      </c>
      <c r="K902" s="11" t="str">
        <f>CONCATENATE(Table3[[#This Row],[Type]]," "&amp;TEXT(Table3[[#This Row],[Diameter]],".0000")&amp;""," "&amp;Table3[[#This Row],[NumFlutes]]&amp;"FL")</f>
        <v>EM .3750 3FL</v>
      </c>
      <c r="M902" s="13">
        <v>0.375</v>
      </c>
      <c r="N902" s="13">
        <v>0.375</v>
      </c>
      <c r="O902" s="6">
        <v>0.375</v>
      </c>
      <c r="P902" s="6">
        <v>1.125</v>
      </c>
      <c r="R902" s="14">
        <f>IF(Table3[[#This Row],[ShoulderLenEnd]]="",0,90-(DEGREES(ATAN((Q902-P902)/((N902-O902)/2)))))</f>
        <v>0</v>
      </c>
      <c r="S902" s="15">
        <v>1.125</v>
      </c>
      <c r="T902" s="6">
        <v>3</v>
      </c>
      <c r="U902" s="6">
        <v>3</v>
      </c>
      <c r="V902" s="6">
        <v>0.875</v>
      </c>
      <c r="AA902" s="13" t="str">
        <f t="shared" si="14"/>
        <v/>
      </c>
      <c r="AE902" s="6" t="s">
        <v>44</v>
      </c>
      <c r="AF902" s="6" t="s">
        <v>119</v>
      </c>
      <c r="AG902" s="18" t="s">
        <v>2287</v>
      </c>
      <c r="AI902" s="6">
        <v>0</v>
      </c>
      <c r="AJ902" s="6">
        <v>1</v>
      </c>
      <c r="AK902" s="6">
        <v>0</v>
      </c>
      <c r="AL902" s="6">
        <v>1</v>
      </c>
      <c r="AM902" s="6">
        <v>0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902</v>
      </c>
      <c r="G903" s="9" t="s">
        <v>74</v>
      </c>
      <c r="H903" s="10" t="s">
        <v>1565</v>
      </c>
      <c r="I903" s="11" t="s">
        <v>1756</v>
      </c>
      <c r="J903" s="12" t="s">
        <v>1757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</v>
      </c>
      <c r="R903" s="14">
        <f>IF(Table3[[#This Row],[ShoulderLenEnd]]="",0,90-(DEGREES(ATAN((Q903-P903)/((N903-O903)/2)))))</f>
        <v>0</v>
      </c>
      <c r="S903" s="15">
        <v>1.3</v>
      </c>
      <c r="T903" s="6">
        <v>3</v>
      </c>
      <c r="U903" s="6">
        <v>2</v>
      </c>
      <c r="V903" s="6">
        <v>0.5</v>
      </c>
      <c r="AA903" s="13" t="str">
        <f t="shared" si="14"/>
        <v/>
      </c>
      <c r="AE903" s="6" t="s">
        <v>44</v>
      </c>
      <c r="AF903" s="6" t="s">
        <v>1682</v>
      </c>
      <c r="AG903" s="6" t="s">
        <v>132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0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903</v>
      </c>
      <c r="F904" s="27"/>
      <c r="G904" s="28"/>
      <c r="H904" s="10" t="s">
        <v>1565</v>
      </c>
      <c r="I904" s="11" t="s">
        <v>1758</v>
      </c>
      <c r="J904" s="12">
        <v>31187</v>
      </c>
      <c r="K904" s="11" t="str">
        <f>CONCATENATE(Table3[[#This Row],[Type]]," "&amp;TEXT(Table3[[#This Row],[Diameter]],".0000")&amp;""," "&amp;Table3[[#This Row],[NumFlutes]]&amp;"FL")</f>
        <v>EM .3750 4FL</v>
      </c>
      <c r="M904" s="13">
        <v>0.375</v>
      </c>
      <c r="N904" s="13">
        <v>0.375</v>
      </c>
      <c r="R904" s="14">
        <f>IF(Table3[[#This Row],[ShoulderLenEnd]]="",0,90-(DEGREES(ATAN((Q904-P904)/((N904-O904)/2)))))</f>
        <v>0</v>
      </c>
      <c r="T904" s="6">
        <v>4</v>
      </c>
      <c r="U904" s="6">
        <v>2.5</v>
      </c>
      <c r="V904" s="6">
        <v>0.56200000000000006</v>
      </c>
      <c r="AA904" s="13" t="str">
        <f t="shared" si="14"/>
        <v/>
      </c>
      <c r="AE904" s="6" t="s">
        <v>44</v>
      </c>
      <c r="AF904" s="6" t="s">
        <v>1635</v>
      </c>
      <c r="AG904" s="6" t="s">
        <v>79</v>
      </c>
      <c r="AI904" s="6">
        <v>0</v>
      </c>
      <c r="AJ904" s="6">
        <v>0</v>
      </c>
      <c r="AK904" s="6">
        <v>1</v>
      </c>
      <c r="AL904" s="6">
        <v>1</v>
      </c>
      <c r="AM904" s="6">
        <v>0</v>
      </c>
      <c r="AN904" s="6">
        <v>1</v>
      </c>
      <c r="AO904" s="6">
        <v>0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904</v>
      </c>
      <c r="G905" s="9" t="s">
        <v>74</v>
      </c>
      <c r="H905" s="10" t="s">
        <v>1565</v>
      </c>
      <c r="I905" s="11" t="s">
        <v>1759</v>
      </c>
      <c r="J905" s="12" t="s">
        <v>1760</v>
      </c>
      <c r="K905" s="11" t="str">
        <f>CONCATENATE(Table3[[#This Row],[Type]]," "&amp;TEXT(Table3[[#This Row],[Diameter]],".0000")&amp;""," "&amp;Table3[[#This Row],[NumFlutes]]&amp;"FL")</f>
        <v>EM .3750 4FL</v>
      </c>
      <c r="M905" s="13">
        <v>0.375</v>
      </c>
      <c r="N905" s="13">
        <v>0.375</v>
      </c>
      <c r="O905" s="6">
        <v>0.375</v>
      </c>
      <c r="P905" s="6">
        <v>0.7</v>
      </c>
      <c r="R905" s="14">
        <f>IF(Table3[[#This Row],[ShoulderLenEnd]]="",0,90-(DEGREES(ATAN((Q905-P905)/((N905-O905)/2)))))</f>
        <v>0</v>
      </c>
      <c r="S905" s="15">
        <v>0.7</v>
      </c>
      <c r="T905" s="6">
        <v>4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73</v>
      </c>
      <c r="AG905" s="6" t="s">
        <v>124</v>
      </c>
      <c r="AI905" s="6">
        <v>0</v>
      </c>
      <c r="AJ905" s="6">
        <v>0</v>
      </c>
      <c r="AK905" s="6">
        <v>1</v>
      </c>
      <c r="AL905" s="6">
        <v>1</v>
      </c>
      <c r="AM905" s="6">
        <v>0</v>
      </c>
      <c r="AN905" s="6">
        <v>0</v>
      </c>
      <c r="AO905" s="6">
        <v>1</v>
      </c>
      <c r="AP905" s="6">
        <v>0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0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905</v>
      </c>
      <c r="F906" s="8" t="s">
        <v>60</v>
      </c>
      <c r="H906" s="10" t="s">
        <v>1565</v>
      </c>
      <c r="I906" s="11" t="s">
        <v>1761</v>
      </c>
      <c r="J906" s="12" t="s">
        <v>2414</v>
      </c>
      <c r="K906" s="11" t="str">
        <f>CONCATENATE(Table3[[#This Row],[Type]]," "&amp;TEXT(Table3[[#This Row],[Diameter]],".0000")&amp;""," "&amp;Table3[[#This Row],[NumFlutes]]&amp;"FL")</f>
        <v>EM .3750 5FL</v>
      </c>
      <c r="M906" s="13">
        <v>0.375</v>
      </c>
      <c r="N906" s="13">
        <v>0.375</v>
      </c>
      <c r="O906" s="6">
        <v>0.375</v>
      </c>
      <c r="P906" s="6">
        <v>1.1399999999999999</v>
      </c>
      <c r="R906" s="14">
        <f>IF(Table3[[#This Row],[ShoulderLenEnd]]="",0,90-(DEGREES(ATAN((Q906-P906)/((N906-O906)/2)))))</f>
        <v>0</v>
      </c>
      <c r="S906" s="15">
        <v>1.19</v>
      </c>
      <c r="T906" s="6">
        <v>5</v>
      </c>
      <c r="U906" s="6">
        <v>2.5</v>
      </c>
      <c r="V906" s="6">
        <v>1</v>
      </c>
      <c r="AA906" s="13" t="str">
        <f t="shared" si="14"/>
        <v/>
      </c>
      <c r="AE906" s="6" t="s">
        <v>44</v>
      </c>
      <c r="AF906" s="6" t="s">
        <v>119</v>
      </c>
      <c r="AG906" s="6" t="s">
        <v>132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906</v>
      </c>
      <c r="G907" s="9" t="s">
        <v>74</v>
      </c>
      <c r="H907" s="10" t="s">
        <v>1565</v>
      </c>
      <c r="I907" s="11" t="s">
        <v>1762</v>
      </c>
      <c r="J907" s="12" t="s">
        <v>1763</v>
      </c>
      <c r="K907" s="11" t="str">
        <f>CONCATENATE(Table3[[#This Row],[Type]]," "&amp;TEXT(Table3[[#This Row],[Diameter]],".0000")&amp;""," "&amp;Table3[[#This Row],[NumFlutes]]&amp;"FL")</f>
        <v>EM .3750 6FL</v>
      </c>
      <c r="M907" s="13">
        <v>0.375</v>
      </c>
      <c r="N907" s="13">
        <v>0.375</v>
      </c>
      <c r="O907" s="6">
        <v>0.375</v>
      </c>
      <c r="P907" s="6">
        <v>0.65</v>
      </c>
      <c r="R907" s="14">
        <f>IF(Table3[[#This Row],[ShoulderLenEnd]]="",0,90-(DEGREES(ATAN((Q907-P907)/((N907-O907)/2)))))</f>
        <v>0</v>
      </c>
      <c r="S907" s="15">
        <v>0.65</v>
      </c>
      <c r="T907" s="6">
        <v>6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1</v>
      </c>
      <c r="AO907" s="6">
        <v>0</v>
      </c>
      <c r="AP907" s="6">
        <v>1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907</v>
      </c>
      <c r="F908" s="22"/>
      <c r="G908" s="23"/>
      <c r="H908" s="10" t="s">
        <v>1565</v>
      </c>
      <c r="I908" s="11" t="s">
        <v>1764</v>
      </c>
      <c r="J908" s="12">
        <v>539575</v>
      </c>
      <c r="K908" s="11" t="str">
        <f>CONCATENATE(Table3[[#This Row],[Type]]," "&amp;TEXT(Table3[[#This Row],[Diameter]],".0000")&amp;""," "&amp;Table3[[#This Row],[NumFlutes]]&amp;"FL")</f>
        <v>EM .3937 4FL</v>
      </c>
      <c r="M908" s="13">
        <v>0.39369999999999999</v>
      </c>
      <c r="N908" s="13">
        <v>0.39369999999999999</v>
      </c>
      <c r="R908" s="14">
        <f>IF(Table3[[#This Row],[ShoulderLenEnd]]="",0,90-(DEGREES(ATAN((Q908-P908)/((N908-O908)/2)))))</f>
        <v>0</v>
      </c>
      <c r="T908" s="6">
        <v>4</v>
      </c>
      <c r="U908" s="6">
        <v>3.5430000000000001</v>
      </c>
      <c r="V908" s="6">
        <v>1.3779999999999999</v>
      </c>
      <c r="AA908" s="13" t="str">
        <f t="shared" si="14"/>
        <v/>
      </c>
      <c r="AE908" s="6" t="s">
        <v>44</v>
      </c>
      <c r="AF908" s="6" t="s">
        <v>119</v>
      </c>
      <c r="AG908" s="18" t="s">
        <v>2287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0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908</v>
      </c>
      <c r="F909" s="22"/>
      <c r="G909" s="9" t="s">
        <v>74</v>
      </c>
      <c r="H909" s="10" t="s">
        <v>1565</v>
      </c>
      <c r="I909" s="11" t="s">
        <v>1765</v>
      </c>
      <c r="J909" s="12">
        <v>539575</v>
      </c>
      <c r="K909" s="11" t="str">
        <f>CONCATENATE(Table3[[#This Row],[Type]]," "&amp;TEXT(Table3[[#This Row],[Diameter]],".0000")&amp;""," "&amp;Table3[[#This Row],[NumFlutes]]&amp;"FL")</f>
        <v>EM .3937 4FL</v>
      </c>
      <c r="M909" s="13">
        <v>0.39369999999999999</v>
      </c>
      <c r="N909" s="13">
        <v>0.39369999999999999</v>
      </c>
      <c r="O909" s="6">
        <v>0.39369999999999999</v>
      </c>
      <c r="P909" s="6">
        <v>1.6619999999999999</v>
      </c>
      <c r="R909" s="14">
        <f>IF(Table3[[#This Row],[ShoulderLenEnd]]="",0,90-(DEGREES(ATAN((Q909-P909)/((N909-O909)/2)))))</f>
        <v>0</v>
      </c>
      <c r="S909" s="15">
        <v>1.67</v>
      </c>
      <c r="T909" s="6">
        <v>4</v>
      </c>
      <c r="U909" s="6">
        <v>3.5640000000000001</v>
      </c>
      <c r="V909" s="6">
        <v>1.425</v>
      </c>
      <c r="AA909" s="13" t="str">
        <f t="shared" si="14"/>
        <v/>
      </c>
      <c r="AE909" s="6" t="s">
        <v>44</v>
      </c>
      <c r="AF909" s="6" t="s">
        <v>119</v>
      </c>
      <c r="AG909" s="18" t="s">
        <v>2287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2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909</v>
      </c>
      <c r="F910" s="8" t="s">
        <v>74</v>
      </c>
      <c r="H910" s="10" t="s">
        <v>1565</v>
      </c>
      <c r="I910" s="11" t="s">
        <v>1766</v>
      </c>
      <c r="J910" s="12" t="s">
        <v>1767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0.4375</v>
      </c>
      <c r="O910" s="6">
        <v>0.39369999999999999</v>
      </c>
      <c r="P910" s="6">
        <v>1.07</v>
      </c>
      <c r="Q910" s="6">
        <v>1.35</v>
      </c>
      <c r="R910" s="14">
        <f>IF(Table3[[#This Row],[ShoulderLenEnd]]="",0,90-(DEGREES(ATAN((Q910-P910)/((N910-O910)/2)))))</f>
        <v>4.4722436864193753</v>
      </c>
      <c r="S910" s="15">
        <v>1.4</v>
      </c>
      <c r="T910" s="6">
        <v>4</v>
      </c>
      <c r="U910" s="6">
        <v>2.75</v>
      </c>
      <c r="V910" s="6">
        <v>1</v>
      </c>
      <c r="AA910" s="13" t="str">
        <f t="shared" si="14"/>
        <v/>
      </c>
      <c r="AE910" s="6" t="s">
        <v>44</v>
      </c>
      <c r="AF910" s="6" t="s">
        <v>62</v>
      </c>
      <c r="AG910" s="6" t="s">
        <v>66</v>
      </c>
      <c r="AI910" s="6">
        <v>0</v>
      </c>
      <c r="AJ910" s="6">
        <v>1</v>
      </c>
      <c r="AK910" s="6">
        <v>1</v>
      </c>
      <c r="AL910" s="6">
        <v>0</v>
      </c>
      <c r="AM910" s="6">
        <v>0</v>
      </c>
      <c r="AN910" s="6">
        <v>1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910</v>
      </c>
      <c r="F911" s="22"/>
      <c r="G911" s="23"/>
      <c r="H911" s="10" t="s">
        <v>1565</v>
      </c>
      <c r="I911" s="11" t="s">
        <v>1768</v>
      </c>
      <c r="J911" s="12">
        <v>539583</v>
      </c>
      <c r="K911" s="11" t="str">
        <f>CONCATENATE(Table3[[#This Row],[Type]]," "&amp;TEXT(Table3[[#This Row],[Diameter]],".0000")&amp;""," "&amp;Table3[[#This Row],[NumFlutes]]&amp;"FL")</f>
        <v>EM .4724 4FL</v>
      </c>
      <c r="M911" s="13">
        <v>0.47239999999999999</v>
      </c>
      <c r="N911" s="13">
        <v>0.47239999999999999</v>
      </c>
      <c r="R911" s="14">
        <f>IF(Table3[[#This Row],[ShoulderLenEnd]]="",0,90-(DEGREES(ATAN((Q911-P911)/((N911-O911)/2)))))</f>
        <v>0</v>
      </c>
      <c r="T911" s="6">
        <v>4</v>
      </c>
      <c r="U911" s="6">
        <v>4.3310000000000004</v>
      </c>
      <c r="V911" s="6">
        <v>1.4173</v>
      </c>
      <c r="AA911" s="13" t="str">
        <f t="shared" si="14"/>
        <v/>
      </c>
      <c r="AE911" s="6" t="s">
        <v>44</v>
      </c>
      <c r="AF911" s="6" t="s">
        <v>119</v>
      </c>
      <c r="AG911" s="18" t="s">
        <v>2287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0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0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911</v>
      </c>
      <c r="F912" s="22"/>
      <c r="G912" s="9" t="s">
        <v>74</v>
      </c>
      <c r="H912" s="10" t="s">
        <v>1565</v>
      </c>
      <c r="I912" s="11" t="s">
        <v>1769</v>
      </c>
      <c r="J912" s="12">
        <v>539583</v>
      </c>
      <c r="K912" s="11" t="str">
        <f>CONCATENATE(Table3[[#This Row],[Type]]," "&amp;TEXT(Table3[[#This Row],[Diameter]],".0000")&amp;""," "&amp;Table3[[#This Row],[NumFlutes]]&amp;"FL")</f>
        <v>EM .4724 4FL</v>
      </c>
      <c r="M912" s="13">
        <v>0.47239999999999999</v>
      </c>
      <c r="N912" s="13">
        <v>0.47239999999999999</v>
      </c>
      <c r="O912" s="6">
        <v>0.47239999999999999</v>
      </c>
      <c r="P912" s="6">
        <v>1.718</v>
      </c>
      <c r="R912" s="14">
        <f>IF(Table3[[#This Row],[ShoulderLenEnd]]="",0,90-(DEGREES(ATAN((Q912-P912)/((N912-O912)/2)))))</f>
        <v>0</v>
      </c>
      <c r="S912" s="15">
        <v>1.75</v>
      </c>
      <c r="T912" s="6">
        <v>4</v>
      </c>
      <c r="U912" s="6">
        <v>4.3310000000000004</v>
      </c>
      <c r="V912" s="6">
        <v>1.45</v>
      </c>
      <c r="AA912" s="13" t="str">
        <f t="shared" si="14"/>
        <v/>
      </c>
      <c r="AE912" s="6" t="s">
        <v>44</v>
      </c>
      <c r="AF912" s="6" t="s">
        <v>119</v>
      </c>
      <c r="AG912" s="18" t="s">
        <v>2287</v>
      </c>
      <c r="AI912" s="6">
        <v>0</v>
      </c>
      <c r="AJ912" s="6">
        <v>1</v>
      </c>
      <c r="AK912" s="6">
        <v>1</v>
      </c>
      <c r="AL912" s="6">
        <v>1</v>
      </c>
      <c r="AM912" s="6">
        <v>1</v>
      </c>
      <c r="AN912" s="6">
        <v>1</v>
      </c>
      <c r="AO912" s="6">
        <v>1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Row],[ShankDiameter]]&gt;0.5,0,IF(Table3[[#This Row],[Type]]="CD",0,1))</f>
        <v>1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2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912</v>
      </c>
      <c r="G913" s="9" t="s">
        <v>74</v>
      </c>
      <c r="H913" s="10" t="s">
        <v>1565</v>
      </c>
      <c r="I913" s="11" t="s">
        <v>1770</v>
      </c>
      <c r="J913" s="12">
        <v>30363</v>
      </c>
      <c r="K913" s="11" t="str">
        <f>CONCATENATE(Table3[[#This Row],[Type]]," "&amp;TEXT(Table3[[#This Row],[Diameter]],".0000")&amp;""," "&amp;Table3[[#This Row],[NumFlutes]]&amp;"FL")</f>
        <v>EM .5000 2FL</v>
      </c>
      <c r="M913" s="13">
        <v>0.5</v>
      </c>
      <c r="N913" s="13">
        <v>0.5</v>
      </c>
      <c r="O913" s="6">
        <v>0.5</v>
      </c>
      <c r="P913" s="6">
        <v>1.65</v>
      </c>
      <c r="R913" s="14">
        <f>IF(Table3[[#This Row],[ShoulderLenEnd]]="",0,90-(DEGREES(ATAN((Q913-P913)/((N913-O913)/2)))))</f>
        <v>0</v>
      </c>
      <c r="S913" s="15">
        <v>1.65</v>
      </c>
      <c r="T913" s="6">
        <v>2</v>
      </c>
      <c r="U913" s="6">
        <v>3</v>
      </c>
      <c r="V913" s="6">
        <v>1</v>
      </c>
      <c r="AA913" s="13" t="str">
        <f t="shared" si="14"/>
        <v/>
      </c>
      <c r="AE913" s="6" t="s">
        <v>44</v>
      </c>
      <c r="AF913" s="6" t="s">
        <v>62</v>
      </c>
      <c r="AG913" s="6" t="s">
        <v>79</v>
      </c>
      <c r="AI913" s="6">
        <v>0</v>
      </c>
      <c r="AJ913" s="6">
        <v>1</v>
      </c>
      <c r="AK913" s="6">
        <v>0</v>
      </c>
      <c r="AL913" s="6">
        <v>1</v>
      </c>
      <c r="AM913" s="6">
        <v>1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913</v>
      </c>
      <c r="F914" s="8" t="s">
        <v>74</v>
      </c>
      <c r="H914" s="10" t="s">
        <v>1565</v>
      </c>
      <c r="I914" s="11" t="s">
        <v>1771</v>
      </c>
      <c r="J914" s="12" t="s">
        <v>1772</v>
      </c>
      <c r="K914" s="11" t="str">
        <f>CONCATENATE(Table3[[#This Row],[Type]]," "&amp;TEXT(Table3[[#This Row],[Diameter]],".0000")&amp;""," "&amp;Table3[[#This Row],[NumFlutes]]&amp;"FL")</f>
        <v>EM .5000 2FL</v>
      </c>
      <c r="M914" s="13">
        <v>0.5</v>
      </c>
      <c r="N914" s="13">
        <v>0.5</v>
      </c>
      <c r="O914" s="6">
        <v>0.46700000000000003</v>
      </c>
      <c r="P914" s="6">
        <v>2.72</v>
      </c>
      <c r="R914" s="14">
        <f>IF(Table3[[#This Row],[ShoulderLenEnd]]="",0,90-(DEGREES(ATAN((Q914-P914)/((N914-O914)/2)))))</f>
        <v>0</v>
      </c>
      <c r="S914" s="15">
        <v>2.77</v>
      </c>
      <c r="T914" s="6">
        <v>2</v>
      </c>
      <c r="U914" s="6">
        <v>4</v>
      </c>
      <c r="V914" s="6">
        <v>0.625</v>
      </c>
      <c r="AA914" s="13" t="str">
        <f t="shared" si="14"/>
        <v/>
      </c>
      <c r="AE914" s="6" t="s">
        <v>44</v>
      </c>
      <c r="AF914" s="6" t="s">
        <v>62</v>
      </c>
      <c r="AG914" s="6" t="s">
        <v>124</v>
      </c>
      <c r="AI914" s="6">
        <v>0</v>
      </c>
      <c r="AJ914" s="6">
        <v>1</v>
      </c>
      <c r="AK914" s="6">
        <v>0</v>
      </c>
      <c r="AL914" s="6">
        <v>0</v>
      </c>
      <c r="AM914" s="6">
        <v>1</v>
      </c>
      <c r="AN914" s="6">
        <v>0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Row],[ShankDiameter]]&gt;0.5,0,2)</f>
        <v>2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0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914</v>
      </c>
      <c r="F915" s="8" t="s">
        <v>74</v>
      </c>
      <c r="H915" s="10" t="s">
        <v>1565</v>
      </c>
      <c r="I915" s="11" t="s">
        <v>1773</v>
      </c>
      <c r="J915" s="12">
        <v>81416</v>
      </c>
      <c r="K915" s="11" t="str">
        <f>CONCATENATE(Table3[[#This Row],[Type]]," "&amp;TEXT(Table3[[#This Row],[Diameter]],".0000")&amp;""," "&amp;Table3[[#This Row],[NumFlutes]]&amp;"FL")</f>
        <v>EM .5000 3FL</v>
      </c>
      <c r="M915" s="13">
        <v>0.5</v>
      </c>
      <c r="N915" s="13">
        <v>0.5</v>
      </c>
      <c r="O915" s="6">
        <v>0.5</v>
      </c>
      <c r="P915" s="6">
        <v>2.97</v>
      </c>
      <c r="R915" s="14">
        <f>IF(Table3[[#This Row],[ShoulderLenEnd]]="",0,90-(DEGREES(ATAN((Q915-P915)/((N915-O915)/2)))))</f>
        <v>0</v>
      </c>
      <c r="S915" s="15">
        <v>3.03</v>
      </c>
      <c r="T915" s="6">
        <v>3</v>
      </c>
      <c r="U915" s="6">
        <v>5</v>
      </c>
      <c r="V915" s="6">
        <v>2.5</v>
      </c>
      <c r="AA915" s="13" t="str">
        <f t="shared" si="14"/>
        <v/>
      </c>
      <c r="AE915" s="6" t="s">
        <v>44</v>
      </c>
      <c r="AF915" s="6" t="s">
        <v>1774</v>
      </c>
      <c r="AG915" s="6" t="s">
        <v>127</v>
      </c>
      <c r="AI915" s="6">
        <v>0</v>
      </c>
      <c r="AJ915" s="6">
        <v>1</v>
      </c>
      <c r="AK915" s="6">
        <v>0</v>
      </c>
      <c r="AL915" s="6">
        <v>1</v>
      </c>
      <c r="AM915" s="6">
        <v>0</v>
      </c>
      <c r="AN915" s="6">
        <v>0</v>
      </c>
      <c r="AO915" s="6">
        <v>1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915</v>
      </c>
      <c r="G916" s="9" t="s">
        <v>74</v>
      </c>
      <c r="H916" s="10" t="s">
        <v>1565</v>
      </c>
      <c r="I916" s="11" t="s">
        <v>1775</v>
      </c>
      <c r="J916" s="12">
        <v>3450</v>
      </c>
      <c r="K916" s="11" t="str">
        <f>CONCATENATE(Table3[[#This Row],[Type]]," "&amp;TEXT(Table3[[#This Row],[Diameter]],".0000")&amp;""," "&amp;Table3[[#This Row],[NumFlutes]]&amp;"FL")</f>
        <v>EM .5000 3FL</v>
      </c>
      <c r="M916" s="13">
        <v>0.5</v>
      </c>
      <c r="N916" s="13">
        <v>0.5</v>
      </c>
      <c r="O916" s="6">
        <v>0.5</v>
      </c>
      <c r="P916" s="6">
        <v>1.35</v>
      </c>
      <c r="R916" s="14">
        <f>IF(Table3[[#This Row],[ShoulderLenEnd]]="",0,90-(DEGREES(ATAN((Q916-P916)/((N916-O916)/2)))))</f>
        <v>0</v>
      </c>
      <c r="S916" s="15">
        <v>1.35</v>
      </c>
      <c r="T916" s="6">
        <v>3</v>
      </c>
      <c r="U916" s="6">
        <v>3</v>
      </c>
      <c r="V916" s="6">
        <v>1</v>
      </c>
      <c r="AA916" s="13" t="str">
        <f t="shared" si="14"/>
        <v/>
      </c>
      <c r="AE916" s="6" t="s">
        <v>44</v>
      </c>
      <c r="AF916" s="6" t="s">
        <v>62</v>
      </c>
      <c r="AG916" s="6" t="s">
        <v>127</v>
      </c>
      <c r="AI916" s="6">
        <v>0</v>
      </c>
      <c r="AJ916" s="6">
        <v>1</v>
      </c>
      <c r="AK916" s="6">
        <v>0</v>
      </c>
      <c r="AL916" s="6">
        <v>1</v>
      </c>
      <c r="AM916" s="6">
        <v>0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916</v>
      </c>
      <c r="G917" s="9" t="s">
        <v>74</v>
      </c>
      <c r="H917" s="10" t="s">
        <v>1565</v>
      </c>
      <c r="I917" s="11" t="s">
        <v>1776</v>
      </c>
      <c r="J917" s="12">
        <v>614424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1.45</v>
      </c>
      <c r="R917" s="14">
        <f>IF(Table3[[#This Row],[ShoulderLenEnd]]="",0,90-(DEGREES(ATAN((Q917-P917)/((N917-O917)/2)))))</f>
        <v>0</v>
      </c>
      <c r="S917" s="15">
        <v>1.45</v>
      </c>
      <c r="T917" s="6">
        <v>3</v>
      </c>
      <c r="U917" s="6">
        <v>3.5</v>
      </c>
      <c r="V917" s="6">
        <v>1.125</v>
      </c>
      <c r="AA917" s="13" t="str">
        <f t="shared" si="14"/>
        <v/>
      </c>
      <c r="AE917" s="6" t="s">
        <v>44</v>
      </c>
      <c r="AF917" s="6" t="s">
        <v>119</v>
      </c>
      <c r="AG917" s="18" t="s">
        <v>2287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1</v>
      </c>
      <c r="AO917" s="6">
        <v>1</v>
      </c>
      <c r="AP917" s="6">
        <v>0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2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917</v>
      </c>
      <c r="G918" s="9" t="s">
        <v>74</v>
      </c>
      <c r="H918" s="10" t="s">
        <v>1565</v>
      </c>
      <c r="I918" s="11" t="s">
        <v>1777</v>
      </c>
      <c r="J918" s="12" t="s">
        <v>1778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1.625</v>
      </c>
      <c r="P918" s="6">
        <v>1.625</v>
      </c>
      <c r="R918" s="14">
        <f>IF(Table3[[#This Row],[ShoulderLenEnd]]="",0,90-(DEGREES(ATAN((Q918-P918)/((N918-O918)/2)))))</f>
        <v>0</v>
      </c>
      <c r="S918" s="15">
        <v>1.625</v>
      </c>
      <c r="T918" s="6">
        <v>3</v>
      </c>
      <c r="U918" s="6">
        <v>3</v>
      </c>
      <c r="V918" s="6">
        <v>1.25</v>
      </c>
      <c r="AA918" s="13" t="str">
        <f t="shared" si="14"/>
        <v/>
      </c>
      <c r="AE918" s="6" t="s">
        <v>44</v>
      </c>
      <c r="AF918" s="6" t="s">
        <v>1682</v>
      </c>
      <c r="AG918" s="6" t="s">
        <v>132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0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918</v>
      </c>
      <c r="G919" s="9" t="s">
        <v>74</v>
      </c>
      <c r="H919" s="10" t="s">
        <v>1565</v>
      </c>
      <c r="I919" s="11" t="s">
        <v>1779</v>
      </c>
      <c r="J919" s="12" t="s">
        <v>1780</v>
      </c>
      <c r="K919" s="11" t="str">
        <f>CONCATENATE(Table3[[#This Row],[Type]]," "&amp;TEXT(Table3[[#This Row],[Diameter]],".0000")&amp;""," "&amp;Table3[[#This Row],[NumFlutes]]&amp;"FL")</f>
        <v>EM .5000 4FL</v>
      </c>
      <c r="M919" s="13">
        <v>0.5</v>
      </c>
      <c r="N919" s="13">
        <v>0.5</v>
      </c>
      <c r="O919" s="6">
        <v>0.5</v>
      </c>
      <c r="P919" s="6">
        <v>0.95</v>
      </c>
      <c r="R919" s="14">
        <f>IF(Table3[[#This Row],[ShoulderLenEnd]]="",0,90-(DEGREES(ATAN((Q919-P919)/((N919-O919)/2)))))</f>
        <v>0</v>
      </c>
      <c r="S919" s="15">
        <v>0.95</v>
      </c>
      <c r="T919" s="6">
        <v>4</v>
      </c>
      <c r="U919" s="6">
        <v>3</v>
      </c>
      <c r="V919" s="6">
        <v>0.625</v>
      </c>
      <c r="AA919" s="13" t="str">
        <f t="shared" si="14"/>
        <v/>
      </c>
      <c r="AE919" s="6" t="s">
        <v>44</v>
      </c>
      <c r="AF919" s="6" t="s">
        <v>73</v>
      </c>
      <c r="AG919" s="6" t="s">
        <v>124</v>
      </c>
      <c r="AI919" s="6">
        <v>0</v>
      </c>
      <c r="AJ919" s="6">
        <v>0</v>
      </c>
      <c r="AK919" s="6">
        <v>1</v>
      </c>
      <c r="AL919" s="6">
        <v>1</v>
      </c>
      <c r="AM919" s="6">
        <v>0</v>
      </c>
      <c r="AN919" s="6">
        <v>0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0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919</v>
      </c>
      <c r="F920" s="8" t="s">
        <v>74</v>
      </c>
      <c r="H920" s="10" t="s">
        <v>1565</v>
      </c>
      <c r="I920" s="11" t="s">
        <v>1781</v>
      </c>
      <c r="J920" s="12" t="s">
        <v>1782</v>
      </c>
      <c r="K920" s="11" t="str">
        <f>CONCATENATE(Table3[[#This Row],[Type]]," "&amp;TEXT(Table3[[#This Row],[Diameter]],".0000")&amp;""," "&amp;Table3[[#This Row],[NumFlutes]]&amp;"FL")</f>
        <v>EM .5000 4FL</v>
      </c>
      <c r="M920" s="13">
        <v>0.5</v>
      </c>
      <c r="N920" s="13">
        <v>0.5</v>
      </c>
      <c r="O920" s="6">
        <v>0.5</v>
      </c>
      <c r="P920" s="6">
        <v>1.36</v>
      </c>
      <c r="R920" s="14">
        <f>IF(Table3[[#This Row],[ShoulderLenEnd]]="",0,90-(DEGREES(ATAN((Q920-P920)/((N920-O920)/2)))))</f>
        <v>0</v>
      </c>
      <c r="S920" s="15">
        <v>1.41</v>
      </c>
      <c r="T920" s="6">
        <v>4</v>
      </c>
      <c r="U920" s="6">
        <v>3</v>
      </c>
      <c r="V920" s="6">
        <v>1</v>
      </c>
      <c r="AA920" s="13" t="str">
        <f t="shared" si="14"/>
        <v/>
      </c>
      <c r="AE920" s="6" t="s">
        <v>44</v>
      </c>
      <c r="AF920" s="6" t="s">
        <v>73</v>
      </c>
      <c r="AG920" s="6" t="s">
        <v>124</v>
      </c>
      <c r="AI920" s="6">
        <v>0</v>
      </c>
      <c r="AJ920" s="6">
        <v>0</v>
      </c>
      <c r="AK920" s="6">
        <v>1</v>
      </c>
      <c r="AL920" s="6">
        <v>1</v>
      </c>
      <c r="AM920" s="6">
        <v>0</v>
      </c>
      <c r="AN920" s="6">
        <v>0</v>
      </c>
      <c r="AO920" s="6">
        <v>1</v>
      </c>
      <c r="AP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920</v>
      </c>
      <c r="F921" s="8" t="s">
        <v>74</v>
      </c>
      <c r="H921" s="10" t="s">
        <v>1565</v>
      </c>
      <c r="I921" s="11" t="s">
        <v>1783</v>
      </c>
      <c r="J921" s="12" t="s">
        <v>1784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0.47499999999999998</v>
      </c>
      <c r="P921" s="6">
        <v>2.1800000000000002</v>
      </c>
      <c r="R921" s="14">
        <f>IF(Table3[[#This Row],[ShoulderLenEnd]]="",0,90-(DEGREES(ATAN((Q921-P921)/((N921-O921)/2)))))</f>
        <v>0</v>
      </c>
      <c r="S921" s="15">
        <v>2.2400000000000002</v>
      </c>
      <c r="T921" s="6">
        <v>4</v>
      </c>
      <c r="U921" s="6">
        <v>4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921</v>
      </c>
      <c r="F922" s="22"/>
      <c r="H922" s="10" t="s">
        <v>1565</v>
      </c>
      <c r="I922" s="11" t="s">
        <v>1785</v>
      </c>
      <c r="J922" s="12">
        <v>44272</v>
      </c>
      <c r="K922" s="11" t="str">
        <f>CONCATENATE(Table3[[#This Row],[Type]]," "&amp;TEXT(Table3[[#This Row],[Diameter]],".0000")&amp;""," "&amp;Table3[[#This Row],[NumFlutes]]&amp;"FL")</f>
        <v>EM .5000 5FL</v>
      </c>
      <c r="M922" s="13">
        <v>0.5</v>
      </c>
      <c r="N922" s="13">
        <v>0.5</v>
      </c>
      <c r="R922" s="14">
        <f>IF(Table3[[#This Row],[ShoulderLenEnd]]="",0,90-(DEGREES(ATAN((Q922-P922)/((N922-O922)/2)))))</f>
        <v>0</v>
      </c>
      <c r="T922" s="6">
        <v>5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126</v>
      </c>
      <c r="AG922" s="6" t="s">
        <v>127</v>
      </c>
      <c r="AI922" s="6">
        <v>0</v>
      </c>
      <c r="AJ922" s="6">
        <v>0</v>
      </c>
      <c r="AK922" s="6">
        <v>1</v>
      </c>
      <c r="AL922" s="6">
        <v>0</v>
      </c>
      <c r="AM922" s="6">
        <v>0</v>
      </c>
      <c r="AN922" s="6">
        <v>0</v>
      </c>
      <c r="AO922" s="6">
        <v>1</v>
      </c>
      <c r="AP922" s="6">
        <v>1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922</v>
      </c>
      <c r="F923" s="8" t="s">
        <v>74</v>
      </c>
      <c r="H923" s="10" t="s">
        <v>1565</v>
      </c>
      <c r="I923" s="11" t="s">
        <v>1786</v>
      </c>
      <c r="J923" s="12" t="s">
        <v>1787</v>
      </c>
      <c r="K923" s="11" t="str">
        <f>CONCATENATE(Table3[[#This Row],[Type]]," "&amp;TEXT(Table3[[#This Row],[Diameter]],".0000")&amp;""," "&amp;Table3[[#This Row],[NumFlutes]]&amp;"FL")</f>
        <v>EM .5000 5FL</v>
      </c>
      <c r="M923" s="13">
        <v>0.5</v>
      </c>
      <c r="N923" s="13">
        <v>0.5</v>
      </c>
      <c r="O923" s="6">
        <v>0.5</v>
      </c>
      <c r="P923" s="6">
        <v>0.77</v>
      </c>
      <c r="R923" s="14">
        <f>IF(Table3[[#This Row],[ShoulderLenEnd]]="",0,90-(DEGREES(ATAN((Q923-P923)/((N923-O923)/2)))))</f>
        <v>0</v>
      </c>
      <c r="S923" s="15">
        <v>0.83</v>
      </c>
      <c r="T923" s="6">
        <v>5</v>
      </c>
      <c r="U923" s="6">
        <v>2.5</v>
      </c>
      <c r="V923" s="6">
        <v>0.625</v>
      </c>
      <c r="AA923" s="13" t="str">
        <f t="shared" si="14"/>
        <v/>
      </c>
      <c r="AE923" s="6" t="s">
        <v>44</v>
      </c>
      <c r="AF923" s="6" t="s">
        <v>119</v>
      </c>
      <c r="AG923" s="6" t="s">
        <v>132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1</v>
      </c>
      <c r="AO923" s="6">
        <v>0</v>
      </c>
      <c r="AP923" s="6">
        <v>1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923</v>
      </c>
      <c r="F924" s="8" t="s">
        <v>74</v>
      </c>
      <c r="H924" s="10" t="s">
        <v>1565</v>
      </c>
      <c r="I924" s="11" t="s">
        <v>1788</v>
      </c>
      <c r="J924" s="12" t="s">
        <v>1789</v>
      </c>
      <c r="K924" s="11" t="str">
        <f>CONCATENATE(Table3[[#This Row],[Type]]," "&amp;TEXT(Table3[[#This Row],[Diameter]],".0000")&amp;""," "&amp;Table3[[#This Row],[NumFlutes]]&amp;"FL")</f>
        <v>EM .5000 6FL</v>
      </c>
      <c r="M924" s="13">
        <v>0.5</v>
      </c>
      <c r="N924" s="13">
        <v>0.5</v>
      </c>
      <c r="O924" s="6">
        <v>0.47499999999999998</v>
      </c>
      <c r="P924" s="6">
        <v>2.23</v>
      </c>
      <c r="R924" s="14">
        <f>IF(Table3[[#This Row],[ShoulderLenEnd]]="",0,90-(DEGREES(ATAN((Q924-P924)/((N924-O924)/2)))))</f>
        <v>0</v>
      </c>
      <c r="S924" s="15">
        <v>2.29</v>
      </c>
      <c r="T924" s="6">
        <v>6</v>
      </c>
      <c r="U924" s="6">
        <v>4</v>
      </c>
      <c r="V924" s="6">
        <v>0.625</v>
      </c>
      <c r="AA924" s="13" t="str">
        <f t="shared" si="14"/>
        <v/>
      </c>
      <c r="AE924" s="6" t="s">
        <v>44</v>
      </c>
      <c r="AF924" s="6" t="s">
        <v>73</v>
      </c>
      <c r="AG924" s="6" t="s">
        <v>124</v>
      </c>
      <c r="AI924" s="6">
        <v>0</v>
      </c>
      <c r="AJ924" s="6">
        <v>0</v>
      </c>
      <c r="AK924" s="6">
        <v>1</v>
      </c>
      <c r="AL924" s="6">
        <v>1</v>
      </c>
      <c r="AM924" s="6">
        <v>0</v>
      </c>
      <c r="AN924" s="6">
        <v>1</v>
      </c>
      <c r="AO924" s="6">
        <v>0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924</v>
      </c>
      <c r="G925" s="9" t="s">
        <v>74</v>
      </c>
      <c r="H925" s="10" t="s">
        <v>1565</v>
      </c>
      <c r="I925" s="11" t="s">
        <v>1790</v>
      </c>
      <c r="J925" s="12" t="s">
        <v>1791</v>
      </c>
      <c r="K925" s="11" t="str">
        <f>CONCATENATE(Table3[[#This Row],[Type]]," "&amp;TEXT(Table3[[#This Row],[Diameter]],".0000")&amp;""," "&amp;Table3[[#This Row],[NumFlutes]]&amp;"FL")</f>
        <v>EM .5000 6FL</v>
      </c>
      <c r="M925" s="13">
        <v>0.5</v>
      </c>
      <c r="N925" s="13">
        <v>0.5</v>
      </c>
      <c r="O925" s="6">
        <v>0.5</v>
      </c>
      <c r="P925" s="6">
        <v>0.875</v>
      </c>
      <c r="R925" s="14">
        <f>IF(Table3[[#This Row],[ShoulderLenEnd]]="",0,90-(DEGREES(ATAN((Q925-P925)/((N925-O925)/2)))))</f>
        <v>0</v>
      </c>
      <c r="S925" s="15">
        <v>0.875</v>
      </c>
      <c r="T925" s="6">
        <v>6</v>
      </c>
      <c r="U925" s="6">
        <v>3</v>
      </c>
      <c r="V925" s="6">
        <v>0.625</v>
      </c>
      <c r="AA925" s="13" t="str">
        <f t="shared" si="14"/>
        <v/>
      </c>
      <c r="AE925" s="6" t="s">
        <v>44</v>
      </c>
      <c r="AF925" s="6" t="s">
        <v>73</v>
      </c>
      <c r="AG925" s="6" t="s">
        <v>124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925</v>
      </c>
      <c r="G926" s="9" t="s">
        <v>74</v>
      </c>
      <c r="H926" s="10" t="s">
        <v>1565</v>
      </c>
      <c r="I926" s="11" t="s">
        <v>1792</v>
      </c>
      <c r="J926" s="12" t="s">
        <v>1793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0.5</v>
      </c>
      <c r="P926" s="6">
        <v>1.2</v>
      </c>
      <c r="R926" s="14">
        <f>IF(Table3[[#This Row],[ShoulderLenEnd]]="",0,90-(DEGREES(ATAN((Q926-P926)/((N926-O926)/2)))))</f>
        <v>0</v>
      </c>
      <c r="S926" s="15">
        <v>1.2</v>
      </c>
      <c r="T926" s="6">
        <v>6</v>
      </c>
      <c r="U926" s="6">
        <v>3</v>
      </c>
      <c r="V926" s="6">
        <v>1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926</v>
      </c>
      <c r="F927" s="22"/>
      <c r="G927" s="23"/>
      <c r="H927" s="10" t="s">
        <v>1565</v>
      </c>
      <c r="I927" s="11" t="s">
        <v>1794</v>
      </c>
      <c r="J927" s="12">
        <v>30367</v>
      </c>
      <c r="K927" s="11" t="str">
        <f>CONCATENATE(Table3[[#This Row],[Type]]," "&amp;TEXT(Table3[[#This Row],[Diameter]],".0000")&amp;""," "&amp;Table3[[#This Row],[NumFlutes]]&amp;"FL")</f>
        <v>EM .6250 2FL</v>
      </c>
      <c r="M927" s="13">
        <v>0.625</v>
      </c>
      <c r="N927" s="13">
        <v>0.625</v>
      </c>
      <c r="R927" s="14">
        <f>IF(Table3[[#This Row],[ShoulderLenEnd]]="",0,90-(DEGREES(ATAN((Q927-P927)/((N927-O927)/2)))))</f>
        <v>0</v>
      </c>
      <c r="T927" s="6">
        <v>2</v>
      </c>
      <c r="U927" s="6">
        <v>3.5</v>
      </c>
      <c r="V927" s="6">
        <v>1.25</v>
      </c>
      <c r="AA927" s="13" t="str">
        <f t="shared" si="14"/>
        <v/>
      </c>
      <c r="AE927" s="6" t="s">
        <v>44</v>
      </c>
      <c r="AF927" s="6" t="s">
        <v>62</v>
      </c>
      <c r="AG927" s="6" t="s">
        <v>79</v>
      </c>
      <c r="AI927" s="6">
        <v>0</v>
      </c>
      <c r="AJ927" s="6">
        <v>1</v>
      </c>
      <c r="AK927" s="6">
        <v>0</v>
      </c>
      <c r="AL927" s="6">
        <v>1</v>
      </c>
      <c r="AM927" s="6">
        <v>1</v>
      </c>
      <c r="AN927" s="6">
        <v>0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0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927</v>
      </c>
      <c r="F928" s="22"/>
      <c r="G928" s="23"/>
      <c r="H928" s="10" t="s">
        <v>1565</v>
      </c>
      <c r="I928" s="11" t="s">
        <v>1795</v>
      </c>
      <c r="J928" s="12" t="s">
        <v>1796</v>
      </c>
      <c r="K928" s="11" t="str">
        <f>CONCATENATE(Table3[[#This Row],[Type]]," "&amp;TEXT(Table3[[#This Row],[Diameter]],".0000")&amp;""," "&amp;Table3[[#This Row],[NumFlutes]]&amp;"FL")</f>
        <v>EM .6250 2FL</v>
      </c>
      <c r="M928" s="13">
        <v>0.625</v>
      </c>
      <c r="N928" s="13">
        <v>0.625</v>
      </c>
      <c r="R928" s="14">
        <f>IF(Table3[[#This Row],[ShoulderLenEnd]]="",0,90-(DEGREES(ATAN((Q928-P928)/((N928-O928)/2)))))</f>
        <v>0</v>
      </c>
      <c r="T928" s="6">
        <v>2</v>
      </c>
      <c r="U928" s="6">
        <v>5</v>
      </c>
      <c r="V928" s="6">
        <v>0.75</v>
      </c>
      <c r="AA928" s="13" t="str">
        <f t="shared" si="14"/>
        <v/>
      </c>
      <c r="AE928" s="6" t="s">
        <v>44</v>
      </c>
      <c r="AF928" s="6" t="s">
        <v>62</v>
      </c>
      <c r="AG928" s="6" t="s">
        <v>124</v>
      </c>
      <c r="AI928" s="6">
        <v>0</v>
      </c>
      <c r="AJ928" s="6">
        <v>1</v>
      </c>
      <c r="AK928" s="6">
        <v>0</v>
      </c>
      <c r="AL928" s="6">
        <v>0</v>
      </c>
      <c r="AM928" s="6">
        <v>1</v>
      </c>
      <c r="AN928" s="6">
        <v>0</v>
      </c>
      <c r="AO928" s="6">
        <v>1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0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928</v>
      </c>
      <c r="F929" s="8" t="s">
        <v>74</v>
      </c>
      <c r="H929" s="10" t="s">
        <v>1565</v>
      </c>
      <c r="I929" s="11" t="s">
        <v>1797</v>
      </c>
      <c r="J929" s="12" t="s">
        <v>1798</v>
      </c>
      <c r="K929" s="11" t="str">
        <f>CONCATENATE(Table3[[#This Row],[Type]]," "&amp;TEXT(Table3[[#This Row],[Diameter]],".0000")&amp;""," "&amp;Table3[[#This Row],[NumFlutes]]&amp;"FL")</f>
        <v>EM .6250 3FL</v>
      </c>
      <c r="M929" s="13">
        <v>0.625</v>
      </c>
      <c r="N929" s="13">
        <v>0.625</v>
      </c>
      <c r="O929" s="6">
        <v>0.625</v>
      </c>
      <c r="P929" s="6">
        <v>1.75</v>
      </c>
      <c r="R929" s="14">
        <f>IF(Table3[[#This Row],[ShoulderLenEnd]]="",0,90-(DEGREES(ATAN((Q929-P929)/((N929-O929)/2)))))</f>
        <v>0</v>
      </c>
      <c r="S929" s="15">
        <v>1.81</v>
      </c>
      <c r="T929" s="6">
        <v>3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124</v>
      </c>
      <c r="AI929" s="6">
        <v>0</v>
      </c>
      <c r="AJ929" s="6">
        <v>1</v>
      </c>
      <c r="AK929" s="6">
        <v>0</v>
      </c>
      <c r="AL929" s="6">
        <v>1</v>
      </c>
      <c r="AM929" s="6">
        <v>0</v>
      </c>
      <c r="AN929" s="6">
        <v>1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929</v>
      </c>
      <c r="F930" s="8" t="s">
        <v>60</v>
      </c>
      <c r="H930" s="10" t="s">
        <v>1565</v>
      </c>
      <c r="I930" s="11" t="s">
        <v>1799</v>
      </c>
      <c r="J930" s="12" t="s">
        <v>1800</v>
      </c>
      <c r="K930" s="11" t="str">
        <f>CONCATENATE(Table3[[#This Row],[Type]]," "&amp;TEXT(Table3[[#This Row],[Diameter]],".0000")&amp;""," "&amp;Table3[[#This Row],[NumFlutes]]&amp;"FL")</f>
        <v>EM .6250 3FL</v>
      </c>
      <c r="M930" s="13">
        <v>0.625</v>
      </c>
      <c r="N930" s="13">
        <v>0.625</v>
      </c>
      <c r="O930" s="6">
        <v>0.625</v>
      </c>
      <c r="P930" s="6">
        <v>3.73</v>
      </c>
      <c r="R930" s="14">
        <f>IF(Table3[[#This Row],[ShoulderLenEnd]]="",0,90-(DEGREES(ATAN((Q930-P930)/((N930-O930)/2)))))</f>
        <v>0</v>
      </c>
      <c r="S930" s="15">
        <v>3.8</v>
      </c>
      <c r="T930" s="6">
        <v>3</v>
      </c>
      <c r="U930" s="6">
        <v>6</v>
      </c>
      <c r="V930" s="6">
        <v>3.25</v>
      </c>
      <c r="AA930" s="13" t="str">
        <f t="shared" si="14"/>
        <v/>
      </c>
      <c r="AE930" s="6" t="s">
        <v>44</v>
      </c>
      <c r="AF930" s="6" t="s">
        <v>1649</v>
      </c>
      <c r="AG930" s="6" t="s">
        <v>124</v>
      </c>
      <c r="AI930" s="6">
        <v>0</v>
      </c>
      <c r="AJ930" s="6">
        <v>1</v>
      </c>
      <c r="AK930" s="6">
        <v>0</v>
      </c>
      <c r="AL930" s="6">
        <v>1</v>
      </c>
      <c r="AM930" s="6">
        <v>0</v>
      </c>
      <c r="AN930" s="6">
        <v>1</v>
      </c>
      <c r="AO930" s="6">
        <v>0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930</v>
      </c>
      <c r="F931" s="8" t="s">
        <v>60</v>
      </c>
      <c r="H931" s="10" t="s">
        <v>1565</v>
      </c>
      <c r="I931" s="11" t="s">
        <v>1801</v>
      </c>
      <c r="J931" s="12" t="s">
        <v>1802</v>
      </c>
      <c r="K931" s="11" t="str">
        <f>CONCATENATE(Table3[[#This Row],[Type]]," "&amp;TEXT(Table3[[#This Row],[Diameter]],".0000")&amp;""," "&amp;Table3[[#This Row],[NumFlutes]]&amp;"FL")</f>
        <v>EM .7500 2FL</v>
      </c>
      <c r="M931" s="13">
        <v>0.75</v>
      </c>
      <c r="N931" s="13">
        <v>0.75</v>
      </c>
      <c r="O931" s="6">
        <v>0.71499999999999997</v>
      </c>
      <c r="P931" s="6">
        <v>4.17</v>
      </c>
      <c r="R931" s="14">
        <f>IF(Table3[[#This Row],[ShoulderLenEnd]]="",0,90-(DEGREES(ATAN((Q931-P931)/((N931-O931)/2)))))</f>
        <v>0</v>
      </c>
      <c r="S931" s="15">
        <v>4.25</v>
      </c>
      <c r="T931" s="6">
        <v>2</v>
      </c>
      <c r="U931" s="6">
        <v>6</v>
      </c>
      <c r="V931" s="6">
        <v>1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0</v>
      </c>
      <c r="AM931" s="6">
        <v>1</v>
      </c>
      <c r="AN931" s="6">
        <v>0</v>
      </c>
      <c r="AO931" s="6">
        <v>1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931</v>
      </c>
      <c r="F932" s="8" t="s">
        <v>60</v>
      </c>
      <c r="H932" s="10" t="s">
        <v>1565</v>
      </c>
      <c r="I932" s="11" t="s">
        <v>1803</v>
      </c>
      <c r="J932" s="12" t="s">
        <v>1804</v>
      </c>
      <c r="K932" s="11" t="str">
        <f>CONCATENATE(Table3[[#This Row],[Type]]," "&amp;TEXT(Table3[[#This Row],[Diameter]],".0000")&amp;""," "&amp;Table3[[#This Row],[NumFlutes]]&amp;"FL")</f>
        <v>EM .7500 2FL</v>
      </c>
      <c r="M932" s="13">
        <v>0.75</v>
      </c>
      <c r="N932" s="13">
        <v>0.75</v>
      </c>
      <c r="O932" s="6">
        <v>0.71499999999999997</v>
      </c>
      <c r="P932" s="6">
        <v>3.03</v>
      </c>
      <c r="R932" s="14">
        <f>IF(Table3[[#This Row],[ShoulderLenEnd]]="",0,90-(DEGREES(ATAN((Q932-P932)/((N932-O932)/2)))))</f>
        <v>0</v>
      </c>
      <c r="S932" s="15">
        <v>3.1</v>
      </c>
      <c r="T932" s="6">
        <v>2</v>
      </c>
      <c r="U932" s="6">
        <v>6</v>
      </c>
      <c r="V932" s="6">
        <v>1</v>
      </c>
      <c r="AA932" s="13" t="str">
        <f t="shared" si="14"/>
        <v/>
      </c>
      <c r="AE932" s="6" t="s">
        <v>44</v>
      </c>
      <c r="AF932" s="6" t="s">
        <v>62</v>
      </c>
      <c r="AG932" s="6" t="s">
        <v>124</v>
      </c>
      <c r="AI932" s="6">
        <v>0</v>
      </c>
      <c r="AJ932" s="6">
        <v>1</v>
      </c>
      <c r="AK932" s="6">
        <v>0</v>
      </c>
      <c r="AL932" s="6">
        <v>0</v>
      </c>
      <c r="AM932" s="6">
        <v>1</v>
      </c>
      <c r="AN932" s="6">
        <v>0</v>
      </c>
      <c r="AO932" s="6">
        <v>1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932</v>
      </c>
      <c r="F933" s="22"/>
      <c r="G933" s="23"/>
      <c r="H933" s="10" t="s">
        <v>1565</v>
      </c>
      <c r="I933" s="11" t="s">
        <v>1805</v>
      </c>
      <c r="J933" s="12" t="s">
        <v>1806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R933" s="14">
        <f>IF(Table3[[#This Row],[ShoulderLenEnd]]="",0,90-(DEGREES(ATAN((Q933-P933)/((N933-O933)/2)))))</f>
        <v>0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1</v>
      </c>
      <c r="AM933" s="6">
        <v>1</v>
      </c>
      <c r="AN933" s="6">
        <v>1</v>
      </c>
      <c r="AO933" s="6">
        <v>0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933</v>
      </c>
      <c r="F934" s="22"/>
      <c r="G934" s="23"/>
      <c r="H934" s="10" t="s">
        <v>1565</v>
      </c>
      <c r="I934" s="11" t="s">
        <v>1807</v>
      </c>
      <c r="J934" s="12">
        <v>1677</v>
      </c>
      <c r="K934" s="11" t="str">
        <f>CONCATENATE(Table3[[#This Row],[Type]]," "&amp;TEXT(Table3[[#This Row],[Diameter]],".0000")&amp;""," "&amp;Table3[[#This Row],[NumFlutes]]&amp;"FL")</f>
        <v>EM .7500 3FL</v>
      </c>
      <c r="M934" s="13">
        <v>0.75</v>
      </c>
      <c r="N934" s="13">
        <v>0.75</v>
      </c>
      <c r="R934" s="14">
        <f>IF(Table3[[#This Row],[ShoulderLenEnd]]="",0,90-(DEGREES(ATAN((Q934-P934)/((N934-O934)/2)))))</f>
        <v>0</v>
      </c>
      <c r="T934" s="6">
        <v>3</v>
      </c>
      <c r="U934" s="6">
        <v>5</v>
      </c>
      <c r="V934" s="6">
        <v>2.25</v>
      </c>
      <c r="AA934" s="13" t="str">
        <f t="shared" si="14"/>
        <v/>
      </c>
      <c r="AE934" s="6" t="s">
        <v>44</v>
      </c>
      <c r="AF934" s="6" t="s">
        <v>1774</v>
      </c>
      <c r="AG934" s="6" t="s">
        <v>127</v>
      </c>
      <c r="AI934" s="6">
        <v>0</v>
      </c>
      <c r="AJ934" s="6">
        <v>1</v>
      </c>
      <c r="AK934" s="6">
        <v>0</v>
      </c>
      <c r="AL934" s="6">
        <v>1</v>
      </c>
      <c r="AM934" s="6">
        <v>0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934</v>
      </c>
      <c r="F935" s="22"/>
      <c r="G935" s="23"/>
      <c r="H935" s="10" t="s">
        <v>1565</v>
      </c>
      <c r="I935" s="11" t="s">
        <v>1808</v>
      </c>
      <c r="J935" s="12">
        <v>1705</v>
      </c>
      <c r="K935" s="11" t="str">
        <f>CONCATENATE(Table3[[#This Row],[Type]]," "&amp;TEXT(Table3[[#This Row],[Diameter]],".0000")&amp;""," "&amp;Table3[[#This Row],[NumFlutes]]&amp;"FL")</f>
        <v>EM .7500 3FL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3</v>
      </c>
      <c r="U935" s="6">
        <v>6.5</v>
      </c>
      <c r="V935" s="6">
        <v>4</v>
      </c>
      <c r="AA935" s="13" t="str">
        <f t="shared" si="14"/>
        <v/>
      </c>
      <c r="AE935" s="6" t="s">
        <v>44</v>
      </c>
      <c r="AF935" s="6" t="s">
        <v>62</v>
      </c>
      <c r="AG935" s="6" t="s">
        <v>127</v>
      </c>
      <c r="AI935" s="6">
        <v>0</v>
      </c>
      <c r="AJ935" s="6">
        <v>1</v>
      </c>
      <c r="AK935" s="6">
        <v>0</v>
      </c>
      <c r="AL935" s="6">
        <v>1</v>
      </c>
      <c r="AM935" s="6">
        <v>0</v>
      </c>
      <c r="AN935" s="6">
        <v>0</v>
      </c>
      <c r="AO935" s="6">
        <v>1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935</v>
      </c>
      <c r="F936" s="22"/>
      <c r="G936" s="23"/>
      <c r="H936" s="10" t="s">
        <v>1565</v>
      </c>
      <c r="I936" s="11" t="s">
        <v>1809</v>
      </c>
      <c r="J936" s="12">
        <v>3677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936</v>
      </c>
      <c r="F937" s="8" t="s">
        <v>60</v>
      </c>
      <c r="H937" s="10" t="s">
        <v>1565</v>
      </c>
      <c r="I937" s="11" t="s">
        <v>1810</v>
      </c>
      <c r="J937" s="12" t="s">
        <v>1811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O937" s="6">
        <v>0.75</v>
      </c>
      <c r="P937" s="6">
        <v>1.5</v>
      </c>
      <c r="R937" s="14">
        <f>IF(Table3[[#This Row],[ShoulderLenEnd]]="",0,90-(DEGREES(ATAN((Q937-P937)/((N937-O937)/2)))))</f>
        <v>0</v>
      </c>
      <c r="S937" s="15">
        <v>1.6</v>
      </c>
      <c r="T937" s="6">
        <v>3</v>
      </c>
      <c r="U937" s="6">
        <v>3</v>
      </c>
      <c r="V937" s="6">
        <v>1</v>
      </c>
      <c r="AA937" s="13" t="str">
        <f t="shared" si="14"/>
        <v/>
      </c>
      <c r="AE937" s="6" t="s">
        <v>44</v>
      </c>
      <c r="AF937" s="6" t="s">
        <v>62</v>
      </c>
      <c r="AG937" s="6" t="s">
        <v>1812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937</v>
      </c>
      <c r="G938" s="9" t="s">
        <v>74</v>
      </c>
      <c r="H938" s="10" t="s">
        <v>1565</v>
      </c>
      <c r="I938" s="11" t="s">
        <v>1813</v>
      </c>
      <c r="J938" s="12" t="s">
        <v>1814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O938" s="6">
        <v>0.75</v>
      </c>
      <c r="P938" s="6">
        <v>3.8250000000000002</v>
      </c>
      <c r="R938" s="14">
        <f>IF(Table3[[#This Row],[ShoulderLenEnd]]="",0,90-(DEGREES(ATAN((Q938-P938)/((N938-O938)/2)))))</f>
        <v>0</v>
      </c>
      <c r="S938" s="15">
        <v>3.8250000000000002</v>
      </c>
      <c r="T938" s="6">
        <v>3</v>
      </c>
      <c r="U938" s="6">
        <v>6</v>
      </c>
      <c r="V938" s="6">
        <v>3.25</v>
      </c>
      <c r="AA938" s="13" t="str">
        <f t="shared" si="14"/>
        <v/>
      </c>
      <c r="AE938" s="6" t="s">
        <v>44</v>
      </c>
      <c r="AF938" s="6" t="s">
        <v>119</v>
      </c>
      <c r="AG938" s="6" t="s">
        <v>132</v>
      </c>
      <c r="AI938" s="6">
        <v>0</v>
      </c>
      <c r="AJ938" s="6">
        <v>1</v>
      </c>
      <c r="AK938" s="6">
        <v>0</v>
      </c>
      <c r="AL938" s="6">
        <v>0</v>
      </c>
      <c r="AM938" s="6">
        <v>1</v>
      </c>
      <c r="AN938" s="6">
        <v>0</v>
      </c>
      <c r="AO938" s="6">
        <v>0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938</v>
      </c>
      <c r="G939" s="9" t="s">
        <v>74</v>
      </c>
      <c r="H939" s="10" t="s">
        <v>1565</v>
      </c>
      <c r="I939" s="11" t="s">
        <v>1815</v>
      </c>
      <c r="J939" s="12" t="s">
        <v>1816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0.71199999999999997</v>
      </c>
      <c r="P939" s="6">
        <v>4.125</v>
      </c>
      <c r="R939" s="14">
        <f>IF(Table3[[#This Row],[ShoulderLenEnd]]="",0,90-(DEGREES(ATAN((Q939-P939)/((N939-O939)/2)))))</f>
        <v>0</v>
      </c>
      <c r="S939" s="15">
        <v>4.2</v>
      </c>
      <c r="T939" s="6">
        <v>3</v>
      </c>
      <c r="U939" s="6">
        <v>6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124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1</v>
      </c>
      <c r="AO939" s="6">
        <v>0</v>
      </c>
      <c r="AP939" s="6">
        <v>1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939</v>
      </c>
      <c r="F940" s="22"/>
      <c r="H940" s="10" t="s">
        <v>1565</v>
      </c>
      <c r="I940" s="11" t="s">
        <v>1817</v>
      </c>
      <c r="J940" s="12" t="s">
        <v>1818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R940" s="14">
        <f>IF(Table3[[#This Row],[ShoulderLenEnd]]="",0,90-(DEGREES(ATAN((Q940-P940)/((N940-O940)/2)))))</f>
        <v>0</v>
      </c>
      <c r="T940" s="6">
        <v>3</v>
      </c>
      <c r="U940" s="6">
        <v>8</v>
      </c>
      <c r="V940" s="6">
        <v>1</v>
      </c>
      <c r="AA940" s="13" t="str">
        <f t="shared" si="14"/>
        <v/>
      </c>
      <c r="AE940" s="6" t="s">
        <v>44</v>
      </c>
      <c r="AF940" s="6" t="s">
        <v>62</v>
      </c>
      <c r="AG940" s="6" t="s">
        <v>124</v>
      </c>
      <c r="AI940" s="6">
        <v>0</v>
      </c>
      <c r="AJ940" s="6">
        <v>1</v>
      </c>
      <c r="AK940" s="6">
        <v>0</v>
      </c>
      <c r="AL940" s="6">
        <v>1</v>
      </c>
      <c r="AM940" s="6">
        <v>0</v>
      </c>
      <c r="AN940" s="6">
        <v>1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940</v>
      </c>
      <c r="F941" s="22"/>
      <c r="G941" s="23"/>
      <c r="H941" s="10" t="s">
        <v>1565</v>
      </c>
      <c r="I941" s="11" t="s">
        <v>1819</v>
      </c>
      <c r="J941" s="12">
        <v>20109</v>
      </c>
      <c r="K941" s="11" t="str">
        <f>CONCATENATE(Table3[[#This Row],[Type]]," "&amp;TEXT(Table3[[#This Row],[Diameter]],".0000")&amp;""," "&amp;Table3[[#This Row],[NumFlutes]]&amp;"FL")</f>
        <v>EM .3281 2FL</v>
      </c>
      <c r="M941" s="13">
        <v>0.3281</v>
      </c>
      <c r="R941" s="14">
        <f>IF(Table3[[#This Row],[ShoulderLenEnd]]="",0,90-(DEGREES(ATAN((Q941-P941)/((N941-O941)/2)))))</f>
        <v>0</v>
      </c>
      <c r="T941" s="6">
        <v>2</v>
      </c>
      <c r="W941" s="6">
        <v>0</v>
      </c>
      <c r="AA941" s="13" t="str">
        <f t="shared" si="14"/>
        <v/>
      </c>
      <c r="AE941" s="6" t="s">
        <v>118</v>
      </c>
      <c r="AF941" s="6" t="s">
        <v>1820</v>
      </c>
      <c r="AI941" s="6">
        <v>0</v>
      </c>
      <c r="AJ941" s="6">
        <v>0</v>
      </c>
      <c r="AK941" s="6">
        <v>0</v>
      </c>
      <c r="AL941" s="6">
        <v>0</v>
      </c>
      <c r="AM941" s="6">
        <v>0</v>
      </c>
      <c r="AN941" s="6">
        <v>0</v>
      </c>
      <c r="AO941" s="6">
        <v>0</v>
      </c>
      <c r="AP941" s="6">
        <v>0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2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941</v>
      </c>
      <c r="F942" s="22"/>
      <c r="G942" s="23"/>
      <c r="H942" s="10" t="s">
        <v>1565</v>
      </c>
      <c r="I942" s="11" t="s">
        <v>1821</v>
      </c>
      <c r="J942" s="12">
        <v>20202</v>
      </c>
      <c r="K942" s="11" t="str">
        <f>CONCATENATE(Table3[[#This Row],[Type]]," "&amp;TEXT(Table3[[#This Row],[Diameter]],".0000")&amp;""," "&amp;Table3[[#This Row],[NumFlutes]]&amp;"FL")</f>
        <v>EM .6250 2FL</v>
      </c>
      <c r="M942" s="13">
        <v>0.625</v>
      </c>
      <c r="R942" s="14">
        <f>IF(Table3[[#This Row],[ShoulderLenEnd]]="",0,90-(DEGREES(ATAN((Q942-P942)/((N942-O942)/2)))))</f>
        <v>0</v>
      </c>
      <c r="T942" s="6">
        <v>2</v>
      </c>
      <c r="W942" s="6">
        <v>0</v>
      </c>
      <c r="AA942" s="13" t="str">
        <f t="shared" si="14"/>
        <v/>
      </c>
      <c r="AE942" s="6" t="s">
        <v>118</v>
      </c>
      <c r="AF942" s="6" t="s">
        <v>119</v>
      </c>
      <c r="AG942" s="6" t="s">
        <v>79</v>
      </c>
      <c r="AI942" s="6">
        <v>0</v>
      </c>
      <c r="AJ942" s="6">
        <v>0</v>
      </c>
      <c r="AK942" s="6">
        <v>0</v>
      </c>
      <c r="AL942" s="6">
        <v>0</v>
      </c>
      <c r="AM942" s="6">
        <v>0</v>
      </c>
      <c r="AN942" s="6">
        <v>0</v>
      </c>
      <c r="AO942" s="6">
        <v>0</v>
      </c>
      <c r="AP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2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942</v>
      </c>
      <c r="G943" s="9" t="s">
        <v>74</v>
      </c>
      <c r="H943" s="10" t="s">
        <v>1565</v>
      </c>
      <c r="I943" s="11" t="s">
        <v>1822</v>
      </c>
      <c r="J943" s="12">
        <v>75205</v>
      </c>
      <c r="K943" s="11" t="str">
        <f>CONCATENATE(Table3[[#This Row],[Type]]," "&amp;TEXT(Table3[[#This Row],[Diameter]],".0000")&amp;""," "&amp;Table3[[#This Row],[NumFlutes]]&amp;"FL")</f>
        <v>EM .5000 3FL</v>
      </c>
      <c r="M943" s="13">
        <v>0.5</v>
      </c>
      <c r="N943" s="13">
        <v>0.5</v>
      </c>
      <c r="O943" s="6">
        <v>0.5</v>
      </c>
      <c r="P943" s="6">
        <v>1.5</v>
      </c>
      <c r="R943" s="14">
        <f>IF(Table3[[#This Row],[ShoulderLenEnd]]="",0,90-(DEGREES(ATAN((Q943-P943)/((N943-O943)/2)))))</f>
        <v>0</v>
      </c>
      <c r="S943" s="15">
        <v>1.5</v>
      </c>
      <c r="T943" s="6">
        <v>3</v>
      </c>
      <c r="W943" s="6">
        <v>0</v>
      </c>
      <c r="AA943" s="13" t="str">
        <f t="shared" si="14"/>
        <v/>
      </c>
      <c r="AE943" s="6" t="s">
        <v>118</v>
      </c>
      <c r="AF943" s="6" t="s">
        <v>119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943</v>
      </c>
      <c r="F944" s="22"/>
      <c r="G944" s="23"/>
      <c r="H944" s="10" t="s">
        <v>1565</v>
      </c>
      <c r="I944" s="11" t="s">
        <v>1823</v>
      </c>
      <c r="J944" s="12" t="s">
        <v>1824</v>
      </c>
      <c r="K944" s="11" t="str">
        <f>CONCATENATE(Table3[[#This Row],[Type]]," "&amp;TEXT(Table3[[#This Row],[Diameter]],".0000")&amp;""," "&amp;Table3[[#This Row],[NumFlutes]]&amp;"FL")</f>
        <v>EM .0150 3FL</v>
      </c>
      <c r="M944" s="13">
        <v>1.4999999999999999E-2</v>
      </c>
      <c r="R944" s="14">
        <f>IF(Table3[[#This Row],[ShoulderLenEnd]]="",0,90-(DEGREES(ATAN((Q944-P944)/((N944-O944)/2)))))</f>
        <v>0</v>
      </c>
      <c r="T944" s="6">
        <v>3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66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944</v>
      </c>
      <c r="F945" s="22"/>
      <c r="G945" s="23"/>
      <c r="H945" s="10" t="s">
        <v>1565</v>
      </c>
      <c r="I945" s="11" t="s">
        <v>1825</v>
      </c>
      <c r="J945" s="12" t="s">
        <v>1826</v>
      </c>
      <c r="K945" s="11" t="str">
        <f>CONCATENATE(Table3[[#This Row],[Type]]," "&amp;TEXT(Table3[[#This Row],[Diameter]],".0000")&amp;""," "&amp;Table3[[#This Row],[NumFlutes]]&amp;"FL")</f>
        <v>EM .2500 FL</v>
      </c>
      <c r="M945" s="13">
        <v>0.25</v>
      </c>
      <c r="R945" s="14">
        <f>IF(Table3[[#This Row],[ShoulderLenEnd]]="",0,90-(DEGREES(ATAN((Q945-P945)/((N945-O945)/2)))))</f>
        <v>0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0.113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945</v>
      </c>
      <c r="F946" s="22"/>
      <c r="G946" s="23"/>
      <c r="H946" s="10" t="s">
        <v>1565</v>
      </c>
      <c r="I946" s="11" t="s">
        <v>1827</v>
      </c>
      <c r="J946" s="12" t="s">
        <v>1828</v>
      </c>
      <c r="K946" s="11" t="str">
        <f>CONCATENATE(Table3[[#This Row],[Type]]," "&amp;TEXT(Table3[[#This Row],[Diameter]],".0000")&amp;""," "&amp;Table3[[#This Row],[NumFlutes]]&amp;"FL")</f>
        <v>EM .1094 3FL</v>
      </c>
      <c r="M946" s="13">
        <v>0.1094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1829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946</v>
      </c>
      <c r="F947" s="8" t="s">
        <v>60</v>
      </c>
      <c r="H947" s="10" t="s">
        <v>1565</v>
      </c>
      <c r="I947" s="11" t="s">
        <v>1830</v>
      </c>
      <c r="J947" s="12" t="s">
        <v>1831</v>
      </c>
      <c r="K947" s="11" t="str">
        <f>CONCATENATE(Table3[[#This Row],[Type]]," "&amp;TEXT(Table3[[#This Row],[Diameter]],".0000")&amp;""," "&amp;Table3[[#This Row],[NumFlutes]]&amp;"FL")</f>
        <v>EM .1250 5FL</v>
      </c>
      <c r="M947" s="13">
        <v>0.125</v>
      </c>
      <c r="N947" s="13">
        <v>0.125</v>
      </c>
      <c r="O947" s="6">
        <v>0.125</v>
      </c>
      <c r="P947" s="6">
        <v>0.38</v>
      </c>
      <c r="R947" s="14">
        <f>IF(Table3[[#This Row],[ShoulderLenEnd]]="",0,90-(DEGREES(ATAN((Q947-P947)/((N947-O947)/2)))))</f>
        <v>0</v>
      </c>
      <c r="S947" s="15">
        <v>0.41</v>
      </c>
      <c r="T947" s="6">
        <v>5</v>
      </c>
      <c r="U947" s="6">
        <v>1.5</v>
      </c>
      <c r="V947" s="6">
        <v>0.25</v>
      </c>
      <c r="W947" s="6">
        <v>0</v>
      </c>
      <c r="AA947" s="13" t="str">
        <f t="shared" si="14"/>
        <v/>
      </c>
      <c r="AE947" s="6" t="s">
        <v>118</v>
      </c>
      <c r="AG947" s="6" t="s">
        <v>1709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947</v>
      </c>
      <c r="F948" s="22"/>
      <c r="G948" s="23"/>
      <c r="H948" s="10" t="s">
        <v>1565</v>
      </c>
      <c r="I948" s="11" t="s">
        <v>1832</v>
      </c>
      <c r="J948" s="12" t="s">
        <v>1833</v>
      </c>
      <c r="K948" s="11" t="str">
        <f>CONCATENATE(Table3[[#This Row],[Type]]," "&amp;TEXT(Table3[[#This Row],[Diameter]],".0000")&amp;""," "&amp;Table3[[#This Row],[NumFlutes]]&amp;"FL")</f>
        <v>EM .7500 3FL</v>
      </c>
      <c r="M948" s="13">
        <v>0.75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1834</v>
      </c>
      <c r="AG948" s="6" t="s">
        <v>90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v>1</v>
      </c>
      <c r="B949" s="6" t="s">
        <v>1565</v>
      </c>
      <c r="C949" s="6" t="s">
        <v>1565</v>
      </c>
      <c r="E949" s="6">
        <v>948</v>
      </c>
      <c r="F949" s="22"/>
      <c r="G949" s="9" t="s">
        <v>74</v>
      </c>
      <c r="H949" s="10" t="s">
        <v>1565</v>
      </c>
      <c r="I949" s="11" t="s">
        <v>1835</v>
      </c>
      <c r="J949" s="12">
        <v>31717</v>
      </c>
      <c r="K949" s="11" t="s">
        <v>3640</v>
      </c>
      <c r="M949" s="13">
        <v>0.375</v>
      </c>
      <c r="N949" s="13">
        <v>0.375</v>
      </c>
      <c r="O949" s="6">
        <v>0.375</v>
      </c>
      <c r="P949" s="6">
        <v>0.71</v>
      </c>
      <c r="R949" s="14">
        <v>0</v>
      </c>
      <c r="S949" s="15">
        <v>1.1060000000000001</v>
      </c>
      <c r="T949" s="6">
        <v>2</v>
      </c>
      <c r="U949" s="6">
        <v>2</v>
      </c>
      <c r="V949" s="6">
        <v>0.7</v>
      </c>
      <c r="W949" s="6">
        <v>0</v>
      </c>
      <c r="AE949" s="6" t="s">
        <v>44</v>
      </c>
      <c r="AF949" s="6" t="s">
        <v>62</v>
      </c>
      <c r="AG949" s="6" t="s">
        <v>79</v>
      </c>
      <c r="AI949" s="6">
        <v>0</v>
      </c>
      <c r="AJ949" s="6">
        <v>1</v>
      </c>
      <c r="AK949" s="6">
        <v>1</v>
      </c>
      <c r="AL949" s="6">
        <v>1</v>
      </c>
      <c r="AM949" s="6">
        <v>1</v>
      </c>
      <c r="AN949" s="6">
        <v>1</v>
      </c>
      <c r="AO949" s="6">
        <v>1</v>
      </c>
      <c r="AP949" s="6">
        <v>1</v>
      </c>
      <c r="AR949" s="6">
        <v>0</v>
      </c>
      <c r="AS949" s="6">
        <v>0</v>
      </c>
      <c r="AT949" s="6">
        <v>0</v>
      </c>
      <c r="AU949" s="6">
        <v>0</v>
      </c>
      <c r="AV949" s="6">
        <v>1</v>
      </c>
      <c r="AW949" s="6">
        <v>0</v>
      </c>
      <c r="AX949" s="6">
        <v>0</v>
      </c>
      <c r="AY949" s="6">
        <v>1</v>
      </c>
      <c r="AZ949" s="6"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1</v>
      </c>
      <c r="BF949" s="6">
        <v>0</v>
      </c>
      <c r="BG949" s="6">
        <v>0</v>
      </c>
      <c r="BH949" s="6">
        <v>0</v>
      </c>
      <c r="BI949" s="6">
        <v>0</v>
      </c>
      <c r="BJ949" s="6">
        <v>0.17549999999999999</v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949</v>
      </c>
      <c r="F950" s="22"/>
      <c r="H950" s="10" t="s">
        <v>1565</v>
      </c>
      <c r="I950" s="11" t="s">
        <v>1838</v>
      </c>
      <c r="K950" s="11" t="str">
        <f>CONCATENATE(Table3[[#This Row],[Type]]," "&amp;TEXT(Table3[[#This Row],[Diameter]],".0000")&amp;""," "&amp;Table3[[#This Row],[NumFlutes]]&amp;"FL")</f>
        <v>EM .0090 2FL</v>
      </c>
      <c r="M950" s="13">
        <v>8.9999999999999993E-3</v>
      </c>
      <c r="R950" s="14">
        <f>IF(Table3[[#This Row],[ShoulderLenEnd]]="",0,90-(DEGREES(ATAN((Q950-P950)/((N950-O950)/2)))))</f>
        <v>0</v>
      </c>
      <c r="T950" s="6">
        <v>2</v>
      </c>
      <c r="W950" s="6">
        <v>0</v>
      </c>
      <c r="AA950" s="13" t="str">
        <f t="shared" si="14"/>
        <v/>
      </c>
      <c r="AE950" s="6" t="s">
        <v>118</v>
      </c>
      <c r="AF950" s="6" t="s">
        <v>119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f>IF(Table3[[#This Row],[SoflexRule]]="",1,IF(Table3[[#This Row],[MinOHL]]="",1,IF(Table3[[#This Row],[Type]]="CT",1,IF(Table3[[#This Row],[I]]=1,0,1))))</f>
        <v>1</v>
      </c>
      <c r="B951" s="6" t="s">
        <v>1565</v>
      </c>
      <c r="C951" s="6" t="s">
        <v>1565</v>
      </c>
      <c r="E951" s="6">
        <v>950</v>
      </c>
      <c r="F951" s="8" t="s">
        <v>74</v>
      </c>
      <c r="H951" s="10" t="s">
        <v>1565</v>
      </c>
      <c r="I951" s="11" t="s">
        <v>1839</v>
      </c>
      <c r="J951" s="12" t="s">
        <v>2413</v>
      </c>
      <c r="K951" s="11" t="str">
        <f>CONCATENATE(Table3[[#This Row],[Type]]," "&amp;TEXT(Table3[[#This Row],[Diameter]],".0000")&amp;""," "&amp;Table3[[#This Row],[NumFlutes]]&amp;"FL")</f>
        <v>EM .0200 3FL</v>
      </c>
      <c r="M951" s="13">
        <v>0.02</v>
      </c>
      <c r="N951" s="13">
        <v>0.125</v>
      </c>
      <c r="O951" s="6">
        <v>0.02</v>
      </c>
      <c r="P951" s="6">
        <v>0.21</v>
      </c>
      <c r="Q951" s="6">
        <v>0.37</v>
      </c>
      <c r="R951" s="14">
        <f>IF(Table3[[#This Row],[ShoulderLenEnd]]="",0,90-(DEGREES(ATAN((Q951-P951)/((N951-O951)/2)))))</f>
        <v>18.165956529225525</v>
      </c>
      <c r="S951" s="15">
        <v>0.4</v>
      </c>
      <c r="T951" s="6">
        <v>3</v>
      </c>
      <c r="U951" s="6">
        <v>2.5</v>
      </c>
      <c r="V951" s="6">
        <v>0.1</v>
      </c>
      <c r="AA951" s="13" t="str">
        <f t="shared" si="14"/>
        <v/>
      </c>
      <c r="AE951" s="6" t="s">
        <v>118</v>
      </c>
      <c r="AF951" s="6" t="s">
        <v>119</v>
      </c>
      <c r="AI951" s="6">
        <v>0</v>
      </c>
      <c r="AJ951" s="6">
        <v>0</v>
      </c>
      <c r="AK951" s="6">
        <v>0</v>
      </c>
      <c r="AL951" s="6">
        <v>0</v>
      </c>
      <c r="AM951" s="6">
        <v>0</v>
      </c>
      <c r="AN951" s="6">
        <v>0</v>
      </c>
      <c r="AO951" s="6">
        <v>0</v>
      </c>
      <c r="AP951" s="6">
        <v>0</v>
      </c>
      <c r="AR951" s="6">
        <v>0</v>
      </c>
      <c r="AS951" s="6">
        <v>0</v>
      </c>
      <c r="AT951" s="6">
        <v>0</v>
      </c>
      <c r="AU951" s="6">
        <v>0</v>
      </c>
      <c r="AV951" s="6">
        <f>IF(Table3[[#This Row],[ShankDiameter]]&gt;0.5,0,2)</f>
        <v>2</v>
      </c>
      <c r="AW951" s="6">
        <v>0</v>
      </c>
      <c r="AX951" s="6">
        <v>0</v>
      </c>
      <c r="AY951" s="6">
        <v>2</v>
      </c>
      <c r="AZ951" s="6">
        <f>IF(Table3[[#This Row],[ShankDiameter]]=0.225,2,IF(Table3[[#This Row],[ShankDiameter]]=0.25,2,IF(Table3[[#This Row],[ShankDiameter]]=0.2875,2,0)))</f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0</v>
      </c>
      <c r="BF951" s="6">
        <v>0</v>
      </c>
      <c r="BG951" s="6">
        <v>0</v>
      </c>
      <c r="BH951" s="6">
        <v>0</v>
      </c>
      <c r="BI951" s="6">
        <v>0</v>
      </c>
      <c r="BJ951" s="6">
        <f>IF(Table3[[#This Row],[Type]]="EM",IF((Table3[[#This Row],[Diameter]]/2)-Table3[[#This Row],[CornerRadius]]-0.012&gt;0,(Table3[[#This Row],[Diameter]]/2)-Table3[[#This Row],[CornerRadius]]-0.012,0),)</f>
        <v>0</v>
      </c>
      <c r="BL951" s="6" t="str">
        <f>IF(Table3[[#This Row],[ShoulderLength]]="","",IF(Table3[[#This Row],[ShoulderLength]]&lt;Table3[[#This Row],[LOC]],"FIX",""))</f>
        <v/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951</v>
      </c>
      <c r="F952" s="8" t="s">
        <v>60</v>
      </c>
      <c r="H952" s="10" t="s">
        <v>1565</v>
      </c>
      <c r="I952" s="11" t="s">
        <v>1840</v>
      </c>
      <c r="J952" s="12">
        <v>30103</v>
      </c>
      <c r="K952" s="11" t="str">
        <f>CONCATENATE(Table3[[#This Row],[Type]]," "&amp;TEXT(Table3[[#This Row],[Diameter]],".0000")&amp;""," "&amp;Table3[[#This Row],[NumFlutes]]&amp;"FL")</f>
        <v>EM .0313 4FL</v>
      </c>
      <c r="M952" s="13">
        <v>3.1300000000000001E-2</v>
      </c>
      <c r="N952" s="13">
        <v>0.125</v>
      </c>
      <c r="O952" s="6">
        <v>3.1300000000000001E-2</v>
      </c>
      <c r="P952" s="6">
        <v>0.10199999999999999</v>
      </c>
      <c r="Q952" s="6">
        <v>0.28999999999999998</v>
      </c>
      <c r="R952" s="14">
        <f>IF(Table3[[#This Row],[ShoulderLenEnd]]="",0,90-(DEGREES(ATAN((Q952-P952)/((N952-O952)/2)))))</f>
        <v>13.993209780446335</v>
      </c>
      <c r="S952" s="15">
        <v>0.32</v>
      </c>
      <c r="T952" s="6">
        <v>4</v>
      </c>
      <c r="U952" s="6">
        <v>1.5</v>
      </c>
      <c r="V952" s="6">
        <v>7.8E-2</v>
      </c>
      <c r="AA952" s="13" t="str">
        <f t="shared" si="14"/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1</v>
      </c>
      <c r="AL952" s="6">
        <v>1</v>
      </c>
      <c r="AM952" s="6">
        <v>0</v>
      </c>
      <c r="AN952" s="6">
        <v>1</v>
      </c>
      <c r="AO952" s="6">
        <v>0</v>
      </c>
      <c r="AP952" s="6">
        <v>1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952</v>
      </c>
      <c r="F953" s="22"/>
      <c r="H953" s="10" t="s">
        <v>1565</v>
      </c>
      <c r="I953" s="11" t="s">
        <v>1841</v>
      </c>
      <c r="J953" s="12">
        <v>115705313</v>
      </c>
      <c r="K953" s="11" t="str">
        <f>CONCATENATE(Table3[[#This Row],[Type]]," "&amp;TEXT(Table3[[#This Row],[Diameter]],".0000")&amp;""," "&amp;Table3[[#This Row],[NumFlutes]]&amp;"FL")</f>
        <v>EM .2500 3FL</v>
      </c>
      <c r="M953" s="13">
        <v>0.25</v>
      </c>
      <c r="R953" s="14">
        <f>IF(Table3[[#This Row],[ShoulderLenEnd]]="",0,90-(DEGREES(ATAN((Q953-P953)/((N953-O953)/2)))))</f>
        <v>0</v>
      </c>
      <c r="T953" s="6">
        <v>3</v>
      </c>
      <c r="AA953" s="13" t="str">
        <f t="shared" si="14"/>
        <v/>
      </c>
      <c r="AE953" s="6" t="s">
        <v>118</v>
      </c>
      <c r="AF953" s="6" t="s">
        <v>119</v>
      </c>
      <c r="AG953" s="6" t="s">
        <v>79</v>
      </c>
      <c r="AI953" s="6">
        <v>0</v>
      </c>
      <c r="AJ953" s="6">
        <v>1</v>
      </c>
      <c r="AK953" s="6">
        <v>0</v>
      </c>
      <c r="AL953" s="6">
        <v>1</v>
      </c>
      <c r="AM953" s="6">
        <v>0</v>
      </c>
      <c r="AN953" s="6">
        <v>0</v>
      </c>
      <c r="AO953" s="6">
        <v>0</v>
      </c>
      <c r="AP953" s="6">
        <v>1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0.113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953</v>
      </c>
      <c r="F954" s="8" t="s">
        <v>60</v>
      </c>
      <c r="H954" s="10" t="s">
        <v>1565</v>
      </c>
      <c r="I954" s="11" t="s">
        <v>1842</v>
      </c>
      <c r="J954" s="12">
        <v>13837502</v>
      </c>
      <c r="K954" s="11" t="str">
        <f>CONCATENATE(Table3[[#This Row],[Type]]," "&amp;TEXT(Table3[[#This Row],[Diameter]],".0000")&amp;""," "&amp;Table3[[#This Row],[NumFlutes]]&amp;"FL")</f>
        <v>EM .3750 3FL</v>
      </c>
      <c r="M954" s="13">
        <v>0.375</v>
      </c>
      <c r="N954" s="13">
        <v>0.375</v>
      </c>
      <c r="O954" s="6">
        <v>0.375</v>
      </c>
      <c r="P954" s="6">
        <v>0.88</v>
      </c>
      <c r="R954" s="14">
        <f>IF(Table3[[#This Row],[ShoulderLenEnd]]="",0,90-(DEGREES(ATAN((Q954-P954)/((N954-O954)/2)))))</f>
        <v>0</v>
      </c>
      <c r="S954" s="15">
        <v>0.91</v>
      </c>
      <c r="T954" s="6">
        <v>3</v>
      </c>
      <c r="U954" s="6">
        <v>2</v>
      </c>
      <c r="V954" s="6">
        <v>0.625</v>
      </c>
      <c r="AA954" s="13" t="str">
        <f t="shared" si="14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0</v>
      </c>
      <c r="AL954" s="6">
        <v>0</v>
      </c>
      <c r="AM954" s="6">
        <v>0</v>
      </c>
      <c r="AN954" s="6">
        <v>0</v>
      </c>
      <c r="AO954" s="6">
        <v>0</v>
      </c>
      <c r="AP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954</v>
      </c>
      <c r="F955" s="8" t="s">
        <v>60</v>
      </c>
      <c r="H955" s="10" t="s">
        <v>1565</v>
      </c>
      <c r="I955" s="11" t="s">
        <v>1843</v>
      </c>
      <c r="J955" s="12">
        <v>13843751</v>
      </c>
      <c r="K955" s="11" t="str">
        <f>CONCATENATE(Table3[[#This Row],[Type]]," "&amp;TEXT(Table3[[#This Row],[Diameter]],".0000")&amp;""," "&amp;Table3[[#This Row],[NumFlutes]]&amp;"FL")</f>
        <v>EM .4375 3FL</v>
      </c>
      <c r="M955" s="13">
        <v>0.4375</v>
      </c>
      <c r="N955" s="13">
        <v>0.4375</v>
      </c>
      <c r="O955" s="6">
        <v>0.4375</v>
      </c>
      <c r="P955" s="6">
        <v>1.28</v>
      </c>
      <c r="R955" s="14">
        <f>IF(Table3[[#This Row],[ShoulderLenEnd]]="",0,90-(DEGREES(ATAN((Q955-P955)/((N955-O955)/2)))))</f>
        <v>0</v>
      </c>
      <c r="S955" s="15">
        <v>1.32</v>
      </c>
      <c r="T955" s="6">
        <v>3</v>
      </c>
      <c r="U955" s="6">
        <v>2.75</v>
      </c>
      <c r="V955" s="6">
        <v>1</v>
      </c>
      <c r="AA955" s="13" t="str">
        <f t="shared" si="14"/>
        <v/>
      </c>
      <c r="AE955" s="6" t="s">
        <v>118</v>
      </c>
      <c r="AF955" s="6" t="s">
        <v>119</v>
      </c>
      <c r="AI955" s="6">
        <v>0</v>
      </c>
      <c r="AJ955" s="6">
        <v>0</v>
      </c>
      <c r="AK955" s="6">
        <v>0</v>
      </c>
      <c r="AL955" s="6">
        <v>0</v>
      </c>
      <c r="AM955" s="6">
        <v>0</v>
      </c>
      <c r="AN955" s="6">
        <v>0</v>
      </c>
      <c r="AO955" s="6">
        <v>0</v>
      </c>
      <c r="AP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955</v>
      </c>
      <c r="F956" s="22"/>
      <c r="H956" s="10" t="s">
        <v>1565</v>
      </c>
      <c r="I956" s="11" t="s">
        <v>1844</v>
      </c>
      <c r="J956" s="12">
        <v>71165</v>
      </c>
      <c r="K956" s="11" t="str">
        <f>CONCATENATE(Table3[[#This Row],[Type]]," "&amp;TEXT(Table3[[#This Row],[Diameter]],".0000")&amp;""," "&amp;Table3[[#This Row],[NumFlutes]]&amp;"FL")</f>
        <v>EM .5000 FL</v>
      </c>
      <c r="M956" s="13">
        <v>0.5</v>
      </c>
      <c r="R956" s="14">
        <f>IF(Table3[[#This Row],[ShoulderLenEnd]]="",0,90-(DEGREES(ATAN((Q956-P956)/((N956-O956)/2)))))</f>
        <v>0</v>
      </c>
      <c r="AA956" s="13" t="str">
        <f t="shared" si="14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956</v>
      </c>
      <c r="F957" s="8" t="s">
        <v>2412</v>
      </c>
      <c r="G957" s="9" t="s">
        <v>2412</v>
      </c>
      <c r="H957" s="10" t="s">
        <v>1565</v>
      </c>
      <c r="I957" s="11" t="s">
        <v>1845</v>
      </c>
      <c r="J957" s="12">
        <v>39255</v>
      </c>
      <c r="K957" s="11" t="str">
        <f>CONCATENATE(Table3[[#This Row],[Type]]," "&amp;TEXT(Table3[[#This Row],[Diameter]],".0000")&amp;""," "&amp;Table3[[#This Row],[NumFlutes]]&amp;"FL")</f>
        <v>EM .7500 FL</v>
      </c>
      <c r="M957" s="13">
        <v>0.75</v>
      </c>
      <c r="R957" s="14">
        <f>IF(Table3[[#This Row],[ShoulderLenEnd]]="",0,90-(DEGREES(ATAN((Q957-P957)/((N957-O957)/2)))))</f>
        <v>0</v>
      </c>
      <c r="AA957" s="13" t="str">
        <f t="shared" si="14"/>
        <v/>
      </c>
      <c r="AE957" s="6" t="s">
        <v>118</v>
      </c>
      <c r="AG957" s="6" t="s">
        <v>79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957</v>
      </c>
      <c r="F958" s="22"/>
      <c r="H958" s="10" t="s">
        <v>1565</v>
      </c>
      <c r="I958" s="11" t="s">
        <v>1846</v>
      </c>
      <c r="J958" s="12" t="s">
        <v>1847</v>
      </c>
      <c r="K958" s="11" t="str">
        <f>CONCATENATE(Table3[[#This Row],[Type]]," "&amp;TEXT(Table3[[#This Row],[Diameter]],".0000")&amp;""," "&amp;Table3[[#This Row],[NumFlutes]]&amp;"FL")</f>
        <v>EM 1.0000 FL</v>
      </c>
      <c r="M958" s="13">
        <v>1</v>
      </c>
      <c r="R958" s="14">
        <f>IF(Table3[[#This Row],[ShoulderLenEnd]]="",0,90-(DEGREES(ATAN((Q958-P958)/((N958-O958)/2)))))</f>
        <v>0</v>
      </c>
      <c r="AA958" s="13" t="str">
        <f t="shared" si="14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958</v>
      </c>
      <c r="F959" s="22"/>
      <c r="G959" s="25"/>
      <c r="H959" s="10" t="s">
        <v>1565</v>
      </c>
      <c r="I959" s="11" t="s">
        <v>1848</v>
      </c>
      <c r="J959" s="12" t="s">
        <v>1849</v>
      </c>
      <c r="K959" s="11" t="str">
        <f>CONCATENATE(Table3[[#This Row],[Type]]," "&amp;TEXT(Table3[[#This Row],[Diameter]],".0000")&amp;""," "&amp;Table3[[#This Row],[NumFlutes]]&amp;"FL")</f>
        <v>EM 1.0000 2FL</v>
      </c>
      <c r="M959" s="13">
        <v>1</v>
      </c>
      <c r="N959" s="13">
        <v>1</v>
      </c>
      <c r="R959" s="14">
        <f>IF(Table3[[#This Row],[ShoulderLenEnd]]="",0,90-(DEGREES(ATAN((Q959-P959)/((N959-O959)/2)))))</f>
        <v>0</v>
      </c>
      <c r="T959" s="6">
        <v>2</v>
      </c>
      <c r="U959" s="6">
        <v>6</v>
      </c>
      <c r="V959" s="6">
        <v>1.25</v>
      </c>
      <c r="AA959" s="13" t="str">
        <f t="shared" si="14"/>
        <v/>
      </c>
      <c r="AE959" s="6" t="s">
        <v>44</v>
      </c>
      <c r="AF959" s="6" t="s">
        <v>62</v>
      </c>
      <c r="AG959" s="6" t="s">
        <v>124</v>
      </c>
      <c r="AI959" s="6">
        <v>0</v>
      </c>
      <c r="AJ959" s="6">
        <v>1</v>
      </c>
      <c r="AK959" s="6">
        <v>0</v>
      </c>
      <c r="AL959" s="6">
        <v>0</v>
      </c>
      <c r="AM959" s="6">
        <v>1</v>
      </c>
      <c r="AN959" s="6">
        <v>1</v>
      </c>
      <c r="AO959" s="6">
        <v>0</v>
      </c>
      <c r="AP959" s="6">
        <v>1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0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959</v>
      </c>
      <c r="F960" s="22"/>
      <c r="H960" s="10" t="s">
        <v>1565</v>
      </c>
      <c r="I960" s="11" t="s">
        <v>1850</v>
      </c>
      <c r="J960" s="12" t="s">
        <v>1849</v>
      </c>
      <c r="K960" s="11" t="str">
        <f>CONCATENATE(Table3[[#This Row],[Type]]," "&amp;TEXT(Table3[[#This Row],[Diameter]],".0000")&amp;""," "&amp;Table3[[#This Row],[NumFlutes]]&amp;"FL")</f>
        <v>EM 1.0000 2FL</v>
      </c>
      <c r="M960" s="13">
        <v>1</v>
      </c>
      <c r="N960" s="13">
        <v>1</v>
      </c>
      <c r="R960" s="14">
        <f>IF(Table3[[#This Row],[ShoulderLenEnd]]="",0,90-(DEGREES(ATAN((Q960-P960)/((N960-O960)/2)))))</f>
        <v>0</v>
      </c>
      <c r="T960" s="6">
        <v>2</v>
      </c>
      <c r="U960" s="6">
        <v>6</v>
      </c>
      <c r="V960" s="6">
        <v>1.25</v>
      </c>
      <c r="AA960" s="13" t="str">
        <f t="shared" si="14"/>
        <v/>
      </c>
      <c r="AE960" s="6" t="s">
        <v>44</v>
      </c>
      <c r="AF960" s="6" t="s">
        <v>62</v>
      </c>
      <c r="AG960" s="6" t="s">
        <v>124</v>
      </c>
      <c r="AI960" s="6">
        <v>0</v>
      </c>
      <c r="AJ960" s="6">
        <v>1</v>
      </c>
      <c r="AK960" s="6">
        <v>0</v>
      </c>
      <c r="AL960" s="6">
        <v>0</v>
      </c>
      <c r="AM960" s="6">
        <v>1</v>
      </c>
      <c r="AN960" s="6">
        <v>1</v>
      </c>
      <c r="AO960" s="6">
        <v>0</v>
      </c>
      <c r="AP960" s="6">
        <v>1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0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960</v>
      </c>
      <c r="F961" s="22"/>
      <c r="H961" s="10" t="s">
        <v>1565</v>
      </c>
      <c r="I961" s="11" t="s">
        <v>1851</v>
      </c>
      <c r="J961" s="12" t="s">
        <v>1852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4</v>
      </c>
      <c r="V961" s="6">
        <v>1.25</v>
      </c>
      <c r="AA961" s="13" t="str">
        <f t="shared" si="14"/>
        <v/>
      </c>
      <c r="AE961" s="6" t="s">
        <v>44</v>
      </c>
      <c r="AF961" s="6" t="s">
        <v>1649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0</v>
      </c>
      <c r="AO961" s="6">
        <v>1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961</v>
      </c>
      <c r="F962" s="22"/>
      <c r="H962" s="10" t="s">
        <v>1565</v>
      </c>
      <c r="I962" s="11" t="s">
        <v>1853</v>
      </c>
      <c r="J962" s="12" t="s">
        <v>1854</v>
      </c>
      <c r="K962" s="11" t="str">
        <f>CONCATENATE(Table3[[#This Row],[Type]]," "&amp;TEXT(Table3[[#This Row],[Diameter]],".0000")&amp;""," "&amp;Table3[[#This Row],[NumFlutes]]&amp;"FL")</f>
        <v>EM 1.0000 3FL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3</v>
      </c>
      <c r="U962" s="6">
        <v>7</v>
      </c>
      <c r="V962" s="6">
        <v>4</v>
      </c>
      <c r="AA962" s="13" t="str">
        <f t="shared" ref="AA962:AA971" si="15">IF(Z962 &lt; 1, "", (M962/2)/TAN(RADIANS(Z962/2)))</f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0</v>
      </c>
      <c r="AN962" s="6">
        <v>0</v>
      </c>
      <c r="AO962" s="6">
        <v>1</v>
      </c>
      <c r="AP962" s="6">
        <v>0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962</v>
      </c>
      <c r="F963" s="22"/>
      <c r="G963" s="23"/>
      <c r="H963" s="10" t="s">
        <v>1565</v>
      </c>
      <c r="I963" s="11" t="s">
        <v>1855</v>
      </c>
      <c r="J963" s="12" t="s">
        <v>1856</v>
      </c>
      <c r="K963" s="11" t="str">
        <f>CONCATENATE(Table3[[#This Row],[Type]]," "&amp;TEXT(Table3[[#This Row],[Diameter]],".0000")&amp;""," "&amp;Table3[[#This Row],[NumFlutes]]&amp;"FL")</f>
        <v>EM .0500 4FL</v>
      </c>
      <c r="M963" s="13">
        <v>0.05</v>
      </c>
      <c r="N963" s="13">
        <v>1.5</v>
      </c>
      <c r="R963" s="14">
        <f>IF(Table3[[#This Row],[ShoulderLenEnd]]="",0,90-(DEGREES(ATAN((Q963-P963)/((N963-O963)/2)))))</f>
        <v>0</v>
      </c>
      <c r="T963" s="6">
        <v>4</v>
      </c>
      <c r="U963" s="6">
        <v>1.5</v>
      </c>
      <c r="V963" s="6">
        <v>0.15</v>
      </c>
      <c r="AA963" s="13" t="str">
        <f t="shared" si="15"/>
        <v/>
      </c>
      <c r="AE963" s="6" t="s">
        <v>44</v>
      </c>
      <c r="AF963" s="6" t="s">
        <v>73</v>
      </c>
      <c r="AG963" s="6" t="s">
        <v>66</v>
      </c>
      <c r="AI963" s="6">
        <v>0</v>
      </c>
      <c r="AJ963" s="6">
        <v>0</v>
      </c>
      <c r="AK963" s="6">
        <v>1</v>
      </c>
      <c r="AL963" s="6">
        <v>1</v>
      </c>
      <c r="AM963" s="6">
        <v>0</v>
      </c>
      <c r="AN963" s="6">
        <v>1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E964" s="6">
        <v>963</v>
      </c>
      <c r="F964" s="27"/>
      <c r="G964" s="28"/>
      <c r="H964" s="10" t="s">
        <v>1857</v>
      </c>
      <c r="K964" s="11" t="str">
        <f>CONCATENATE(Table3[[#This Row],[Type]]," "&amp;TEXT(Table3[[#This Row],[Diameter]],".0000")&amp;""," "&amp;Table3[[#This Row],[NumFlutes]]&amp;"FL")</f>
        <v>FA 10.0000 4FL</v>
      </c>
      <c r="M964" s="13">
        <v>10</v>
      </c>
      <c r="R964" s="14">
        <f>IF(Table3[[#This Row],[ShoulderLenEnd]]="",0,90-(DEGREES(ATAN((Q964-P964)/((N964-O964)/2)))))</f>
        <v>0</v>
      </c>
      <c r="T964" s="6">
        <v>4</v>
      </c>
      <c r="AA964" s="13" t="str">
        <f t="shared" si="15"/>
        <v/>
      </c>
      <c r="AE964" s="6" t="s">
        <v>118</v>
      </c>
      <c r="AF964" s="6" t="s">
        <v>119</v>
      </c>
      <c r="AI964" s="6">
        <v>0</v>
      </c>
      <c r="AJ964" s="6">
        <v>0</v>
      </c>
      <c r="AK964" s="6">
        <v>0</v>
      </c>
      <c r="AL964" s="6">
        <v>0</v>
      </c>
      <c r="AM964" s="6">
        <v>0</v>
      </c>
      <c r="AN964" s="6">
        <v>0</v>
      </c>
      <c r="AO964" s="6">
        <v>0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2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1858</v>
      </c>
      <c r="C965" s="6" t="s">
        <v>2278</v>
      </c>
      <c r="E965" s="6">
        <v>964</v>
      </c>
      <c r="G965" s="9" t="s">
        <v>74</v>
      </c>
      <c r="H965" s="10" t="s">
        <v>1858</v>
      </c>
      <c r="I965" s="11" t="s">
        <v>1859</v>
      </c>
      <c r="J965" s="19" t="s">
        <v>2411</v>
      </c>
      <c r="K965" s="11" t="str">
        <f>CONCATENATE(Table3[[#This Row],[Type]]," "&amp;TEXT(Table3[[#This Row],[Diameter]],".0000")&amp;""," "&amp;Table3[[#This Row],[NumFlutes]]&amp;"FL")</f>
        <v>FM 3.0000 6FL</v>
      </c>
      <c r="M965" s="13">
        <v>3</v>
      </c>
      <c r="N965" s="13">
        <v>2</v>
      </c>
      <c r="O965" s="6">
        <v>2</v>
      </c>
      <c r="P965" s="6">
        <v>0.94</v>
      </c>
      <c r="R965" s="14">
        <f>IF(Table3[[#This Row],[ShoulderLenEnd]]="",0,90-(DEGREES(ATAN((Q965-P965)/((N965-O965)/2)))))</f>
        <v>0</v>
      </c>
      <c r="S965" s="15">
        <v>1.75</v>
      </c>
      <c r="T965" s="6">
        <v>6</v>
      </c>
      <c r="U965" s="6">
        <v>1.9650000000000001</v>
      </c>
      <c r="V965" s="6">
        <v>0.433</v>
      </c>
      <c r="W965" s="26">
        <v>1.5699999999999999E-2</v>
      </c>
      <c r="Z965" s="6">
        <v>0</v>
      </c>
      <c r="AA965" s="13" t="str">
        <f t="shared" si="15"/>
        <v/>
      </c>
      <c r="AB965" s="6">
        <v>2.798</v>
      </c>
      <c r="AD965" s="6">
        <v>1.27</v>
      </c>
      <c r="AE965" s="6" t="s">
        <v>44</v>
      </c>
      <c r="AF965" s="6" t="s">
        <v>119</v>
      </c>
      <c r="AG965" s="6" t="s">
        <v>1860</v>
      </c>
      <c r="AI965" s="6">
        <v>0</v>
      </c>
      <c r="AJ965" s="6">
        <v>1</v>
      </c>
      <c r="AK965" s="6">
        <v>0</v>
      </c>
      <c r="AL965" s="6">
        <v>0</v>
      </c>
      <c r="AM965" s="6">
        <v>1</v>
      </c>
      <c r="AN965" s="6">
        <v>0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Row],[ShankDiameter]]&gt;0.5,0,IF(Table3[[#This Row],[Type]]="CD",0,1))</f>
        <v>0</v>
      </c>
      <c r="AW965" s="6">
        <v>0</v>
      </c>
      <c r="AX965" s="6">
        <v>0</v>
      </c>
      <c r="AY965" s="6">
        <v>0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2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0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B966" s="6" t="s">
        <v>1858</v>
      </c>
      <c r="C966" s="6" t="s">
        <v>2278</v>
      </c>
      <c r="E966" s="6">
        <v>965</v>
      </c>
      <c r="G966" s="9" t="s">
        <v>74</v>
      </c>
      <c r="H966" s="10" t="s">
        <v>1858</v>
      </c>
      <c r="I966" s="11" t="s">
        <v>1859</v>
      </c>
      <c r="J966" s="19" t="s">
        <v>2411</v>
      </c>
      <c r="K966" s="11" t="str">
        <f>CONCATENATE(Table3[[#This Row],[Type]]," "&amp;TEXT(Table3[[#This Row],[Diameter]],".0000")&amp;""," "&amp;Table3[[#This Row],[NumFlutes]]&amp;"FL")</f>
        <v>FM 2.0000 6FL</v>
      </c>
      <c r="M966" s="13">
        <v>2</v>
      </c>
      <c r="N966" s="13">
        <v>1.6930000000000001</v>
      </c>
      <c r="O966" s="6">
        <v>2</v>
      </c>
      <c r="P966" s="6">
        <v>0.94</v>
      </c>
      <c r="R966" s="14">
        <f>IF(Table3[[#This Row],[ShoulderLenEnd]]="",0,90-(DEGREES(ATAN((Q966-P966)/((N966-O966)/2)))))</f>
        <v>0</v>
      </c>
      <c r="S966" s="15">
        <v>1.75</v>
      </c>
      <c r="T966" s="6">
        <v>6</v>
      </c>
      <c r="U966" s="6">
        <v>1.9650000000000001</v>
      </c>
      <c r="V966" s="6">
        <v>0.433</v>
      </c>
      <c r="W966" s="26">
        <v>1.5699999999999999E-2</v>
      </c>
      <c r="Z966" s="6">
        <v>0</v>
      </c>
      <c r="AA966" s="13" t="str">
        <f t="shared" si="15"/>
        <v/>
      </c>
      <c r="AB966" s="6">
        <v>2.798</v>
      </c>
      <c r="AD966" s="6">
        <v>1.27</v>
      </c>
      <c r="AE966" s="6" t="s">
        <v>44</v>
      </c>
      <c r="AF966" s="6" t="s">
        <v>119</v>
      </c>
      <c r="AG966" s="6" t="s">
        <v>1860</v>
      </c>
      <c r="AI966" s="6">
        <v>0</v>
      </c>
      <c r="AJ966" s="6">
        <v>1</v>
      </c>
      <c r="AK966" s="6">
        <v>0</v>
      </c>
      <c r="AL966" s="6">
        <v>0</v>
      </c>
      <c r="AM966" s="6">
        <v>1</v>
      </c>
      <c r="AN966" s="6">
        <v>0</v>
      </c>
      <c r="AO966" s="6">
        <v>1</v>
      </c>
      <c r="AP966" s="6">
        <v>1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Row],[ShankDiameter]]&gt;0.5,0,IF(Table3[[#This Row],[Type]]="CD",0,1))</f>
        <v>0</v>
      </c>
      <c r="AW966" s="6">
        <v>0</v>
      </c>
      <c r="AX966" s="6">
        <v>0</v>
      </c>
      <c r="AY966" s="6">
        <v>0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2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2278</v>
      </c>
      <c r="E967" s="6">
        <v>966</v>
      </c>
      <c r="G967" s="9" t="s">
        <v>74</v>
      </c>
      <c r="H967" s="10" t="s">
        <v>1858</v>
      </c>
      <c r="I967" s="11" t="s">
        <v>1861</v>
      </c>
      <c r="J967" s="12" t="s">
        <v>2410</v>
      </c>
      <c r="K967" s="11" t="str">
        <f>CONCATENATE(Table3[[#This Row],[Type]]," "&amp;TEXT(Table3[[#This Row],[Diameter]],".0000")&amp;""," "&amp;Table3[[#This Row],[NumFlutes]]&amp;"FL")</f>
        <v>FM 1.5000 2FL</v>
      </c>
      <c r="M967" s="13">
        <v>1.5</v>
      </c>
      <c r="N967" s="13">
        <v>1</v>
      </c>
      <c r="O967" s="6">
        <v>0.97499999999999998</v>
      </c>
      <c r="P967" s="6">
        <v>0.47499999999999998</v>
      </c>
      <c r="R967" s="14">
        <f>IF(Table3[[#This Row],[ShoulderLenEnd]]="",0,90-(DEGREES(ATAN((Q967-P967)/((N967-O967)/2)))))</f>
        <v>0</v>
      </c>
      <c r="S967" s="15">
        <v>1.24</v>
      </c>
      <c r="T967" s="6">
        <v>2</v>
      </c>
      <c r="U967" s="6">
        <v>4.5</v>
      </c>
      <c r="V967" s="6">
        <v>0.375</v>
      </c>
      <c r="W967" s="6">
        <v>0.03</v>
      </c>
      <c r="Z967" s="6">
        <v>0</v>
      </c>
      <c r="AA967" s="13" t="str">
        <f t="shared" si="15"/>
        <v/>
      </c>
      <c r="AB967" s="6">
        <v>1.4</v>
      </c>
      <c r="AD967" s="6">
        <v>0.57499999999999996</v>
      </c>
      <c r="AE967" s="6" t="s">
        <v>44</v>
      </c>
      <c r="AF967" s="6" t="s">
        <v>119</v>
      </c>
      <c r="AG967" s="6" t="s">
        <v>1877</v>
      </c>
      <c r="AI967" s="6">
        <v>0</v>
      </c>
      <c r="AJ967" s="6">
        <v>1</v>
      </c>
      <c r="AK967" s="6">
        <v>1</v>
      </c>
      <c r="AL967" s="6">
        <v>1</v>
      </c>
      <c r="AM967" s="6">
        <v>0</v>
      </c>
      <c r="AN967" s="6">
        <v>1</v>
      </c>
      <c r="AO967" s="6">
        <v>1</v>
      </c>
      <c r="AP967" s="6">
        <v>1</v>
      </c>
      <c r="AQ967" s="21" t="s">
        <v>3286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2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2</v>
      </c>
      <c r="BG967" s="6">
        <v>0</v>
      </c>
      <c r="BH967" s="6">
        <v>0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E968" s="6">
        <v>967</v>
      </c>
      <c r="H968" s="10" t="s">
        <v>1858</v>
      </c>
      <c r="I968" s="11" t="s">
        <v>1862</v>
      </c>
      <c r="K968" s="11" t="str">
        <f>CONCATENATE(Table3[[#This Row],[Type]]," "&amp;TEXT(Table3[[#This Row],[Diameter]],".0000")&amp;""," "&amp;Table3[[#This Row],[NumFlutes]]&amp;"FL")</f>
        <v>FM .7500 FL</v>
      </c>
      <c r="M968" s="13">
        <v>0.75</v>
      </c>
      <c r="R968" s="14">
        <f>IF(Table3[[#This Row],[ShoulderLenEnd]]="",0,90-(DEGREES(ATAN((Q968-P968)/((N968-O968)/2)))))</f>
        <v>0</v>
      </c>
      <c r="AA968" s="13" t="str">
        <f t="shared" si="15"/>
        <v/>
      </c>
      <c r="AE968" s="6" t="s">
        <v>118</v>
      </c>
      <c r="AF968" s="6" t="s">
        <v>119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0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Row],[ShankDiameter]]&gt;0.5,0,2)</f>
        <v>2</v>
      </c>
      <c r="AW968" s="6">
        <v>0</v>
      </c>
      <c r="AX968" s="6">
        <v>0</v>
      </c>
      <c r="AY968" s="6">
        <v>2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0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E969" s="6">
        <v>968</v>
      </c>
      <c r="H969" s="10" t="s">
        <v>1858</v>
      </c>
      <c r="I969" s="11" t="s">
        <v>1863</v>
      </c>
      <c r="K969" s="11" t="str">
        <f>CONCATENATE(Table3[[#This Row],[Type]]," "&amp;TEXT(Table3[[#This Row],[Diameter]],".0000")&amp;""," "&amp;Table3[[#This Row],[NumFlutes]]&amp;"FL")</f>
        <v>FM .7500 FL</v>
      </c>
      <c r="M969" s="13">
        <v>0.75</v>
      </c>
      <c r="R969" s="14">
        <f>IF(Table3[[#This Row],[ShoulderLenEnd]]="",0,90-(DEGREES(ATAN((Q969-P969)/((N969-O969)/2)))))</f>
        <v>0</v>
      </c>
      <c r="AA969" s="13" t="str">
        <f t="shared" si="15"/>
        <v/>
      </c>
      <c r="AE969" s="6" t="s">
        <v>118</v>
      </c>
      <c r="AF969" s="6" t="s">
        <v>119</v>
      </c>
      <c r="AI969" s="6">
        <v>0</v>
      </c>
      <c r="AJ969" s="6">
        <v>1</v>
      </c>
      <c r="AK969" s="6">
        <v>1</v>
      </c>
      <c r="AL969" s="6">
        <v>1</v>
      </c>
      <c r="AM969" s="6">
        <v>1</v>
      </c>
      <c r="AN969" s="6">
        <v>1</v>
      </c>
      <c r="AO969" s="6">
        <v>0</v>
      </c>
      <c r="AP969" s="6">
        <v>1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Row],[ShankDiameter]]&gt;0.5,0,2)</f>
        <v>2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0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969</v>
      </c>
      <c r="H970" s="10" t="s">
        <v>1858</v>
      </c>
      <c r="I970" s="11" t="s">
        <v>1864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1</v>
      </c>
      <c r="AL970" s="6">
        <v>1</v>
      </c>
      <c r="AM970" s="6">
        <v>1</v>
      </c>
      <c r="AN970" s="6">
        <v>1</v>
      </c>
      <c r="AO970" s="6">
        <v>1</v>
      </c>
      <c r="AP970" s="6">
        <v>0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B971" s="6" t="s">
        <v>1858</v>
      </c>
      <c r="C971" s="6" t="s">
        <v>2278</v>
      </c>
      <c r="E971" s="6">
        <v>970</v>
      </c>
      <c r="G971" s="9" t="s">
        <v>74</v>
      </c>
      <c r="H971" s="10" t="s">
        <v>1858</v>
      </c>
      <c r="I971" s="11" t="s">
        <v>1865</v>
      </c>
      <c r="K971" s="11" t="str">
        <f>CONCATENATE(Table3[[#This Row],[Type]]," "&amp;TEXT(Table3[[#This Row],[Diameter]],".0000")&amp;""," "&amp;Table3[[#This Row],[NumFlutes]]&amp;"FL")</f>
        <v>FM 1.0000 4FL</v>
      </c>
      <c r="M971" s="13">
        <v>1</v>
      </c>
      <c r="N971" s="13">
        <v>1</v>
      </c>
      <c r="O971" s="6">
        <v>0.94499999999999995</v>
      </c>
      <c r="P971" s="6">
        <v>1.5449999999999999</v>
      </c>
      <c r="R971" s="14">
        <f>IF(Table3[[#This Row],[ShoulderLenEnd]]="",0,90-(DEGREES(ATAN((Q971-P971)/((N971-O971)/2)))))</f>
        <v>0</v>
      </c>
      <c r="S971" s="15">
        <v>1.65</v>
      </c>
      <c r="T971" s="6">
        <v>4</v>
      </c>
      <c r="U971" s="6">
        <v>3.85</v>
      </c>
      <c r="V971" s="6">
        <v>0.39300000000000002</v>
      </c>
      <c r="W971" s="6">
        <v>7.9000000000000008E-3</v>
      </c>
      <c r="Z971" s="6">
        <v>0</v>
      </c>
      <c r="AA971" s="13" t="str">
        <f t="shared" si="15"/>
        <v/>
      </c>
      <c r="AB971" s="6">
        <v>0.96299999999999997</v>
      </c>
      <c r="AD971" s="6">
        <v>1.575</v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0</v>
      </c>
      <c r="AL971" s="6">
        <v>1</v>
      </c>
      <c r="AM971" s="6">
        <v>0</v>
      </c>
      <c r="AN971" s="6">
        <v>1</v>
      </c>
      <c r="AO971" s="6">
        <v>1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0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2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B972" s="6" t="s">
        <v>1858</v>
      </c>
      <c r="C972" s="6" t="s">
        <v>2278</v>
      </c>
      <c r="E972" s="6">
        <v>971</v>
      </c>
      <c r="G972" s="9" t="s">
        <v>74</v>
      </c>
      <c r="H972" s="10" t="s">
        <v>1858</v>
      </c>
      <c r="I972" s="11" t="s">
        <v>1866</v>
      </c>
      <c r="K972" s="11" t="str">
        <f>CONCATENATE(Table3[[#This Row],[Type]]," "&amp;TEXT(Table3[[#This Row],[Diameter]],".0000")&amp;""," "&amp;Table3[[#This Row],[NumFlutes]]&amp;"FL")</f>
        <v>FM 1.0000 4FL</v>
      </c>
      <c r="M972" s="13">
        <v>1</v>
      </c>
      <c r="N972" s="13">
        <v>1</v>
      </c>
      <c r="O972" s="6">
        <v>0.9</v>
      </c>
      <c r="P972" s="6">
        <v>0.375</v>
      </c>
      <c r="R972" s="14">
        <v>0</v>
      </c>
      <c r="S972" s="15">
        <v>2.4500000000000002</v>
      </c>
      <c r="T972" s="14">
        <v>4</v>
      </c>
      <c r="U972" s="6">
        <v>4.75</v>
      </c>
      <c r="V972" s="6">
        <v>0.375</v>
      </c>
      <c r="W972" s="6">
        <v>7.8700000000000006E-2</v>
      </c>
      <c r="Z972" s="6">
        <v>0</v>
      </c>
      <c r="AB972" s="6">
        <v>1</v>
      </c>
      <c r="AC972" s="13"/>
      <c r="AD972" s="13">
        <v>0.375</v>
      </c>
      <c r="AE972" s="6" t="s">
        <v>44</v>
      </c>
      <c r="AF972" s="6" t="s">
        <v>119</v>
      </c>
      <c r="AI972" s="6">
        <v>0</v>
      </c>
      <c r="AJ972" s="6">
        <v>0</v>
      </c>
      <c r="AK972" s="6">
        <v>1</v>
      </c>
      <c r="AL972" s="6">
        <v>0</v>
      </c>
      <c r="AM972" s="6">
        <v>0</v>
      </c>
      <c r="AN972" s="6">
        <v>0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Row],[ShankDiameter]]&gt;0.5,0,IF(Table3[[#This Row],[Type]]="CD",0,1))</f>
        <v>0</v>
      </c>
      <c r="AW972" s="6">
        <v>0</v>
      </c>
      <c r="AX972" s="6">
        <v>0</v>
      </c>
      <c r="AY972" s="6">
        <v>0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2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E973" s="6">
        <v>972</v>
      </c>
      <c r="H973" s="10" t="s">
        <v>1858</v>
      </c>
      <c r="I973" s="11" t="s">
        <v>1867</v>
      </c>
      <c r="K973" s="11" t="str">
        <f>CONCATENATE(Table3[[#This Row],[Type]]," "&amp;TEXT(Table3[[#This Row],[Diameter]],".0000")&amp;""," "&amp;Table3[[#This Row],[NumFlutes]]&amp;"FL")</f>
        <v>FM .7500 FL</v>
      </c>
      <c r="M973" s="13">
        <v>0.75</v>
      </c>
      <c r="R973" s="14">
        <f>IF(Table3[[#This Row],[ShoulderLenEnd]]="",0,90-(DEGREES(ATAN((Q973-P973)/((N973-O973)/2)))))</f>
        <v>0</v>
      </c>
      <c r="AA973" s="13" t="str">
        <f>IF(Z973 &lt; 1, "", (M973/2)/TAN(RADIANS(Z973/2)))</f>
        <v/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1</v>
      </c>
      <c r="AL973" s="6">
        <v>1</v>
      </c>
      <c r="AM973" s="6">
        <v>1</v>
      </c>
      <c r="AN973" s="6">
        <v>1</v>
      </c>
      <c r="AO973" s="6">
        <v>1</v>
      </c>
      <c r="AP973" s="6">
        <v>0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2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0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v>1</v>
      </c>
      <c r="B974" s="6" t="s">
        <v>1858</v>
      </c>
      <c r="C974" s="6" t="s">
        <v>2278</v>
      </c>
      <c r="E974" s="6">
        <v>973</v>
      </c>
      <c r="G974" s="9" t="s">
        <v>74</v>
      </c>
      <c r="H974" s="10" t="s">
        <v>1858</v>
      </c>
      <c r="I974" s="11" t="s">
        <v>1868</v>
      </c>
      <c r="J974" s="12" t="s">
        <v>2409</v>
      </c>
      <c r="K974" s="11" t="str">
        <f>CONCATENATE(Table3[[#This Row],[Type]]," "&amp;TEXT(Table3[[#This Row],[Diameter]],".0000")&amp;""," "&amp;Table3[[#This Row],[NumFlutes]]&amp;"FL")</f>
        <v>FM 3.0000 6FL</v>
      </c>
      <c r="M974" s="13">
        <v>3</v>
      </c>
      <c r="N974" s="13">
        <v>2.25</v>
      </c>
      <c r="O974" s="6">
        <v>2.0099999999999998</v>
      </c>
      <c r="P974" s="6">
        <v>0.92500000000000004</v>
      </c>
      <c r="R974" s="14">
        <f>IF(Table3[[#This Row],[ShoulderLenEnd]]="",0,90-(DEGREES(ATAN((Q974-P974)/((N974-O974)/2)))))</f>
        <v>0</v>
      </c>
      <c r="S974" s="15">
        <v>1.9630000000000001</v>
      </c>
      <c r="T974" s="6">
        <v>6</v>
      </c>
      <c r="U974" s="6">
        <v>2</v>
      </c>
      <c r="V974" s="6">
        <v>0.1181</v>
      </c>
      <c r="W974" s="6">
        <v>1.5699999999999999E-2</v>
      </c>
      <c r="Z974" s="6">
        <v>0</v>
      </c>
      <c r="AA974" s="13" t="str">
        <f>IF(Z974 &lt; 1, "", (M974/2)/TAN(RADIANS(Z974/2)))</f>
        <v/>
      </c>
      <c r="AB974" s="6">
        <v>2.9350000000000001</v>
      </c>
      <c r="AD974" s="6">
        <v>1.2649999999999999</v>
      </c>
      <c r="AE974" s="6" t="s">
        <v>118</v>
      </c>
      <c r="AF974" s="6" t="s">
        <v>119</v>
      </c>
      <c r="AG974" s="6" t="s">
        <v>1860</v>
      </c>
      <c r="AI974" s="6">
        <v>0</v>
      </c>
      <c r="AJ974" s="6">
        <v>1</v>
      </c>
      <c r="AK974" s="6">
        <v>0</v>
      </c>
      <c r="AL974" s="6">
        <v>1</v>
      </c>
      <c r="AM974" s="6">
        <v>0</v>
      </c>
      <c r="AN974" s="6">
        <v>1</v>
      </c>
      <c r="AO974" s="6">
        <v>0</v>
      </c>
      <c r="AP974" s="6">
        <v>1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Row],[ShankDiameter]]&gt;0.5,0,2)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0</v>
      </c>
      <c r="BG974" s="6">
        <v>0</v>
      </c>
      <c r="BH974" s="6">
        <v>1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974</v>
      </c>
      <c r="H975" s="10" t="s">
        <v>1858</v>
      </c>
      <c r="I975" s="11" t="s">
        <v>1869</v>
      </c>
      <c r="K975" s="11" t="str">
        <f>CONCATENATE(Table3[[#This Row],[Type]]," "&amp;TEXT(Table3[[#This Row],[Diameter]],".0000")&amp;""," "&amp;Table3[[#This Row],[NumFlutes]]&amp;"FL")</f>
        <v>FM 2.5000 FL</v>
      </c>
      <c r="M975" s="13">
        <v>2.5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0</v>
      </c>
      <c r="AK975" s="6">
        <v>0</v>
      </c>
      <c r="AL975" s="6">
        <v>1</v>
      </c>
      <c r="AM975" s="6">
        <v>0</v>
      </c>
      <c r="AN975" s="6">
        <v>0</v>
      </c>
      <c r="AO975" s="6">
        <v>0</v>
      </c>
      <c r="AP975" s="6">
        <v>1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f>IF(Table3[[#This Row],[SoflexRule]]="",1,IF(Table3[[#This Row],[MinOHL]]="",1,IF(Table3[[#This Row],[Type]]="CT",1,IF(Table3[[#This Row],[I]]=1,0,1))))</f>
        <v>1</v>
      </c>
      <c r="B976" s="6" t="s">
        <v>1858</v>
      </c>
      <c r="C976" s="6" t="s">
        <v>2408</v>
      </c>
      <c r="E976" s="6">
        <v>975</v>
      </c>
      <c r="G976" s="9" t="s">
        <v>74</v>
      </c>
      <c r="H976" s="10" t="s">
        <v>1858</v>
      </c>
      <c r="I976" s="11" t="s">
        <v>1870</v>
      </c>
      <c r="K976" s="11" t="str">
        <f>CONCATENATE(Table3[[#This Row],[Type]]," "&amp;TEXT(Table3[[#This Row],[Diameter]],".0000")&amp;""," "&amp;Table3[[#This Row],[NumFlutes]]&amp;"FL")</f>
        <v>FM 3.0000 5FL</v>
      </c>
      <c r="M976" s="13">
        <v>3</v>
      </c>
      <c r="N976" s="13">
        <v>1.97</v>
      </c>
      <c r="O976" s="6">
        <v>1.97</v>
      </c>
      <c r="P976" s="6">
        <v>0.75</v>
      </c>
      <c r="R976" s="14">
        <v>0</v>
      </c>
      <c r="S976" s="15">
        <v>1.585</v>
      </c>
      <c r="T976" s="6">
        <v>5</v>
      </c>
      <c r="U976" s="6">
        <v>1.585</v>
      </c>
      <c r="V976" s="6">
        <v>0.35</v>
      </c>
      <c r="W976" s="6">
        <v>0</v>
      </c>
      <c r="Z976" s="6">
        <v>45</v>
      </c>
      <c r="AB976" s="13">
        <v>2.5</v>
      </c>
      <c r="AD976" s="6">
        <v>1.2</v>
      </c>
      <c r="AE976" s="6" t="s">
        <v>44</v>
      </c>
      <c r="AF976" s="6" t="s">
        <v>119</v>
      </c>
      <c r="AI976" s="6">
        <v>0</v>
      </c>
      <c r="AJ976" s="6">
        <v>0</v>
      </c>
      <c r="AK976" s="6">
        <v>1</v>
      </c>
      <c r="AL976" s="6">
        <v>0</v>
      </c>
      <c r="AM976" s="6">
        <v>0</v>
      </c>
      <c r="AN976" s="6">
        <v>0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Row],[ShankDiameter]]&gt;0.5,0,IF(Table3[[#This Row],[Type]]="CD",0,1))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2</v>
      </c>
      <c r="BH976" s="6">
        <v>0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976</v>
      </c>
      <c r="H977" s="10" t="s">
        <v>1858</v>
      </c>
      <c r="I977" s="11" t="s">
        <v>1871</v>
      </c>
      <c r="J977" s="12">
        <v>20225</v>
      </c>
      <c r="K977" s="11" t="str">
        <f>CONCATENATE(Table3[[#This Row],[Type]]," "&amp;TEXT(Table3[[#This Row],[Diameter]],".0000")&amp;""," "&amp;Table3[[#This Row],[NumFlutes]]&amp;"FL")</f>
        <v>FM 3.0000 FL</v>
      </c>
      <c r="M977" s="13">
        <v>3</v>
      </c>
      <c r="R977" s="14">
        <f>IF(Table3[[#This Row],[ShoulderLenEnd]]="",0,90-(DEGREES(ATAN((Q977-P977)/((N977-O977)/2)))))</f>
        <v>0</v>
      </c>
      <c r="AA977" s="13" t="str">
        <f t="shared" ref="AA977:AA1040" si="16">IF(Z977 &lt; 1, "", (M977/2)/TAN(RADIANS(Z977/2)))</f>
        <v/>
      </c>
      <c r="AE977" s="6" t="s">
        <v>118</v>
      </c>
      <c r="AF977" s="6" t="s">
        <v>119</v>
      </c>
      <c r="AG977" s="6" t="s">
        <v>1872</v>
      </c>
      <c r="AI977" s="6">
        <v>0</v>
      </c>
      <c r="AJ977" s="6">
        <v>0</v>
      </c>
      <c r="AK977" s="6">
        <v>0</v>
      </c>
      <c r="AL977" s="6">
        <v>0</v>
      </c>
      <c r="AM977" s="6">
        <v>0</v>
      </c>
      <c r="AN977" s="6">
        <v>0</v>
      </c>
      <c r="AO977" s="6">
        <v>0</v>
      </c>
      <c r="AP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E978" s="6">
        <v>977</v>
      </c>
      <c r="G978" s="9" t="s">
        <v>74</v>
      </c>
      <c r="H978" s="10" t="s">
        <v>1873</v>
      </c>
      <c r="I978" s="11" t="s">
        <v>1874</v>
      </c>
      <c r="J978" s="12" t="s">
        <v>1875</v>
      </c>
      <c r="K978" s="11" t="str">
        <f>CONCATENATE(Table3[[#This Row],[Type]]," "&amp;TEXT(Table3[[#This Row],[Diameter]],".0000")&amp;""," "&amp;Table3[[#This Row],[NumFlutes]]&amp;"FL")</f>
        <v>KC .2500 3FL</v>
      </c>
      <c r="M978" s="13">
        <v>0.25</v>
      </c>
      <c r="N978" s="13">
        <v>0.125</v>
      </c>
      <c r="O978" s="6">
        <v>0.125</v>
      </c>
      <c r="P978" s="6">
        <v>0.09</v>
      </c>
      <c r="R978" s="14">
        <f>IF(Table3[[#This Row],[ShoulderLenEnd]]="",0,90-(DEGREES(ATAN((Q978-P978)/((N978-O978)/2)))))</f>
        <v>0</v>
      </c>
      <c r="S978" s="15">
        <v>0.115</v>
      </c>
      <c r="T978" s="6">
        <v>3</v>
      </c>
      <c r="U978" s="6">
        <v>1.5</v>
      </c>
      <c r="V978" s="6">
        <v>5.0999999999999997E-2</v>
      </c>
      <c r="AA978" s="13" t="str">
        <f t="shared" si="16"/>
        <v/>
      </c>
      <c r="AE978" s="6" t="s">
        <v>44</v>
      </c>
      <c r="AF978" s="6" t="s">
        <v>62</v>
      </c>
      <c r="AG978" s="6" t="s">
        <v>1877</v>
      </c>
      <c r="AH978" s="6" t="s">
        <v>1878</v>
      </c>
      <c r="AI978" s="6">
        <v>0</v>
      </c>
      <c r="AJ978" s="6">
        <v>1</v>
      </c>
      <c r="AK978" s="6">
        <v>0</v>
      </c>
      <c r="AL978" s="6">
        <v>1</v>
      </c>
      <c r="AM978" s="6">
        <v>1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Row],[ShankDiameter]]&gt;0.5,0,2)</f>
        <v>2</v>
      </c>
      <c r="AW978" s="6">
        <v>0</v>
      </c>
      <c r="AX978" s="6">
        <v>0</v>
      </c>
      <c r="AY978" s="6">
        <v>2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0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978</v>
      </c>
      <c r="G979" s="9" t="s">
        <v>74</v>
      </c>
      <c r="H979" s="10" t="s">
        <v>1873</v>
      </c>
      <c r="I979" s="11" t="s">
        <v>1879</v>
      </c>
      <c r="J979" s="12">
        <v>22247</v>
      </c>
      <c r="K979" s="11" t="str">
        <f>CONCATENATE(Table3[[#This Row],[Type]]," "&amp;TEXT(Table3[[#This Row],[Diameter]],".0000")&amp;""," "&amp;Table3[[#This Row],[NumFlutes]]&amp;"FL")</f>
        <v>KC .1875 6FL</v>
      </c>
      <c r="M979" s="13">
        <v>0.1875</v>
      </c>
      <c r="N979" s="13">
        <v>0.1875</v>
      </c>
      <c r="O979" s="6">
        <v>9.1999999999999998E-2</v>
      </c>
      <c r="P979" s="6">
        <v>0.35499999999999998</v>
      </c>
      <c r="Q979" s="6">
        <v>0.4</v>
      </c>
      <c r="R979" s="14">
        <f>IF(Table3[[#This Row],[ShoulderLenEnd]]="",0,90-(DEGREES(ATAN((Q979-P979)/((N979-O979)/2)))))</f>
        <v>46.698299156336191</v>
      </c>
      <c r="S979" s="15">
        <v>0.42499999999999999</v>
      </c>
      <c r="T979" s="6">
        <v>6</v>
      </c>
      <c r="U979" s="6">
        <v>2</v>
      </c>
      <c r="V979" s="6">
        <v>4.6800000000000001E-2</v>
      </c>
      <c r="AA979" s="13" t="str">
        <f t="shared" si="16"/>
        <v/>
      </c>
      <c r="AE979" s="6" t="s">
        <v>44</v>
      </c>
      <c r="AF979" s="6" t="s">
        <v>62</v>
      </c>
      <c r="AG979" s="6" t="s">
        <v>66</v>
      </c>
      <c r="AH979" s="6" t="s">
        <v>1880</v>
      </c>
      <c r="AI979" s="6">
        <v>0</v>
      </c>
      <c r="AJ979" s="6">
        <v>1</v>
      </c>
      <c r="AK979" s="6">
        <v>1</v>
      </c>
      <c r="AL979" s="6">
        <v>0</v>
      </c>
      <c r="AM979" s="6">
        <v>0</v>
      </c>
      <c r="AN979" s="6">
        <v>1</v>
      </c>
      <c r="AO979" s="6">
        <v>0</v>
      </c>
      <c r="AP979" s="6">
        <v>1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v>1</v>
      </c>
      <c r="B980" s="6" t="s">
        <v>1873</v>
      </c>
      <c r="C980" s="6" t="s">
        <v>1873</v>
      </c>
      <c r="E980" s="6">
        <v>979</v>
      </c>
      <c r="G980" s="9" t="s">
        <v>74</v>
      </c>
      <c r="H980" s="10" t="s">
        <v>1873</v>
      </c>
      <c r="I980" s="11" t="s">
        <v>1881</v>
      </c>
      <c r="J980" s="12" t="s">
        <v>1882</v>
      </c>
      <c r="K980" s="11" t="str">
        <f>CONCATENATE(Table3[[#This Row],[Type]]," "&amp;TEXT(Table3[[#This Row],[Diameter]],".0000")&amp;""," "&amp;Table3[[#This Row],[NumFlutes]]&amp;"FL")</f>
        <v>KC .2500 6FL</v>
      </c>
      <c r="M980" s="13">
        <v>0.25</v>
      </c>
      <c r="N980" s="13">
        <v>0.25</v>
      </c>
      <c r="O980" s="6">
        <v>0.125</v>
      </c>
      <c r="P980" s="6">
        <v>0.94499999999999995</v>
      </c>
      <c r="Q980" s="6">
        <v>1</v>
      </c>
      <c r="R980" s="14">
        <f>IF(Table3[[#This Row],[ShoulderLenEnd]]="",0,90-(DEGREES(ATAN((Q980-P980)/((N980-O980)/2)))))</f>
        <v>48.65222278030631</v>
      </c>
      <c r="S980" s="15">
        <v>1.0249999999999999</v>
      </c>
      <c r="T980" s="6">
        <v>6</v>
      </c>
      <c r="U980" s="6">
        <v>2.5</v>
      </c>
      <c r="V980" s="6">
        <v>0.187</v>
      </c>
      <c r="AA980" s="13" t="str">
        <f t="shared" si="16"/>
        <v/>
      </c>
      <c r="AE980" s="6" t="s">
        <v>44</v>
      </c>
      <c r="AF980" s="6" t="s">
        <v>73</v>
      </c>
      <c r="AG980" s="6" t="s">
        <v>66</v>
      </c>
      <c r="AH980" s="6" t="s">
        <v>1883</v>
      </c>
      <c r="AI980" s="6">
        <v>0</v>
      </c>
      <c r="AJ980" s="6">
        <v>0</v>
      </c>
      <c r="AK980" s="6">
        <v>1</v>
      </c>
      <c r="AL980" s="6">
        <v>1</v>
      </c>
      <c r="AM980" s="6">
        <v>0</v>
      </c>
      <c r="AN980" s="6">
        <v>1</v>
      </c>
      <c r="AO980" s="6">
        <v>1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v>1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B981" s="6" t="s">
        <v>1873</v>
      </c>
      <c r="C981" s="6" t="s">
        <v>1873</v>
      </c>
      <c r="E981" s="6">
        <v>980</v>
      </c>
      <c r="F981" s="22"/>
      <c r="G981" s="9" t="s">
        <v>74</v>
      </c>
      <c r="H981" s="10" t="s">
        <v>1873</v>
      </c>
      <c r="I981" s="11" t="s">
        <v>1884</v>
      </c>
      <c r="J981" s="12">
        <v>972162</v>
      </c>
      <c r="K981" s="11" t="str">
        <f>CONCATENATE(Table3[[#This Row],[Type]]," "&amp;TEXT(Table3[[#This Row],[Diameter]],".0000")&amp;""," "&amp;Table3[[#This Row],[NumFlutes]]&amp;"FL")</f>
        <v>KC .2500 6FL</v>
      </c>
      <c r="M981" s="13">
        <v>0.25</v>
      </c>
      <c r="N981" s="13">
        <v>0.25</v>
      </c>
      <c r="O981" s="6">
        <v>0.125</v>
      </c>
      <c r="P981" s="6">
        <v>0.45</v>
      </c>
      <c r="Q981" s="6">
        <v>0.51500000000000001</v>
      </c>
      <c r="R981" s="14">
        <f>IF(Table3[[#This Row],[ShoulderLenEnd]]="",0,90-(DEGREES(ATAN((Q981-P981)/((N981-O981)/2)))))</f>
        <v>43.876697285924571</v>
      </c>
      <c r="S981" s="15">
        <v>0.54</v>
      </c>
      <c r="T981" s="6">
        <v>6</v>
      </c>
      <c r="U981" s="6">
        <v>2.5</v>
      </c>
      <c r="V981" s="6">
        <v>6.2E-2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1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v>2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f>IF(Table3[[#This Row],[SoflexRule]]="",1,IF(Table3[[#This Row],[MinOHL]]="",1,IF(Table3[[#This Row],[Type]]="CT",1,IF(Table3[[#This Row],[I]]=1,0,1))))</f>
        <v>1</v>
      </c>
      <c r="E982" s="6">
        <v>981</v>
      </c>
      <c r="G982" s="9" t="s">
        <v>74</v>
      </c>
      <c r="H982" s="10" t="s">
        <v>1873</v>
      </c>
      <c r="I982" s="11" t="s">
        <v>1885</v>
      </c>
      <c r="J982" s="12" t="s">
        <v>1886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0.122</v>
      </c>
      <c r="P982" s="6">
        <v>0.36</v>
      </c>
      <c r="Q982" s="6">
        <v>0.45500000000000002</v>
      </c>
      <c r="R982" s="14">
        <f>IF(Table3[[#This Row],[ShoulderLenEnd]]="",0,90-(DEGREES(ATAN((Q982-P982)/((N982-O982)/2)))))</f>
        <v>33.967526759102299</v>
      </c>
      <c r="S982" s="15">
        <v>0.47</v>
      </c>
      <c r="T982" s="6">
        <v>6</v>
      </c>
      <c r="U982" s="6">
        <v>2.5</v>
      </c>
      <c r="V982" s="6">
        <v>6.25E-2</v>
      </c>
      <c r="AA982" s="13" t="str">
        <f t="shared" si="16"/>
        <v/>
      </c>
      <c r="AE982" s="6" t="s">
        <v>44</v>
      </c>
      <c r="AF982" s="6" t="s">
        <v>62</v>
      </c>
      <c r="AG982" s="6" t="s">
        <v>1562</v>
      </c>
      <c r="AI982" s="6">
        <v>0</v>
      </c>
      <c r="AJ982" s="6">
        <v>1</v>
      </c>
      <c r="AK982" s="6">
        <v>0</v>
      </c>
      <c r="AL982" s="6">
        <v>1</v>
      </c>
      <c r="AM982" s="6">
        <v>0</v>
      </c>
      <c r="AN982" s="6">
        <v>1</v>
      </c>
      <c r="AO982" s="6">
        <v>0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f>IF(Table3[[#This Row],[ShankDiameter]]=0.225,2,IF(Table3[[#This Row],[ShankDiameter]]=0.25,2,IF(Table3[[#This Row],[ShankDiameter]]=0.2875,2,0)))</f>
        <v>2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E983" s="6">
        <v>982</v>
      </c>
      <c r="F983" s="22"/>
      <c r="G983" s="9" t="s">
        <v>74</v>
      </c>
      <c r="H983" s="10" t="s">
        <v>1873</v>
      </c>
      <c r="I983" s="11" t="s">
        <v>1887</v>
      </c>
      <c r="J983" s="12">
        <v>22430</v>
      </c>
      <c r="K983" s="11" t="str">
        <f>CONCATENATE(Table3[[#This Row],[Type]]," "&amp;TEXT(Table3[[#This Row],[Diameter]],".0000")&amp;""," "&amp;Table3[[#This Row],[NumFlutes]]&amp;"FL")</f>
        <v>KC .3125 6FL</v>
      </c>
      <c r="M983" s="13">
        <v>0.3125</v>
      </c>
      <c r="N983" s="13">
        <v>0.3125</v>
      </c>
      <c r="O983" s="6">
        <v>0.155</v>
      </c>
      <c r="P983" s="6">
        <v>0.55000000000000004</v>
      </c>
      <c r="Q983" s="6">
        <v>0.625</v>
      </c>
      <c r="R983" s="14">
        <f>IF(Table3[[#This Row],[ShoulderLenEnd]]="",0,90-(DEGREES(ATAN((Q983-P983)/((N983-O983)/2)))))</f>
        <v>46.397181027296391</v>
      </c>
      <c r="S983" s="15">
        <v>0.66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0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f>IF(Table3[[#This Row],[ShankDiameter]]=0.225,2,IF(Table3[[#This Row],[ShankDiameter]]=0.25,2,IF(Table3[[#This Row],[ShankDiameter]]=0.2875,2,0)))</f>
        <v>0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983</v>
      </c>
      <c r="F984" s="22"/>
      <c r="G984" s="9" t="s">
        <v>74</v>
      </c>
      <c r="H984" s="10" t="s">
        <v>1873</v>
      </c>
      <c r="I984" s="11" t="s">
        <v>1888</v>
      </c>
      <c r="J984" s="12">
        <v>915830</v>
      </c>
      <c r="K984" s="11" t="str">
        <f>CONCATENATE(Table3[[#This Row],[Type]]," "&amp;TEXT(Table3[[#This Row],[Diameter]],".0000")&amp;""," "&amp;Table3[[#This Row],[NumFlutes]]&amp;"FL")</f>
        <v>KC .3750 8FL</v>
      </c>
      <c r="M984" s="13">
        <v>0.375</v>
      </c>
      <c r="N984" s="13">
        <v>0.375</v>
      </c>
      <c r="O984" s="6">
        <v>0.1875</v>
      </c>
      <c r="P984" s="6">
        <v>0.64</v>
      </c>
      <c r="Q984" s="6">
        <v>0.73</v>
      </c>
      <c r="R984" s="14">
        <f>IF(Table3[[#This Row],[ShoulderLenEnd]]="",0,90-(DEGREES(ATAN((Q984-P984)/((N984-O984)/2)))))</f>
        <v>46.16913932790743</v>
      </c>
      <c r="S984" s="15">
        <v>0.755</v>
      </c>
      <c r="T984" s="6">
        <v>8</v>
      </c>
      <c r="U984" s="6">
        <v>2.5</v>
      </c>
      <c r="V984" s="6">
        <v>6.2E-2</v>
      </c>
      <c r="AA984" s="13" t="str">
        <f t="shared" si="16"/>
        <v/>
      </c>
      <c r="AE984" s="6" t="s">
        <v>44</v>
      </c>
      <c r="AF984" s="6" t="s">
        <v>62</v>
      </c>
      <c r="AG984" s="6" t="s">
        <v>66</v>
      </c>
      <c r="AH984" s="6" t="s">
        <v>1880</v>
      </c>
      <c r="AI984" s="6">
        <v>0</v>
      </c>
      <c r="AJ984" s="6">
        <v>1</v>
      </c>
      <c r="AK984" s="6">
        <v>1</v>
      </c>
      <c r="AL984" s="6">
        <v>0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0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984</v>
      </c>
      <c r="F985" s="8" t="s">
        <v>60</v>
      </c>
      <c r="H985" s="10" t="s">
        <v>1873</v>
      </c>
      <c r="I985" s="11" t="s">
        <v>1889</v>
      </c>
      <c r="J985" s="12" t="s">
        <v>1890</v>
      </c>
      <c r="K985" s="11" t="str">
        <f>CONCATENATE(Table3[[#This Row],[Type]]," "&amp;TEXT(Table3[[#This Row],[Diameter]],".0000")&amp;""," "&amp;Table3[[#This Row],[NumFlutes]]&amp;"FL")</f>
        <v>KC .5000 4FL</v>
      </c>
      <c r="M985" s="13">
        <v>0.5</v>
      </c>
      <c r="N985" s="13">
        <v>0.5</v>
      </c>
      <c r="O985" s="6">
        <v>0.25</v>
      </c>
      <c r="P985" s="6">
        <v>0.45</v>
      </c>
      <c r="Q985" s="6">
        <v>0.89</v>
      </c>
      <c r="R985" s="14">
        <f>IF(Table3[[#This Row],[ShoulderLenEnd]]="",0,90-(DEGREES(ATAN((Q985-P985)/((N985-O985)/2)))))</f>
        <v>15.85936626660569</v>
      </c>
      <c r="S985" s="15">
        <v>0.93</v>
      </c>
      <c r="T985" s="6">
        <v>4</v>
      </c>
      <c r="V985" s="6">
        <v>0.37319999999999998</v>
      </c>
      <c r="AA985" s="13" t="str">
        <f t="shared" si="16"/>
        <v/>
      </c>
      <c r="AE985" s="6" t="s">
        <v>44</v>
      </c>
      <c r="AF985" s="6" t="s">
        <v>62</v>
      </c>
      <c r="AG985" s="6" t="s">
        <v>124</v>
      </c>
      <c r="AI985" s="6">
        <v>0</v>
      </c>
      <c r="AJ985" s="6">
        <v>1</v>
      </c>
      <c r="AK985" s="6">
        <v>0</v>
      </c>
      <c r="AL985" s="6">
        <v>1</v>
      </c>
      <c r="AM985" s="6">
        <v>1</v>
      </c>
      <c r="AN985" s="6">
        <v>0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985</v>
      </c>
      <c r="F986" s="8" t="s">
        <v>60</v>
      </c>
      <c r="H986" s="10" t="s">
        <v>1873</v>
      </c>
      <c r="I986" s="11" t="s">
        <v>1891</v>
      </c>
      <c r="J986" s="12" t="s">
        <v>1892</v>
      </c>
      <c r="K986" s="11" t="str">
        <f>CONCATENATE(Table3[[#This Row],[Type]]," "&amp;TEXT(Table3[[#This Row],[Diameter]],".0000")&amp;""," "&amp;Table3[[#This Row],[NumFlutes]]&amp;"FL")</f>
        <v>KC .5000 6FL</v>
      </c>
      <c r="M986" s="13">
        <v>0.5</v>
      </c>
      <c r="N986" s="13">
        <v>0.5</v>
      </c>
      <c r="O986" s="6">
        <v>0.25</v>
      </c>
      <c r="P986" s="6">
        <v>0.89</v>
      </c>
      <c r="Q986" s="6">
        <v>1.02</v>
      </c>
      <c r="R986" s="14">
        <f>IF(Table3[[#This Row],[ShoulderLenEnd]]="",0,90-(DEGREES(ATAN((Q986-P986)/((N986-O986)/2)))))</f>
        <v>43.876697285924571</v>
      </c>
      <c r="S986" s="15">
        <v>1.07</v>
      </c>
      <c r="T986" s="6">
        <v>6</v>
      </c>
      <c r="U986" s="6">
        <v>3</v>
      </c>
      <c r="W986" s="6">
        <v>4.7E-2</v>
      </c>
      <c r="AA986" s="13" t="str">
        <f t="shared" si="16"/>
        <v/>
      </c>
      <c r="AE986" s="6" t="s">
        <v>44</v>
      </c>
      <c r="AF986" s="6" t="s">
        <v>73</v>
      </c>
      <c r="AG986" s="6" t="s">
        <v>66</v>
      </c>
      <c r="AH986" s="6" t="s">
        <v>1880</v>
      </c>
      <c r="AI986" s="6">
        <v>0</v>
      </c>
      <c r="AJ986" s="6">
        <v>0</v>
      </c>
      <c r="AK986" s="6">
        <v>1</v>
      </c>
      <c r="AL986" s="6">
        <v>1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986</v>
      </c>
      <c r="F987" s="8" t="s">
        <v>60</v>
      </c>
      <c r="H987" s="10" t="s">
        <v>1873</v>
      </c>
      <c r="I987" s="11" t="s">
        <v>1893</v>
      </c>
      <c r="J987" s="12">
        <v>44630</v>
      </c>
      <c r="K987" s="11" t="str">
        <f>CONCATENATE(Table3[[#This Row],[Type]]," "&amp;TEXT(Table3[[#This Row],[Diameter]],".0000")&amp;""," "&amp;Table3[[#This Row],[NumFlutes]]&amp;"FL")</f>
        <v>KC .5000 8FL</v>
      </c>
      <c r="M987" s="13">
        <v>0.5</v>
      </c>
      <c r="N987" s="13">
        <v>0.5</v>
      </c>
      <c r="O987" s="6">
        <v>0.25</v>
      </c>
      <c r="P987" s="6">
        <v>0.84</v>
      </c>
      <c r="Q987" s="6">
        <v>0.95</v>
      </c>
      <c r="R987" s="14">
        <f>IF(Table3[[#This Row],[ShoulderLenEnd]]="",0,90-(DEGREES(ATAN((Q987-P987)/((N987-O987)/2)))))</f>
        <v>48.652222780306332</v>
      </c>
      <c r="S987" s="15">
        <v>1.01</v>
      </c>
      <c r="T987" s="6">
        <v>8</v>
      </c>
      <c r="U987" s="6">
        <v>3</v>
      </c>
      <c r="W987" s="6">
        <v>0.01</v>
      </c>
      <c r="AA987" s="13" t="str">
        <f t="shared" si="16"/>
        <v/>
      </c>
      <c r="AE987" s="6" t="s">
        <v>44</v>
      </c>
      <c r="AF987" s="6" t="s">
        <v>62</v>
      </c>
      <c r="AG987" s="6" t="s">
        <v>66</v>
      </c>
      <c r="AH987" s="6" t="s">
        <v>1880</v>
      </c>
      <c r="AI987" s="6">
        <v>0</v>
      </c>
      <c r="AJ987" s="6">
        <v>1</v>
      </c>
      <c r="AK987" s="6">
        <v>1</v>
      </c>
      <c r="AL987" s="6">
        <v>0</v>
      </c>
      <c r="AM987" s="6">
        <v>0</v>
      </c>
      <c r="AN987" s="6">
        <v>1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987</v>
      </c>
      <c r="G988" s="9" t="s">
        <v>74</v>
      </c>
      <c r="H988" s="10" t="s">
        <v>1873</v>
      </c>
      <c r="I988" s="11" t="s">
        <v>1894</v>
      </c>
      <c r="J988" s="12">
        <v>22640</v>
      </c>
      <c r="K988" s="11" t="str">
        <f>CONCATENATE(Table3[[#This Row],[Type]]," "&amp;TEXT(Table3[[#This Row],[Diameter]],".0000")&amp;""," "&amp;Table3[[#This Row],[NumFlutes]]&amp;"FL")</f>
        <v>KC .5000 8FL</v>
      </c>
      <c r="M988" s="13">
        <v>0.5</v>
      </c>
      <c r="N988" s="13">
        <v>0.5</v>
      </c>
      <c r="O988" s="6">
        <v>0.25</v>
      </c>
      <c r="P988" s="6">
        <v>0.84</v>
      </c>
      <c r="Q988" s="6">
        <v>0.96499999999999997</v>
      </c>
      <c r="R988" s="14">
        <f>IF(Table3[[#This Row],[ShoulderLenEnd]]="",0,90-(DEGREES(ATAN((Q988-P988)/((N988-O988)/2)))))</f>
        <v>45</v>
      </c>
      <c r="S988" s="15">
        <v>0.99</v>
      </c>
      <c r="T988" s="6">
        <v>8</v>
      </c>
      <c r="U988" s="6">
        <v>3</v>
      </c>
      <c r="V988" s="6">
        <v>7.8100000000000003E-2</v>
      </c>
      <c r="AA988" s="13" t="str">
        <f t="shared" si="16"/>
        <v/>
      </c>
      <c r="AE988" s="6" t="s">
        <v>44</v>
      </c>
      <c r="AF988" s="6" t="s">
        <v>62</v>
      </c>
      <c r="AG988" s="6" t="s">
        <v>66</v>
      </c>
      <c r="AI988" s="6">
        <v>0</v>
      </c>
      <c r="AJ988" s="6">
        <v>1</v>
      </c>
      <c r="AK988" s="6">
        <v>1</v>
      </c>
      <c r="AL988" s="6">
        <v>0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B989" s="6" t="s">
        <v>1873</v>
      </c>
      <c r="C989" s="6" t="s">
        <v>1873</v>
      </c>
      <c r="E989" s="6">
        <v>988</v>
      </c>
      <c r="F989" s="22"/>
      <c r="G989" s="9" t="s">
        <v>74</v>
      </c>
      <c r="H989" s="10" t="s">
        <v>1873</v>
      </c>
      <c r="I989" s="11" t="s">
        <v>1895</v>
      </c>
      <c r="J989" s="12" t="s">
        <v>1896</v>
      </c>
      <c r="K989" s="11" t="str">
        <f>CONCATENATE(Table3[[#This Row],[Type]]," "&amp;TEXT(Table3[[#This Row],[Diameter]],".0000")&amp;""," "&amp;Table3[[#This Row],[NumFlutes]]&amp;"FL")</f>
        <v>KC 1.0000 12FL</v>
      </c>
      <c r="M989" s="13">
        <v>1</v>
      </c>
      <c r="N989" s="13">
        <v>0.5</v>
      </c>
      <c r="O989" s="6">
        <v>0.28100000000000003</v>
      </c>
      <c r="P989" s="6">
        <v>0.25</v>
      </c>
      <c r="Q989" s="6">
        <v>0.47499999999999998</v>
      </c>
      <c r="R989" s="14">
        <f>IF(Table3[[#This Row],[ShoulderLenEnd]]="",0,90-(DEGREES(ATAN((Q989-P989)/((N989-O989)/2)))))</f>
        <v>25.950642777037714</v>
      </c>
      <c r="S989" s="15">
        <v>0.5</v>
      </c>
      <c r="T989" s="6">
        <v>12</v>
      </c>
      <c r="U989" s="6">
        <v>2.0950000000000002</v>
      </c>
      <c r="V989" s="6">
        <v>7.8100000000000003E-2</v>
      </c>
      <c r="AA989" s="13" t="str">
        <f t="shared" si="16"/>
        <v/>
      </c>
      <c r="AE989" s="6" t="s">
        <v>49</v>
      </c>
      <c r="AF989" s="6" t="s">
        <v>62</v>
      </c>
      <c r="AG989" s="6" t="s">
        <v>1897</v>
      </c>
      <c r="AI989" s="6">
        <v>0</v>
      </c>
      <c r="AJ989" s="6">
        <v>1</v>
      </c>
      <c r="AK989" s="6">
        <v>0</v>
      </c>
      <c r="AL989" s="6">
        <v>1</v>
      </c>
      <c r="AM989" s="6">
        <v>1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989</v>
      </c>
      <c r="F990" s="22"/>
      <c r="H990" s="10" t="s">
        <v>1873</v>
      </c>
      <c r="I990" s="11" t="s">
        <v>1898</v>
      </c>
      <c r="J990" s="12">
        <v>70970</v>
      </c>
      <c r="K990" s="11" t="str">
        <f>CONCATENATE(Table3[[#This Row],[Type]]," "&amp;TEXT(Table3[[#This Row],[Diameter]],".0000")&amp;""," "&amp;Table3[[#This Row],[NumFlutes]]&amp;"FL")</f>
        <v>KC .6250 8FL</v>
      </c>
      <c r="M990" s="13">
        <v>0.625</v>
      </c>
      <c r="N990" s="13">
        <v>0.625</v>
      </c>
      <c r="R990" s="14">
        <f>IF(Table3[[#This Row],[ShoulderLenEnd]]="",0,90-(DEGREES(ATAN((Q990-P990)/((N990-O990)/2)))))</f>
        <v>0</v>
      </c>
      <c r="T990" s="6">
        <v>8</v>
      </c>
      <c r="U990" s="6">
        <v>3.5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H990" s="6" t="s">
        <v>1880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0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E991" s="6">
        <v>990</v>
      </c>
      <c r="H991" s="10" t="s">
        <v>1873</v>
      </c>
      <c r="I991" s="11" t="s">
        <v>1899</v>
      </c>
      <c r="J991" s="12" t="s">
        <v>1900</v>
      </c>
      <c r="K991" s="11" t="str">
        <f>CONCATENATE(Table3[[#This Row],[Type]]," "&amp;TEXT(Table3[[#This Row],[Diameter]],".0000")&amp;""," "&amp;Table3[[#This Row],[NumFlutes]]&amp;"FL")</f>
        <v>KC .7500 FL</v>
      </c>
      <c r="M991" s="13">
        <v>0.75</v>
      </c>
      <c r="R991" s="14">
        <f>IF(Table3[[#This Row],[ShoulderLenEnd]]="",0,90-(DEGREES(ATAN((Q991-P991)/((N991-O991)/2)))))</f>
        <v>0</v>
      </c>
      <c r="AA991" s="13" t="str">
        <f t="shared" si="16"/>
        <v/>
      </c>
      <c r="AE991" s="6" t="s">
        <v>118</v>
      </c>
      <c r="AF991" s="6" t="s">
        <v>119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0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991</v>
      </c>
      <c r="H992" s="10" t="s">
        <v>1873</v>
      </c>
      <c r="I992" s="11" t="s">
        <v>1901</v>
      </c>
      <c r="J992" s="12" t="s">
        <v>1902</v>
      </c>
      <c r="K992" s="11" t="str">
        <f>CONCATENATE(Table3[[#This Row],[Type]]," "&amp;TEXT(Table3[[#This Row],[Diameter]],".0000")&amp;""," "&amp;Table3[[#This Row],[NumFlutes]]&amp;"FL")</f>
        <v>KC .7500 FL</v>
      </c>
      <c r="M992" s="13">
        <v>0.75</v>
      </c>
      <c r="R992" s="14">
        <f>IF(Table3[[#This Row],[ShoulderLenEnd]]="",0,90-(DEGREES(ATAN((Q992-P992)/((N992-O992)/2)))))</f>
        <v>0</v>
      </c>
      <c r="AA992" s="13" t="str">
        <f t="shared" si="16"/>
        <v/>
      </c>
      <c r="AE992" s="6" t="s">
        <v>118</v>
      </c>
      <c r="AF992" s="6" t="s">
        <v>119</v>
      </c>
      <c r="AI992" s="6">
        <v>0</v>
      </c>
      <c r="AJ992" s="6">
        <v>1</v>
      </c>
      <c r="AK992" s="6">
        <v>0</v>
      </c>
      <c r="AL992" s="6">
        <v>1</v>
      </c>
      <c r="AM992" s="6">
        <v>0</v>
      </c>
      <c r="AN992" s="6">
        <v>1</v>
      </c>
      <c r="AO992" s="6">
        <v>1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2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992</v>
      </c>
      <c r="F993" s="24"/>
      <c r="G993" s="25"/>
      <c r="H993" s="10" t="s">
        <v>1873</v>
      </c>
      <c r="I993" s="11" t="s">
        <v>1903</v>
      </c>
      <c r="J993" s="12" t="s">
        <v>1904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44</v>
      </c>
      <c r="AF993" s="6" t="s">
        <v>119</v>
      </c>
      <c r="AG993" s="6" t="s">
        <v>1877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993</v>
      </c>
      <c r="F994" s="22"/>
      <c r="G994" s="23"/>
      <c r="H994" s="10" t="s">
        <v>1873</v>
      </c>
      <c r="I994" s="11" t="s">
        <v>1905</v>
      </c>
      <c r="J994" s="12" t="s">
        <v>1906</v>
      </c>
      <c r="K994" s="11" t="str">
        <f>CONCATENATE(Table3[[#This Row],[Type]]," "&amp;TEXT(Table3[[#This Row],[Diameter]],".0000")&amp;""," "&amp;Table3[[#This Row],[NumFlutes]]&amp;"FL")</f>
        <v>KC .0000 FL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G994" s="6" t="s">
        <v>1877</v>
      </c>
      <c r="AI994" s="6">
        <v>0</v>
      </c>
      <c r="AJ994" s="6">
        <v>1</v>
      </c>
      <c r="AK994" s="6">
        <v>0</v>
      </c>
      <c r="AL994" s="6">
        <v>1</v>
      </c>
      <c r="AM994" s="6">
        <v>1</v>
      </c>
      <c r="AN994" s="6">
        <v>0</v>
      </c>
      <c r="AO994" s="6">
        <v>0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994</v>
      </c>
      <c r="H995" s="10" t="s">
        <v>1907</v>
      </c>
      <c r="K995" s="11" t="str">
        <f>CONCATENATE(Table3[[#This Row],[Type]]," "&amp;TEXT(Table3[[#This Row],[Diameter]],".0000")&amp;""," "&amp;Table3[[#This Row],[NumFlutes]]&amp;"FL")</f>
        <v>LA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118</v>
      </c>
      <c r="AF995" s="6" t="s">
        <v>119</v>
      </c>
      <c r="AI995" s="6">
        <v>0</v>
      </c>
      <c r="AJ995" s="6">
        <v>0</v>
      </c>
      <c r="AK995" s="6">
        <v>0</v>
      </c>
      <c r="AL995" s="6">
        <v>0</v>
      </c>
      <c r="AM995" s="6">
        <v>0</v>
      </c>
      <c r="AN995" s="6">
        <v>0</v>
      </c>
      <c r="AO995" s="6">
        <v>0</v>
      </c>
      <c r="AP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995</v>
      </c>
      <c r="H996" s="10" t="s">
        <v>1907</v>
      </c>
      <c r="K996" s="11" t="str">
        <f>CONCATENATE(Table3[[#This Row],[Type]]," "&amp;TEXT(Table3[[#This Row],[Diameter]],".0000")&amp;""," "&amp;Table3[[#This Row],[NumFlutes]]&amp;"FL")</f>
        <v>LA .7500 FL</v>
      </c>
      <c r="M996" s="13">
        <v>0.75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I996" s="6">
        <v>0</v>
      </c>
      <c r="AJ996" s="6">
        <v>0</v>
      </c>
      <c r="AK996" s="6">
        <v>0</v>
      </c>
      <c r="AL996" s="6">
        <v>0</v>
      </c>
      <c r="AM996" s="6">
        <v>0</v>
      </c>
      <c r="AN996" s="6">
        <v>0</v>
      </c>
      <c r="AO996" s="6">
        <v>0</v>
      </c>
      <c r="AP996" s="6">
        <v>0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996</v>
      </c>
      <c r="G997" s="9" t="s">
        <v>74</v>
      </c>
      <c r="H997" s="10" t="s">
        <v>1908</v>
      </c>
      <c r="I997" s="11" t="s">
        <v>1909</v>
      </c>
      <c r="J997" s="12" t="s">
        <v>1910</v>
      </c>
      <c r="K997" s="11" t="str">
        <f>CONCATENATE(Table3[[#This Row],[Type]]," "&amp;TEXT(Table3[[#This Row],[Diameter]],".0000")&amp;""," "&amp;Table3[[#This Row],[NumFlutes]]&amp;"FL")</f>
        <v>LP .0781 2FL</v>
      </c>
      <c r="M997" s="13">
        <v>7.8100000000000003E-2</v>
      </c>
      <c r="N997" s="13">
        <v>0.125</v>
      </c>
      <c r="O997" s="6">
        <v>4.4999999999999998E-2</v>
      </c>
      <c r="P997" s="6">
        <v>0.2</v>
      </c>
      <c r="Q997" s="6">
        <v>0.33</v>
      </c>
      <c r="R997" s="14">
        <f>IF(Table3[[#This Row],[ShoulderLenEnd]]="",0,90-(DEGREES(ATAN((Q997-P997)/((N997-O997)/2)))))</f>
        <v>17.102728969052365</v>
      </c>
      <c r="S997" s="15">
        <v>0.35</v>
      </c>
      <c r="T997" s="6">
        <v>2</v>
      </c>
      <c r="U997" s="6">
        <v>1.5</v>
      </c>
      <c r="V997" s="6">
        <v>6.6600000000000006E-2</v>
      </c>
      <c r="AA997" s="13" t="str">
        <f t="shared" si="16"/>
        <v/>
      </c>
      <c r="AE997" s="6" t="s">
        <v>44</v>
      </c>
      <c r="AF997" s="6" t="s">
        <v>73</v>
      </c>
      <c r="AG997" s="6" t="s">
        <v>66</v>
      </c>
      <c r="AI997" s="6">
        <v>0</v>
      </c>
      <c r="AJ997" s="6">
        <v>0</v>
      </c>
      <c r="AK997" s="6">
        <v>1</v>
      </c>
      <c r="AL997" s="6">
        <v>1</v>
      </c>
      <c r="AM997" s="6">
        <v>0</v>
      </c>
      <c r="AN997" s="6">
        <v>1</v>
      </c>
      <c r="AO997" s="6">
        <v>0</v>
      </c>
      <c r="AP997" s="6">
        <v>1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997</v>
      </c>
      <c r="H998" s="10" t="s">
        <v>1908</v>
      </c>
      <c r="I998" s="11" t="s">
        <v>1911</v>
      </c>
      <c r="J998" s="12">
        <v>52878</v>
      </c>
      <c r="K998" s="11" t="str">
        <f>CONCATENATE(Table3[[#This Row],[Type]]," "&amp;TEXT(Table3[[#This Row],[Diameter]],".0000")&amp;""," "&amp;Table3[[#This Row],[NumFlutes]]&amp;"FL")</f>
        <v>LP .0781 2FL</v>
      </c>
      <c r="M998" s="13">
        <v>7.8100000000000003E-2</v>
      </c>
      <c r="N998" s="13">
        <v>0.125</v>
      </c>
      <c r="R998" s="14">
        <f>IF(Table3[[#This Row],[ShoulderLenEnd]]="",0,90-(DEGREES(ATAN((Q998-P998)/((N998-O998)/2)))))</f>
        <v>0</v>
      </c>
      <c r="T998" s="6">
        <v>2</v>
      </c>
      <c r="U998" s="6">
        <v>1.5</v>
      </c>
      <c r="V998" s="6">
        <v>6.6600000000000006E-2</v>
      </c>
      <c r="AA998" s="13" t="str">
        <f t="shared" si="16"/>
        <v/>
      </c>
      <c r="AE998" s="6" t="s">
        <v>44</v>
      </c>
      <c r="AF998" s="6" t="s">
        <v>62</v>
      </c>
      <c r="AG998" s="6" t="s">
        <v>66</v>
      </c>
      <c r="AI998" s="6">
        <v>0</v>
      </c>
      <c r="AJ998" s="6">
        <v>1</v>
      </c>
      <c r="AK998" s="6">
        <v>1</v>
      </c>
      <c r="AL998" s="6">
        <v>0</v>
      </c>
      <c r="AM998" s="6">
        <v>0</v>
      </c>
      <c r="AN998" s="6">
        <v>1</v>
      </c>
      <c r="AO998" s="6">
        <v>0</v>
      </c>
      <c r="AP998" s="6">
        <v>1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f>IF(Table3[[#This Row],[SoflexRule]]="",1,IF(Table3[[#This Row],[MinOHL]]="",1,IF(Table3[[#This Row],[Type]]="CT",1,IF(Table3[[#This Row],[I]]=1,0,1))))</f>
        <v>1</v>
      </c>
      <c r="E999" s="6">
        <v>998</v>
      </c>
      <c r="G999" s="9" t="s">
        <v>74</v>
      </c>
      <c r="H999" s="10" t="s">
        <v>1908</v>
      </c>
      <c r="I999" s="11" t="s">
        <v>1912</v>
      </c>
      <c r="J999" s="12">
        <v>974293</v>
      </c>
      <c r="K999" s="11" t="str">
        <f>CONCATENATE(Table3[[#This Row],[Type]]," "&amp;TEXT(Table3[[#This Row],[Diameter]],".0000")&amp;""," "&amp;Table3[[#This Row],[NumFlutes]]&amp;"FL")</f>
        <v>LP .0938 2FL</v>
      </c>
      <c r="M999" s="13">
        <v>9.3799999999999994E-2</v>
      </c>
      <c r="N999" s="13">
        <v>0.125</v>
      </c>
      <c r="O999" s="6">
        <v>5.2999999999999999E-2</v>
      </c>
      <c r="P999" s="6">
        <v>0.22500000000000001</v>
      </c>
      <c r="Q999" s="6">
        <v>0.36499999999999999</v>
      </c>
      <c r="R999" s="14">
        <f>IF(Table3[[#This Row],[ShoulderLenEnd]]="",0,90-(DEGREES(ATAN((Q999-P999)/((N999-O999)/2)))))</f>
        <v>14.420773127510998</v>
      </c>
      <c r="S999" s="15">
        <v>0.375</v>
      </c>
      <c r="T999" s="6">
        <v>2</v>
      </c>
      <c r="U999" s="6">
        <v>1.5</v>
      </c>
      <c r="V999" s="6">
        <v>7.9000000000000001E-2</v>
      </c>
      <c r="AA999" s="13" t="str">
        <f t="shared" si="16"/>
        <v/>
      </c>
      <c r="AE999" s="6" t="s">
        <v>44</v>
      </c>
      <c r="AF999" s="6" t="s">
        <v>62</v>
      </c>
      <c r="AG999" s="6" t="s">
        <v>66</v>
      </c>
      <c r="AI999" s="6">
        <v>0</v>
      </c>
      <c r="AJ999" s="6">
        <v>1</v>
      </c>
      <c r="AK999" s="6">
        <v>1</v>
      </c>
      <c r="AL999" s="6">
        <v>0</v>
      </c>
      <c r="AM999" s="6">
        <v>0</v>
      </c>
      <c r="AN999" s="6">
        <v>1</v>
      </c>
      <c r="AO999" s="6">
        <v>0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f>IF(Table3[[#This Row],[ShankDiameter]]&gt;0.5,0,2)</f>
        <v>2</v>
      </c>
      <c r="AW999" s="6">
        <v>0</v>
      </c>
      <c r="AX999" s="6">
        <v>0</v>
      </c>
      <c r="AY999" s="6">
        <v>2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f>IF(Table3[[#This Row],[SoflexRule]]="",1,IF(Table3[[#This Row],[MinOHL]]="",1,IF(Table3[[#This Row],[Type]]="CT",1,IF(Table3[[#This Row],[I]]=1,0,1))))</f>
        <v>1</v>
      </c>
      <c r="E1000" s="6">
        <v>999</v>
      </c>
      <c r="H1000" s="10" t="s">
        <v>1908</v>
      </c>
      <c r="I1000" s="11" t="s">
        <v>1913</v>
      </c>
      <c r="J1000" s="12">
        <v>52908</v>
      </c>
      <c r="K1000" s="11" t="str">
        <f>CONCATENATE(Table3[[#This Row],[Type]]," "&amp;TEXT(Table3[[#This Row],[Diameter]],".0000")&amp;""," "&amp;Table3[[#This Row],[NumFlutes]]&amp;"FL")</f>
        <v>LP .1250 4FL</v>
      </c>
      <c r="M1000" s="13">
        <v>0.125</v>
      </c>
      <c r="N1000" s="13">
        <v>0.125</v>
      </c>
      <c r="O1000" s="6">
        <v>7.1999999999999995E-2</v>
      </c>
      <c r="P1000" s="6">
        <v>0.37</v>
      </c>
      <c r="Q1000" s="6">
        <v>0.4</v>
      </c>
      <c r="R1000" s="14">
        <f>IF(Table3[[#This Row],[ShoulderLenEnd]]="",0,90-(DEGREES(ATAN((Q1000-P1000)/((N1000-O1000)/2)))))</f>
        <v>41.455233544405097</v>
      </c>
      <c r="S1000" s="15">
        <v>0.42499999999999999</v>
      </c>
      <c r="T1000" s="6">
        <v>4</v>
      </c>
      <c r="U1000" s="6">
        <v>1.5</v>
      </c>
      <c r="V1000" s="6">
        <v>0.107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0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f>IF(Table3[[#This Row],[ShankDiameter]]&gt;0.5,0,2)</f>
        <v>2</v>
      </c>
      <c r="AW1000" s="6">
        <v>0</v>
      </c>
      <c r="AX1000" s="6">
        <v>0</v>
      </c>
      <c r="AY1000" s="6">
        <v>2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f>IF(Table3[[#This Row],[SoflexRule]]="",1,IF(Table3[[#This Row],[MinOHL]]="",1,IF(Table3[[#This Row],[Type]]="CT",1,IF(Table3[[#This Row],[I]]=1,0,1))))</f>
        <v>1</v>
      </c>
      <c r="E1001" s="6">
        <v>1000</v>
      </c>
      <c r="H1001" s="10" t="s">
        <v>1914</v>
      </c>
      <c r="I1001" s="11" t="s">
        <v>1915</v>
      </c>
      <c r="J1001" s="12" t="s">
        <v>1916</v>
      </c>
      <c r="K1001" s="11" t="str">
        <f>CONCATENATE(Table3[[#This Row],[Type]]," "&amp;TEXT(Table3[[#This Row],[Diameter]],".0000")&amp;""," "&amp;Table3[[#This Row],[NumFlutes]]&amp;"FL")</f>
        <v>PR .0197 FL</v>
      </c>
      <c r="M1001" s="13">
        <v>1.9699999999999999E-2</v>
      </c>
      <c r="R1001" s="14">
        <f>IF(Table3[[#This Row],[ShoulderLenEnd]]="",0,90-(DEGREES(ATAN((Q1001-P1001)/((N1001-O1001)/2)))))</f>
        <v>0</v>
      </c>
      <c r="AA1001" s="13" t="str">
        <f t="shared" si="16"/>
        <v/>
      </c>
      <c r="AE1001" s="6" t="s">
        <v>118</v>
      </c>
      <c r="AF1001" s="6" t="s">
        <v>119</v>
      </c>
      <c r="AG1001" s="6" t="s">
        <v>1917</v>
      </c>
      <c r="AI1001" s="6">
        <v>0</v>
      </c>
      <c r="AJ1001" s="6">
        <v>0</v>
      </c>
      <c r="AK1001" s="6">
        <v>0</v>
      </c>
      <c r="AL1001" s="6">
        <v>0</v>
      </c>
      <c r="AM1001" s="6">
        <v>0</v>
      </c>
      <c r="AN1001" s="6">
        <v>0</v>
      </c>
      <c r="AO1001" s="6">
        <v>0</v>
      </c>
      <c r="AP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f>IF(Table3[[#This Row],[ShankDiameter]]&gt;0.5,0,2)</f>
        <v>2</v>
      </c>
      <c r="AW1001" s="6">
        <v>0</v>
      </c>
      <c r="AX1001" s="6">
        <v>0</v>
      </c>
      <c r="AY1001" s="6">
        <v>2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f>IF(Table3[[#This Row],[SoflexRule]]="",1,IF(Table3[[#This Row],[MinOHL]]="",1,IF(Table3[[#This Row],[Type]]="CT",1,IF(Table3[[#This Row],[I]]=1,0,1))))</f>
        <v>1</v>
      </c>
      <c r="E1002" s="6">
        <v>1001</v>
      </c>
      <c r="H1002" s="10" t="s">
        <v>1914</v>
      </c>
      <c r="I1002" s="11" t="s">
        <v>1918</v>
      </c>
      <c r="J1002" s="12" t="s">
        <v>1919</v>
      </c>
      <c r="K1002" s="11" t="str">
        <f>CONCATENATE(Table3[[#This Row],[Type]]," "&amp;TEXT(Table3[[#This Row],[Diameter]],".0000")&amp;""," "&amp;Table3[[#This Row],[NumFlutes]]&amp;"FL")</f>
        <v>PR .0394 FL</v>
      </c>
      <c r="M1002" s="13">
        <v>3.9399999999999998E-2</v>
      </c>
      <c r="R1002" s="14">
        <f>IF(Table3[[#This Row],[ShoulderLenEnd]]="",0,90-(DEGREES(ATAN((Q1002-P1002)/((N1002-O1002)/2)))))</f>
        <v>0</v>
      </c>
      <c r="AA1002" s="13" t="str">
        <f t="shared" si="16"/>
        <v/>
      </c>
      <c r="AE1002" s="6" t="s">
        <v>118</v>
      </c>
      <c r="AF1002" s="6" t="s">
        <v>119</v>
      </c>
      <c r="AG1002" s="6" t="s">
        <v>1917</v>
      </c>
      <c r="AI1002" s="6">
        <v>0</v>
      </c>
      <c r="AJ1002" s="6">
        <v>0</v>
      </c>
      <c r="AK1002" s="6">
        <v>0</v>
      </c>
      <c r="AL1002" s="6">
        <v>0</v>
      </c>
      <c r="AM1002" s="6">
        <v>0</v>
      </c>
      <c r="AN1002" s="6">
        <v>0</v>
      </c>
      <c r="AO1002" s="6">
        <v>0</v>
      </c>
      <c r="AP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f>IF(Table3[[#This Row],[ShankDiameter]]&gt;0.5,0,2)</f>
        <v>2</v>
      </c>
      <c r="AW1002" s="6">
        <v>0</v>
      </c>
      <c r="AX1002" s="6">
        <v>0</v>
      </c>
      <c r="AY1002" s="6">
        <v>2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1002</v>
      </c>
      <c r="H1003" s="10" t="s">
        <v>1914</v>
      </c>
      <c r="I1003" s="11" t="s">
        <v>1920</v>
      </c>
      <c r="J1003" s="12" t="s">
        <v>1921</v>
      </c>
      <c r="K1003" s="11" t="str">
        <f>CONCATENATE(Table3[[#This Row],[Type]]," "&amp;TEXT(Table3[[#This Row],[Diameter]],".0000")&amp;""," "&amp;Table3[[#This Row],[NumFlutes]]&amp;"FL")</f>
        <v>PR .0787 FL</v>
      </c>
      <c r="M1003" s="13">
        <v>7.8700000000000006E-2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B1004" s="6" t="s">
        <v>1922</v>
      </c>
      <c r="D1004" s="6" t="s">
        <v>1922</v>
      </c>
      <c r="E1004" s="6">
        <v>1003</v>
      </c>
      <c r="H1004" s="10" t="s">
        <v>1922</v>
      </c>
      <c r="I1004" s="11" t="s">
        <v>1923</v>
      </c>
      <c r="J1004" s="12" t="s">
        <v>1924</v>
      </c>
      <c r="K1004" s="11" t="str">
        <f>CONCATENATE(Table3[[#This Row],[Type]]," "&amp;TEXT(Table3[[#This Row],[Diameter]],".0000")&amp;""," "&amp;Table3[[#This Row],[NumFlutes]]&amp;"FL")</f>
        <v>RM .0217 4FL</v>
      </c>
      <c r="M1004" s="13">
        <v>2.1700000000000001E-2</v>
      </c>
      <c r="N1004" s="13">
        <v>2.1700000000000001E-2</v>
      </c>
      <c r="R1004" s="14">
        <f>IF(Table3[[#This Row],[ShoulderLenEnd]]="",0,90-(DEGREES(ATAN((Q1004-P1004)/((N1004-O1004)/2)))))</f>
        <v>0</v>
      </c>
      <c r="T1004" s="6">
        <v>4</v>
      </c>
      <c r="U1004" s="6">
        <v>1.5</v>
      </c>
      <c r="V1004" s="6">
        <v>0.25</v>
      </c>
      <c r="AA1004" s="13" t="str">
        <f t="shared" si="16"/>
        <v/>
      </c>
      <c r="AE1004" s="6" t="s">
        <v>44</v>
      </c>
      <c r="AF1004" s="6" t="s">
        <v>62</v>
      </c>
      <c r="AI1004" s="6">
        <v>0</v>
      </c>
      <c r="AJ1004" s="6">
        <v>1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1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B1005" s="6" t="s">
        <v>1922</v>
      </c>
      <c r="D1005" s="6" t="s">
        <v>1922</v>
      </c>
      <c r="E1005" s="6">
        <v>1004</v>
      </c>
      <c r="G1005" s="9" t="s">
        <v>74</v>
      </c>
      <c r="H1005" s="10" t="s">
        <v>1922</v>
      </c>
      <c r="I1005" s="11" t="s">
        <v>1925</v>
      </c>
      <c r="J1005" s="12">
        <v>27207200</v>
      </c>
      <c r="K1005" s="11" t="str">
        <f>CONCATENATE(Table3[[#This Row],[Type]]," "&amp;TEXT(Table3[[#This Row],[Diameter]],".0000")&amp;""," "&amp;Table3[[#This Row],[NumFlutes]]&amp;"FL")</f>
        <v>RM .0720 4FL</v>
      </c>
      <c r="M1005" s="13">
        <v>7.1999999999999995E-2</v>
      </c>
      <c r="N1005" s="13">
        <v>6.5000000000000002E-2</v>
      </c>
      <c r="O1005" s="6">
        <v>7.1999999999999995E-2</v>
      </c>
      <c r="P1005" s="6">
        <v>0.57999999999999996</v>
      </c>
      <c r="R1005" s="14">
        <f>IF(Table3[[#This Row],[ShoulderLenEnd]]="",0,90-(DEGREES(ATAN((Q1005-P1005)/((N1005-O1005)/2)))))</f>
        <v>0</v>
      </c>
      <c r="S1005" s="15">
        <v>0.85</v>
      </c>
      <c r="T1005" s="6">
        <v>4</v>
      </c>
      <c r="U1005" s="6">
        <v>1.5</v>
      </c>
      <c r="V1005" s="6">
        <v>0.57999999999999996</v>
      </c>
      <c r="AA1005" s="13" t="str">
        <f t="shared" si="16"/>
        <v/>
      </c>
      <c r="AB1005" s="6">
        <v>5.0000000000000001E-3</v>
      </c>
      <c r="AC1005" s="6">
        <v>0.05</v>
      </c>
      <c r="AE1005" s="6" t="s">
        <v>44</v>
      </c>
      <c r="AF1005" s="6" t="s">
        <v>62</v>
      </c>
      <c r="AG1005" s="6" t="s">
        <v>495</v>
      </c>
      <c r="AI1005" s="6">
        <v>0</v>
      </c>
      <c r="AJ1005" s="6">
        <v>1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1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1005</v>
      </c>
      <c r="H1006" s="10" t="s">
        <v>1922</v>
      </c>
      <c r="I1006" s="11" t="s">
        <v>1926</v>
      </c>
      <c r="J1006" s="12" t="s">
        <v>1927</v>
      </c>
      <c r="K1006" s="11" t="str">
        <f>CONCATENATE(Table3[[#This Row],[Type]]," "&amp;TEXT(Table3[[#This Row],[Diameter]],".0000")&amp;""," "&amp;Table3[[#This Row],[NumFlutes]]&amp;"FL")</f>
        <v>RM .0318 4FL</v>
      </c>
      <c r="M1006" s="13">
        <v>3.1800000000000002E-2</v>
      </c>
      <c r="N1006" s="13">
        <v>3.1800000000000002E-2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0.45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1006</v>
      </c>
      <c r="H1007" s="10" t="s">
        <v>1922</v>
      </c>
      <c r="I1007" s="11" t="s">
        <v>1928</v>
      </c>
      <c r="J1007" s="12" t="s">
        <v>1929</v>
      </c>
      <c r="K1007" s="11" t="str">
        <f>CONCATENATE(Table3[[#This Row],[Type]]," "&amp;TEXT(Table3[[#This Row],[Diameter]],".0000")&amp;""," "&amp;Table3[[#This Row],[NumFlutes]]&amp;"FL")</f>
        <v>RM .0402 4FL</v>
      </c>
      <c r="M1007" s="13">
        <v>4.02E-2</v>
      </c>
      <c r="N1007" s="13">
        <v>3.5999999999999997E-2</v>
      </c>
      <c r="R1007" s="14">
        <f>IF(Table3[[#This Row],[ShoulderLenEnd]]="",0,90-(DEGREES(ATAN((Q1007-P1007)/((N1007-O1007)/2)))))</f>
        <v>0</v>
      </c>
      <c r="T1007" s="6">
        <v>4</v>
      </c>
      <c r="U1007" s="6">
        <v>2.6</v>
      </c>
      <c r="V1007" s="6">
        <v>0.5</v>
      </c>
      <c r="AA1007" s="13" t="str">
        <f t="shared" si="16"/>
        <v/>
      </c>
      <c r="AE1007" s="6" t="s">
        <v>49</v>
      </c>
      <c r="AF1007" s="6" t="s">
        <v>62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1007</v>
      </c>
      <c r="H1008" s="10" t="s">
        <v>1922</v>
      </c>
      <c r="I1008" s="11" t="s">
        <v>1930</v>
      </c>
      <c r="J1008" s="12">
        <v>533.03700000000003</v>
      </c>
      <c r="K1008" s="11" t="str">
        <f>CONCATENATE(Table3[[#This Row],[Type]]," "&amp;TEXT(Table3[[#This Row],[Diameter]],".0000")&amp;""," "&amp;Table3[[#This Row],[NumFlutes]]&amp;"FL")</f>
        <v>RM .0370 4FL</v>
      </c>
      <c r="M1008" s="13">
        <v>3.6999999999999998E-2</v>
      </c>
      <c r="N1008" s="13">
        <v>3.6999999999999998E-2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1.6</v>
      </c>
      <c r="V1008" s="6">
        <v>0.55000000000000004</v>
      </c>
      <c r="AA1008" s="13" t="str">
        <f t="shared" si="16"/>
        <v/>
      </c>
      <c r="AE1008" s="6" t="s">
        <v>49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1008</v>
      </c>
      <c r="H1009" s="10" t="s">
        <v>1922</v>
      </c>
      <c r="I1009" s="11" t="s">
        <v>1931</v>
      </c>
      <c r="J1009" s="12">
        <v>27203740</v>
      </c>
      <c r="K1009" s="11" t="str">
        <f>CONCATENATE(Table3[[#This Row],[Type]]," "&amp;TEXT(Table3[[#This Row],[Diameter]],".0000")&amp;""," "&amp;Table3[[#This Row],[NumFlutes]]&amp;"FL")</f>
        <v>RM .0374 4FL</v>
      </c>
      <c r="M1009" s="13">
        <v>3.7400000000000003E-2</v>
      </c>
      <c r="N1009" s="13">
        <v>3.7400000000000003E-2</v>
      </c>
      <c r="R1009" s="14">
        <f>IF(Table3[[#This Row],[ShoulderLenEnd]]="",0,90-(DEGREES(ATAN((Q1009-P1009)/((N1009-O1009)/2)))))</f>
        <v>0</v>
      </c>
      <c r="T1009" s="6">
        <v>4</v>
      </c>
      <c r="U1009" s="6">
        <v>1.6</v>
      </c>
      <c r="V1009" s="6">
        <v>0.45</v>
      </c>
      <c r="AA1009" s="13" t="str">
        <f t="shared" si="16"/>
        <v/>
      </c>
      <c r="AE1009" s="6" t="s">
        <v>44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1009</v>
      </c>
      <c r="G1010" s="9" t="s">
        <v>74</v>
      </c>
      <c r="H1010" s="10" t="s">
        <v>1922</v>
      </c>
      <c r="I1010" s="11" t="s">
        <v>1932</v>
      </c>
      <c r="J1010" s="12" t="s">
        <v>1933</v>
      </c>
      <c r="K1010" s="11" t="str">
        <f>CONCATENATE(Table3[[#This Row],[Type]]," "&amp;TEXT(Table3[[#This Row],[Diameter]],".0000")&amp;""," "&amp;Table3[[#This Row],[NumFlutes]]&amp;"FL")</f>
        <v>RM .0380 3FL</v>
      </c>
      <c r="M1010" s="13">
        <v>3.7999999999999999E-2</v>
      </c>
      <c r="N1010" s="13">
        <v>3.7999999999999999E-2</v>
      </c>
      <c r="O1010" s="6">
        <v>3.7999999999999999E-2</v>
      </c>
      <c r="P1010" s="6">
        <v>0.65</v>
      </c>
      <c r="R1010" s="14">
        <f>IF(Table3[[#This Row],[ShoulderLenEnd]]="",0,90-(DEGREES(ATAN((Q1010-P1010)/((N1010-O1010)/2)))))</f>
        <v>0</v>
      </c>
      <c r="S1010" s="15">
        <v>0.67500000000000004</v>
      </c>
      <c r="T1010" s="6">
        <v>3</v>
      </c>
      <c r="U1010" s="6">
        <v>1.5</v>
      </c>
      <c r="V1010" s="6">
        <v>0.5</v>
      </c>
      <c r="AA1010" s="13" t="str">
        <f t="shared" si="16"/>
        <v/>
      </c>
      <c r="AB1010" s="6">
        <v>0.02</v>
      </c>
      <c r="AC1010" s="6">
        <v>1.2999999999999999E-2</v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1010</v>
      </c>
      <c r="H1011" s="10" t="s">
        <v>1922</v>
      </c>
      <c r="I1011" s="11" t="s">
        <v>1934</v>
      </c>
      <c r="J1011" s="12">
        <v>27203800</v>
      </c>
      <c r="K1011" s="11" t="str">
        <f>CONCATENATE(Table3[[#This Row],[Type]]," "&amp;TEXT(Table3[[#This Row],[Diameter]],".0000")&amp;""," "&amp;Table3[[#This Row],[NumFlutes]]&amp;"FL")</f>
        <v>RM .0380 4FL</v>
      </c>
      <c r="M1011" s="13">
        <v>3.7999999999999999E-2</v>
      </c>
      <c r="N1011" s="13">
        <v>3.7999999999999999E-2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1.5</v>
      </c>
      <c r="V1011" s="6">
        <v>0.4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1011</v>
      </c>
      <c r="H1012" s="10" t="s">
        <v>1922</v>
      </c>
      <c r="I1012" s="11" t="s">
        <v>1935</v>
      </c>
      <c r="J1012" s="12" t="s">
        <v>1936</v>
      </c>
      <c r="K1012" s="11" t="str">
        <f>CONCATENATE(Table3[[#This Row],[Type]]," "&amp;TEXT(Table3[[#This Row],[Diameter]],".0000")&amp;""," "&amp;Table3[[#This Row],[NumFlutes]]&amp;"FL")</f>
        <v>RM .0390 3FL</v>
      </c>
      <c r="M1012" s="13">
        <v>3.9E-2</v>
      </c>
      <c r="N1012" s="13">
        <v>3.9E-2</v>
      </c>
      <c r="R1012" s="14">
        <f>IF(Table3[[#This Row],[ShoulderLenEnd]]="",0,90-(DEGREES(ATAN((Q1012-P1012)/((N1012-O1012)/2)))))</f>
        <v>0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E1012" s="6" t="s">
        <v>49</v>
      </c>
      <c r="AF1012" s="6" t="s">
        <v>62</v>
      </c>
      <c r="AG1012" s="6" t="s">
        <v>437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1012</v>
      </c>
      <c r="H1013" s="10" t="s">
        <v>1922</v>
      </c>
      <c r="I1013" s="11" t="s">
        <v>1937</v>
      </c>
      <c r="J1013" s="12" t="s">
        <v>1933</v>
      </c>
      <c r="K1013" s="11" t="str">
        <f>CONCATENATE(Table3[[#This Row],[Type]]," "&amp;TEXT(Table3[[#This Row],[Diameter]],".0000")&amp;""," "&amp;Table3[[#This Row],[NumFlutes]]&amp;"FL")</f>
        <v>RM .0397 4FL</v>
      </c>
      <c r="M1013" s="13">
        <v>3.9699999999999999E-2</v>
      </c>
      <c r="N1013" s="13">
        <v>3.9E-2</v>
      </c>
      <c r="R1013" s="14">
        <f>IF(Table3[[#This Row],[ShoulderLenEnd]]="",0,90-(DEGREES(ATAN((Q1013-P1013)/((N1013-O1013)/2)))))</f>
        <v>0</v>
      </c>
      <c r="T1013" s="6">
        <v>4</v>
      </c>
      <c r="U1013" s="6">
        <v>2.5</v>
      </c>
      <c r="V1013" s="6">
        <v>0.5</v>
      </c>
      <c r="AA1013" s="13" t="str">
        <f t="shared" si="16"/>
        <v/>
      </c>
      <c r="AE1013" s="6" t="s">
        <v>49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1013</v>
      </c>
      <c r="H1014" s="10" t="s">
        <v>1922</v>
      </c>
      <c r="I1014" s="11" t="s">
        <v>1938</v>
      </c>
      <c r="J1014" s="12" t="s">
        <v>1933</v>
      </c>
      <c r="K1014" s="11" t="str">
        <f>CONCATENATE(Table3[[#This Row],[Type]]," "&amp;TEXT(Table3[[#This Row],[Diameter]],".0000")&amp;""," "&amp;Table3[[#This Row],[NumFlutes]]&amp;"FL")</f>
        <v>RM .0398 4FL</v>
      </c>
      <c r="M1014" s="13">
        <v>3.9800000000000002E-2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4</v>
      </c>
      <c r="U1014" s="6">
        <v>2.5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1014</v>
      </c>
      <c r="H1015" s="10" t="s">
        <v>1922</v>
      </c>
      <c r="I1015" s="11" t="s">
        <v>1939</v>
      </c>
      <c r="J1015" s="12" t="s">
        <v>1940</v>
      </c>
      <c r="K1015" s="11" t="str">
        <f>CONCATENATE(Table3[[#This Row],[Type]]," "&amp;TEXT(Table3[[#This Row],[Diameter]],".0000")&amp;""," "&amp;Table3[[#This Row],[NumFlutes]]&amp;"FL")</f>
        <v>RM .0400 4FL</v>
      </c>
      <c r="M1015" s="13">
        <v>0.04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0.6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1015</v>
      </c>
      <c r="H1016" s="10" t="s">
        <v>1922</v>
      </c>
      <c r="I1016" s="11" t="s">
        <v>1941</v>
      </c>
      <c r="J1016" s="12" t="s">
        <v>1929</v>
      </c>
      <c r="K1016" s="11" t="str">
        <f>CONCATENATE(Table3[[#This Row],[Type]]," "&amp;TEXT(Table3[[#This Row],[Diameter]],".0000")&amp;""," "&amp;Table3[[#This Row],[NumFlutes]]&amp;"FL")</f>
        <v>RM .0391 3FL</v>
      </c>
      <c r="M1016" s="13">
        <v>3.9100000000000003E-2</v>
      </c>
      <c r="N1016" s="13">
        <v>3.9100000000000003E-2</v>
      </c>
      <c r="R1016" s="14">
        <f>IF(Table3[[#This Row],[ShoulderLenEnd]]="",0,90-(DEGREES(ATAN((Q1016-P1016)/((N1016-O1016)/2)))))</f>
        <v>0</v>
      </c>
      <c r="T1016" s="6">
        <v>3</v>
      </c>
      <c r="U1016" s="6">
        <v>1.5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1016</v>
      </c>
      <c r="H1017" s="10" t="s">
        <v>1922</v>
      </c>
      <c r="I1017" s="11" t="s">
        <v>1942</v>
      </c>
      <c r="J1017" s="12" t="s">
        <v>1943</v>
      </c>
      <c r="K1017" s="11" t="str">
        <f>CONCATENATE(Table3[[#This Row],[Type]]," "&amp;TEXT(Table3[[#This Row],[Diameter]],".0000")&amp;""," "&amp;Table3[[#This Row],[NumFlutes]]&amp;"FL")</f>
        <v>RM .0394 4FL</v>
      </c>
      <c r="M1017" s="13">
        <v>3.9399999999999998E-2</v>
      </c>
      <c r="N1017" s="13">
        <v>3.9399999999999998E-2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0.5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1017</v>
      </c>
      <c r="H1018" s="10" t="s">
        <v>1922</v>
      </c>
      <c r="I1018" s="11" t="s">
        <v>1944</v>
      </c>
      <c r="J1018" s="12" t="s">
        <v>1945</v>
      </c>
      <c r="K1018" s="11" t="str">
        <f>CONCATENATE(Table3[[#This Row],[Type]]," "&amp;TEXT(Table3[[#This Row],[Diameter]],".0000")&amp;""," "&amp;Table3[[#This Row],[NumFlutes]]&amp;"FL")</f>
        <v>RM .0465 4FL</v>
      </c>
      <c r="M1018" s="13">
        <v>4.65E-2</v>
      </c>
      <c r="N1018" s="13">
        <v>4.4999999999999998E-2</v>
      </c>
      <c r="R1018" s="14">
        <f>IF(Table3[[#This Row],[ShoulderLenEnd]]="",0,90-(DEGREES(ATAN((Q1018-P1018)/((N1018-O1018)/2)))))</f>
        <v>0</v>
      </c>
      <c r="T1018" s="6">
        <v>4</v>
      </c>
      <c r="U1018" s="6">
        <v>2.5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1018</v>
      </c>
      <c r="H1019" s="10" t="s">
        <v>1922</v>
      </c>
      <c r="I1019" s="11" t="s">
        <v>1946</v>
      </c>
      <c r="J1019" s="12" t="s">
        <v>1947</v>
      </c>
      <c r="K1019" s="11" t="str">
        <f>CONCATENATE(Table3[[#This Row],[Type]]," "&amp;TEXT(Table3[[#This Row],[Diameter]],".0000")&amp;""," "&amp;Table3[[#This Row],[NumFlutes]]&amp;"FL")</f>
        <v>RM .0480 4FL</v>
      </c>
      <c r="M1019" s="13">
        <v>4.8000000000000001E-2</v>
      </c>
      <c r="N1019" s="13">
        <v>4.5999999999999999E-2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0.55000000000000004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1019</v>
      </c>
      <c r="H1020" s="10" t="s">
        <v>1922</v>
      </c>
      <c r="I1020" s="11" t="s">
        <v>1948</v>
      </c>
      <c r="J1020" s="12" t="s">
        <v>1949</v>
      </c>
      <c r="K1020" s="11" t="str">
        <f>CONCATENATE(Table3[[#This Row],[Type]]," "&amp;TEXT(Table3[[#This Row],[Diameter]],".0000")&amp;""," "&amp;Table3[[#This Row],[NumFlutes]]&amp;"FL")</f>
        <v>RM .0398 4FL</v>
      </c>
      <c r="M1020" s="13">
        <v>3.9800000000000002E-2</v>
      </c>
      <c r="N1020" s="13">
        <v>4.7E-2</v>
      </c>
      <c r="R1020" s="14">
        <f>IF(Table3[[#This Row],[ShoulderLenEnd]]="",0,90-(DEGREES(ATAN((Q1020-P1020)/((N1020-O1020)/2)))))</f>
        <v>0</v>
      </c>
      <c r="T1020" s="6">
        <v>4</v>
      </c>
      <c r="U1020" s="6">
        <v>1.5</v>
      </c>
      <c r="V1020" s="6">
        <v>0.375</v>
      </c>
      <c r="AA1020" s="13" t="str">
        <f t="shared" si="16"/>
        <v/>
      </c>
      <c r="AE1020" s="6" t="s">
        <v>44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1020</v>
      </c>
      <c r="G1021" s="9" t="s">
        <v>74</v>
      </c>
      <c r="H1021" s="10" t="s">
        <v>1922</v>
      </c>
      <c r="I1021" s="11" t="s">
        <v>1950</v>
      </c>
      <c r="J1021" s="12" t="s">
        <v>1951</v>
      </c>
      <c r="K1021" s="11" t="str">
        <f>CONCATENATE(Table3[[#This Row],[Type]]," "&amp;TEXT(Table3[[#This Row],[Diameter]],".0000")&amp;""," "&amp;Table3[[#This Row],[NumFlutes]]&amp;"FL")</f>
        <v>RM .0368 4FL</v>
      </c>
      <c r="M1021" s="13">
        <v>3.6799999999999999E-2</v>
      </c>
      <c r="N1021" s="13">
        <v>4.7E-2</v>
      </c>
      <c r="O1021" s="6">
        <v>3.4000000000000002E-2</v>
      </c>
      <c r="P1021" s="6">
        <v>0.755</v>
      </c>
      <c r="R1021" s="14">
        <f>IF(Table3[[#This Row],[ShoulderLenEnd]]="",0,90-(DEGREES(ATAN((Q1021-P1021)/((N1021-O1021)/2)))))</f>
        <v>0</v>
      </c>
      <c r="S1021" s="15">
        <v>0.78</v>
      </c>
      <c r="T1021" s="6">
        <v>4</v>
      </c>
      <c r="U1021" s="6">
        <v>1.5</v>
      </c>
      <c r="V1021" s="6">
        <v>0.75</v>
      </c>
      <c r="AA1021" s="13" t="str">
        <f t="shared" si="16"/>
        <v/>
      </c>
      <c r="AB1021" s="6">
        <v>0.02</v>
      </c>
      <c r="AC1021" s="6">
        <v>1.7000000000000001E-2</v>
      </c>
      <c r="AE1021" s="6" t="s">
        <v>44</v>
      </c>
      <c r="AF1021" s="6" t="s">
        <v>62</v>
      </c>
      <c r="AG1021" s="6" t="s">
        <v>79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1021</v>
      </c>
      <c r="H1022" s="10" t="s">
        <v>1922</v>
      </c>
      <c r="I1022" s="11" t="s">
        <v>1952</v>
      </c>
      <c r="J1022" s="12" t="s">
        <v>1929</v>
      </c>
      <c r="K1022" s="11" t="str">
        <f>CONCATENATE(Table3[[#This Row],[Type]]," "&amp;TEXT(Table3[[#This Row],[Diameter]],".0000")&amp;""," "&amp;Table3[[#This Row],[NumFlutes]]&amp;"FL")</f>
        <v>RM .0587 4FL</v>
      </c>
      <c r="M1022" s="13">
        <v>5.8700000000000002E-2</v>
      </c>
      <c r="N1022" s="13">
        <v>4.9000000000000002E-2</v>
      </c>
      <c r="R1022" s="14">
        <f>IF(Table3[[#This Row],[ShoulderLenEnd]]="",0,90-(DEGREES(ATAN((Q1022-P1022)/((N1022-O1022)/2)))))</f>
        <v>0</v>
      </c>
      <c r="T1022" s="6">
        <v>4</v>
      </c>
      <c r="U1022" s="6">
        <v>2.5</v>
      </c>
      <c r="V1022" s="6">
        <v>0.47499999999999998</v>
      </c>
      <c r="AA1022" s="13" t="str">
        <f t="shared" si="16"/>
        <v/>
      </c>
      <c r="AE1022" s="6" t="s">
        <v>49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1022</v>
      </c>
      <c r="H1023" s="10" t="s">
        <v>1922</v>
      </c>
      <c r="I1023" s="11" t="s">
        <v>1953</v>
      </c>
      <c r="J1023" s="12" t="s">
        <v>1954</v>
      </c>
      <c r="K1023" s="11" t="str">
        <f>CONCATENATE(Table3[[#This Row],[Type]]," "&amp;TEXT(Table3[[#This Row],[Diameter]],".0000")&amp;""," "&amp;Table3[[#This Row],[NumFlutes]]&amp;"FL")</f>
        <v>RM .0520 4FL</v>
      </c>
      <c r="M1023" s="13">
        <v>5.1999999999999998E-2</v>
      </c>
      <c r="N1023" s="13">
        <v>5.0999999999999997E-2</v>
      </c>
      <c r="R1023" s="14">
        <f>IF(Table3[[#This Row],[ShoulderLenEnd]]="",0,90-(DEGREES(ATAN((Q1023-P1023)/((N1023-O1023)/2)))))</f>
        <v>0</v>
      </c>
      <c r="T1023" s="6">
        <v>4</v>
      </c>
      <c r="U1023" s="6">
        <v>2.5</v>
      </c>
      <c r="V1023" s="6">
        <v>0.52500000000000002</v>
      </c>
      <c r="AA1023" s="13" t="str">
        <f t="shared" si="16"/>
        <v/>
      </c>
      <c r="AE1023" s="6" t="s">
        <v>49</v>
      </c>
      <c r="AF1023" s="6" t="s">
        <v>62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1023</v>
      </c>
      <c r="H1024" s="10" t="s">
        <v>1922</v>
      </c>
      <c r="I1024" s="11" t="s">
        <v>1955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.0590 4FL</v>
      </c>
      <c r="M1024" s="13">
        <v>5.8999999999999997E-2</v>
      </c>
      <c r="N1024" s="13">
        <v>5.0999999999999997E-2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0.5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1024</v>
      </c>
      <c r="H1025" s="10" t="s">
        <v>1922</v>
      </c>
      <c r="I1025" s="11" t="s">
        <v>1956</v>
      </c>
      <c r="J1025" s="12" t="s">
        <v>1957</v>
      </c>
      <c r="K1025" s="11" t="str">
        <f>CONCATENATE(Table3[[#This Row],[Type]]," "&amp;TEXT(Table3[[#This Row],[Diameter]],".0000")&amp;""," "&amp;Table3[[#This Row],[NumFlutes]]&amp;"FL")</f>
        <v>RM .0595 4FL</v>
      </c>
      <c r="M1025" s="13">
        <v>5.9499999999999997E-2</v>
      </c>
      <c r="N1025" s="13">
        <v>5.7000000000000002E-2</v>
      </c>
      <c r="R1025" s="14">
        <f>IF(Table3[[#This Row],[ShoulderLenEnd]]="",0,90-(DEGREES(ATAN((Q1025-P1025)/((N1025-O1025)/2)))))</f>
        <v>0</v>
      </c>
      <c r="T1025" s="6">
        <v>4</v>
      </c>
      <c r="U1025" s="6">
        <v>1.5</v>
      </c>
      <c r="V1025" s="6">
        <v>0.4</v>
      </c>
      <c r="AA1025" s="13" t="str">
        <f t="shared" si="16"/>
        <v/>
      </c>
      <c r="AE1025" s="6" t="s">
        <v>44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1025</v>
      </c>
      <c r="H1026" s="10" t="s">
        <v>1922</v>
      </c>
      <c r="I1026" s="11" t="s">
        <v>1958</v>
      </c>
      <c r="J1026" s="12" t="s">
        <v>1959</v>
      </c>
      <c r="K1026" s="11" t="str">
        <f>CONCATENATE(Table3[[#This Row],[Type]]," "&amp;TEXT(Table3[[#This Row],[Diameter]],".0000")&amp;""," "&amp;Table3[[#This Row],[NumFlutes]]&amp;"FL")</f>
        <v>RM .0615 4FL</v>
      </c>
      <c r="M1026" s="13">
        <v>6.1499999999999999E-2</v>
      </c>
      <c r="N1026" s="13">
        <v>5.7000000000000002E-2</v>
      </c>
      <c r="R1026" s="14">
        <f>IF(Table3[[#This Row],[ShoulderLenEnd]]="",0,90-(DEGREES(ATAN((Q1026-P1026)/((N1026-O1026)/2)))))</f>
        <v>0</v>
      </c>
      <c r="T1026" s="6">
        <v>4</v>
      </c>
      <c r="U1026" s="6">
        <v>1.5</v>
      </c>
      <c r="V1026" s="6">
        <v>0.4</v>
      </c>
      <c r="AA1026" s="13" t="str">
        <f t="shared" si="16"/>
        <v/>
      </c>
      <c r="AE1026" s="6" t="s">
        <v>44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1026</v>
      </c>
      <c r="H1027" s="10" t="s">
        <v>1922</v>
      </c>
      <c r="I1027" s="11" t="s">
        <v>1960</v>
      </c>
      <c r="J1027" s="12" t="s">
        <v>1961</v>
      </c>
      <c r="K1027" s="11" t="str">
        <f>CONCATENATE(Table3[[#This Row],[Type]]," "&amp;TEXT(Table3[[#This Row],[Diameter]],".0000")&amp;""," "&amp;Table3[[#This Row],[NumFlutes]]&amp;"FL")</f>
        <v>RM .0620 4FL</v>
      </c>
      <c r="M1027" s="13">
        <v>6.2E-2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0.45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1027</v>
      </c>
      <c r="H1028" s="10" t="s">
        <v>1922</v>
      </c>
      <c r="I1028" s="11" t="s">
        <v>1962</v>
      </c>
      <c r="J1028" s="12">
        <v>27206250</v>
      </c>
      <c r="K1028" s="11" t="str">
        <f>CONCATENATE(Table3[[#This Row],[Type]]," "&amp;TEXT(Table3[[#This Row],[Diameter]],".0000")&amp;""," "&amp;Table3[[#This Row],[NumFlutes]]&amp;"FL")</f>
        <v>RM .0625 4FL</v>
      </c>
      <c r="M1028" s="13">
        <v>6.25E-2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0.45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1028</v>
      </c>
      <c r="H1029" s="10" t="s">
        <v>1922</v>
      </c>
      <c r="I1029" s="11" t="s">
        <v>1963</v>
      </c>
      <c r="J1029" s="12">
        <v>1233</v>
      </c>
      <c r="K1029" s="11" t="str">
        <f>CONCATENATE(Table3[[#This Row],[Type]]," "&amp;TEXT(Table3[[#This Row],[Diameter]],".0000")&amp;""," "&amp;Table3[[#This Row],[NumFlutes]]&amp;"FL")</f>
        <v>RM .0635 4FL</v>
      </c>
      <c r="M1029" s="13">
        <v>6.3500000000000001E-2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0.47499999999999998</v>
      </c>
      <c r="AA1029" s="13" t="str">
        <f t="shared" si="16"/>
        <v/>
      </c>
      <c r="AE1029" s="6" t="s">
        <v>44</v>
      </c>
      <c r="AF1029" s="6" t="s">
        <v>62</v>
      </c>
      <c r="AG1029" s="6" t="s">
        <v>495</v>
      </c>
      <c r="AI1029" s="6">
        <v>0</v>
      </c>
      <c r="AJ1029" s="6">
        <v>1</v>
      </c>
      <c r="AK1029" s="6">
        <v>1</v>
      </c>
      <c r="AL1029" s="6">
        <v>1</v>
      </c>
      <c r="AM1029" s="6">
        <v>0</v>
      </c>
      <c r="AN1029" s="6">
        <v>1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1029</v>
      </c>
      <c r="H1030" s="10" t="s">
        <v>1922</v>
      </c>
      <c r="I1030" s="11" t="s">
        <v>1964</v>
      </c>
      <c r="J1030" s="12">
        <v>27206500</v>
      </c>
      <c r="K1030" s="11" t="str">
        <f>CONCATENATE(Table3[[#This Row],[Type]]," "&amp;TEXT(Table3[[#This Row],[Diameter]],".0000")&amp;""," "&amp;Table3[[#This Row],[NumFlutes]]&amp;"FL")</f>
        <v>RM .0650 4FL</v>
      </c>
      <c r="M1030" s="13">
        <v>6.5000000000000002E-2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0.42499999999999999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1030</v>
      </c>
      <c r="H1031" s="10" t="s">
        <v>1922</v>
      </c>
      <c r="I1031" s="11" t="s">
        <v>1965</v>
      </c>
      <c r="J1031" s="12" t="s">
        <v>1929</v>
      </c>
      <c r="K1031" s="11" t="str">
        <f>CONCATENATE(Table3[[#This Row],[Type]]," "&amp;TEXT(Table3[[#This Row],[Diameter]],".0000")&amp;""," "&amp;Table3[[#This Row],[NumFlutes]]&amp;"FL")</f>
        <v>RM .0593 4FL</v>
      </c>
      <c r="M1031" s="13">
        <v>5.9299999999999999E-2</v>
      </c>
      <c r="N1031" s="13">
        <v>5.8000000000000003E-2</v>
      </c>
      <c r="R1031" s="14">
        <f>IF(Table3[[#This Row],[ShoulderLenEnd]]="",0,90-(DEGREES(ATAN((Q1031-P1031)/((N1031-O1031)/2)))))</f>
        <v>0</v>
      </c>
      <c r="T1031" s="6">
        <v>4</v>
      </c>
      <c r="U1031" s="6">
        <v>2.5</v>
      </c>
      <c r="V1031" s="6">
        <v>0.5</v>
      </c>
      <c r="AA1031" s="13" t="str">
        <f t="shared" si="16"/>
        <v/>
      </c>
      <c r="AE1031" s="6" t="s">
        <v>49</v>
      </c>
      <c r="AF1031" s="6" t="s">
        <v>62</v>
      </c>
      <c r="AI1031" s="6">
        <v>0</v>
      </c>
      <c r="AJ1031" s="6">
        <v>1</v>
      </c>
      <c r="AK1031" s="6">
        <v>0</v>
      </c>
      <c r="AL1031" s="6">
        <v>0</v>
      </c>
      <c r="AM1031" s="6">
        <v>0</v>
      </c>
      <c r="AN1031" s="6">
        <v>0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1031</v>
      </c>
      <c r="H1032" s="10" t="s">
        <v>1922</v>
      </c>
      <c r="I1032" s="11" t="s">
        <v>1966</v>
      </c>
      <c r="J1032" s="12" t="s">
        <v>1929</v>
      </c>
      <c r="K1032" s="11" t="str">
        <f>CONCATENATE(Table3[[#This Row],[Type]]," "&amp;TEXT(Table3[[#This Row],[Diameter]],".0000")&amp;""," "&amp;Table3[[#This Row],[NumFlutes]]&amp;"FL")</f>
        <v>RM .0594 4FL</v>
      </c>
      <c r="M1032" s="13">
        <v>5.9400000000000001E-2</v>
      </c>
      <c r="N1032" s="13">
        <v>5.8000000000000003E-2</v>
      </c>
      <c r="R1032" s="14">
        <f>IF(Table3[[#This Row],[ShoulderLenEnd]]="",0,90-(DEGREES(ATAN((Q1032-P1032)/((N1032-O1032)/2)))))</f>
        <v>0</v>
      </c>
      <c r="T1032" s="6">
        <v>4</v>
      </c>
      <c r="U1032" s="6">
        <v>2.5</v>
      </c>
      <c r="V1032" s="6">
        <v>0.5</v>
      </c>
      <c r="AA1032" s="13" t="str">
        <f t="shared" si="16"/>
        <v/>
      </c>
      <c r="AE1032" s="6" t="s">
        <v>49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1032</v>
      </c>
      <c r="H1033" s="10" t="s">
        <v>1922</v>
      </c>
      <c r="I1033" s="11" t="s">
        <v>1967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.0600 4FL</v>
      </c>
      <c r="M1033" s="13">
        <v>0.06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0.52500000000000002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1033</v>
      </c>
      <c r="G1034" s="9" t="s">
        <v>74</v>
      </c>
      <c r="H1034" s="10" t="s">
        <v>1922</v>
      </c>
      <c r="I1034" s="11" t="s">
        <v>1968</v>
      </c>
      <c r="J1034" s="12" t="s">
        <v>1969</v>
      </c>
      <c r="K1034" s="11" t="str">
        <f>CONCATENATE(Table3[[#This Row],[Type]]," "&amp;TEXT(Table3[[#This Row],[Diameter]],".0000")&amp;""," "&amp;Table3[[#This Row],[NumFlutes]]&amp;"FL")</f>
        <v>RM .0635 4FL</v>
      </c>
      <c r="M1034" s="13">
        <v>6.3500000000000001E-2</v>
      </c>
      <c r="N1034" s="13">
        <v>5.8000000000000003E-2</v>
      </c>
      <c r="O1034" s="6">
        <v>6.3500000000000001E-2</v>
      </c>
      <c r="P1034" s="6">
        <v>0.53</v>
      </c>
      <c r="R1034" s="14">
        <f>IF(Table3[[#This Row],[ShoulderLenEnd]]="",0,90-(DEGREES(ATAN((Q1034-P1034)/((N1034-O1034)/2)))))</f>
        <v>0</v>
      </c>
      <c r="S1034" s="15">
        <v>0.82</v>
      </c>
      <c r="T1034" s="6">
        <v>4</v>
      </c>
      <c r="U1034" s="6">
        <v>2.5</v>
      </c>
      <c r="V1034" s="6">
        <v>0.52500000000000002</v>
      </c>
      <c r="AA1034" s="13" t="str">
        <f t="shared" si="16"/>
        <v/>
      </c>
      <c r="AB1034" s="6">
        <v>5.0000000000000001E-3</v>
      </c>
      <c r="AC1034" s="6">
        <v>4.4999999999999998E-2</v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1034</v>
      </c>
      <c r="H1035" s="10" t="s">
        <v>1922</v>
      </c>
      <c r="I1035" s="11" t="s">
        <v>1970</v>
      </c>
      <c r="J1035" s="12" t="s">
        <v>1971</v>
      </c>
      <c r="K1035" s="11" t="str">
        <f>CONCATENATE(Table3[[#This Row],[Type]]," "&amp;TEXT(Table3[[#This Row],[Diameter]],".0000")&amp;""," "&amp;Table3[[#This Row],[NumFlutes]]&amp;"FL")</f>
        <v>RM .0645 4FL</v>
      </c>
      <c r="M1035" s="13">
        <v>6.4500000000000002E-2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1035</v>
      </c>
      <c r="H1036" s="10" t="s">
        <v>1922</v>
      </c>
      <c r="I1036" s="11" t="s">
        <v>1972</v>
      </c>
      <c r="J1036" s="12" t="s">
        <v>1973</v>
      </c>
      <c r="K1036" s="11" t="str">
        <f>CONCATENATE(Table3[[#This Row],[Type]]," "&amp;TEXT(Table3[[#This Row],[Diameter]],".0000")&amp;""," "&amp;Table3[[#This Row],[NumFlutes]]&amp;"FL")</f>
        <v>RM .0705 4FL</v>
      </c>
      <c r="M1036" s="13">
        <v>7.0499999999999993E-2</v>
      </c>
      <c r="N1036" s="13">
        <v>6.5000000000000002E-2</v>
      </c>
      <c r="R1036" s="14">
        <f>IF(Table3[[#This Row],[ShoulderLenEnd]]="",0,90-(DEGREES(ATAN((Q1036-P1036)/((N1036-O1036)/2)))))</f>
        <v>0</v>
      </c>
      <c r="T1036" s="6">
        <v>4</v>
      </c>
      <c r="U1036" s="6">
        <v>3</v>
      </c>
      <c r="V1036" s="6">
        <v>0.75</v>
      </c>
      <c r="AA1036" s="13" t="str">
        <f t="shared" si="16"/>
        <v/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1036</v>
      </c>
      <c r="G1037" s="9" t="s">
        <v>74</v>
      </c>
      <c r="H1037" s="10" t="s">
        <v>1922</v>
      </c>
      <c r="I1037" s="11" t="s">
        <v>1974</v>
      </c>
      <c r="J1037" s="12" t="s">
        <v>1975</v>
      </c>
      <c r="K1037" s="11" t="str">
        <f>CONCATENATE(Table3[[#This Row],[Type]]," "&amp;TEXT(Table3[[#This Row],[Diameter]],".0000")&amp;""," "&amp;Table3[[#This Row],[NumFlutes]]&amp;"FL")</f>
        <v>RM .0710 4FL</v>
      </c>
      <c r="M1037" s="13">
        <v>7.0999999999999994E-2</v>
      </c>
      <c r="N1037" s="13">
        <v>6.5000000000000002E-2</v>
      </c>
      <c r="O1037" s="6">
        <v>7.0999999999999994E-2</v>
      </c>
      <c r="P1037" s="6">
        <v>0.83</v>
      </c>
      <c r="R1037" s="14">
        <f>IF(Table3[[#This Row],[ShoulderLenEnd]]="",0,90-(DEGREES(ATAN((Q1037-P1037)/((N1037-O1037)/2)))))</f>
        <v>0</v>
      </c>
      <c r="S1037" s="15">
        <v>1.17</v>
      </c>
      <c r="T1037" s="6">
        <v>4</v>
      </c>
      <c r="U1037" s="6">
        <v>3</v>
      </c>
      <c r="V1037" s="6">
        <v>0.75</v>
      </c>
      <c r="AA1037" s="13" t="str">
        <f t="shared" si="16"/>
        <v/>
      </c>
      <c r="AB1037" s="6">
        <v>3.0000000000000001E-3</v>
      </c>
      <c r="AC1037" s="6">
        <v>0.05</v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1037</v>
      </c>
      <c r="H1038" s="10" t="s">
        <v>1922</v>
      </c>
      <c r="I1038" s="11" t="s">
        <v>1976</v>
      </c>
      <c r="J1038" s="12" t="s">
        <v>1929</v>
      </c>
      <c r="K1038" s="11" t="str">
        <f>CONCATENATE(Table3[[#This Row],[Type]]," "&amp;TEXT(Table3[[#This Row],[Diameter]],".0000")&amp;""," "&amp;Table3[[#This Row],[NumFlutes]]&amp;"FL")</f>
        <v>RM .0750 4FL</v>
      </c>
      <c r="M1038" s="13">
        <v>7.4999999999999997E-2</v>
      </c>
      <c r="N1038" s="13">
        <v>7.0999999999999994E-2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1038</v>
      </c>
      <c r="H1039" s="10" t="s">
        <v>1922</v>
      </c>
      <c r="I1039" s="11" t="s">
        <v>1977</v>
      </c>
      <c r="J1039" s="12" t="s">
        <v>1978</v>
      </c>
      <c r="K1039" s="11" t="str">
        <f>CONCATENATE(Table3[[#This Row],[Type]]," "&amp;TEXT(Table3[[#This Row],[Diameter]],".0000")&amp;""," "&amp;Table3[[#This Row],[NumFlutes]]&amp;"FL")</f>
        <v>RM .0765 4FL</v>
      </c>
      <c r="M1039" s="13">
        <v>7.6499999999999999E-2</v>
      </c>
      <c r="N1039" s="13">
        <v>7.0999999999999994E-2</v>
      </c>
      <c r="R1039" s="14">
        <f>IF(Table3[[#This Row],[ShoulderLenEnd]]="",0,90-(DEGREES(ATAN((Q1039-P1039)/((N1039-O1039)/2)))))</f>
        <v>0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1039</v>
      </c>
      <c r="H1040" s="10" t="s">
        <v>1922</v>
      </c>
      <c r="I1040" s="11" t="s">
        <v>1979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.0780 4FL</v>
      </c>
      <c r="M1040" s="13">
        <v>7.8E-2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0.72499999999999998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1040</v>
      </c>
      <c r="H1041" s="10" t="s">
        <v>1922</v>
      </c>
      <c r="I1041" s="11" t="s">
        <v>1980</v>
      </c>
      <c r="J1041" s="12" t="s">
        <v>1929</v>
      </c>
      <c r="K1041" s="11" t="str">
        <f>CONCATENATE(Table3[[#This Row],[Type]]," "&amp;TEXT(Table3[[#This Row],[Diameter]],".0000")&amp;""," "&amp;Table3[[#This Row],[NumFlutes]]&amp;"FL")</f>
        <v>RM .0781 4FL</v>
      </c>
      <c r="M1041" s="13">
        <v>7.8100000000000003E-2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ref="AA1041:AA1104" si="17">IF(Z1041 &lt; 1, "", (M1041/2)/TAN(RADIANS(Z1041/2)))</f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1041</v>
      </c>
      <c r="H1042" s="10" t="s">
        <v>1922</v>
      </c>
      <c r="I1042" s="11" t="s">
        <v>1981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.0782 4FL</v>
      </c>
      <c r="M1042" s="13">
        <v>7.8200000000000006E-2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0.75</v>
      </c>
      <c r="AA1042" s="13" t="str">
        <f t="shared" si="17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1042</v>
      </c>
      <c r="H1043" s="10" t="s">
        <v>1922</v>
      </c>
      <c r="I1043" s="11" t="s">
        <v>1982</v>
      </c>
      <c r="J1043" s="12">
        <v>27207810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7.1999999999999995E-2</v>
      </c>
      <c r="R1043" s="14">
        <f>IF(Table3[[#This Row],[ShoulderLenEnd]]="",0,90-(DEGREES(ATAN((Q1043-P1043)/((N1043-O1043)/2)))))</f>
        <v>0</v>
      </c>
      <c r="T1043" s="6">
        <v>4</v>
      </c>
      <c r="U1043" s="6">
        <v>1.75</v>
      </c>
      <c r="V1043" s="6">
        <v>0.6</v>
      </c>
      <c r="AA1043" s="13" t="str">
        <f t="shared" si="17"/>
        <v/>
      </c>
      <c r="AE1043" s="6" t="s">
        <v>44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1043</v>
      </c>
      <c r="H1044" s="10" t="s">
        <v>1922</v>
      </c>
      <c r="I1044" s="11" t="s">
        <v>1983</v>
      </c>
      <c r="J1044" s="12">
        <v>27207950</v>
      </c>
      <c r="K1044" s="11" t="str">
        <f>CONCATENATE(Table3[[#This Row],[Type]]," "&amp;TEXT(Table3[[#This Row],[Diameter]],".0000")&amp;""," "&amp;Table3[[#This Row],[NumFlutes]]&amp;"FL")</f>
        <v>RM .0795 4FL</v>
      </c>
      <c r="M1044" s="13">
        <v>7.9500000000000001E-2</v>
      </c>
      <c r="N1044" s="13">
        <v>7.1999999999999995E-2</v>
      </c>
      <c r="R1044" s="14">
        <f>IF(Table3[[#This Row],[ShoulderLenEnd]]="",0,90-(DEGREES(ATAN((Q1044-P1044)/((N1044-O1044)/2)))))</f>
        <v>0</v>
      </c>
      <c r="T1044" s="6">
        <v>4</v>
      </c>
      <c r="U1044" s="6">
        <v>1.75</v>
      </c>
      <c r="V1044" s="6">
        <v>0.6</v>
      </c>
      <c r="AA1044" s="13" t="str">
        <f t="shared" si="17"/>
        <v/>
      </c>
      <c r="AE1044" s="6" t="s">
        <v>44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1044</v>
      </c>
      <c r="H1045" s="10" t="s">
        <v>1922</v>
      </c>
      <c r="I1045" s="11" t="s">
        <v>1984</v>
      </c>
      <c r="J1045" s="12">
        <v>27208100</v>
      </c>
      <c r="K1045" s="11" t="str">
        <f>CONCATENATE(Table3[[#This Row],[Type]]," "&amp;TEXT(Table3[[#This Row],[Diameter]],".0000")&amp;""," "&amp;Table3[[#This Row],[NumFlutes]]&amp;"FL")</f>
        <v>RM .0810 4FL</v>
      </c>
      <c r="M1045" s="13">
        <v>8.1000000000000003E-2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1045</v>
      </c>
      <c r="H1046" s="10" t="s">
        <v>1922</v>
      </c>
      <c r="I1046" s="11" t="s">
        <v>1985</v>
      </c>
      <c r="J1046" s="12">
        <v>733.07950000000005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7.6999999999999999E-2</v>
      </c>
      <c r="R1046" s="14">
        <f>IF(Table3[[#This Row],[ShoulderLenEnd]]="",0,90-(DEGREES(ATAN((Q1046-P1046)/((N1046-O1046)/2)))))</f>
        <v>0</v>
      </c>
      <c r="T1046" s="6">
        <v>4</v>
      </c>
      <c r="U1046" s="6">
        <v>3</v>
      </c>
      <c r="V1046" s="6">
        <v>0.75</v>
      </c>
      <c r="AA1046" s="13" t="str">
        <f t="shared" si="17"/>
        <v/>
      </c>
      <c r="AE1046" s="6" t="s">
        <v>49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1046</v>
      </c>
      <c r="H1047" s="10" t="s">
        <v>1922</v>
      </c>
      <c r="I1047" s="11" t="s">
        <v>1986</v>
      </c>
      <c r="J1047" s="12">
        <v>27208150</v>
      </c>
      <c r="K1047" s="11" t="str">
        <f>CONCATENATE(Table3[[#This Row],[Type]]," "&amp;TEXT(Table3[[#This Row],[Diameter]],".0000")&amp;""," "&amp;Table3[[#This Row],[NumFlutes]]&amp;"FL")</f>
        <v>RM .0815 4FL</v>
      </c>
      <c r="M1047" s="13">
        <v>8.1500000000000003E-2</v>
      </c>
      <c r="N1047" s="13">
        <v>7.9000000000000001E-2</v>
      </c>
      <c r="R1047" s="14">
        <f>IF(Table3[[#This Row],[ShoulderLenEnd]]="",0,90-(DEGREES(ATAN((Q1047-P1047)/((N1047-O1047)/2)))))</f>
        <v>0</v>
      </c>
      <c r="T1047" s="6">
        <v>4</v>
      </c>
      <c r="U1047" s="6">
        <v>2</v>
      </c>
      <c r="V1047" s="6">
        <v>0.625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1047</v>
      </c>
      <c r="H1048" s="10" t="s">
        <v>1922</v>
      </c>
      <c r="I1048" s="11" t="s">
        <v>1987</v>
      </c>
      <c r="J1048" s="12">
        <v>27208200</v>
      </c>
      <c r="K1048" s="11" t="str">
        <f>CONCATENATE(Table3[[#This Row],[Type]]," "&amp;TEXT(Table3[[#This Row],[Diameter]],".0000")&amp;""," "&amp;Table3[[#This Row],[NumFlutes]]&amp;"FL")</f>
        <v>RM .0820 4FL</v>
      </c>
      <c r="M1048" s="13">
        <v>8.2000000000000003E-2</v>
      </c>
      <c r="N1048" s="13">
        <v>7.9000000000000001E-2</v>
      </c>
      <c r="R1048" s="14">
        <f>IF(Table3[[#This Row],[ShoulderLenEnd]]="",0,90-(DEGREES(ATAN((Q1048-P1048)/((N1048-O1048)/2)))))</f>
        <v>0</v>
      </c>
      <c r="T1048" s="6">
        <v>4</v>
      </c>
      <c r="U1048" s="6">
        <v>2</v>
      </c>
      <c r="V1048" s="6">
        <v>0.6</v>
      </c>
      <c r="AA1048" s="13" t="str">
        <f t="shared" si="17"/>
        <v/>
      </c>
      <c r="AE1048" s="6" t="s">
        <v>44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1048</v>
      </c>
      <c r="H1049" s="10" t="s">
        <v>1922</v>
      </c>
      <c r="I1049" s="11" t="s">
        <v>1988</v>
      </c>
      <c r="J1049" s="12">
        <v>27208270</v>
      </c>
      <c r="K1049" s="11" t="str">
        <f>CONCATENATE(Table3[[#This Row],[Type]]," "&amp;TEXT(Table3[[#This Row],[Diameter]],".0000")&amp;""," "&amp;Table3[[#This Row],[NumFlutes]]&amp;"FL")</f>
        <v>RM .0827 4FL</v>
      </c>
      <c r="M1049" s="13">
        <v>8.2699999999999996E-2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1049</v>
      </c>
      <c r="H1050" s="10" t="s">
        <v>1922</v>
      </c>
      <c r="I1050" s="11" t="s">
        <v>1989</v>
      </c>
      <c r="J1050" s="12">
        <v>27208900</v>
      </c>
      <c r="K1050" s="11" t="str">
        <f>CONCATENATE(Table3[[#This Row],[Type]]," "&amp;TEXT(Table3[[#This Row],[Diameter]],".0000")&amp;""," "&amp;Table3[[#This Row],[NumFlutes]]&amp;"FL")</f>
        <v>RM .0890 4FL</v>
      </c>
      <c r="M1050" s="13">
        <v>8.8999999999999996E-2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0.52500000000000002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1050</v>
      </c>
      <c r="H1051" s="10" t="s">
        <v>1922</v>
      </c>
      <c r="I1051" s="11" t="s">
        <v>1990</v>
      </c>
      <c r="J1051" s="12" t="s">
        <v>1929</v>
      </c>
      <c r="K1051" s="11" t="str">
        <f>CONCATENATE(Table3[[#This Row],[Type]]," "&amp;TEXT(Table3[[#This Row],[Diameter]],".0000")&amp;""," "&amp;Table3[[#This Row],[NumFlutes]]&amp;"FL")</f>
        <v>RM .0830 4FL</v>
      </c>
      <c r="M1051" s="13">
        <v>8.3000000000000004E-2</v>
      </c>
      <c r="N1051" s="13">
        <v>0.08</v>
      </c>
      <c r="R1051" s="14">
        <f>IF(Table3[[#This Row],[ShoulderLenEnd]]="",0,90-(DEGREES(ATAN((Q1051-P1051)/((N1051-O1051)/2)))))</f>
        <v>0</v>
      </c>
      <c r="T1051" s="6">
        <v>4</v>
      </c>
      <c r="U1051" s="6">
        <v>3</v>
      </c>
      <c r="V1051" s="6">
        <v>0.75</v>
      </c>
      <c r="AA1051" s="13" t="str">
        <f t="shared" si="17"/>
        <v/>
      </c>
      <c r="AE1051" s="6" t="s">
        <v>49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1051</v>
      </c>
      <c r="H1052" s="10" t="s">
        <v>1922</v>
      </c>
      <c r="I1052" s="11" t="s">
        <v>1991</v>
      </c>
      <c r="J1052" s="12" t="s">
        <v>1929</v>
      </c>
      <c r="K1052" s="11" t="str">
        <f>CONCATENATE(Table3[[#This Row],[Type]]," "&amp;TEXT(Table3[[#This Row],[Diameter]],".0000")&amp;""," "&amp;Table3[[#This Row],[NumFlutes]]&amp;"FL")</f>
        <v>RM .0840 4FL</v>
      </c>
      <c r="M1052" s="13">
        <v>8.4000000000000005E-2</v>
      </c>
      <c r="N1052" s="13">
        <v>0.08</v>
      </c>
      <c r="R1052" s="14">
        <f>IF(Table3[[#This Row],[ShoulderLenEnd]]="",0,90-(DEGREES(ATAN((Q1052-P1052)/((N1052-O1052)/2)))))</f>
        <v>0</v>
      </c>
      <c r="T1052" s="6">
        <v>4</v>
      </c>
      <c r="U1052" s="6">
        <v>3</v>
      </c>
      <c r="V1052" s="6">
        <v>0.75</v>
      </c>
      <c r="AA1052" s="13" t="str">
        <f t="shared" si="17"/>
        <v/>
      </c>
      <c r="AE1052" s="6" t="s">
        <v>49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1052</v>
      </c>
      <c r="H1053" s="10" t="s">
        <v>1922</v>
      </c>
      <c r="I1053" s="11" t="s">
        <v>1992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.0850 4FL</v>
      </c>
      <c r="M1053" s="13">
        <v>8.5000000000000006E-2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1053</v>
      </c>
      <c r="H1054" s="10" t="s">
        <v>1922</v>
      </c>
      <c r="I1054" s="11" t="s">
        <v>1993</v>
      </c>
      <c r="J1054" s="12" t="s">
        <v>1994</v>
      </c>
      <c r="K1054" s="11" t="str">
        <f>CONCATENATE(Table3[[#This Row],[Type]]," "&amp;TEXT(Table3[[#This Row],[Diameter]],".0000")&amp;""," "&amp;Table3[[#This Row],[NumFlutes]]&amp;"FL")</f>
        <v>RM .0880 4FL</v>
      </c>
      <c r="M1054" s="13">
        <v>8.7999999999999995E-2</v>
      </c>
      <c r="N1054" s="13">
        <v>8.1000000000000003E-2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1054</v>
      </c>
      <c r="H1055" s="10" t="s">
        <v>1922</v>
      </c>
      <c r="I1055" s="11" t="s">
        <v>1995</v>
      </c>
      <c r="J1055" s="12" t="s">
        <v>1996</v>
      </c>
      <c r="K1055" s="11" t="str">
        <f>CONCATENATE(Table3[[#This Row],[Type]]," "&amp;TEXT(Table3[[#This Row],[Diameter]],".0000")&amp;""," "&amp;Table3[[#This Row],[NumFlutes]]&amp;"FL")</f>
        <v>RM .0933 4FL</v>
      </c>
      <c r="M1055" s="13">
        <v>9.3299999999999994E-2</v>
      </c>
      <c r="N1055" s="13">
        <v>8.5999999999999993E-2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1055</v>
      </c>
      <c r="H1056" s="10" t="s">
        <v>1922</v>
      </c>
      <c r="I1056" s="11" t="s">
        <v>1997</v>
      </c>
      <c r="J1056" s="12">
        <v>27209150</v>
      </c>
      <c r="K1056" s="11" t="str">
        <f>CONCATENATE(Table3[[#This Row],[Type]]," "&amp;TEXT(Table3[[#This Row],[Diameter]],".0000")&amp;""," "&amp;Table3[[#This Row],[NumFlutes]]&amp;"FL")</f>
        <v>RM .0915 4FL</v>
      </c>
      <c r="M1056" s="13">
        <v>9.1499999999999998E-2</v>
      </c>
      <c r="N1056" s="13">
        <v>8.6999999999999994E-2</v>
      </c>
      <c r="R1056" s="14">
        <f>IF(Table3[[#This Row],[ShoulderLenEnd]]="",0,90-(DEGREES(ATAN((Q1056-P1056)/((N1056-O1056)/2)))))</f>
        <v>0</v>
      </c>
      <c r="T1056" s="6">
        <v>4</v>
      </c>
      <c r="U1056" s="6">
        <v>2</v>
      </c>
      <c r="V1056" s="6">
        <v>0.6</v>
      </c>
      <c r="AA1056" s="13" t="str">
        <f t="shared" si="17"/>
        <v/>
      </c>
      <c r="AE1056" s="6" t="s">
        <v>44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1056</v>
      </c>
      <c r="G1057" s="9" t="s">
        <v>74</v>
      </c>
      <c r="H1057" s="10" t="s">
        <v>1922</v>
      </c>
      <c r="I1057" s="11" t="s">
        <v>1998</v>
      </c>
      <c r="J1057" s="12" t="s">
        <v>1999</v>
      </c>
      <c r="K1057" s="11" t="str">
        <f>CONCATENATE(Table3[[#This Row],[Type]]," "&amp;TEXT(Table3[[#This Row],[Diameter]],".0000")&amp;""," "&amp;Table3[[#This Row],[NumFlutes]]&amp;"FL")</f>
        <v>RM .0935 4FL</v>
      </c>
      <c r="M1057" s="13">
        <v>9.35E-2</v>
      </c>
      <c r="N1057" s="13">
        <v>8.6999999999999994E-2</v>
      </c>
      <c r="O1057" s="6">
        <v>9.35E-2</v>
      </c>
      <c r="P1057" s="6">
        <v>0.77500000000000002</v>
      </c>
      <c r="R1057" s="14">
        <f>IF(Table3[[#This Row],[ShoulderLenEnd]]="",0,90-(DEGREES(ATAN((Q1057-P1057)/((N1057-O1057)/2)))))</f>
        <v>0</v>
      </c>
      <c r="S1057" s="15">
        <v>1.1850000000000001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B1057" s="6">
        <v>5.0000000000000001E-3</v>
      </c>
      <c r="AC1057" s="6">
        <v>0.06</v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1057</v>
      </c>
      <c r="G1058" s="9" t="s">
        <v>74</v>
      </c>
      <c r="H1058" s="10" t="s">
        <v>1922</v>
      </c>
      <c r="I1058" s="11" t="s">
        <v>2000</v>
      </c>
      <c r="J1058" s="12">
        <v>27209370</v>
      </c>
      <c r="K1058" s="11" t="str">
        <f>CONCATENATE(Table3[[#This Row],[Type]]," "&amp;TEXT(Table3[[#This Row],[Diameter]],".0000")&amp;""," "&amp;Table3[[#This Row],[NumFlutes]]&amp;"FL")</f>
        <v>RM .0938 4FL</v>
      </c>
      <c r="M1058" s="13">
        <v>9.3799999999999994E-2</v>
      </c>
      <c r="N1058" s="13">
        <v>8.6999999999999994E-2</v>
      </c>
      <c r="O1058" s="6">
        <v>9.3799999999999994E-2</v>
      </c>
      <c r="P1058" s="6">
        <v>0.61</v>
      </c>
      <c r="R1058" s="14">
        <f>IF(Table3[[#This Row],[ShoulderLenEnd]]="",0,90-(DEGREES(ATAN((Q1058-P1058)/((N1058-O1058)/2)))))</f>
        <v>0</v>
      </c>
      <c r="S1058" s="15">
        <v>0.98499999999999999</v>
      </c>
      <c r="T1058" s="6">
        <v>4</v>
      </c>
      <c r="U1058" s="6">
        <v>2</v>
      </c>
      <c r="V1058" s="6">
        <v>6</v>
      </c>
      <c r="AA1058" s="13" t="str">
        <f t="shared" si="17"/>
        <v/>
      </c>
      <c r="AB1058" s="6">
        <v>5.0000000000000001E-3</v>
      </c>
      <c r="AC1058" s="6">
        <v>5.5E-2</v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>FIX</v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1058</v>
      </c>
      <c r="G1059" s="9" t="s">
        <v>74</v>
      </c>
      <c r="H1059" s="10" t="s">
        <v>1922</v>
      </c>
      <c r="I1059" s="11" t="s">
        <v>2001</v>
      </c>
      <c r="J1059" s="12" t="s">
        <v>1929</v>
      </c>
      <c r="K1059" s="11" t="str">
        <f>CONCATENATE(Table3[[#This Row],[Type]]," "&amp;TEXT(Table3[[#This Row],[Diameter]],".0000")&amp;""," "&amp;Table3[[#This Row],[NumFlutes]]&amp;"FL")</f>
        <v>RM .0890 4FL</v>
      </c>
      <c r="M1059" s="13">
        <v>8.8999999999999996E-2</v>
      </c>
      <c r="N1059" s="13">
        <v>0.08</v>
      </c>
      <c r="O1059" s="6">
        <v>8.8999999999999996E-2</v>
      </c>
      <c r="P1059" s="6">
        <v>0.8</v>
      </c>
      <c r="R1059" s="14">
        <f>IF(Table3[[#This Row],[ShoulderLenEnd]]="",0,90-(DEGREES(ATAN((Q1059-P1059)/((N1059-O1059)/2)))))</f>
        <v>0</v>
      </c>
      <c r="S1059" s="15">
        <v>1.075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0.05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1059</v>
      </c>
      <c r="G1060" s="9" t="s">
        <v>74</v>
      </c>
      <c r="H1060" s="10" t="s">
        <v>1922</v>
      </c>
      <c r="I1060" s="11" t="s">
        <v>2002</v>
      </c>
      <c r="J1060" s="12">
        <v>27209400</v>
      </c>
      <c r="K1060" s="11" t="str">
        <f>CONCATENATE(Table3[[#This Row],[Type]]," "&amp;TEXT(Table3[[#This Row],[Diameter]],".0000")&amp;""," "&amp;Table3[[#This Row],[NumFlutes]]&amp;"FL")</f>
        <v>RM .0940 4FL</v>
      </c>
      <c r="M1060" s="13">
        <v>9.4E-2</v>
      </c>
      <c r="N1060" s="13">
        <v>8.7999999999999995E-2</v>
      </c>
      <c r="O1060" s="6">
        <v>9.4E-2</v>
      </c>
      <c r="P1060" s="6">
        <v>0.6</v>
      </c>
      <c r="R1060" s="14">
        <f>IF(Table3[[#This Row],[ShoulderLenEnd]]="",0,90-(DEGREES(ATAN((Q1060-P1060)/((N1060-O1060)/2)))))</f>
        <v>0</v>
      </c>
      <c r="S1060" s="15">
        <v>0.92500000000000004</v>
      </c>
      <c r="T1060" s="6">
        <v>4</v>
      </c>
      <c r="U1060" s="6">
        <v>2</v>
      </c>
      <c r="V1060" s="6">
        <v>0.6</v>
      </c>
      <c r="AA1060" s="13" t="str">
        <f t="shared" si="17"/>
        <v/>
      </c>
      <c r="AB1060" s="6">
        <v>5.0000000000000001E-3</v>
      </c>
      <c r="AC1060" s="6">
        <v>0.06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/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1060</v>
      </c>
      <c r="H1061" s="10" t="s">
        <v>1922</v>
      </c>
      <c r="I1061" s="11" t="s">
        <v>2003</v>
      </c>
      <c r="J1061" s="12">
        <v>27209450</v>
      </c>
      <c r="K1061" s="11" t="str">
        <f>CONCATENATE(Table3[[#This Row],[Type]]," "&amp;TEXT(Table3[[#This Row],[Diameter]],".0000")&amp;""," "&amp;Table3[[#This Row],[NumFlutes]]&amp;"FL")</f>
        <v>RM .0945 4FL</v>
      </c>
      <c r="M1061" s="13">
        <v>9.4500000000000001E-2</v>
      </c>
      <c r="N1061" s="13">
        <v>8.7999999999999995E-2</v>
      </c>
      <c r="R1061" s="14">
        <f>IF(Table3[[#This Row],[ShoulderLenEnd]]="",0,90-(DEGREES(ATAN((Q1061-P1061)/((N1061-O1061)/2)))))</f>
        <v>0</v>
      </c>
      <c r="T1061" s="6">
        <v>4</v>
      </c>
      <c r="U1061" s="6">
        <v>2</v>
      </c>
      <c r="V1061" s="6">
        <v>0.6</v>
      </c>
      <c r="AA1061" s="13" t="str">
        <f t="shared" si="17"/>
        <v/>
      </c>
      <c r="AE1061" s="6" t="s">
        <v>44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1061</v>
      </c>
      <c r="H1062" s="10" t="s">
        <v>1922</v>
      </c>
      <c r="I1062" s="11" t="s">
        <v>2004</v>
      </c>
      <c r="J1062" s="12">
        <v>27209600</v>
      </c>
      <c r="K1062" s="11" t="str">
        <f>CONCATENATE(Table3[[#This Row],[Type]]," "&amp;TEXT(Table3[[#This Row],[Diameter]],".0000")&amp;""," "&amp;Table3[[#This Row],[NumFlutes]]&amp;"FL")</f>
        <v>RM .0960 4FL</v>
      </c>
      <c r="M1062" s="13">
        <v>9.6000000000000002E-2</v>
      </c>
      <c r="N1062" s="13">
        <v>8.7999999999999995E-2</v>
      </c>
      <c r="R1062" s="14">
        <f>IF(Table3[[#This Row],[ShoulderLenEnd]]="",0,90-(DEGREES(ATAN((Q1062-P1062)/((N1062-O1062)/2)))))</f>
        <v>0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1062</v>
      </c>
      <c r="H1063" s="10" t="s">
        <v>1922</v>
      </c>
      <c r="I1063" s="11" t="s">
        <v>2005</v>
      </c>
      <c r="J1063" s="12" t="s">
        <v>2006</v>
      </c>
      <c r="K1063" s="11" t="str">
        <f>CONCATENATE(Table3[[#This Row],[Type]]," "&amp;TEXT(Table3[[#This Row],[Diameter]],".0000")&amp;""," "&amp;Table3[[#This Row],[NumFlutes]]&amp;"FL")</f>
        <v>RM .0970 4FL</v>
      </c>
      <c r="M1063" s="13">
        <v>9.7000000000000003E-2</v>
      </c>
      <c r="N1063" s="13">
        <v>9.1999999999999998E-2</v>
      </c>
      <c r="R1063" s="14">
        <f>IF(Table3[[#This Row],[ShoulderLenEnd]]="",0,90-(DEGREES(ATAN((Q1063-P1063)/((N1063-O1063)/2)))))</f>
        <v>0</v>
      </c>
      <c r="T1063" s="6">
        <v>4</v>
      </c>
      <c r="U1063" s="6">
        <v>3.5</v>
      </c>
      <c r="V1063" s="6">
        <v>0.9</v>
      </c>
      <c r="AA1063" s="13" t="str">
        <f t="shared" si="17"/>
        <v/>
      </c>
      <c r="AE1063" s="6" t="s">
        <v>49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1063</v>
      </c>
      <c r="H1064" s="10" t="s">
        <v>1922</v>
      </c>
      <c r="I1064" s="11" t="s">
        <v>2007</v>
      </c>
      <c r="J1064" s="12" t="s">
        <v>2008</v>
      </c>
      <c r="K1064" s="11" t="str">
        <f>CONCATENATE(Table3[[#This Row],[Type]]," "&amp;TEXT(Table3[[#This Row],[Diameter]],".0000")&amp;""," "&amp;Table3[[#This Row],[NumFlutes]]&amp;"FL")</f>
        <v>RM .0975 4FL</v>
      </c>
      <c r="M1064" s="13">
        <v>9.7500000000000003E-2</v>
      </c>
      <c r="N1064" s="13">
        <v>9.1999999999999998E-2</v>
      </c>
      <c r="R1064" s="14">
        <f>IF(Table3[[#This Row],[ShoulderLenEnd]]="",0,90-(DEGREES(ATAN((Q1064-P1064)/((N1064-O1064)/2)))))</f>
        <v>0</v>
      </c>
      <c r="T1064" s="6">
        <v>4</v>
      </c>
      <c r="U1064" s="6">
        <v>3.5</v>
      </c>
      <c r="V1064" s="6">
        <v>0.9</v>
      </c>
      <c r="AA1064" s="13" t="str">
        <f t="shared" si="17"/>
        <v/>
      </c>
      <c r="AE1064" s="6" t="s">
        <v>49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1064</v>
      </c>
      <c r="H1065" s="10" t="s">
        <v>1922</v>
      </c>
      <c r="I1065" s="11" t="s">
        <v>2009</v>
      </c>
      <c r="J1065" s="12">
        <v>25957</v>
      </c>
      <c r="K1065" s="11" t="str">
        <f>CONCATENATE(Table3[[#This Row],[Type]]," "&amp;TEXT(Table3[[#This Row],[Diameter]],".0000")&amp;""," "&amp;Table3[[#This Row],[NumFlutes]]&amp;"FL")</f>
        <v>RM .0984 4FL</v>
      </c>
      <c r="M1065" s="13">
        <v>9.8400000000000001E-2</v>
      </c>
      <c r="N1065" s="13">
        <v>9.2999999999999999E-2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1065</v>
      </c>
      <c r="H1066" s="10" t="s">
        <v>1922</v>
      </c>
      <c r="I1066" s="11" t="s">
        <v>2010</v>
      </c>
      <c r="J1066" s="12" t="s">
        <v>1929</v>
      </c>
      <c r="K1066" s="11" t="str">
        <f>CONCATENATE(Table3[[#This Row],[Type]]," "&amp;TEXT(Table3[[#This Row],[Diameter]],".0000")&amp;""," "&amp;Table3[[#This Row],[NumFlutes]]&amp;"FL")</f>
        <v>RM .0985 4FL</v>
      </c>
      <c r="M1066" s="13">
        <v>9.8500000000000004E-2</v>
      </c>
      <c r="N1066" s="13">
        <v>9.2999999999999999E-2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1066</v>
      </c>
      <c r="H1067" s="10" t="s">
        <v>1922</v>
      </c>
      <c r="I1067" s="11" t="s">
        <v>2011</v>
      </c>
      <c r="J1067" s="12" t="s">
        <v>2012</v>
      </c>
      <c r="K1067" s="11" t="str">
        <f>CONCATENATE(Table3[[#This Row],[Type]]," "&amp;TEXT(Table3[[#This Row],[Diameter]],".0000")&amp;""," "&amp;Table3[[#This Row],[NumFlutes]]&amp;"FL")</f>
        <v>RM .0997 4FL</v>
      </c>
      <c r="M1067" s="13">
        <v>9.9699999999999997E-2</v>
      </c>
      <c r="N1067" s="13">
        <v>9.4E-2</v>
      </c>
      <c r="R1067" s="14">
        <f>IF(Table3[[#This Row],[ShoulderLenEnd]]="",0,90-(DEGREES(ATAN((Q1067-P1067)/((N1067-O1067)/2)))))</f>
        <v>0</v>
      </c>
      <c r="T1067" s="6">
        <v>4</v>
      </c>
      <c r="U1067" s="6">
        <v>2.25</v>
      </c>
      <c r="V1067" s="6">
        <v>0.65</v>
      </c>
      <c r="AA1067" s="13" t="str">
        <f t="shared" si="17"/>
        <v/>
      </c>
      <c r="AE1067" s="6" t="s">
        <v>44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1067</v>
      </c>
      <c r="H1068" s="10" t="s">
        <v>1922</v>
      </c>
      <c r="I1068" s="11" t="s">
        <v>2013</v>
      </c>
      <c r="J1068" s="12" t="s">
        <v>2014</v>
      </c>
      <c r="K1068" s="11" t="str">
        <f>CONCATENATE(Table3[[#This Row],[Type]]," "&amp;TEXT(Table3[[#This Row],[Diameter]],".0000")&amp;""," "&amp;Table3[[#This Row],[NumFlutes]]&amp;"FL")</f>
        <v>RM .1040 4FL</v>
      </c>
      <c r="M1068" s="13">
        <v>0.104</v>
      </c>
      <c r="N1068" s="13">
        <v>9.5000000000000001E-2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1068</v>
      </c>
      <c r="H1069" s="10" t="s">
        <v>1922</v>
      </c>
      <c r="I1069" s="11" t="s">
        <v>2015</v>
      </c>
      <c r="J1069" s="12">
        <v>27209800</v>
      </c>
      <c r="K1069" s="11" t="str">
        <f>CONCATENATE(Table3[[#This Row],[Type]]," "&amp;TEXT(Table3[[#This Row],[Diameter]],".0000")&amp;""," "&amp;Table3[[#This Row],[NumFlutes]]&amp;"FL")</f>
        <v>RM .0980 4FL</v>
      </c>
      <c r="M1069" s="13">
        <v>9.8000000000000004E-2</v>
      </c>
      <c r="N1069" s="13">
        <v>9.6000000000000002E-2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0.7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1069</v>
      </c>
      <c r="H1070" s="10" t="s">
        <v>1922</v>
      </c>
      <c r="I1070" s="11" t="s">
        <v>2016</v>
      </c>
      <c r="J1070" s="12" t="s">
        <v>1929</v>
      </c>
      <c r="K1070" s="11" t="str">
        <f>CONCATENATE(Table3[[#This Row],[Type]]," "&amp;TEXT(Table3[[#This Row],[Diameter]],".0000")&amp;""," "&amp;Table3[[#This Row],[NumFlutes]]&amp;"FL")</f>
        <v>RM .1060 4FL</v>
      </c>
      <c r="M1070" s="13">
        <v>0.106</v>
      </c>
      <c r="N1070" s="13">
        <v>0.10299999999999999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0.875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1070</v>
      </c>
      <c r="H1071" s="10" t="s">
        <v>1922</v>
      </c>
      <c r="I1071" s="11" t="s">
        <v>2017</v>
      </c>
      <c r="J1071" s="12">
        <v>27211100</v>
      </c>
      <c r="K1071" s="11" t="str">
        <f>CONCATENATE(Table3[[#This Row],[Type]]," "&amp;TEXT(Table3[[#This Row],[Diameter]],".0000")&amp;""," "&amp;Table3[[#This Row],[NumFlutes]]&amp;"FL")</f>
        <v>RM .1110 4FL</v>
      </c>
      <c r="M1071" s="13">
        <v>0.111</v>
      </c>
      <c r="N1071" s="13">
        <v>0.104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1071</v>
      </c>
      <c r="G1072" s="9" t="s">
        <v>74</v>
      </c>
      <c r="H1072" s="10" t="s">
        <v>1922</v>
      </c>
      <c r="I1072" s="11" t="s">
        <v>2018</v>
      </c>
      <c r="J1072" s="12" t="s">
        <v>2019</v>
      </c>
      <c r="K1072" s="11" t="str">
        <f>CONCATENATE(Table3[[#This Row],[Type]]," "&amp;TEXT(Table3[[#This Row],[Diameter]],".0000")&amp;""," "&amp;Table3[[#This Row],[NumFlutes]]&amp;"FL")</f>
        <v>RM .1105 4FL</v>
      </c>
      <c r="M1072" s="13">
        <v>0.1105</v>
      </c>
      <c r="N1072" s="13">
        <v>0.105</v>
      </c>
      <c r="O1072" s="6">
        <v>0.1105</v>
      </c>
      <c r="P1072" s="6">
        <v>0.96499999999999997</v>
      </c>
      <c r="R1072" s="14">
        <f>IF(Table3[[#This Row],[ShoulderLenEnd]]="",0,90-(DEGREES(ATAN((Q1072-P1072)/((N1072-O1072)/2)))))</f>
        <v>0</v>
      </c>
      <c r="S1072" s="15">
        <v>1.43</v>
      </c>
      <c r="T1072" s="6">
        <v>4</v>
      </c>
      <c r="U1072" s="6">
        <v>3.5</v>
      </c>
      <c r="V1072" s="6">
        <v>0.9</v>
      </c>
      <c r="AA1072" s="13" t="str">
        <f t="shared" si="17"/>
        <v/>
      </c>
      <c r="AB1072" s="6">
        <v>5.0000000000000001E-3</v>
      </c>
      <c r="AC1072" s="6">
        <v>6.5000000000000002E-2</v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1072</v>
      </c>
      <c r="F1073" s="22"/>
      <c r="G1073" s="9" t="s">
        <v>74</v>
      </c>
      <c r="H1073" s="10" t="s">
        <v>1922</v>
      </c>
      <c r="I1073" s="11" t="s">
        <v>2020</v>
      </c>
      <c r="J1073" s="12" t="s">
        <v>2021</v>
      </c>
      <c r="K1073" s="11" t="str">
        <f>CONCATENATE(Table3[[#This Row],[Type]]," "&amp;TEXT(Table3[[#This Row],[Diameter]],".0000")&amp;""," "&amp;Table3[[#This Row],[NumFlutes]]&amp;"FL")</f>
        <v>RM .1252 4FL</v>
      </c>
      <c r="M1073" s="13">
        <v>0.12520000000000001</v>
      </c>
      <c r="N1073" s="13">
        <v>0.109</v>
      </c>
      <c r="O1073" s="6">
        <v>0.12520000000000001</v>
      </c>
      <c r="P1073" s="6">
        <v>0.64</v>
      </c>
      <c r="R1073" s="14">
        <f>IF(Table3[[#This Row],[ShoulderLenEnd]]="",0,90-(DEGREES(ATAN((Q1073-P1073)/((N1073-O1073)/2)))))</f>
        <v>0</v>
      </c>
      <c r="S1073" s="15">
        <v>0.91500000000000004</v>
      </c>
      <c r="T1073" s="6">
        <v>4</v>
      </c>
      <c r="U1073" s="6">
        <v>2.25</v>
      </c>
      <c r="V1073" s="6">
        <v>0.625</v>
      </c>
      <c r="AA1073" s="13" t="str">
        <f t="shared" si="17"/>
        <v/>
      </c>
      <c r="AB1073" s="6">
        <v>7.4999999999999997E-2</v>
      </c>
      <c r="AC1073" s="6">
        <v>2.7E-2</v>
      </c>
      <c r="AE1073" s="6" t="s">
        <v>44</v>
      </c>
      <c r="AF1073" s="6" t="s">
        <v>62</v>
      </c>
      <c r="AG1073" s="6" t="s">
        <v>76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1073</v>
      </c>
      <c r="H1074" s="10" t="s">
        <v>1922</v>
      </c>
      <c r="I1074" s="11" t="s">
        <v>2022</v>
      </c>
      <c r="J1074" s="12">
        <v>24289</v>
      </c>
      <c r="K1074" s="11" t="str">
        <f>CONCATENATE(Table3[[#This Row],[Type]]," "&amp;TEXT(Table3[[#This Row],[Diameter]],".0000")&amp;""," "&amp;Table3[[#This Row],[NumFlutes]]&amp;"FL")</f>
        <v>RM .1170 4FL</v>
      </c>
      <c r="M1074" s="13">
        <v>0.11700000000000001</v>
      </c>
      <c r="N1074" s="13">
        <v>0.112</v>
      </c>
      <c r="R1074" s="14">
        <f>IF(Table3[[#This Row],[ShoulderLenEnd]]="",0,90-(DEGREES(ATAN((Q1074-P1074)/((N1074-O1074)/2)))))</f>
        <v>0</v>
      </c>
      <c r="T1074" s="6">
        <v>4</v>
      </c>
      <c r="U1074" s="6">
        <v>3.5</v>
      </c>
      <c r="V1074" s="6">
        <v>0.875</v>
      </c>
      <c r="AA1074" s="13" t="str">
        <f t="shared" si="17"/>
        <v/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1074</v>
      </c>
      <c r="H1075" s="10" t="s">
        <v>1922</v>
      </c>
      <c r="I1075" s="11" t="s">
        <v>2023</v>
      </c>
      <c r="J1075" s="12" t="s">
        <v>2024</v>
      </c>
      <c r="K1075" s="11" t="str">
        <f>CONCATENATE(Table3[[#This Row],[Type]]," "&amp;TEXT(Table3[[#This Row],[Diameter]],".0000")&amp;""," "&amp;Table3[[#This Row],[NumFlutes]]&amp;"FL")</f>
        <v>RM .1181 4FL</v>
      </c>
      <c r="M1075" s="13">
        <v>0.1181</v>
      </c>
      <c r="N1075" s="13">
        <v>0.112</v>
      </c>
      <c r="R1075" s="14">
        <f>IF(Table3[[#This Row],[ShoulderLenEnd]]="",0,90-(DEGREES(ATAN((Q1075-P1075)/((N1075-O1075)/2)))))</f>
        <v>0</v>
      </c>
      <c r="T1075" s="6">
        <v>4</v>
      </c>
      <c r="U1075" s="6">
        <v>3.5</v>
      </c>
      <c r="V1075" s="6">
        <v>0.875</v>
      </c>
      <c r="AA1075" s="13" t="str">
        <f t="shared" si="17"/>
        <v/>
      </c>
      <c r="AE1075" s="6" t="s">
        <v>49</v>
      </c>
      <c r="AF1075" s="6" t="s">
        <v>62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1075</v>
      </c>
      <c r="H1076" s="10" t="s">
        <v>1922</v>
      </c>
      <c r="I1076" s="11" t="s">
        <v>2025</v>
      </c>
      <c r="J1076" s="12">
        <v>24295</v>
      </c>
      <c r="K1076" s="11" t="str">
        <f>CONCATENATE(Table3[[#This Row],[Type]]," "&amp;TEXT(Table3[[#This Row],[Diameter]],".0000")&amp;""," "&amp;Table3[[#This Row],[NumFlutes]]&amp;"FL")</f>
        <v>RM .1185 4FL</v>
      </c>
      <c r="M1076" s="13">
        <v>0.11849999999999999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1076</v>
      </c>
      <c r="H1077" s="10" t="s">
        <v>1922</v>
      </c>
      <c r="I1077" s="11" t="s">
        <v>2026</v>
      </c>
      <c r="J1077" s="12">
        <v>27211950</v>
      </c>
      <c r="K1077" s="11" t="str">
        <f>CONCATENATE(Table3[[#This Row],[Type]]," "&amp;TEXT(Table3[[#This Row],[Diameter]],".0000")&amp;""," "&amp;Table3[[#This Row],[NumFlutes]]&amp;"FL")</f>
        <v>RM .1195 4FL</v>
      </c>
      <c r="M1077" s="13">
        <v>0.1195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2.25</v>
      </c>
      <c r="V1077" s="6">
        <v>0.7</v>
      </c>
      <c r="AA1077" s="13" t="str">
        <f t="shared" si="17"/>
        <v/>
      </c>
      <c r="AE1077" s="6" t="s">
        <v>44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1077</v>
      </c>
      <c r="G1078" s="9" t="s">
        <v>74</v>
      </c>
      <c r="H1078" s="10" t="s">
        <v>1922</v>
      </c>
      <c r="I1078" s="11" t="s">
        <v>2027</v>
      </c>
      <c r="J1078" s="12" t="s">
        <v>2028</v>
      </c>
      <c r="K1078" s="11" t="str">
        <f>CONCATENATE(Table3[[#This Row],[Type]]," "&amp;TEXT(Table3[[#This Row],[Diameter]],".0000")&amp;""," "&amp;Table3[[#This Row],[NumFlutes]]&amp;"FL")</f>
        <v>RM .1240 4FL</v>
      </c>
      <c r="M1078" s="13">
        <v>0.124</v>
      </c>
      <c r="N1078" s="13">
        <v>0.11799999999999999</v>
      </c>
      <c r="O1078" s="6">
        <v>0.124</v>
      </c>
      <c r="P1078" s="6">
        <v>0.94</v>
      </c>
      <c r="R1078" s="14">
        <f>IF(Table3[[#This Row],[ShoulderLenEnd]]="",0,90-(DEGREES(ATAN((Q1078-P1078)/((N1078-O1078)/2)))))</f>
        <v>0</v>
      </c>
      <c r="S1078" s="15">
        <v>1.165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B1078" s="6">
        <v>5.0000000000000001E-3</v>
      </c>
      <c r="AC1078" s="6">
        <v>6.5000000000000002E-2</v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1078</v>
      </c>
      <c r="H1079" s="10" t="s">
        <v>1922</v>
      </c>
      <c r="I1079" s="11" t="s">
        <v>2029</v>
      </c>
      <c r="J1079" s="12" t="s">
        <v>2030</v>
      </c>
      <c r="K1079" s="11" t="str">
        <f>CONCATENATE(Table3[[#This Row],[Type]]," "&amp;TEXT(Table3[[#This Row],[Diameter]],".0000")&amp;""," "&amp;Table3[[#This Row],[NumFlutes]]&amp;"FL")</f>
        <v>RM .1245 4FL</v>
      </c>
      <c r="M1079" s="13">
        <v>0.1245</v>
      </c>
      <c r="N1079" s="13">
        <v>0.11899999999999999</v>
      </c>
      <c r="R1079" s="14">
        <f>IF(Table3[[#This Row],[ShoulderLenEnd]]="",0,90-(DEGREES(ATAN((Q1079-P1079)/((N1079-O1079)/2)))))</f>
        <v>0</v>
      </c>
      <c r="T1079" s="6">
        <v>4</v>
      </c>
      <c r="U1079" s="6">
        <v>3.5</v>
      </c>
      <c r="V1079" s="6">
        <v>0.875</v>
      </c>
      <c r="AA1079" s="13" t="str">
        <f t="shared" si="17"/>
        <v/>
      </c>
      <c r="AE1079" s="6" t="s">
        <v>49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1079</v>
      </c>
      <c r="H1080" s="10" t="s">
        <v>1922</v>
      </c>
      <c r="I1080" s="11" t="s">
        <v>2031</v>
      </c>
      <c r="J1080" s="12" t="s">
        <v>2032</v>
      </c>
      <c r="K1080" s="11" t="str">
        <f>CONCATENATE(Table3[[#This Row],[Type]]," "&amp;TEXT(Table3[[#This Row],[Diameter]],".0000")&amp;""," "&amp;Table3[[#This Row],[NumFlutes]]&amp;"FL")</f>
        <v>RM .1270 4FL</v>
      </c>
      <c r="M1080" s="13">
        <v>0.127</v>
      </c>
      <c r="N1080" s="13">
        <v>0.11899999999999999</v>
      </c>
      <c r="R1080" s="14">
        <f>IF(Table3[[#This Row],[ShoulderLenEnd]]="",0,90-(DEGREES(ATAN((Q1080-P1080)/((N1080-O1080)/2)))))</f>
        <v>0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1080</v>
      </c>
      <c r="G1081" s="9" t="s">
        <v>74</v>
      </c>
      <c r="H1081" s="10" t="s">
        <v>1922</v>
      </c>
      <c r="I1081" s="11" t="s">
        <v>2033</v>
      </c>
      <c r="J1081" s="12">
        <v>27212500</v>
      </c>
      <c r="K1081" s="11" t="str">
        <f>CONCATENATE(Table3[[#This Row],[Type]]," "&amp;TEXT(Table3[[#This Row],[Diameter]],".0000")&amp;""," "&amp;Table3[[#This Row],[NumFlutes]]&amp;"FL")</f>
        <v>RM .1250 4FL</v>
      </c>
      <c r="M1081" s="13">
        <v>0.125</v>
      </c>
      <c r="N1081" s="13">
        <v>0.12</v>
      </c>
      <c r="O1081" s="6">
        <v>0.125</v>
      </c>
      <c r="P1081" s="6">
        <v>1.1100000000000001</v>
      </c>
      <c r="R1081" s="14">
        <f>IF(Table3[[#This Row],[ShoulderLenEnd]]="",0,90-(DEGREES(ATAN((Q1081-P1081)/((N1081-O1081)/2)))))</f>
        <v>0</v>
      </c>
      <c r="S1081" s="15">
        <v>1.135</v>
      </c>
      <c r="T1081" s="6">
        <v>4</v>
      </c>
      <c r="U1081" s="6">
        <v>2.25</v>
      </c>
      <c r="V1081" s="6">
        <v>0.7</v>
      </c>
      <c r="AA1081" s="13" t="str">
        <f t="shared" si="17"/>
        <v/>
      </c>
      <c r="AB1081" s="6">
        <v>5.0000000000000001E-3</v>
      </c>
      <c r="AC1081" s="6">
        <v>7.4999999999999997E-2</v>
      </c>
      <c r="AE1081" s="6" t="s">
        <v>44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1081</v>
      </c>
      <c r="G1082" s="9" t="s">
        <v>74</v>
      </c>
      <c r="H1082" s="10" t="s">
        <v>1922</v>
      </c>
      <c r="I1082" s="11" t="s">
        <v>2034</v>
      </c>
      <c r="J1082" s="12">
        <v>27212550</v>
      </c>
      <c r="K1082" s="11" t="str">
        <f>CONCATENATE(Table3[[#This Row],[Type]]," "&amp;TEXT(Table3[[#This Row],[Diameter]],".0000")&amp;""," "&amp;Table3[[#This Row],[NumFlutes]]&amp;"FL")</f>
        <v>RM .1255 4FL</v>
      </c>
      <c r="M1082" s="13">
        <v>0.1255</v>
      </c>
      <c r="N1082" s="13">
        <v>0.12</v>
      </c>
      <c r="O1082" s="6">
        <v>0.1255</v>
      </c>
      <c r="P1082" s="6">
        <v>0.74</v>
      </c>
      <c r="R1082" s="14">
        <f>IF(Table3[[#This Row],[ShoulderLenEnd]]="",0,90-(DEGREES(ATAN((Q1082-P1082)/((N1082-O1082)/2)))))</f>
        <v>0</v>
      </c>
      <c r="S1082" s="15">
        <v>1.19</v>
      </c>
      <c r="T1082" s="6">
        <v>4</v>
      </c>
      <c r="U1082" s="6">
        <v>2.25</v>
      </c>
      <c r="V1082" s="6">
        <v>0.7</v>
      </c>
      <c r="AA1082" s="13" t="str">
        <f t="shared" si="17"/>
        <v/>
      </c>
      <c r="AB1082" s="6">
        <v>1E-3</v>
      </c>
      <c r="AC1082" s="6">
        <v>7.4999999999999997E-2</v>
      </c>
      <c r="AE1082" s="6" t="s">
        <v>44</v>
      </c>
      <c r="AF1082" s="6" t="s">
        <v>62</v>
      </c>
      <c r="AG1082" s="6" t="s">
        <v>495</v>
      </c>
      <c r="AI1082" s="6">
        <v>0</v>
      </c>
      <c r="AJ1082" s="6">
        <v>1</v>
      </c>
      <c r="AK1082" s="6">
        <v>1</v>
      </c>
      <c r="AL1082" s="6">
        <v>0</v>
      </c>
      <c r="AM1082" s="6">
        <v>0</v>
      </c>
      <c r="AN1082" s="6">
        <v>0</v>
      </c>
      <c r="AO1082" s="6">
        <v>1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1082</v>
      </c>
      <c r="G1083" s="9" t="s">
        <v>74</v>
      </c>
      <c r="H1083" s="10" t="s">
        <v>1922</v>
      </c>
      <c r="I1083" s="11" t="s">
        <v>2035</v>
      </c>
      <c r="J1083" s="12">
        <v>27212600</v>
      </c>
      <c r="K1083" s="11" t="str">
        <f>CONCATENATE(Table3[[#This Row],[Type]]," "&amp;TEXT(Table3[[#This Row],[Diameter]],".0000")&amp;""," "&amp;Table3[[#This Row],[NumFlutes]]&amp;"FL")</f>
        <v>RM .1260 4FL</v>
      </c>
      <c r="M1083" s="13">
        <v>0.126</v>
      </c>
      <c r="N1083" s="13">
        <v>0.12</v>
      </c>
      <c r="O1083" s="6">
        <v>0.126</v>
      </c>
      <c r="P1083" s="6">
        <v>0.74</v>
      </c>
      <c r="Q1083" s="6">
        <v>0.75</v>
      </c>
      <c r="R1083" s="14">
        <f>IF(Table3[[#This Row],[ShoulderLenEnd]]="",0,90-(DEGREES(ATAN((Q1083-P1083)/((N1083-O1083)/2)))))</f>
        <v>163.30075576600638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0.08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1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1083</v>
      </c>
      <c r="G1084" s="9" t="s">
        <v>74</v>
      </c>
      <c r="H1084" s="10" t="s">
        <v>1922</v>
      </c>
      <c r="I1084" s="11" t="s">
        <v>2036</v>
      </c>
      <c r="J1084" s="12">
        <v>27212700</v>
      </c>
      <c r="K1084" s="11" t="str">
        <f>CONCATENATE(Table3[[#This Row],[Type]]," "&amp;TEXT(Table3[[#This Row],[Diameter]],".0000")&amp;""," "&amp;Table3[[#This Row],[NumFlutes]]&amp;"FL")</f>
        <v>RM .1270 4FL</v>
      </c>
      <c r="M1084" s="13">
        <v>0.127</v>
      </c>
      <c r="N1084" s="13">
        <v>0.12</v>
      </c>
      <c r="O1084" s="6">
        <v>0.127</v>
      </c>
      <c r="P1084" s="6">
        <v>0.74</v>
      </c>
      <c r="Q1084" s="6">
        <v>0.75</v>
      </c>
      <c r="R1084" s="14">
        <f>IF(Table3[[#This Row],[ShoulderLenEnd]]="",0,90-(DEGREES(ATAN((Q1084-P1084)/((N1084-O1084)/2)))))</f>
        <v>160.70995378081128</v>
      </c>
      <c r="S1084" s="15">
        <v>1.135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5.0000000000000001E-3</v>
      </c>
      <c r="AC1084" s="6">
        <v>0.08</v>
      </c>
      <c r="AE1084" s="6" t="s">
        <v>44</v>
      </c>
      <c r="AF1084" s="6" t="s">
        <v>62</v>
      </c>
      <c r="AI1084" s="6">
        <v>0</v>
      </c>
      <c r="AJ1084" s="6">
        <v>1</v>
      </c>
      <c r="AK1084" s="6">
        <v>0</v>
      </c>
      <c r="AL1084" s="6">
        <v>0</v>
      </c>
      <c r="AM1084" s="6">
        <v>0</v>
      </c>
      <c r="AN1084" s="6">
        <v>0</v>
      </c>
      <c r="AO1084" s="6">
        <v>0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1084</v>
      </c>
      <c r="G1085" s="9" t="s">
        <v>74</v>
      </c>
      <c r="H1085" s="10" t="s">
        <v>1922</v>
      </c>
      <c r="I1085" s="11" t="s">
        <v>2407</v>
      </c>
      <c r="J1085" s="12">
        <v>27212801</v>
      </c>
      <c r="K1085" s="11" t="str">
        <f>CONCATENATE(Table3[[#This Row],[Type]]," "&amp;TEXT(Table3[[#This Row],[Diameter]],".0000")&amp;""," "&amp;Table3[[#This Row],[NumFlutes]]&amp;"FL")</f>
        <v>RM .1280 4FL</v>
      </c>
      <c r="M1085" s="13">
        <v>0.128</v>
      </c>
      <c r="N1085" s="13">
        <v>0.12</v>
      </c>
      <c r="O1085" s="6">
        <v>0.128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158.19859051364818</v>
      </c>
      <c r="S1085" s="15">
        <v>1.1499999999999999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7.4999999999999997E-2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0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1085</v>
      </c>
      <c r="H1086" s="10" t="s">
        <v>1922</v>
      </c>
      <c r="I1086" s="11" t="s">
        <v>2037</v>
      </c>
      <c r="J1086" s="12">
        <v>27212900</v>
      </c>
      <c r="K1086" s="11" t="str">
        <f>CONCATENATE(Table3[[#This Row],[Type]]," "&amp;TEXT(Table3[[#This Row],[Diameter]],".0000")&amp;""," "&amp;Table3[[#This Row],[NumFlutes]]&amp;"FL")</f>
        <v>RM .1290 4FL</v>
      </c>
      <c r="M1086" s="13">
        <v>0.129</v>
      </c>
      <c r="N1086" s="13">
        <v>0.126</v>
      </c>
      <c r="R1086" s="14">
        <f>IF(Table3[[#This Row],[ShoulderLenEnd]]="",0,90-(DEGREES(ATAN((Q1086-P1086)/((N1086-O1086)/2)))))</f>
        <v>0</v>
      </c>
      <c r="T1086" s="6">
        <v>4</v>
      </c>
      <c r="U1086" s="6">
        <v>2.5</v>
      </c>
      <c r="V1086" s="6">
        <v>0.85</v>
      </c>
      <c r="AA1086" s="13" t="str">
        <f t="shared" si="17"/>
        <v/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1086</v>
      </c>
      <c r="H1087" s="10" t="s">
        <v>1922</v>
      </c>
      <c r="I1087" s="11" t="s">
        <v>2038</v>
      </c>
      <c r="J1087" s="12">
        <v>27212850</v>
      </c>
      <c r="K1087" s="11" t="str">
        <f>CONCATENATE(Table3[[#This Row],[Type]]," "&amp;TEXT(Table3[[#This Row],[Diameter]],".0000")&amp;""," "&amp;Table3[[#This Row],[NumFlutes]]&amp;"FL")</f>
        <v>RM .1285 4FL</v>
      </c>
      <c r="M1087" s="13">
        <v>0.1285</v>
      </c>
      <c r="N1087" s="13">
        <v>0.127</v>
      </c>
      <c r="R1087" s="14">
        <f>IF(Table3[[#This Row],[ShoulderLenEnd]]="",0,90-(DEGREES(ATAN((Q1087-P1087)/((N1087-O1087)/2)))))</f>
        <v>0</v>
      </c>
      <c r="T1087" s="6">
        <v>4</v>
      </c>
      <c r="U1087" s="6">
        <v>2.5</v>
      </c>
      <c r="V1087" s="6">
        <v>0.85</v>
      </c>
      <c r="AA1087" s="13" t="str">
        <f t="shared" si="17"/>
        <v/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1087</v>
      </c>
      <c r="H1088" s="10" t="s">
        <v>1922</v>
      </c>
      <c r="I1088" s="11" t="s">
        <v>2039</v>
      </c>
      <c r="J1088" s="12">
        <v>27213600</v>
      </c>
      <c r="K1088" s="11" t="str">
        <f>CONCATENATE(Table3[[#This Row],[Type]]," "&amp;TEXT(Table3[[#This Row],[Diameter]],".0000")&amp;""," "&amp;Table3[[#This Row],[NumFlutes]]&amp;"FL")</f>
        <v>RM .1360 4FL</v>
      </c>
      <c r="M1088" s="13">
        <v>0.13600000000000001</v>
      </c>
      <c r="N1088" s="13">
        <v>0.127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1088</v>
      </c>
      <c r="G1089" s="9" t="s">
        <v>74</v>
      </c>
      <c r="H1089" s="10" t="s">
        <v>1922</v>
      </c>
      <c r="I1089" s="11" t="s">
        <v>2040</v>
      </c>
      <c r="J1089" s="12">
        <v>2013506</v>
      </c>
      <c r="K1089" s="11" t="str">
        <f>CONCATENATE(Table3[[#This Row],[Type]]," "&amp;TEXT(Table3[[#This Row],[Diameter]],".0000")&amp;""," "&amp;Table3[[#This Row],[NumFlutes]]&amp;"FL")</f>
        <v>RM .1350 4FL</v>
      </c>
      <c r="M1089" s="13">
        <v>0.13500000000000001</v>
      </c>
      <c r="N1089" s="13">
        <v>0.127</v>
      </c>
      <c r="O1089" s="6">
        <v>0.13500000000000001</v>
      </c>
      <c r="P1089" s="6">
        <v>1.1000000000000001</v>
      </c>
      <c r="R1089" s="14">
        <f>IF(Table3[[#This Row],[ShoulderLenEnd]]="",0,90-(DEGREES(ATAN((Q1089-P1089)/((N1089-O1089)/2)))))</f>
        <v>0</v>
      </c>
      <c r="S1089" s="15">
        <v>1.6</v>
      </c>
      <c r="T1089" s="6">
        <v>4</v>
      </c>
      <c r="U1089" s="6">
        <v>4.1749999999999998</v>
      </c>
      <c r="V1089" s="6">
        <v>1.125</v>
      </c>
      <c r="AA1089" s="13" t="str">
        <f t="shared" si="17"/>
        <v/>
      </c>
      <c r="AB1089" s="6">
        <v>1E-3</v>
      </c>
      <c r="AC1089" s="6">
        <v>7.4999999999999997E-2</v>
      </c>
      <c r="AE1089" s="6" t="s">
        <v>49</v>
      </c>
      <c r="AF1089" s="6" t="s">
        <v>62</v>
      </c>
      <c r="AG1089" s="6" t="s">
        <v>2041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>FIX</v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1089</v>
      </c>
      <c r="G1090" s="9" t="s">
        <v>74</v>
      </c>
      <c r="H1090" s="10" t="s">
        <v>1922</v>
      </c>
      <c r="I1090" s="11" t="s">
        <v>2042</v>
      </c>
      <c r="J1090" s="12" t="s">
        <v>2043</v>
      </c>
      <c r="K1090" s="11" t="str">
        <f>CONCATENATE(Table3[[#This Row],[Type]]," "&amp;TEXT(Table3[[#This Row],[Diameter]],".0000")&amp;""," "&amp;Table3[[#This Row],[NumFlutes]]&amp;"FL")</f>
        <v>RM .1300 4FL</v>
      </c>
      <c r="M1090" s="13">
        <v>0.13</v>
      </c>
      <c r="N1090" s="13">
        <v>0.125</v>
      </c>
      <c r="O1090" s="6">
        <v>0.125</v>
      </c>
      <c r="P1090" s="6">
        <v>1.0569999999999999</v>
      </c>
      <c r="R1090" s="14">
        <f>IF(Table3[[#This Row],[ShoulderLenEnd]]="",0,90-(DEGREES(ATAN((Q1090-P1090)/((N1090-O1090)/2)))))</f>
        <v>0</v>
      </c>
      <c r="S1090" s="15">
        <v>1.67</v>
      </c>
      <c r="T1090" s="6">
        <v>4</v>
      </c>
      <c r="U1090" s="6">
        <v>2.5</v>
      </c>
      <c r="V1090" s="6">
        <v>1.0469999999999999</v>
      </c>
      <c r="AA1090" s="13" t="str">
        <f t="shared" si="17"/>
        <v/>
      </c>
      <c r="AB1090" s="6">
        <v>1E-3</v>
      </c>
      <c r="AC1090" s="6">
        <v>7.4999999999999997E-2</v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1090</v>
      </c>
      <c r="H1091" s="10" t="s">
        <v>1922</v>
      </c>
      <c r="I1091" s="11" t="s">
        <v>2044</v>
      </c>
      <c r="J1091" s="12" t="s">
        <v>2045</v>
      </c>
      <c r="K1091" s="11" t="str">
        <f>CONCATENATE(Table3[[#This Row],[Type]]," "&amp;TEXT(Table3[[#This Row],[Diameter]],".0000")&amp;""," "&amp;Table3[[#This Row],[NumFlutes]]&amp;"FL")</f>
        <v>RM .1380 4FL</v>
      </c>
      <c r="M1091" s="13">
        <v>0.13800000000000001</v>
      </c>
      <c r="N1091" s="13">
        <v>0.13500000000000001</v>
      </c>
      <c r="R1091" s="14">
        <f>IF(Table3[[#This Row],[ShoulderLenEnd]]="",0,90-(DEGREES(ATAN((Q1091-P1091)/((N1091-O1091)/2)))))</f>
        <v>0</v>
      </c>
      <c r="T1091" s="6">
        <v>4</v>
      </c>
      <c r="U1091" s="6">
        <v>4</v>
      </c>
      <c r="V1091" s="6">
        <v>1</v>
      </c>
      <c r="AA1091" s="13" t="str">
        <f t="shared" si="17"/>
        <v/>
      </c>
      <c r="AE1091" s="6" t="s">
        <v>49</v>
      </c>
      <c r="AF1091" s="6" t="s">
        <v>62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/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1091</v>
      </c>
      <c r="G1092" s="9" t="s">
        <v>74</v>
      </c>
      <c r="H1092" s="10" t="s">
        <v>1922</v>
      </c>
      <c r="I1092" s="11" t="s">
        <v>2046</v>
      </c>
      <c r="J1092" s="12">
        <v>27214000</v>
      </c>
      <c r="K1092" s="11" t="str">
        <f>CONCATENATE(Table3[[#This Row],[Type]]," "&amp;TEXT(Table3[[#This Row],[Diameter]],".0000")&amp;""," "&amp;Table3[[#This Row],[NumFlutes]]&amp;"FL")</f>
        <v>RM .1400 4FL</v>
      </c>
      <c r="M1092" s="13">
        <v>0.14000000000000001</v>
      </c>
      <c r="N1092" s="13">
        <v>0.13500000000000001</v>
      </c>
      <c r="O1092" s="6">
        <v>0.14000000000000001</v>
      </c>
      <c r="P1092" s="6">
        <v>0.84</v>
      </c>
      <c r="R1092" s="14">
        <f>IF(Table3[[#This Row],[ShoulderLenEnd]]="",0,90-(DEGREES(ATAN((Q1092-P1092)/((N1092-O1092)/2)))))</f>
        <v>0</v>
      </c>
      <c r="S1092" s="15">
        <v>1.3</v>
      </c>
      <c r="T1092" s="6">
        <v>4</v>
      </c>
      <c r="U1092" s="6">
        <v>2.5</v>
      </c>
      <c r="V1092" s="6">
        <v>0.8</v>
      </c>
      <c r="AA1092" s="13" t="str">
        <f t="shared" si="17"/>
        <v/>
      </c>
      <c r="AB1092" s="6">
        <v>8.5000000000000006E-2</v>
      </c>
      <c r="AC1092" s="6">
        <v>3.5000000000000003E-2</v>
      </c>
      <c r="AE1092" s="6" t="s">
        <v>44</v>
      </c>
      <c r="AF1092" s="6" t="s">
        <v>62</v>
      </c>
      <c r="AG1092" s="6" t="s">
        <v>495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1092</v>
      </c>
      <c r="H1093" s="10" t="s">
        <v>1922</v>
      </c>
      <c r="I1093" s="11" t="s">
        <v>2047</v>
      </c>
      <c r="J1093" s="12" t="s">
        <v>2048</v>
      </c>
      <c r="K1093" s="11" t="str">
        <f>CONCATENATE(Table3[[#This Row],[Type]]," "&amp;TEXT(Table3[[#This Row],[Diameter]],".0000")&amp;""," "&amp;Table3[[#This Row],[NumFlutes]]&amp;"FL")</f>
        <v>RM .1415 4FL</v>
      </c>
      <c r="M1093" s="13">
        <v>0.14149999999999999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1093</v>
      </c>
      <c r="H1094" s="10" t="s">
        <v>1922</v>
      </c>
      <c r="I1094" s="11" t="s">
        <v>2049</v>
      </c>
      <c r="J1094" s="12" t="s">
        <v>2050</v>
      </c>
      <c r="K1094" s="11" t="str">
        <f>CONCATENATE(Table3[[#This Row],[Type]]," "&amp;TEXT(Table3[[#This Row],[Diameter]],".0000")&amp;""," "&amp;Table3[[#This Row],[NumFlutes]]&amp;"FL")</f>
        <v>RM .1455 4FL</v>
      </c>
      <c r="M1094" s="13">
        <v>0.14549999999999999</v>
      </c>
      <c r="N1094" s="13">
        <v>0.14299999999999999</v>
      </c>
      <c r="R1094" s="14">
        <f>IF(Table3[[#This Row],[ShoulderLenEnd]]="",0,90-(DEGREES(ATAN((Q1094-P1094)/((N1094-O1094)/2)))))</f>
        <v>0</v>
      </c>
      <c r="T1094" s="6">
        <v>4</v>
      </c>
      <c r="U1094" s="6">
        <v>4</v>
      </c>
      <c r="V1094" s="6">
        <v>1</v>
      </c>
      <c r="AA1094" s="13" t="str">
        <f t="shared" si="17"/>
        <v/>
      </c>
      <c r="AE1094" s="6" t="s">
        <v>49</v>
      </c>
      <c r="AF1094" s="6" t="s">
        <v>62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1094</v>
      </c>
      <c r="G1095" s="9" t="s">
        <v>74</v>
      </c>
      <c r="H1095" s="10" t="s">
        <v>1922</v>
      </c>
      <c r="I1095" s="11" t="s">
        <v>2051</v>
      </c>
      <c r="J1095" s="12">
        <v>27214900</v>
      </c>
      <c r="K1095" s="11" t="str">
        <f>CONCATENATE(Table3[[#This Row],[Type]]," "&amp;TEXT(Table3[[#This Row],[Diameter]],".0000")&amp;""," "&amp;Table3[[#This Row],[NumFlutes]]&amp;"FL")</f>
        <v>RM .1490 4FL</v>
      </c>
      <c r="M1095" s="13">
        <v>0.14899999999999999</v>
      </c>
      <c r="N1095" s="13">
        <v>0.14299999999999999</v>
      </c>
      <c r="O1095" s="6">
        <v>0.14899999999999999</v>
      </c>
      <c r="P1095" s="6">
        <v>0.81499999999999995</v>
      </c>
      <c r="R1095" s="14">
        <f>IF(Table3[[#This Row],[ShoulderLenEnd]]="",0,90-(DEGREES(ATAN((Q1095-P1095)/((N1095-O1095)/2)))))</f>
        <v>0</v>
      </c>
      <c r="S1095" s="15">
        <v>1.37</v>
      </c>
      <c r="T1095" s="6">
        <v>4</v>
      </c>
      <c r="U1095" s="6">
        <v>2.5</v>
      </c>
      <c r="V1095" s="6">
        <v>1.36</v>
      </c>
      <c r="AA1095" s="13" t="str">
        <f t="shared" si="17"/>
        <v/>
      </c>
      <c r="AB1095" s="6">
        <v>0.08</v>
      </c>
      <c r="AC1095" s="6">
        <v>0.04</v>
      </c>
      <c r="AE1095" s="6" t="s">
        <v>44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>FIX</v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1095</v>
      </c>
      <c r="H1096" s="10" t="s">
        <v>1922</v>
      </c>
      <c r="I1096" s="11" t="s">
        <v>2052</v>
      </c>
      <c r="J1096" s="12">
        <v>27215000</v>
      </c>
      <c r="K1096" s="11" t="str">
        <f>CONCATENATE(Table3[[#This Row],[Type]]," "&amp;TEXT(Table3[[#This Row],[Diameter]],".0000")&amp;""," "&amp;Table3[[#This Row],[NumFlutes]]&amp;"FL")</f>
        <v>RM .1500 4FL</v>
      </c>
      <c r="M1096" s="13">
        <v>0.15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2.5</v>
      </c>
      <c r="V1096" s="6">
        <v>0.82499999999999996</v>
      </c>
      <c r="AA1096" s="13" t="str">
        <f t="shared" si="17"/>
        <v/>
      </c>
      <c r="AE1096" s="6" t="s">
        <v>44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1096</v>
      </c>
      <c r="H1097" s="10" t="s">
        <v>1922</v>
      </c>
      <c r="I1097" s="11" t="s">
        <v>2053</v>
      </c>
      <c r="J1097" s="12">
        <v>27215500</v>
      </c>
      <c r="K1097" s="11" t="str">
        <f>CONCATENATE(Table3[[#This Row],[Type]]," "&amp;TEXT(Table3[[#This Row],[Diameter]],".0000")&amp;""," "&amp;Table3[[#This Row],[NumFlutes]]&amp;"FL")</f>
        <v>RM .1550 4FL</v>
      </c>
      <c r="M1097" s="13">
        <v>0.155</v>
      </c>
      <c r="N1097" s="13">
        <v>0.15</v>
      </c>
      <c r="R1097" s="14">
        <f>IF(Table3[[#This Row],[ShoulderLenEnd]]="",0,90-(DEGREES(ATAN((Q1097-P1097)/((N1097-O1097)/2)))))</f>
        <v>0</v>
      </c>
      <c r="T1097" s="6">
        <v>4</v>
      </c>
      <c r="U1097" s="6">
        <v>2.5</v>
      </c>
      <c r="V1097" s="6">
        <v>0.82499999999999996</v>
      </c>
      <c r="AA1097" s="13" t="str">
        <f t="shared" si="17"/>
        <v/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/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1097</v>
      </c>
      <c r="H1098" s="10" t="s">
        <v>1922</v>
      </c>
      <c r="I1098" s="11" t="s">
        <v>2054</v>
      </c>
      <c r="J1098" s="12" t="s">
        <v>1929</v>
      </c>
      <c r="K1098" s="11" t="str">
        <f>CONCATENATE(Table3[[#This Row],[Type]]," "&amp;TEXT(Table3[[#This Row],[Diameter]],".0000")&amp;""," "&amp;Table3[[#This Row],[NumFlutes]]&amp;"FL")</f>
        <v>RM .1570 6FL</v>
      </c>
      <c r="M1098" s="13">
        <v>0.157</v>
      </c>
      <c r="N1098" s="13">
        <v>0.15</v>
      </c>
      <c r="R1098" s="14">
        <f>IF(Table3[[#This Row],[ShoulderLenEnd]]="",0,90-(DEGREES(ATAN((Q1098-P1098)/((N1098-O1098)/2)))))</f>
        <v>0</v>
      </c>
      <c r="T1098" s="6">
        <v>6</v>
      </c>
      <c r="U1098" s="6">
        <v>4</v>
      </c>
      <c r="V1098" s="6">
        <v>1</v>
      </c>
      <c r="AA1098" s="13" t="str">
        <f t="shared" si="17"/>
        <v/>
      </c>
      <c r="AE1098" s="6" t="s">
        <v>49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1098</v>
      </c>
      <c r="H1099" s="10" t="s">
        <v>1922</v>
      </c>
      <c r="I1099" s="11" t="s">
        <v>2055</v>
      </c>
      <c r="J1099" s="12" t="s">
        <v>2056</v>
      </c>
      <c r="K1099" s="11" t="str">
        <f>CONCATENATE(Table3[[#This Row],[Type]]," "&amp;TEXT(Table3[[#This Row],[Diameter]],".0000")&amp;""," "&amp;Table3[[#This Row],[NumFlutes]]&amp;"FL")</f>
        <v>RM .1545 4FL</v>
      </c>
      <c r="M1099" s="13">
        <v>0.1545</v>
      </c>
      <c r="N1099" s="13">
        <v>0.151</v>
      </c>
      <c r="R1099" s="14">
        <f>IF(Table3[[#This Row],[ShoulderLenEnd]]="",0,90-(DEGREES(ATAN((Q1099-P1099)/((N1099-O1099)/2)))))</f>
        <v>0</v>
      </c>
      <c r="T1099" s="6">
        <v>4</v>
      </c>
      <c r="U1099" s="6">
        <v>4</v>
      </c>
      <c r="V1099" s="6">
        <v>1</v>
      </c>
      <c r="AA1099" s="13" t="str">
        <f t="shared" si="17"/>
        <v/>
      </c>
      <c r="AE1099" s="6" t="s">
        <v>49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1099</v>
      </c>
      <c r="H1100" s="10" t="s">
        <v>1922</v>
      </c>
      <c r="I1100" s="11" t="s">
        <v>2057</v>
      </c>
      <c r="J1100" s="12">
        <v>27216600</v>
      </c>
      <c r="K1100" s="11" t="str">
        <f>CONCATENATE(Table3[[#This Row],[Type]]," "&amp;TEXT(Table3[[#This Row],[Diameter]],".0000")&amp;""," "&amp;Table3[[#This Row],[NumFlutes]]&amp;"FL")</f>
        <v>RM .1660 4FL</v>
      </c>
      <c r="M1100" s="13">
        <v>0.16600000000000001</v>
      </c>
      <c r="N1100" s="13">
        <v>0.158</v>
      </c>
      <c r="R1100" s="14">
        <f>IF(Table3[[#This Row],[ShoulderLenEnd]]="",0,90-(DEGREES(ATAN((Q1100-P1100)/((N1100-O1100)/2)))))</f>
        <v>0</v>
      </c>
      <c r="T1100" s="6">
        <v>4</v>
      </c>
      <c r="U1100" s="6">
        <v>2.75</v>
      </c>
      <c r="V1100" s="6">
        <v>0.95</v>
      </c>
      <c r="AA1100" s="13" t="str">
        <f t="shared" si="17"/>
        <v/>
      </c>
      <c r="AE1100" s="6" t="s">
        <v>44</v>
      </c>
      <c r="AF1100" s="6" t="s">
        <v>62</v>
      </c>
      <c r="AG1100" s="6" t="s">
        <v>495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1100</v>
      </c>
      <c r="H1101" s="10" t="s">
        <v>1922</v>
      </c>
      <c r="I1101" s="11" t="s">
        <v>2058</v>
      </c>
      <c r="J1101" s="12" t="s">
        <v>2059</v>
      </c>
      <c r="K1101" s="11" t="str">
        <f>CONCATENATE(Table3[[#This Row],[Type]]," "&amp;TEXT(Table3[[#This Row],[Diameter]],".0000")&amp;""," "&amp;Table3[[#This Row],[NumFlutes]]&amp;"FL")</f>
        <v>RM .1640 6FL</v>
      </c>
      <c r="M1101" s="13">
        <v>0.16400000000000001</v>
      </c>
      <c r="N1101" s="13">
        <v>0.159</v>
      </c>
      <c r="R1101" s="14">
        <f>IF(Table3[[#This Row],[ShoulderLenEnd]]="",0,90-(DEGREES(ATAN((Q1101-P1101)/((N1101-O1101)/2)))))</f>
        <v>0</v>
      </c>
      <c r="T1101" s="6">
        <v>6</v>
      </c>
      <c r="U1101" s="6">
        <v>4.5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1101</v>
      </c>
      <c r="H1102" s="10" t="s">
        <v>1922</v>
      </c>
      <c r="I1102" s="11" t="s">
        <v>2060</v>
      </c>
      <c r="J1102" s="12" t="s">
        <v>1929</v>
      </c>
      <c r="K1102" s="11" t="str">
        <f>CONCATENATE(Table3[[#This Row],[Type]]," "&amp;TEXT(Table3[[#This Row],[Diameter]],".0000")&amp;""," "&amp;Table3[[#This Row],[NumFlutes]]&amp;"FL")</f>
        <v>RM .1750 6FL</v>
      </c>
      <c r="M1102" s="13">
        <v>0.17499999999999999</v>
      </c>
      <c r="N1102" s="13">
        <v>0.17100000000000001</v>
      </c>
      <c r="R1102" s="14">
        <f>IF(Table3[[#This Row],[ShoulderLenEnd]]="",0,90-(DEGREES(ATAN((Q1102-P1102)/((N1102-O1102)/2)))))</f>
        <v>0</v>
      </c>
      <c r="T1102" s="6">
        <v>6</v>
      </c>
      <c r="U1102" s="6">
        <v>4.5</v>
      </c>
      <c r="V1102" s="6">
        <v>1</v>
      </c>
      <c r="AA1102" s="13" t="str">
        <f t="shared" si="17"/>
        <v/>
      </c>
      <c r="AE1102" s="6" t="s">
        <v>49</v>
      </c>
      <c r="AF1102" s="6" t="s">
        <v>62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1102</v>
      </c>
      <c r="H1103" s="10" t="s">
        <v>1922</v>
      </c>
      <c r="I1103" s="11" t="s">
        <v>2061</v>
      </c>
      <c r="J1103" s="12" t="s">
        <v>1929</v>
      </c>
      <c r="K1103" s="11" t="str">
        <f>CONCATENATE(Table3[[#This Row],[Type]]," "&amp;TEXT(Table3[[#This Row],[Diameter]],".0000")&amp;""," "&amp;Table3[[#This Row],[NumFlutes]]&amp;"FL")</f>
        <v>RM .1772 6FL</v>
      </c>
      <c r="M1103" s="13">
        <v>0.1772</v>
      </c>
      <c r="N1103" s="13">
        <v>0.17499999999999999</v>
      </c>
      <c r="R1103" s="14">
        <f>IF(Table3[[#This Row],[ShoulderLenEnd]]="",0,90-(DEGREES(ATAN((Q1103-P1103)/((N1103-O1103)/2)))))</f>
        <v>0</v>
      </c>
      <c r="T1103" s="6">
        <v>6</v>
      </c>
      <c r="U1103" s="6">
        <v>4.25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1103</v>
      </c>
      <c r="H1104" s="10" t="s">
        <v>1922</v>
      </c>
      <c r="I1104" s="11" t="s">
        <v>2062</v>
      </c>
      <c r="J1104" s="12" t="s">
        <v>2063</v>
      </c>
      <c r="K1104" s="11" t="str">
        <f>CONCATENATE(Table3[[#This Row],[Type]]," "&amp;TEXT(Table3[[#This Row],[Diameter]],".0000")&amp;""," "&amp;Table3[[#This Row],[NumFlutes]]&amp;"FL")</f>
        <v>RM .1865 6FL</v>
      </c>
      <c r="M1104" s="13">
        <v>0.1865</v>
      </c>
      <c r="N1104" s="13">
        <v>0.18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1104</v>
      </c>
      <c r="H1105" s="10" t="s">
        <v>1922</v>
      </c>
      <c r="I1105" s="11" t="s">
        <v>2064</v>
      </c>
      <c r="J1105" s="12">
        <v>27218501</v>
      </c>
      <c r="K1105" s="11" t="str">
        <f>CONCATENATE(Table3[[#This Row],[Type]]," "&amp;TEXT(Table3[[#This Row],[Diameter]],".0000")&amp;""," "&amp;Table3[[#This Row],[NumFlutes]]&amp;"FL")</f>
        <v>RM .1850 4FL</v>
      </c>
      <c r="M1105" s="13">
        <v>0.185</v>
      </c>
      <c r="N1105" s="13">
        <v>0.182</v>
      </c>
      <c r="R1105" s="14">
        <f>IF(Table3[[#This Row],[ShoulderLenEnd]]="",0,90-(DEGREES(ATAN((Q1105-P1105)/((N1105-O1105)/2)))))</f>
        <v>0</v>
      </c>
      <c r="T1105" s="6">
        <v>4</v>
      </c>
      <c r="U1105" s="6">
        <v>2.75</v>
      </c>
      <c r="V1105" s="6">
        <v>0.95</v>
      </c>
      <c r="AA1105" s="13" t="str">
        <f t="shared" ref="AA1105:AA1168" si="18">IF(Z1105 &lt; 1, "", (M1105/2)/TAN(RADIANS(Z1105/2)))</f>
        <v/>
      </c>
      <c r="AE1105" s="6" t="s">
        <v>44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1105</v>
      </c>
      <c r="G1106" s="9" t="s">
        <v>74</v>
      </c>
      <c r="H1106" s="10" t="s">
        <v>1922</v>
      </c>
      <c r="I1106" s="11" t="s">
        <v>2065</v>
      </c>
      <c r="J1106" s="12">
        <v>27218750</v>
      </c>
      <c r="K1106" s="11" t="str">
        <f>CONCATENATE(Table3[[#This Row],[Type]]," "&amp;TEXT(Table3[[#This Row],[Diameter]],".0000")&amp;""," "&amp;Table3[[#This Row],[NumFlutes]]&amp;"FL")</f>
        <v>RM .1875 4FL</v>
      </c>
      <c r="M1106" s="13">
        <v>0.1875</v>
      </c>
      <c r="N1106" s="13">
        <v>0.182</v>
      </c>
      <c r="O1106" s="6">
        <v>0.1875</v>
      </c>
      <c r="P1106" s="6">
        <v>0.94499999999999995</v>
      </c>
      <c r="R1106" s="14">
        <f>IF(Table3[[#This Row],[ShoulderLenEnd]]="",0,90-(DEGREES(ATAN((Q1106-P1106)/((N1106-O1106)/2)))))</f>
        <v>0</v>
      </c>
      <c r="S1106" s="15">
        <v>1.47</v>
      </c>
      <c r="T1106" s="6">
        <v>4</v>
      </c>
      <c r="U1106" s="6">
        <v>2.75</v>
      </c>
      <c r="V1106" s="6">
        <v>1.46</v>
      </c>
      <c r="AA1106" s="13" t="str">
        <f t="shared" si="18"/>
        <v/>
      </c>
      <c r="AB1106" s="6">
        <v>0.12</v>
      </c>
      <c r="AC1106" s="6">
        <v>4.4999999999999998E-2</v>
      </c>
      <c r="AE1106" s="6" t="s">
        <v>44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>FIX</v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1106</v>
      </c>
      <c r="H1107" s="10" t="s">
        <v>1922</v>
      </c>
      <c r="I1107" s="11" t="s">
        <v>2066</v>
      </c>
      <c r="J1107" s="12">
        <v>27218800</v>
      </c>
      <c r="K1107" s="11" t="str">
        <f>CONCATENATE(Table3[[#This Row],[Type]]," "&amp;TEXT(Table3[[#This Row],[Diameter]],".0000")&amp;""," "&amp;Table3[[#This Row],[NumFlutes]]&amp;"FL")</f>
        <v>RM .1880 4FL</v>
      </c>
      <c r="M1107" s="13">
        <v>0.188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si="18"/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1107</v>
      </c>
      <c r="H1108" s="10" t="s">
        <v>1922</v>
      </c>
      <c r="I1108" s="11" t="s">
        <v>2067</v>
      </c>
      <c r="J1108" s="12">
        <v>27218900</v>
      </c>
      <c r="K1108" s="11" t="str">
        <f>CONCATENATE(Table3[[#This Row],[Type]]," "&amp;TEXT(Table3[[#This Row],[Diameter]],".0000")&amp;""," "&amp;Table3[[#This Row],[NumFlutes]]&amp;"FL")</f>
        <v>RM .1890 4FL</v>
      </c>
      <c r="M1108" s="13">
        <v>0.189</v>
      </c>
      <c r="N1108" s="13">
        <v>0.182</v>
      </c>
      <c r="R1108" s="14">
        <f>IF(Table3[[#This Row],[ShoulderLenEnd]]="",0,90-(DEGREES(ATAN((Q1108-P1108)/((N1108-O1108)/2)))))</f>
        <v>0</v>
      </c>
      <c r="T1108" s="6">
        <v>4</v>
      </c>
      <c r="U1108" s="6">
        <v>2.75</v>
      </c>
      <c r="V1108" s="6">
        <v>0.95</v>
      </c>
      <c r="AA1108" s="13" t="str">
        <f t="shared" si="18"/>
        <v/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/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1108</v>
      </c>
      <c r="H1109" s="10" t="s">
        <v>1922</v>
      </c>
      <c r="I1109" s="11" t="s">
        <v>2068</v>
      </c>
      <c r="J1109" s="12" t="s">
        <v>1929</v>
      </c>
      <c r="K1109" s="11" t="str">
        <f>CONCATENATE(Table3[[#This Row],[Type]]," "&amp;TEXT(Table3[[#This Row],[Diameter]],".0000")&amp;""," "&amp;Table3[[#This Row],[NumFlutes]]&amp;"FL")</f>
        <v>RM .1966 6FL</v>
      </c>
      <c r="M1109" s="13">
        <v>0.1966</v>
      </c>
      <c r="N1109" s="13">
        <v>0.188</v>
      </c>
      <c r="R1109" s="14">
        <f>IF(Table3[[#This Row],[ShoulderLenEnd]]="",0,90-(DEGREES(ATAN((Q1109-P1109)/((N1109-O1109)/2)))))</f>
        <v>0</v>
      </c>
      <c r="T1109" s="6">
        <v>6</v>
      </c>
      <c r="U1109" s="6">
        <v>5</v>
      </c>
      <c r="V1109" s="6">
        <v>1.25</v>
      </c>
      <c r="AA1109" s="13" t="str">
        <f t="shared" si="18"/>
        <v/>
      </c>
      <c r="AE1109" s="6" t="s">
        <v>49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1109</v>
      </c>
      <c r="F1110" s="22"/>
      <c r="G1110" s="23"/>
      <c r="H1110" s="10" t="s">
        <v>1922</v>
      </c>
      <c r="I1110" s="11" t="s">
        <v>2069</v>
      </c>
      <c r="J1110" s="12" t="s">
        <v>2070</v>
      </c>
      <c r="K1110" s="11" t="str">
        <f>CONCATENATE(Table3[[#This Row],[Type]]," "&amp;TEXT(Table3[[#This Row],[Diameter]],".0000")&amp;""," "&amp;Table3[[#This Row],[NumFlutes]]&amp;"FL")</f>
        <v>RM .1995 6FL</v>
      </c>
      <c r="M1110" s="13">
        <v>0.19950000000000001</v>
      </c>
      <c r="N1110" s="13">
        <v>0.19400000000000001</v>
      </c>
      <c r="R1110" s="14">
        <f>IF(Table3[[#This Row],[ShoulderLenEnd]]="",0,90-(DEGREES(ATAN((Q1110-P1110)/((N1110-O1110)/2)))))</f>
        <v>0</v>
      </c>
      <c r="T1110" s="6">
        <v>6</v>
      </c>
      <c r="U1110" s="6">
        <v>5</v>
      </c>
      <c r="V1110" s="6">
        <v>1.25</v>
      </c>
      <c r="AA1110" s="13" t="str">
        <f t="shared" si="18"/>
        <v/>
      </c>
      <c r="AE1110" s="6" t="s">
        <v>49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1110</v>
      </c>
      <c r="H1111" s="10" t="s">
        <v>1922</v>
      </c>
      <c r="I1111" s="11" t="s">
        <v>2071</v>
      </c>
      <c r="J1111" s="12" t="s">
        <v>2072</v>
      </c>
      <c r="K1111" s="11" t="str">
        <f>CONCATENATE(Table3[[#This Row],[Type]]," "&amp;TEXT(Table3[[#This Row],[Diameter]],".0000")&amp;""," "&amp;Table3[[#This Row],[NumFlutes]]&amp;"FL")</f>
        <v>RM .2040 6FL</v>
      </c>
      <c r="M1111" s="13">
        <v>0.20399999999999999</v>
      </c>
      <c r="N1111" s="13">
        <v>0.19500000000000001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1111</v>
      </c>
      <c r="H1112" s="10" t="s">
        <v>1922</v>
      </c>
      <c r="I1112" s="11" t="s">
        <v>2073</v>
      </c>
      <c r="J1112" s="12" t="s">
        <v>2074</v>
      </c>
      <c r="K1112" s="11" t="str">
        <f>CONCATENATE(Table3[[#This Row],[Type]]," "&amp;TEXT(Table3[[#This Row],[Diameter]],".0000")&amp;""," "&amp;Table3[[#This Row],[NumFlutes]]&amp;"FL")</f>
        <v>RM .2090 6FL</v>
      </c>
      <c r="M1112" s="13">
        <v>0.20899999999999999</v>
      </c>
      <c r="N1112" s="13">
        <v>0.20200000000000001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1112</v>
      </c>
      <c r="H1113" s="10" t="s">
        <v>1922</v>
      </c>
      <c r="I1113" s="11" t="s">
        <v>2075</v>
      </c>
      <c r="J1113" s="12">
        <v>27221900</v>
      </c>
      <c r="K1113" s="11" t="str">
        <f>CONCATENATE(Table3[[#This Row],[Type]]," "&amp;TEXT(Table3[[#This Row],[Diameter]],".0000")&amp;""," "&amp;Table3[[#This Row],[NumFlutes]]&amp;"FL")</f>
        <v>RM .2190 4FL</v>
      </c>
      <c r="M1113" s="13">
        <v>0.219</v>
      </c>
      <c r="N1113" s="13">
        <v>0.21299999999999999</v>
      </c>
      <c r="R1113" s="14">
        <f>IF(Table3[[#This Row],[ShoulderLenEnd]]="",0,90-(DEGREES(ATAN((Q1113-P1113)/((N1113-O1113)/2)))))</f>
        <v>0</v>
      </c>
      <c r="T1113" s="6">
        <v>4</v>
      </c>
      <c r="U1113" s="6">
        <v>3</v>
      </c>
      <c r="V1113" s="6">
        <v>1</v>
      </c>
      <c r="AA1113" s="13" t="str">
        <f t="shared" si="18"/>
        <v/>
      </c>
      <c r="AE1113" s="6" t="s">
        <v>44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1113</v>
      </c>
      <c r="H1114" s="10" t="s">
        <v>1922</v>
      </c>
      <c r="I1114" s="11" t="s">
        <v>2076</v>
      </c>
      <c r="J1114" s="12" t="s">
        <v>2077</v>
      </c>
      <c r="K1114" s="11" t="str">
        <f>CONCATENATE(Table3[[#This Row],[Type]]," "&amp;TEXT(Table3[[#This Row],[Diameter]],".0000")&amp;""," "&amp;Table3[[#This Row],[NumFlutes]]&amp;"FL")</f>
        <v>RM .2280 6FL</v>
      </c>
      <c r="M1114" s="13">
        <v>0.22800000000000001</v>
      </c>
      <c r="N1114" s="13">
        <v>0.217</v>
      </c>
      <c r="R1114" s="14">
        <f>IF(Table3[[#This Row],[ShoulderLenEnd]]="",0,90-(DEGREES(ATAN((Q1114-P1114)/((N1114-O1114)/2)))))</f>
        <v>0</v>
      </c>
      <c r="T1114" s="6">
        <v>6</v>
      </c>
      <c r="U1114" s="6">
        <v>6</v>
      </c>
      <c r="V1114" s="6">
        <v>1.5</v>
      </c>
      <c r="AA1114" s="13" t="str">
        <f t="shared" si="18"/>
        <v/>
      </c>
      <c r="AE1114" s="6" t="s">
        <v>471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1114</v>
      </c>
      <c r="H1115" s="10" t="s">
        <v>1922</v>
      </c>
      <c r="I1115" s="11" t="s">
        <v>2078</v>
      </c>
      <c r="J1115" s="12" t="s">
        <v>2079</v>
      </c>
      <c r="K1115" s="11" t="str">
        <f>CONCATENATE(Table3[[#This Row],[Type]]," "&amp;TEXT(Table3[[#This Row],[Diameter]],".0000")&amp;""," "&amp;Table3[[#This Row],[NumFlutes]]&amp;"FL")</f>
        <v>RM .2502 6FL</v>
      </c>
      <c r="M1115" s="13">
        <v>0.25019999999999998</v>
      </c>
      <c r="N1115" s="13">
        <v>0.22</v>
      </c>
      <c r="R1115" s="14">
        <f>IF(Table3[[#This Row],[ShoulderLenEnd]]="",0,90-(DEGREES(ATAN((Q1115-P1115)/((N1115-O1115)/2)))))</f>
        <v>0</v>
      </c>
      <c r="T1115" s="6">
        <v>6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1115</v>
      </c>
      <c r="G1116" s="9" t="s">
        <v>74</v>
      </c>
      <c r="H1116" s="10" t="s">
        <v>1922</v>
      </c>
      <c r="I1116" s="11" t="s">
        <v>2080</v>
      </c>
      <c r="J1116" s="12">
        <v>14163</v>
      </c>
      <c r="K1116" s="11" t="str">
        <f>CONCATENATE(Table3[[#This Row],[Type]]," "&amp;TEXT(Table3[[#This Row],[Diameter]],".0000")&amp;""," "&amp;Table3[[#This Row],[NumFlutes]]&amp;"FL")</f>
        <v>RM .2505 6FL</v>
      </c>
      <c r="M1116" s="13">
        <v>0.2505</v>
      </c>
      <c r="N1116" s="13">
        <v>0.22</v>
      </c>
      <c r="O1116" s="6">
        <v>0.2505</v>
      </c>
      <c r="P1116" s="6">
        <v>0.99</v>
      </c>
      <c r="R1116" s="14">
        <f>IF(Table3[[#This Row],[ShoulderLenEnd]]="",0,90-(DEGREES(ATAN((Q1116-P1116)/((N1116-O1116)/2)))))</f>
        <v>0</v>
      </c>
      <c r="S1116" s="15">
        <v>1.33</v>
      </c>
      <c r="T1116" s="6">
        <v>6</v>
      </c>
      <c r="U1116" s="6">
        <v>3</v>
      </c>
      <c r="V1116" s="6">
        <v>1.32</v>
      </c>
      <c r="AA1116" s="13" t="str">
        <f t="shared" si="18"/>
        <v/>
      </c>
      <c r="AB1116" s="6">
        <v>0.2</v>
      </c>
      <c r="AC1116" s="6">
        <v>3.5000000000000003E-2</v>
      </c>
      <c r="AE1116" s="6" t="s">
        <v>44</v>
      </c>
      <c r="AF1116" s="6" t="s">
        <v>62</v>
      </c>
      <c r="AG1116" s="6" t="s">
        <v>76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>FIX</v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1116</v>
      </c>
      <c r="H1117" s="10" t="s">
        <v>1922</v>
      </c>
      <c r="I1117" s="11" t="s">
        <v>2081</v>
      </c>
      <c r="J1117" s="12" t="s">
        <v>1929</v>
      </c>
      <c r="K1117" s="11" t="str">
        <f>CONCATENATE(Table3[[#This Row],[Type]]," "&amp;TEXT(Table3[[#This Row],[Diameter]],".0000")&amp;""," "&amp;Table3[[#This Row],[NumFlutes]]&amp;"FL")</f>
        <v>RM .2330 6FL</v>
      </c>
      <c r="M1117" s="13">
        <v>0.23300000000000001</v>
      </c>
      <c r="N1117" s="13">
        <v>0.224</v>
      </c>
      <c r="R1117" s="14">
        <f>IF(Table3[[#This Row],[ShoulderLenEnd]]="",0,90-(DEGREES(ATAN((Q1117-P1117)/((N1117-O1117)/2)))))</f>
        <v>0</v>
      </c>
      <c r="T1117" s="6">
        <v>6</v>
      </c>
      <c r="U1117" s="6">
        <v>6</v>
      </c>
      <c r="V1117" s="6">
        <v>1.5</v>
      </c>
      <c r="AA1117" s="13" t="str">
        <f t="shared" si="18"/>
        <v/>
      </c>
      <c r="AE1117" s="6" t="s">
        <v>471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1117</v>
      </c>
      <c r="H1118" s="10" t="s">
        <v>1922</v>
      </c>
      <c r="I1118" s="11" t="s">
        <v>2082</v>
      </c>
      <c r="J1118" s="12" t="s">
        <v>1929</v>
      </c>
      <c r="K1118" s="11" t="str">
        <f>CONCATENATE(Table3[[#This Row],[Type]]," "&amp;TEXT(Table3[[#This Row],[Diameter]],".0000")&amp;""," "&amp;Table3[[#This Row],[NumFlutes]]&amp;"FL")</f>
        <v>RM .2330 6FL</v>
      </c>
      <c r="M1118" s="13">
        <v>0.23300000000000001</v>
      </c>
      <c r="N1118" s="13">
        <v>0.224</v>
      </c>
      <c r="R1118" s="14">
        <f>IF(Table3[[#This Row],[ShoulderLenEnd]]="",0,90-(DEGREES(ATAN((Q1118-P1118)/((N1118-O1118)/2)))))</f>
        <v>0</v>
      </c>
      <c r="T1118" s="6">
        <v>6</v>
      </c>
      <c r="U1118" s="6">
        <v>6</v>
      </c>
      <c r="V1118" s="6">
        <v>1.5</v>
      </c>
      <c r="AA1118" s="13" t="str">
        <f t="shared" si="18"/>
        <v/>
      </c>
      <c r="AE1118" s="6" t="s">
        <v>49</v>
      </c>
      <c r="AF1118" s="6" t="s">
        <v>62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/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1118</v>
      </c>
      <c r="H1119" s="10" t="s">
        <v>1922</v>
      </c>
      <c r="I1119" s="11" t="s">
        <v>2083</v>
      </c>
      <c r="J1119" s="12" t="s">
        <v>2084</v>
      </c>
      <c r="K1119" s="11" t="str">
        <f>CONCATENATE(Table3[[#This Row],[Type]]," "&amp;TEXT(Table3[[#This Row],[Diameter]],".0000")&amp;""," "&amp;Table3[[#This Row],[NumFlutes]]&amp;"FL")</f>
        <v>RM .2360 6FL</v>
      </c>
      <c r="M1119" s="13">
        <v>0.23599999999999999</v>
      </c>
      <c r="N1119" s="13">
        <v>0.22600000000000001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49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1119</v>
      </c>
      <c r="F1120" s="22"/>
      <c r="G1120" s="9" t="s">
        <v>74</v>
      </c>
      <c r="H1120" s="10" t="s">
        <v>1922</v>
      </c>
      <c r="I1120" s="11" t="s">
        <v>2085</v>
      </c>
      <c r="J1120" s="12">
        <v>27223350</v>
      </c>
      <c r="K1120" s="11" t="str">
        <f>CONCATENATE(Table3[[#This Row],[Type]]," "&amp;TEXT(Table3[[#This Row],[Diameter]],".0000")&amp;""," "&amp;Table3[[#This Row],[NumFlutes]]&amp;"FL")</f>
        <v>RM .2350 4FL</v>
      </c>
      <c r="M1120" s="13">
        <v>0.23499999999999999</v>
      </c>
      <c r="N1120" s="13">
        <v>0.22900000000000001</v>
      </c>
      <c r="O1120" s="6">
        <v>0.23499999999999999</v>
      </c>
      <c r="P1120" s="6">
        <v>1.0349999999999999</v>
      </c>
      <c r="R1120" s="14">
        <f>IF(Table3[[#This Row],[ShoulderLenEnd]]="",0,90-(DEGREES(ATAN((Q1120-P1120)/((N1120-O1120)/2)))))</f>
        <v>0</v>
      </c>
      <c r="S1120" s="15">
        <v>1.71</v>
      </c>
      <c r="T1120" s="6">
        <v>4</v>
      </c>
      <c r="U1120" s="6">
        <v>3</v>
      </c>
      <c r="V1120" s="6">
        <v>1.7</v>
      </c>
      <c r="AA1120" s="13" t="str">
        <f t="shared" si="18"/>
        <v/>
      </c>
      <c r="AB1120" s="6">
        <v>0.17499999999999999</v>
      </c>
      <c r="AC1120" s="6">
        <v>3.5000000000000003E-2</v>
      </c>
      <c r="AE1120" s="6" t="s">
        <v>44</v>
      </c>
      <c r="AF1120" s="6" t="s">
        <v>62</v>
      </c>
      <c r="AG1120" s="6" t="s">
        <v>495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>FIX</v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1120</v>
      </c>
      <c r="G1121" s="9" t="s">
        <v>74</v>
      </c>
      <c r="H1121" s="10" t="s">
        <v>1922</v>
      </c>
      <c r="I1121" s="11" t="s">
        <v>2086</v>
      </c>
      <c r="J1121" s="12" t="s">
        <v>2087</v>
      </c>
      <c r="K1121" s="11" t="str">
        <f>CONCATENATE(Table3[[#This Row],[Type]]," "&amp;TEXT(Table3[[#This Row],[Diameter]],".0000")&amp;""," "&amp;Table3[[#This Row],[NumFlutes]]&amp;"FL")</f>
        <v>RM .2420 6FL</v>
      </c>
      <c r="M1121" s="13">
        <v>0.24199999999999999</v>
      </c>
      <c r="N1121" s="13">
        <v>0.23</v>
      </c>
      <c r="O1121" s="6">
        <v>0.24199999999999999</v>
      </c>
      <c r="P1121" s="6">
        <v>1.5549999999999999</v>
      </c>
      <c r="R1121" s="14">
        <f>IF(Table3[[#This Row],[ShoulderLenEnd]]="",0,90-(DEGREES(ATAN((Q1121-P1121)/((N1121-O1121)/2)))))</f>
        <v>0</v>
      </c>
      <c r="S1121" s="15">
        <v>2.0499999999999998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B1121" s="6">
        <v>0.2</v>
      </c>
      <c r="AC1121" s="6">
        <v>0.02</v>
      </c>
      <c r="AE1121" s="6" t="s">
        <v>49</v>
      </c>
      <c r="AF1121" s="6" t="s">
        <v>62</v>
      </c>
      <c r="AG1121" s="6" t="s">
        <v>2101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1121</v>
      </c>
      <c r="H1122" s="10" t="s">
        <v>1922</v>
      </c>
      <c r="I1122" s="11" t="s">
        <v>2088</v>
      </c>
      <c r="J1122" s="12" t="s">
        <v>1929</v>
      </c>
      <c r="K1122" s="11" t="str">
        <f>CONCATENATE(Table3[[#This Row],[Type]]," "&amp;TEXT(Table3[[#This Row],[Diameter]],".0000")&amp;""," "&amp;Table3[[#This Row],[NumFlutes]]&amp;"FL")</f>
        <v>RM .2350 6FL</v>
      </c>
      <c r="M1122" s="13">
        <v>0.23499999999999999</v>
      </c>
      <c r="N1122" s="13">
        <v>0.23200000000000001</v>
      </c>
      <c r="R1122" s="14">
        <f>IF(Table3[[#This Row],[ShoulderLenEnd]]="",0,90-(DEGREES(ATAN((Q1122-P1122)/((N1122-O1122)/2)))))</f>
        <v>0</v>
      </c>
      <c r="T1122" s="6">
        <v>6</v>
      </c>
      <c r="U1122" s="6">
        <v>6</v>
      </c>
      <c r="V1122" s="6">
        <v>1.5</v>
      </c>
      <c r="AA1122" s="13" t="str">
        <f t="shared" si="18"/>
        <v/>
      </c>
      <c r="AE1122" s="6" t="s">
        <v>49</v>
      </c>
      <c r="AF1122" s="6" t="s">
        <v>62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/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1122</v>
      </c>
      <c r="G1123" s="9" t="s">
        <v>74</v>
      </c>
      <c r="H1123" s="10" t="s">
        <v>1922</v>
      </c>
      <c r="I1123" s="11" t="s">
        <v>2089</v>
      </c>
      <c r="J1123" s="12" t="s">
        <v>2090</v>
      </c>
      <c r="K1123" s="11" t="str">
        <f>CONCATENATE(Table3[[#This Row],[Type]]," "&amp;TEXT(Table3[[#This Row],[Diameter]],".0000")&amp;""," "&amp;Table3[[#This Row],[NumFlutes]]&amp;"FL")</f>
        <v>RM .2380 6FL</v>
      </c>
      <c r="M1123" s="13">
        <v>0.23799999999999999</v>
      </c>
      <c r="N1123" s="13">
        <v>0.23200000000000001</v>
      </c>
      <c r="O1123" s="6">
        <v>0.23799999999999999</v>
      </c>
      <c r="P1123" s="6">
        <v>1.5</v>
      </c>
      <c r="R1123" s="14">
        <f>IF(Table3[[#This Row],[ShoulderLenEnd]]="",0,90-(DEGREES(ATAN((Q1123-P1123)/((N1123-O1123)/2)))))</f>
        <v>0</v>
      </c>
      <c r="S1123" s="15">
        <v>1.98</v>
      </c>
      <c r="T1123" s="6">
        <v>6</v>
      </c>
      <c r="U1123" s="6">
        <v>6</v>
      </c>
      <c r="V1123" s="6">
        <v>1.97</v>
      </c>
      <c r="AA1123" s="13" t="str">
        <f t="shared" si="18"/>
        <v/>
      </c>
      <c r="AB1123" s="6">
        <v>0.2</v>
      </c>
      <c r="AC1123" s="6">
        <v>3.5000000000000003E-2</v>
      </c>
      <c r="AE1123" s="6" t="s">
        <v>49</v>
      </c>
      <c r="AF1123" s="6" t="s">
        <v>62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>FIX</v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1123</v>
      </c>
      <c r="H1124" s="10" t="s">
        <v>1922</v>
      </c>
      <c r="I1124" s="11" t="s">
        <v>2091</v>
      </c>
      <c r="J1124" s="12" t="s">
        <v>2092</v>
      </c>
      <c r="K1124" s="11" t="str">
        <f>CONCATENATE(Table3[[#This Row],[Type]]," "&amp;TEXT(Table3[[#This Row],[Diameter]],".0000")&amp;""," "&amp;Table3[[#This Row],[NumFlutes]]&amp;"FL")</f>
        <v>RM .2440 6FL</v>
      </c>
      <c r="M1124" s="13">
        <v>0.24399999999999999</v>
      </c>
      <c r="N1124" s="13">
        <v>0.23300000000000001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1124</v>
      </c>
      <c r="H1125" s="10" t="s">
        <v>1922</v>
      </c>
      <c r="I1125" s="11" t="s">
        <v>2093</v>
      </c>
      <c r="J1125" s="12">
        <v>27223900</v>
      </c>
      <c r="K1125" s="11" t="str">
        <f>CONCATENATE(Table3[[#This Row],[Type]]," "&amp;TEXT(Table3[[#This Row],[Diameter]],".0000")&amp;""," "&amp;Table3[[#This Row],[NumFlutes]]&amp;"FL")</f>
        <v>RM .2390 4FL</v>
      </c>
      <c r="M1125" s="13">
        <v>0.23899999999999999</v>
      </c>
      <c r="N1125" s="13">
        <v>0.23599999999999999</v>
      </c>
      <c r="R1125" s="14">
        <f>IF(Table3[[#This Row],[ShoulderLenEnd]]="",0,90-(DEGREES(ATAN((Q1125-P1125)/((N1125-O1125)/2)))))</f>
        <v>0</v>
      </c>
      <c r="T1125" s="6">
        <v>4</v>
      </c>
      <c r="U1125" s="6">
        <v>3</v>
      </c>
      <c r="V1125" s="6">
        <v>1</v>
      </c>
      <c r="AA1125" s="13" t="str">
        <f t="shared" si="18"/>
        <v/>
      </c>
      <c r="AE1125" s="6" t="s">
        <v>44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/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1125</v>
      </c>
      <c r="H1126" s="10" t="s">
        <v>1922</v>
      </c>
      <c r="I1126" s="11" t="s">
        <v>2094</v>
      </c>
      <c r="J1126" s="12">
        <v>27224000</v>
      </c>
      <c r="K1126" s="11" t="str">
        <f>CONCATENATE(Table3[[#This Row],[Type]]," "&amp;TEXT(Table3[[#This Row],[Diameter]],".0000")&amp;""," "&amp;Table3[[#This Row],[NumFlutes]]&amp;"FL")</f>
        <v>RM .2400 4FL</v>
      </c>
      <c r="M1126" s="13">
        <v>0.24</v>
      </c>
      <c r="N1126" s="13">
        <v>0.23599999999999999</v>
      </c>
      <c r="R1126" s="14">
        <f>IF(Table3[[#This Row],[ShoulderLenEnd]]="",0,90-(DEGREES(ATAN((Q1126-P1126)/((N1126-O1126)/2)))))</f>
        <v>0</v>
      </c>
      <c r="T1126" s="6">
        <v>4</v>
      </c>
      <c r="U1126" s="6">
        <v>3</v>
      </c>
      <c r="V1126" s="6">
        <v>1</v>
      </c>
      <c r="AA1126" s="13" t="str">
        <f t="shared" si="18"/>
        <v/>
      </c>
      <c r="AE1126" s="6" t="s">
        <v>44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1126</v>
      </c>
      <c r="H1127" s="10" t="s">
        <v>1922</v>
      </c>
      <c r="I1127" s="11" t="s">
        <v>2095</v>
      </c>
      <c r="J1127" s="12" t="s">
        <v>2096</v>
      </c>
      <c r="K1127" s="11" t="str">
        <f>CONCATENATE(Table3[[#This Row],[Type]]," "&amp;TEXT(Table3[[#This Row],[Diameter]],".0000")&amp;""," "&amp;Table3[[#This Row],[NumFlutes]]&amp;"FL")</f>
        <v>RM .2480 6FL</v>
      </c>
      <c r="M1127" s="13">
        <v>0.248</v>
      </c>
      <c r="N1127" s="13">
        <v>0.24</v>
      </c>
      <c r="R1127" s="14">
        <f>IF(Table3[[#This Row],[ShoulderLenEnd]]="",0,90-(DEGREES(ATAN((Q1127-P1127)/((N1127-O1127)/2)))))</f>
        <v>0</v>
      </c>
      <c r="T1127" s="6">
        <v>6</v>
      </c>
      <c r="U1127" s="6">
        <v>6</v>
      </c>
      <c r="V1127" s="6">
        <v>1.5</v>
      </c>
      <c r="AA1127" s="13" t="str">
        <f t="shared" si="18"/>
        <v/>
      </c>
      <c r="AE1127" s="6" t="s">
        <v>49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1127</v>
      </c>
      <c r="H1128" s="10" t="s">
        <v>1922</v>
      </c>
      <c r="I1128" s="11" t="s">
        <v>2097</v>
      </c>
      <c r="J1128" s="12" t="s">
        <v>2098</v>
      </c>
      <c r="K1128" s="11" t="str">
        <f>CONCATENATE(Table3[[#This Row],[Type]]," "&amp;TEXT(Table3[[#This Row],[Diameter]],".0000")&amp;""," "&amp;Table3[[#This Row],[NumFlutes]]&amp;"FL")</f>
        <v>RM .2500 6FL</v>
      </c>
      <c r="M1128" s="13">
        <v>0.25</v>
      </c>
      <c r="N1128" s="13">
        <v>0.24</v>
      </c>
      <c r="R1128" s="14">
        <f>IF(Table3[[#This Row],[ShoulderLenEnd]]="",0,90-(DEGREES(ATAN((Q1128-P1128)/((N1128-O1128)/2)))))</f>
        <v>0</v>
      </c>
      <c r="T1128" s="6">
        <v>6</v>
      </c>
      <c r="U1128" s="6">
        <v>6</v>
      </c>
      <c r="V1128" s="6">
        <v>1.5</v>
      </c>
      <c r="AA1128" s="13" t="str">
        <f t="shared" si="18"/>
        <v/>
      </c>
      <c r="AE1128" s="6" t="s">
        <v>49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1128</v>
      </c>
      <c r="H1129" s="10" t="s">
        <v>1922</v>
      </c>
      <c r="I1129" s="11" t="s">
        <v>2099</v>
      </c>
      <c r="J1129" s="12" t="s">
        <v>2100</v>
      </c>
      <c r="K1129" s="11" t="str">
        <f>CONCATENATE(Table3[[#This Row],[Type]]," "&amp;TEXT(Table3[[#This Row],[Diameter]],".0000")&amp;""," "&amp;Table3[[#This Row],[NumFlutes]]&amp;"FL")</f>
        <v>RM .2490 6FL</v>
      </c>
      <c r="M1129" s="13">
        <v>0.249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G1129" s="6" t="s">
        <v>2101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1129</v>
      </c>
      <c r="H1130" s="10" t="s">
        <v>1922</v>
      </c>
      <c r="I1130" s="11" t="s">
        <v>2102</v>
      </c>
      <c r="J1130" s="12">
        <v>27224600</v>
      </c>
      <c r="K1130" s="11" t="str">
        <f>CONCATENATE(Table3[[#This Row],[Type]]," "&amp;TEXT(Table3[[#This Row],[Diameter]],".0000")&amp;""," "&amp;Table3[[#This Row],[NumFlutes]]&amp;"FL")</f>
        <v>RM .2460 4FL</v>
      </c>
      <c r="M1130" s="13">
        <v>0.246</v>
      </c>
      <c r="N1130" s="13">
        <v>0.24399999999999999</v>
      </c>
      <c r="O1130" s="6">
        <v>0.24399999999999999</v>
      </c>
      <c r="P1130" s="6">
        <v>1.151</v>
      </c>
      <c r="R1130" s="14">
        <f>IF(Table3[[#This Row],[ShoulderLenEnd]]="",0,90-(DEGREES(ATAN((Q1130-P1130)/((N1130-O1130)/2)))))</f>
        <v>0</v>
      </c>
      <c r="S1130" s="15">
        <v>1.85</v>
      </c>
      <c r="T1130" s="6">
        <v>4</v>
      </c>
      <c r="U1130" s="6">
        <v>3</v>
      </c>
      <c r="V1130" s="6">
        <v>1.1499999999999999</v>
      </c>
      <c r="AA1130" s="13" t="str">
        <f t="shared" si="18"/>
        <v/>
      </c>
      <c r="AB1130" s="6">
        <v>0.19</v>
      </c>
      <c r="AC1130" s="6">
        <v>3.5000000000000003E-2</v>
      </c>
      <c r="AE1130" s="6" t="s">
        <v>44</v>
      </c>
      <c r="AF1130" s="6" t="s">
        <v>62</v>
      </c>
      <c r="AG1130" s="6" t="s">
        <v>495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1130</v>
      </c>
      <c r="H1131" s="10" t="s">
        <v>1922</v>
      </c>
      <c r="I1131" s="11" t="s">
        <v>2103</v>
      </c>
      <c r="J1131" s="12">
        <v>27224650</v>
      </c>
      <c r="K1131" s="11" t="str">
        <f>CONCATENATE(Table3[[#This Row],[Type]]," "&amp;TEXT(Table3[[#This Row],[Diameter]],".0000")&amp;""," "&amp;Table3[[#This Row],[NumFlutes]]&amp;"FL")</f>
        <v>RM .2465 4FL</v>
      </c>
      <c r="M1131" s="13">
        <v>0.2465</v>
      </c>
      <c r="N1131" s="13">
        <v>0.24399999999999999</v>
      </c>
      <c r="R1131" s="14">
        <f>IF(Table3[[#This Row],[ShoulderLenEnd]]="",0,90-(DEGREES(ATAN((Q1131-P1131)/((N1131-O1131)/2)))))</f>
        <v>0</v>
      </c>
      <c r="T1131" s="6">
        <v>4</v>
      </c>
      <c r="U1131" s="6">
        <v>3</v>
      </c>
      <c r="V1131" s="6">
        <v>1.25</v>
      </c>
      <c r="AA1131" s="13" t="str">
        <f t="shared" si="18"/>
        <v/>
      </c>
      <c r="AE1131" s="6" t="s">
        <v>44</v>
      </c>
      <c r="AF1131" s="6" t="s">
        <v>62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1131</v>
      </c>
      <c r="H1132" s="10" t="s">
        <v>1922</v>
      </c>
      <c r="I1132" s="11" t="s">
        <v>2104</v>
      </c>
      <c r="J1132" s="12">
        <v>27224700</v>
      </c>
      <c r="K1132" s="11" t="str">
        <f>CONCATENATE(Table3[[#This Row],[Type]]," "&amp;TEXT(Table3[[#This Row],[Diameter]],".0000")&amp;""," "&amp;Table3[[#This Row],[NumFlutes]]&amp;"FL")</f>
        <v>RM .2470 4FL</v>
      </c>
      <c r="M1132" s="13">
        <v>0.247</v>
      </c>
      <c r="N1132" s="13">
        <v>0.24399999999999999</v>
      </c>
      <c r="R1132" s="14">
        <f>IF(Table3[[#This Row],[ShoulderLenEnd]]="",0,90-(DEGREES(ATAN((Q1132-P1132)/((N1132-O1132)/2)))))</f>
        <v>0</v>
      </c>
      <c r="T1132" s="6">
        <v>4</v>
      </c>
      <c r="U1132" s="6">
        <v>3</v>
      </c>
      <c r="V1132" s="6">
        <v>1.25</v>
      </c>
      <c r="AA1132" s="13" t="str">
        <f t="shared" si="18"/>
        <v/>
      </c>
      <c r="AE1132" s="6" t="s">
        <v>44</v>
      </c>
      <c r="AF1132" s="6" t="s">
        <v>62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1132</v>
      </c>
      <c r="H1133" s="10" t="s">
        <v>1922</v>
      </c>
      <c r="I1133" s="11" t="s">
        <v>2105</v>
      </c>
      <c r="J1133" s="12">
        <v>27224750</v>
      </c>
      <c r="K1133" s="11" t="str">
        <f>CONCATENATE(Table3[[#This Row],[Type]]," "&amp;TEXT(Table3[[#This Row],[Diameter]],".0000")&amp;""," "&amp;Table3[[#This Row],[NumFlutes]]&amp;"FL")</f>
        <v>RM .2475 4FL</v>
      </c>
      <c r="M1133" s="13">
        <v>0.2475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1133</v>
      </c>
      <c r="G1134" s="9" t="s">
        <v>74</v>
      </c>
      <c r="H1134" s="10" t="s">
        <v>1922</v>
      </c>
      <c r="I1134" s="11" t="s">
        <v>2106</v>
      </c>
      <c r="J1134" s="12">
        <v>27224900</v>
      </c>
      <c r="K1134" s="11" t="str">
        <f>CONCATENATE(Table3[[#This Row],[Type]]," "&amp;TEXT(Table3[[#This Row],[Diameter]],".0000")&amp;""," "&amp;Table3[[#This Row],[NumFlutes]]&amp;"FL")</f>
        <v>RM .2490 4FL</v>
      </c>
      <c r="M1134" s="13">
        <v>0.249</v>
      </c>
      <c r="N1134" s="13">
        <v>0.24399999999999999</v>
      </c>
      <c r="O1134" s="6">
        <v>0.249</v>
      </c>
      <c r="P1134" s="6">
        <v>1.075</v>
      </c>
      <c r="R1134" s="14">
        <f>IF(Table3[[#This Row],[ShoulderLenEnd]]="",0,90-(DEGREES(ATAN((Q1134-P1134)/((N1134-O1134)/2)))))</f>
        <v>0</v>
      </c>
      <c r="S1134" s="15">
        <v>1.7250000000000001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B1134" s="6">
        <v>0.155</v>
      </c>
      <c r="AC1134" s="6">
        <v>4.4999999999999998E-2</v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>FIX</v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1134</v>
      </c>
      <c r="H1135" s="10" t="s">
        <v>1922</v>
      </c>
      <c r="I1135" s="11" t="s">
        <v>2107</v>
      </c>
      <c r="J1135" s="12">
        <v>27225100</v>
      </c>
      <c r="K1135" s="11" t="str">
        <f>CONCATENATE(Table3[[#This Row],[Type]]," "&amp;TEXT(Table3[[#This Row],[Diameter]],".0000")&amp;""," "&amp;Table3[[#This Row],[NumFlutes]]&amp;"FL")</f>
        <v>RM .2510 4FL</v>
      </c>
      <c r="M1135" s="13">
        <v>0.251</v>
      </c>
      <c r="N1135" s="13">
        <v>0.24399999999999999</v>
      </c>
      <c r="O1135" s="6">
        <v>0.24399999999999999</v>
      </c>
      <c r="P1135" s="6">
        <v>1.038</v>
      </c>
      <c r="R1135" s="14">
        <f>IF(Table3[[#This Row],[ShoulderLenEnd]]="",0,90-(DEGREES(ATAN((Q1135-P1135)/((N1135-O1135)/2)))))</f>
        <v>0</v>
      </c>
      <c r="S1135" s="15">
        <v>1.8</v>
      </c>
      <c r="T1135" s="6">
        <v>4</v>
      </c>
      <c r="U1135" s="6">
        <v>3</v>
      </c>
      <c r="V1135" s="6">
        <v>1</v>
      </c>
      <c r="AA1135" s="13" t="str">
        <f t="shared" si="18"/>
        <v/>
      </c>
      <c r="AB1135" s="6">
        <v>0.19</v>
      </c>
      <c r="AC1135" s="6">
        <v>4.4999999999999998E-2</v>
      </c>
      <c r="AE1135" s="6" t="s">
        <v>44</v>
      </c>
      <c r="AF1135" s="6" t="s">
        <v>62</v>
      </c>
      <c r="AG1135" s="6" t="s">
        <v>495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1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1135</v>
      </c>
      <c r="H1136" s="10" t="s">
        <v>1922</v>
      </c>
      <c r="I1136" s="11" t="s">
        <v>2108</v>
      </c>
      <c r="J1136" s="12">
        <v>27225150</v>
      </c>
      <c r="K1136" s="11" t="str">
        <f>CONCATENATE(Table3[[#This Row],[Type]]," "&amp;TEXT(Table3[[#This Row],[Diameter]],".0000")&amp;""," "&amp;Table3[[#This Row],[NumFlutes]]&amp;"FL")</f>
        <v>RM .2515 4FL</v>
      </c>
      <c r="M1136" s="13">
        <v>0.2515</v>
      </c>
      <c r="N1136" s="13">
        <v>0.24399999999999999</v>
      </c>
      <c r="R1136" s="14">
        <f>IF(Table3[[#This Row],[ShoulderLenEnd]]="",0,90-(DEGREES(ATAN((Q1136-P1136)/((N1136-O1136)/2)))))</f>
        <v>0</v>
      </c>
      <c r="T1136" s="6">
        <v>4</v>
      </c>
      <c r="U1136" s="6">
        <v>3</v>
      </c>
      <c r="V1136" s="6">
        <v>1</v>
      </c>
      <c r="AA1136" s="13" t="str">
        <f t="shared" si="18"/>
        <v/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/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1136</v>
      </c>
      <c r="H1137" s="10" t="s">
        <v>1922</v>
      </c>
      <c r="I1137" s="11" t="s">
        <v>2109</v>
      </c>
      <c r="J1137" s="12">
        <v>27225200</v>
      </c>
      <c r="K1137" s="11" t="str">
        <f>CONCATENATE(Table3[[#This Row],[Type]]," "&amp;TEXT(Table3[[#This Row],[Diameter]],".0000")&amp;""," "&amp;Table3[[#This Row],[NumFlutes]]&amp;"FL")</f>
        <v>RM .2520 4FL</v>
      </c>
      <c r="M1137" s="13">
        <v>0.252</v>
      </c>
      <c r="N1137" s="13">
        <v>0.24399999999999999</v>
      </c>
      <c r="R1137" s="14">
        <f>IF(Table3[[#This Row],[ShoulderLenEnd]]="",0,90-(DEGREES(ATAN((Q1137-P1137)/((N1137-O1137)/2)))))</f>
        <v>0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E1137" s="6" t="s">
        <v>44</v>
      </c>
      <c r="AF1137" s="6" t="s">
        <v>62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0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1137</v>
      </c>
      <c r="H1138" s="10" t="s">
        <v>1922</v>
      </c>
      <c r="I1138" s="11" t="s">
        <v>2110</v>
      </c>
      <c r="J1138" s="12" t="s">
        <v>2111</v>
      </c>
      <c r="K1138" s="11" t="str">
        <f>CONCATENATE(Table3[[#This Row],[Type]]," "&amp;TEXT(Table3[[#This Row],[Diameter]],".0000")&amp;""," "&amp;Table3[[#This Row],[NumFlutes]]&amp;"FL")</f>
        <v>RM .2795 6FL</v>
      </c>
      <c r="M1138" s="13">
        <v>0.27950000000000003</v>
      </c>
      <c r="N1138" s="13">
        <v>0.248</v>
      </c>
      <c r="R1138" s="14">
        <f>IF(Table3[[#This Row],[ShoulderLenEnd]]="",0,90-(DEGREES(ATAN((Q1138-P1138)/((N1138-O1138)/2)))))</f>
        <v>0</v>
      </c>
      <c r="T1138" s="6">
        <v>6</v>
      </c>
      <c r="U1138" s="6">
        <v>6</v>
      </c>
      <c r="V1138" s="6">
        <v>1.5</v>
      </c>
      <c r="AA1138" s="13" t="str">
        <f t="shared" si="18"/>
        <v/>
      </c>
      <c r="AE1138" s="6" t="s">
        <v>49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1138</v>
      </c>
      <c r="G1139" s="9" t="s">
        <v>74</v>
      </c>
      <c r="H1139" s="10" t="s">
        <v>1922</v>
      </c>
      <c r="I1139" s="11" t="s">
        <v>2112</v>
      </c>
      <c r="J1139" s="12">
        <v>27225600</v>
      </c>
      <c r="K1139" s="11" t="str">
        <f>CONCATENATE(Table3[[#This Row],[Type]]," "&amp;TEXT(Table3[[#This Row],[Diameter]],".0000")&amp;""," "&amp;Table3[[#This Row],[NumFlutes]]&amp;"FL")</f>
        <v>RM .2560 6FL</v>
      </c>
      <c r="M1139" s="13">
        <v>0.25600000000000001</v>
      </c>
      <c r="N1139" s="13">
        <v>0.252</v>
      </c>
      <c r="O1139" s="6">
        <v>0.25600000000000001</v>
      </c>
      <c r="P1139" s="6">
        <v>1.1850000000000001</v>
      </c>
      <c r="R1139" s="14">
        <f>IF(Table3[[#This Row],[ShoulderLenEnd]]="",0,90-(DEGREES(ATAN((Q1139-P1139)/((N1139-O1139)/2)))))</f>
        <v>0</v>
      </c>
      <c r="S1139" s="15">
        <v>1.89</v>
      </c>
      <c r="T1139" s="6">
        <v>6</v>
      </c>
      <c r="U1139" s="6">
        <v>3.25</v>
      </c>
      <c r="V1139" s="6">
        <v>1.88</v>
      </c>
      <c r="AA1139" s="13" t="str">
        <f t="shared" si="18"/>
        <v/>
      </c>
      <c r="AB1139" s="6">
        <v>0.2</v>
      </c>
      <c r="AC1139" s="6">
        <v>3.5000000000000003E-2</v>
      </c>
      <c r="AE1139" s="6" t="s">
        <v>44</v>
      </c>
      <c r="AF1139" s="6" t="s">
        <v>62</v>
      </c>
      <c r="AG1139" s="6" t="s">
        <v>495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>FIX</v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1139</v>
      </c>
      <c r="G1140" s="9" t="s">
        <v>74</v>
      </c>
      <c r="H1140" s="10" t="s">
        <v>1922</v>
      </c>
      <c r="I1140" s="11" t="s">
        <v>2113</v>
      </c>
      <c r="J1140" s="12">
        <v>27225800</v>
      </c>
      <c r="K1140" s="11" t="str">
        <f>CONCATENATE(Table3[[#This Row],[Type]]," "&amp;TEXT(Table3[[#This Row],[Diameter]],".0000")&amp;""," "&amp;Table3[[#This Row],[NumFlutes]]&amp;"FL")</f>
        <v>RM .2580 6FL</v>
      </c>
      <c r="M1140" s="13">
        <v>0.25800000000000001</v>
      </c>
      <c r="N1140" s="13">
        <v>0.252</v>
      </c>
      <c r="O1140" s="6">
        <v>0.25800000000000001</v>
      </c>
      <c r="P1140" s="6">
        <v>1.1950000000000001</v>
      </c>
      <c r="R1140" s="14">
        <f>IF(Table3[[#This Row],[ShoulderLenEnd]]="",0,90-(DEGREES(ATAN((Q1140-P1140)/((N1140-O1140)/2)))))</f>
        <v>0</v>
      </c>
      <c r="S1140" s="15">
        <v>1.87</v>
      </c>
      <c r="T1140" s="6">
        <v>6</v>
      </c>
      <c r="U1140" s="6">
        <v>3.25</v>
      </c>
      <c r="V1140" s="6">
        <v>1.25</v>
      </c>
      <c r="AA1140" s="13" t="str">
        <f t="shared" si="18"/>
        <v/>
      </c>
      <c r="AB1140" s="6">
        <v>0.2</v>
      </c>
      <c r="AC1140" s="6">
        <v>0.03</v>
      </c>
      <c r="AE1140" s="6" t="s">
        <v>44</v>
      </c>
      <c r="AF1140" s="6" t="s">
        <v>62</v>
      </c>
      <c r="AG1140" s="6" t="s">
        <v>495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>FIX</v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1140</v>
      </c>
      <c r="H1141" s="10" t="s">
        <v>1922</v>
      </c>
      <c r="I1141" s="11" t="s">
        <v>2114</v>
      </c>
      <c r="J1141" s="12">
        <v>27227600</v>
      </c>
      <c r="K1141" s="11" t="str">
        <f>CONCATENATE(Table3[[#This Row],[Type]]," "&amp;TEXT(Table3[[#This Row],[Diameter]],".0000")&amp;""," "&amp;Table3[[#This Row],[NumFlutes]]&amp;"FL")</f>
        <v>RM .2760 6FL</v>
      </c>
      <c r="M1141" s="13">
        <v>0.27600000000000002</v>
      </c>
      <c r="N1141" s="13">
        <v>0.27</v>
      </c>
      <c r="R1141" s="14">
        <f>IF(Table3[[#This Row],[ShoulderLenEnd]]="",0,90-(DEGREES(ATAN((Q1141-P1141)/((N1141-O1141)/2)))))</f>
        <v>0</v>
      </c>
      <c r="T1141" s="6">
        <v>6</v>
      </c>
      <c r="U1141" s="6">
        <v>3.25</v>
      </c>
      <c r="V1141" s="6">
        <v>1.25</v>
      </c>
      <c r="AA1141" s="13" t="str">
        <f t="shared" si="18"/>
        <v/>
      </c>
      <c r="AE1141" s="6" t="s">
        <v>44</v>
      </c>
      <c r="AF1141" s="6" t="s">
        <v>62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/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1141</v>
      </c>
      <c r="H1142" s="10" t="s">
        <v>1922</v>
      </c>
      <c r="I1142" s="11" t="s">
        <v>2115</v>
      </c>
      <c r="J1142" s="12" t="s">
        <v>2116</v>
      </c>
      <c r="K1142" s="11" t="str">
        <f>CONCATENATE(Table3[[#This Row],[Type]]," "&amp;TEXT(Table3[[#This Row],[Diameter]],".0000")&amp;""," "&amp;Table3[[#This Row],[NumFlutes]]&amp;"FL")</f>
        <v>RM .3125 6FL</v>
      </c>
      <c r="M1142" s="13">
        <v>0.3125</v>
      </c>
      <c r="N1142" s="13">
        <v>0.27900000000000003</v>
      </c>
      <c r="R1142" s="14">
        <f>IF(Table3[[#This Row],[ShoulderLenEnd]]="",0,90-(DEGREES(ATAN((Q1142-P1142)/((N1142-O1142)/2)))))</f>
        <v>0</v>
      </c>
      <c r="T1142" s="6">
        <v>6</v>
      </c>
      <c r="U1142" s="6">
        <v>6</v>
      </c>
      <c r="V1142" s="6">
        <v>1.5</v>
      </c>
      <c r="AA1142" s="13" t="str">
        <f t="shared" si="18"/>
        <v/>
      </c>
      <c r="AE1142" s="6" t="s">
        <v>49</v>
      </c>
      <c r="AF1142" s="6" t="s">
        <v>62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/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1142</v>
      </c>
      <c r="H1143" s="10" t="s">
        <v>1922</v>
      </c>
      <c r="I1143" s="11" t="s">
        <v>2117</v>
      </c>
      <c r="J1143" s="12" t="s">
        <v>1929</v>
      </c>
      <c r="K1143" s="11" t="str">
        <f>CONCATENATE(Table3[[#This Row],[Type]]," "&amp;TEXT(Table3[[#This Row],[Diameter]],".0000")&amp;""," "&amp;Table3[[#This Row],[NumFlutes]]&amp;"FL")</f>
        <v>RM .3137 6FL</v>
      </c>
      <c r="M1143" s="13">
        <v>0.31369999999999998</v>
      </c>
      <c r="N1143" s="13">
        <v>0.28000000000000003</v>
      </c>
      <c r="R1143" s="14">
        <f>IF(Table3[[#This Row],[ShoulderLenEnd]]="",0,90-(DEGREES(ATAN((Q1143-P1143)/((N1143-O1143)/2)))))</f>
        <v>0</v>
      </c>
      <c r="T1143" s="6">
        <v>6</v>
      </c>
      <c r="U1143" s="6">
        <v>6</v>
      </c>
      <c r="V1143" s="6">
        <v>1.5</v>
      </c>
      <c r="AA1143" s="13" t="str">
        <f t="shared" si="18"/>
        <v/>
      </c>
      <c r="AE1143" s="6" t="s">
        <v>49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1143</v>
      </c>
      <c r="H1144" s="10" t="s">
        <v>1922</v>
      </c>
      <c r="I1144" s="11" t="s">
        <v>2118</v>
      </c>
      <c r="J1144" s="12" t="s">
        <v>2119</v>
      </c>
      <c r="K1144" s="11" t="str">
        <f>CONCATENATE(Table3[[#This Row],[Type]]," "&amp;TEXT(Table3[[#This Row],[Diameter]],".0000")&amp;""," "&amp;Table3[[#This Row],[NumFlutes]]&amp;"FL")</f>
        <v>RM .3160 6FL</v>
      </c>
      <c r="M1144" s="13">
        <v>0.316</v>
      </c>
      <c r="N1144" s="13">
        <v>0.28000000000000003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1144</v>
      </c>
      <c r="H1145" s="10" t="s">
        <v>1922</v>
      </c>
      <c r="I1145" s="11" t="s">
        <v>2120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.3278 6FL</v>
      </c>
      <c r="M1145" s="13">
        <v>0.32779999999999998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1145</v>
      </c>
      <c r="H1146" s="10" t="s">
        <v>1922</v>
      </c>
      <c r="I1146" s="11" t="s">
        <v>2121</v>
      </c>
      <c r="J1146" s="12" t="s">
        <v>1929</v>
      </c>
      <c r="K1146" s="11" t="str">
        <f>CONCATENATE(Table3[[#This Row],[Type]]," "&amp;TEXT(Table3[[#This Row],[Diameter]],".0000")&amp;""," "&amp;Table3[[#This Row],[NumFlutes]]&amp;"FL")</f>
        <v>RM .3281 6FL</v>
      </c>
      <c r="M1146" s="13">
        <v>0.3281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1146</v>
      </c>
      <c r="H1147" s="10" t="s">
        <v>1922</v>
      </c>
      <c r="I1147" s="11" t="s">
        <v>2122</v>
      </c>
      <c r="J1147" s="12">
        <v>2723100</v>
      </c>
      <c r="K1147" s="11" t="str">
        <f>CONCATENATE(Table3[[#This Row],[Type]]," "&amp;TEXT(Table3[[#This Row],[Diameter]],".0000")&amp;""," "&amp;Table3[[#This Row],[NumFlutes]]&amp;"FL")</f>
        <v>RM .3130 6FL</v>
      </c>
      <c r="M1147" s="13">
        <v>0.313</v>
      </c>
      <c r="N1147" s="13">
        <v>0.3</v>
      </c>
      <c r="R1147" s="14">
        <f>IF(Table3[[#This Row],[ShoulderLenEnd]]="",0,90-(DEGREES(ATAN((Q1147-P1147)/((N1147-O1147)/2)))))</f>
        <v>0</v>
      </c>
      <c r="T1147" s="6">
        <v>6</v>
      </c>
      <c r="U1147" s="6">
        <v>3.25</v>
      </c>
      <c r="V1147" s="6">
        <v>1.1499999999999999</v>
      </c>
      <c r="AA1147" s="13" t="str">
        <f t="shared" si="18"/>
        <v/>
      </c>
      <c r="AE1147" s="6" t="s">
        <v>44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1147</v>
      </c>
      <c r="H1148" s="10" t="s">
        <v>1922</v>
      </c>
      <c r="I1148" s="11" t="s">
        <v>2123</v>
      </c>
      <c r="J1148" s="12" t="s">
        <v>2124</v>
      </c>
      <c r="K1148" s="11" t="str">
        <f>CONCATENATE(Table3[[#This Row],[Type]]," "&amp;TEXT(Table3[[#This Row],[Diameter]],".0000")&amp;""," "&amp;Table3[[#This Row],[NumFlutes]]&amp;"FL")</f>
        <v>RM .3655 6FL</v>
      </c>
      <c r="M1148" s="13">
        <v>0.36549999999999999</v>
      </c>
      <c r="N1148" s="13">
        <v>0.311</v>
      </c>
      <c r="R1148" s="14">
        <f>IF(Table3[[#This Row],[ShoulderLenEnd]]="",0,90-(DEGREES(ATAN((Q1148-P1148)/((N1148-O1148)/2)))))</f>
        <v>0</v>
      </c>
      <c r="T1148" s="6">
        <v>6</v>
      </c>
      <c r="U1148" s="6">
        <v>7</v>
      </c>
      <c r="V1148" s="6">
        <v>1.75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1148</v>
      </c>
      <c r="H1149" s="10" t="s">
        <v>1922</v>
      </c>
      <c r="I1149" s="11" t="s">
        <v>2125</v>
      </c>
      <c r="J1149" s="12" t="s">
        <v>2126</v>
      </c>
      <c r="K1149" s="11" t="str">
        <f>CONCATENATE(Table3[[#This Row],[Type]]," "&amp;TEXT(Table3[[#This Row],[Diameter]],".0000")&amp;""," "&amp;Table3[[#This Row],[NumFlutes]]&amp;"FL")</f>
        <v>RM .3750 6FL</v>
      </c>
      <c r="M1149" s="13">
        <v>0.375</v>
      </c>
      <c r="N1149" s="13">
        <v>0.311</v>
      </c>
      <c r="R1149" s="14">
        <f>IF(Table3[[#This Row],[ShoulderLenEnd]]="",0,90-(DEGREES(ATAN((Q1149-P1149)/((N1149-O1149)/2)))))</f>
        <v>0</v>
      </c>
      <c r="T1149" s="6">
        <v>6</v>
      </c>
      <c r="U1149" s="6">
        <v>7</v>
      </c>
      <c r="V1149" s="6">
        <v>1.75</v>
      </c>
      <c r="AA1149" s="13" t="str">
        <f t="shared" si="18"/>
        <v/>
      </c>
      <c r="AE1149" s="6" t="s">
        <v>49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1149</v>
      </c>
      <c r="H1150" s="10" t="s">
        <v>1922</v>
      </c>
      <c r="I1150" s="11" t="s">
        <v>2127</v>
      </c>
      <c r="J1150" s="12" t="s">
        <v>2128</v>
      </c>
      <c r="K1150" s="11" t="str">
        <f>CONCATENATE(Table3[[#This Row],[Type]]," "&amp;TEXT(Table3[[#This Row],[Diameter]],".0000")&amp;""," "&amp;Table3[[#This Row],[NumFlutes]]&amp;"FL")</f>
        <v>RM .3760 6FL</v>
      </c>
      <c r="M1150" s="13">
        <v>0.376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1150</v>
      </c>
      <c r="G1151" s="9" t="s">
        <v>74</v>
      </c>
      <c r="H1151" s="10" t="s">
        <v>1922</v>
      </c>
      <c r="I1151" s="11" t="s">
        <v>2129</v>
      </c>
      <c r="J1151" s="12">
        <v>28541</v>
      </c>
      <c r="K1151" s="11" t="str">
        <f>CONCATENATE(Table3[[#This Row],[Type]]," "&amp;TEXT(Table3[[#This Row],[Diameter]],".0000")&amp;""," "&amp;Table3[[#This Row],[NumFlutes]]&amp;"FL")</f>
        <v>RM .0625 6FL</v>
      </c>
      <c r="M1151" s="13">
        <v>6.25E-2</v>
      </c>
      <c r="N1151" s="13">
        <v>0.312</v>
      </c>
      <c r="R1151" s="14">
        <f>IF(Table3[[#This Row],[ShoulderLenEnd]]="",0,90-(DEGREES(ATAN((Q1151-P1151)/((N1151-O1151)/2)))))</f>
        <v>0</v>
      </c>
      <c r="T1151" s="6">
        <v>6</v>
      </c>
      <c r="U1151" s="6">
        <v>2</v>
      </c>
      <c r="V1151" s="6">
        <v>0.75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1151</v>
      </c>
      <c r="H1152" s="10" t="s">
        <v>1922</v>
      </c>
      <c r="I1152" s="11" t="s">
        <v>2130</v>
      </c>
      <c r="J1152" s="12" t="s">
        <v>2131</v>
      </c>
      <c r="K1152" s="11" t="str">
        <f>CONCATENATE(Table3[[#This Row],[Type]]," "&amp;TEXT(Table3[[#This Row],[Diameter]],".0000")&amp;""," "&amp;Table3[[#This Row],[NumFlutes]]&amp;"FL")</f>
        <v>RM .4375 6FL</v>
      </c>
      <c r="M1152" s="13">
        <v>0.4375</v>
      </c>
      <c r="N1152" s="13">
        <v>0.40600000000000003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44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1152</v>
      </c>
      <c r="H1153" s="10" t="s">
        <v>1922</v>
      </c>
      <c r="I1153" s="11" t="s">
        <v>2132</v>
      </c>
      <c r="J1153" s="12" t="s">
        <v>2133</v>
      </c>
      <c r="K1153" s="11" t="str">
        <f>CONCATENATE(Table3[[#This Row],[Type]]," "&amp;TEXT(Table3[[#This Row],[Diameter]],".0000")&amp;""," "&amp;Table3[[#This Row],[NumFlutes]]&amp;"FL")</f>
        <v>RM .5188 6FL</v>
      </c>
      <c r="M1153" s="13">
        <v>0.51880000000000004</v>
      </c>
      <c r="N1153" s="13">
        <v>0.435</v>
      </c>
      <c r="R1153" s="14">
        <f>IF(Table3[[#This Row],[ShoulderLenEnd]]="",0,90-(DEGREES(ATAN((Q1153-P1153)/((N1153-O1153)/2)))))</f>
        <v>0</v>
      </c>
      <c r="T1153" s="6">
        <v>6</v>
      </c>
      <c r="U1153" s="6">
        <v>7.5</v>
      </c>
      <c r="V1153" s="6">
        <v>2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1153</v>
      </c>
      <c r="H1154" s="10" t="s">
        <v>1922</v>
      </c>
      <c r="I1154" s="11" t="s">
        <v>2134</v>
      </c>
      <c r="J1154" s="12" t="s">
        <v>2135</v>
      </c>
      <c r="K1154" s="11" t="str">
        <f>CONCATENATE(Table3[[#This Row],[Type]]," "&amp;TEXT(Table3[[#This Row],[Diameter]],".0000")&amp;""," "&amp;Table3[[#This Row],[NumFlutes]]&amp;"FL")</f>
        <v>RM .1250 6FL</v>
      </c>
      <c r="M1154" s="13">
        <v>0.125</v>
      </c>
      <c r="N1154" s="13">
        <v>0.4375</v>
      </c>
      <c r="R1154" s="14">
        <f>IF(Table3[[#This Row],[ShoulderLenEnd]]="",0,90-(DEGREES(ATAN((Q1154-P1154)/((N1154-O1154)/2)))))</f>
        <v>0</v>
      </c>
      <c r="T1154" s="6">
        <v>6</v>
      </c>
      <c r="U1154" s="6">
        <v>2</v>
      </c>
      <c r="V1154" s="6">
        <v>0.75</v>
      </c>
      <c r="AA1154" s="13" t="str">
        <f t="shared" si="18"/>
        <v/>
      </c>
      <c r="AE1154" s="6" t="s">
        <v>49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1154</v>
      </c>
      <c r="F1155" s="22"/>
      <c r="H1155" s="10" t="s">
        <v>1922</v>
      </c>
      <c r="I1155" s="11" t="s">
        <v>2136</v>
      </c>
      <c r="J1155" s="12" t="s">
        <v>2137</v>
      </c>
      <c r="K1155" s="11" t="str">
        <f>CONCATENATE(Table3[[#This Row],[Type]]," "&amp;TEXT(Table3[[#This Row],[Diameter]],".0000")&amp;""," "&amp;Table3[[#This Row],[NumFlutes]]&amp;"FL")</f>
        <v>RM .3160 6FL</v>
      </c>
      <c r="M1155" s="13">
        <v>0.316</v>
      </c>
      <c r="N1155" s="13">
        <v>0.4375</v>
      </c>
      <c r="R1155" s="14">
        <f>IF(Table3[[#This Row],[ShoulderLenEnd]]="",0,90-(DEGREES(ATAN((Q1155-P1155)/((N1155-O1155)/2)))))</f>
        <v>0</v>
      </c>
      <c r="T1155" s="6">
        <v>6</v>
      </c>
      <c r="U1155" s="6">
        <v>6</v>
      </c>
      <c r="V1155" s="6">
        <v>0.85</v>
      </c>
      <c r="AA1155" s="13" t="str">
        <f t="shared" si="18"/>
        <v/>
      </c>
      <c r="AE1155" s="6" t="s">
        <v>49</v>
      </c>
      <c r="AF1155" s="6" t="s">
        <v>62</v>
      </c>
      <c r="AG1155" s="6" t="s">
        <v>2138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1155</v>
      </c>
      <c r="F1156" s="22"/>
      <c r="G1156" s="23"/>
      <c r="H1156" s="10" t="s">
        <v>1922</v>
      </c>
      <c r="I1156" s="11" t="s">
        <v>2139</v>
      </c>
      <c r="J1156" s="12" t="s">
        <v>2140</v>
      </c>
      <c r="K1156" s="11" t="str">
        <f>CONCATENATE(Table3[[#This Row],[Type]]," "&amp;TEXT(Table3[[#This Row],[Diameter]],".0000")&amp;""," "&amp;Table3[[#This Row],[NumFlutes]]&amp;"FL")</f>
        <v>RM .2470 FL</v>
      </c>
      <c r="M1156" s="13">
        <v>0.247</v>
      </c>
      <c r="R1156" s="14">
        <f>IF(Table3[[#This Row],[ShoulderLenEnd]]="",0,90-(DEGREES(ATAN((Q1156-P1156)/((N1156-O1156)/2)))))</f>
        <v>0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1156</v>
      </c>
      <c r="F1157" s="22"/>
      <c r="H1157" s="10" t="s">
        <v>1922</v>
      </c>
      <c r="I1157" s="11" t="s">
        <v>2141</v>
      </c>
      <c r="J1157" s="12" t="s">
        <v>2142</v>
      </c>
      <c r="K1157" s="11" t="str">
        <f>CONCATENATE(Table3[[#This Row],[Type]]," "&amp;TEXT(Table3[[#This Row],[Diameter]],".0000")&amp;""," "&amp;Table3[[#This Row],[NumFlutes]]&amp;"FL")</f>
        <v>RM .2498 FL</v>
      </c>
      <c r="M1157" s="13">
        <v>0.24979999999999999</v>
      </c>
      <c r="R1157" s="14">
        <f>IF(Table3[[#This Row],[ShoulderLenEnd]]="",0,90-(DEGREES(ATAN((Q1157-P1157)/((N1157-O1157)/2)))))</f>
        <v>0</v>
      </c>
      <c r="AA1157" s="13" t="str">
        <f t="shared" si="18"/>
        <v/>
      </c>
      <c r="AE1157" s="6" t="s">
        <v>44</v>
      </c>
      <c r="AF1157" s="6" t="s">
        <v>62</v>
      </c>
      <c r="AG1157" s="6" t="s">
        <v>1836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529</v>
      </c>
      <c r="D1158" s="6" t="s">
        <v>529</v>
      </c>
      <c r="E1158" s="6">
        <v>1157</v>
      </c>
      <c r="G1158" s="9" t="s">
        <v>74</v>
      </c>
      <c r="H1158" s="10" t="s">
        <v>529</v>
      </c>
      <c r="I1158" s="11" t="s">
        <v>2143</v>
      </c>
      <c r="J1158" s="12">
        <v>1415001608</v>
      </c>
      <c r="K1158" s="11" t="str">
        <f>CONCATENATE(Table3[[#This Row],[Type]]," "&amp;TEXT(Table3[[#This Row],[Diameter]],".0000")&amp;""," "&amp;Table3[[#This Row],[NumFlutes]]&amp;"FL")</f>
        <v>RT .1378 2FL</v>
      </c>
      <c r="L1158" s="17" t="s">
        <v>2144</v>
      </c>
      <c r="M1158" s="13">
        <v>0.13780000000000001</v>
      </c>
      <c r="N1158" s="13">
        <v>0.14000000000000001</v>
      </c>
      <c r="O1158" s="6">
        <v>0.106</v>
      </c>
      <c r="P1158" s="6">
        <v>0.7</v>
      </c>
      <c r="Q1158" s="6">
        <v>0.9</v>
      </c>
      <c r="R1158" s="14">
        <f>IF(Table3[[#This Row],[ShoulderLenEnd]]="",0,90-(DEGREES(ATAN((Q1158-P1158)/((N1158-O1158)/2)))))</f>
        <v>4.858462919034281</v>
      </c>
      <c r="S1158" s="15">
        <v>0.92500000000000004</v>
      </c>
      <c r="T1158" s="6">
        <v>2</v>
      </c>
      <c r="U1158" s="6">
        <v>2</v>
      </c>
      <c r="V1158" s="6">
        <v>0.68899999999999995</v>
      </c>
      <c r="X1158" s="13">
        <v>2.3599999999999999E-2</v>
      </c>
      <c r="Y1158" s="6" t="s">
        <v>580</v>
      </c>
      <c r="AA1158" s="13" t="str">
        <f t="shared" si="18"/>
        <v/>
      </c>
      <c r="AB1158" s="6">
        <v>7.0000000000000007E-2</v>
      </c>
      <c r="AC1158" s="6">
        <v>5.5E-2</v>
      </c>
      <c r="AE1158" s="6" t="s">
        <v>49</v>
      </c>
      <c r="AF1158" s="6" t="s">
        <v>432</v>
      </c>
      <c r="AG1158" s="6" t="s">
        <v>90</v>
      </c>
      <c r="AI1158" s="6">
        <v>0</v>
      </c>
      <c r="AJ1158" s="6">
        <v>1</v>
      </c>
      <c r="AK1158" s="6">
        <v>1</v>
      </c>
      <c r="AL1158" s="6">
        <v>1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529</v>
      </c>
      <c r="D1159" s="6" t="s">
        <v>529</v>
      </c>
      <c r="E1159" s="6">
        <v>1158</v>
      </c>
      <c r="G1159" s="9" t="s">
        <v>74</v>
      </c>
      <c r="H1159" s="10" t="s">
        <v>529</v>
      </c>
      <c r="I1159" s="11" t="s">
        <v>2145</v>
      </c>
      <c r="J1159" s="12">
        <v>1410101508</v>
      </c>
      <c r="K1159" s="11" t="str">
        <f>CONCATENATE(Table3[[#This Row],[Type]]," "&amp;TEXT(Table3[[#This Row],[Diameter]],".0000")&amp;""," "&amp;Table3[[#This Row],[NumFlutes]]&amp;"FL")</f>
        <v>RT .1181 1FL</v>
      </c>
      <c r="L1159" s="17" t="s">
        <v>2146</v>
      </c>
      <c r="M1159" s="13">
        <v>0.1181</v>
      </c>
      <c r="N1159" s="13">
        <v>0.14000000000000001</v>
      </c>
      <c r="O1159" s="6">
        <v>8.8999999999999996E-2</v>
      </c>
      <c r="P1159" s="6">
        <v>0.64</v>
      </c>
      <c r="Q1159" s="6">
        <v>0.86</v>
      </c>
      <c r="R1159" s="14">
        <f>IF(Table3[[#This Row],[ShoulderLenEnd]]="",0,90-(DEGREES(ATAN((Q1159-P1159)/((N1159-O1159)/2)))))</f>
        <v>6.6115982949937404</v>
      </c>
      <c r="S1159" s="15">
        <v>0.88500000000000001</v>
      </c>
      <c r="T1159" s="6">
        <v>1</v>
      </c>
      <c r="U1159" s="6">
        <v>1.9370000000000001</v>
      </c>
      <c r="V1159" s="6">
        <v>0.626</v>
      </c>
      <c r="X1159" s="13">
        <v>1.9699999999999999E-2</v>
      </c>
      <c r="Y1159" s="6" t="s">
        <v>596</v>
      </c>
      <c r="AA1159" s="13" t="str">
        <f t="shared" si="18"/>
        <v/>
      </c>
      <c r="AB1159" s="6">
        <v>0.06</v>
      </c>
      <c r="AC1159" s="6">
        <v>4.4999999999999998E-2</v>
      </c>
      <c r="AE1159" s="6" t="s">
        <v>49</v>
      </c>
      <c r="AF1159" s="6" t="s">
        <v>432</v>
      </c>
      <c r="AG1159" s="6" t="s">
        <v>90</v>
      </c>
      <c r="AI1159" s="6">
        <v>0</v>
      </c>
      <c r="AJ1159" s="6">
        <v>1</v>
      </c>
      <c r="AK1159" s="6">
        <v>1</v>
      </c>
      <c r="AL1159" s="6">
        <v>1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1159</v>
      </c>
      <c r="G1160" s="9" t="s">
        <v>74</v>
      </c>
      <c r="H1160" s="10" t="s">
        <v>529</v>
      </c>
      <c r="I1160" s="11" t="s">
        <v>2147</v>
      </c>
      <c r="J1160" s="12">
        <v>1410100508</v>
      </c>
      <c r="K1160" s="11" t="str">
        <f>CONCATENATE(Table3[[#This Row],[Type]]," "&amp;TEXT(Table3[[#This Row],[Diameter]],".0000")&amp;""," "&amp;Table3[[#This Row],[NumFlutes]]&amp;"FL")</f>
        <v>RT .0787 1FL</v>
      </c>
      <c r="L1160" s="17" t="s">
        <v>2148</v>
      </c>
      <c r="M1160" s="13">
        <v>7.8700000000000006E-2</v>
      </c>
      <c r="N1160" s="13">
        <v>0.14000000000000001</v>
      </c>
      <c r="O1160" s="6">
        <v>8.1000000000000003E-2</v>
      </c>
      <c r="P1160" s="6">
        <v>0.52500000000000002</v>
      </c>
      <c r="Q1160" s="6">
        <v>0.67</v>
      </c>
      <c r="R1160" s="14">
        <f>IF(Table3[[#This Row],[ShoulderLenEnd]]="",0,90-(DEGREES(ATAN((Q1160-P1160)/((N1160-O1160)/2)))))</f>
        <v>11.499778629857232</v>
      </c>
      <c r="S1160" s="15">
        <v>0.7</v>
      </c>
      <c r="T1160" s="6">
        <v>1</v>
      </c>
      <c r="U1160" s="6">
        <v>1.752</v>
      </c>
      <c r="V1160" s="6">
        <v>0.47639999999999999</v>
      </c>
      <c r="X1160" s="13">
        <v>1.5699999999999999E-2</v>
      </c>
      <c r="Y1160" s="6" t="s">
        <v>596</v>
      </c>
      <c r="AA1160" s="13" t="str">
        <f t="shared" si="18"/>
        <v/>
      </c>
      <c r="AB1160" s="6">
        <v>3.5000000000000003E-2</v>
      </c>
      <c r="AC1160" s="6">
        <v>3.5000000000000003E-2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1160</v>
      </c>
      <c r="G1161" s="9" t="s">
        <v>74</v>
      </c>
      <c r="H1161" s="10" t="s">
        <v>529</v>
      </c>
      <c r="I1161" s="11" t="s">
        <v>2149</v>
      </c>
      <c r="J1161" s="12">
        <v>1410100000</v>
      </c>
      <c r="K1161" s="11" t="str">
        <f>CONCATENATE(Table3[[#This Row],[Type]]," "&amp;TEXT(Table3[[#This Row],[Diameter]],".0000")&amp;""," "&amp;Table3[[#This Row],[NumFlutes]]&amp;"FL")</f>
        <v>RT .0630 1FL</v>
      </c>
      <c r="L1161" s="17" t="s">
        <v>2150</v>
      </c>
      <c r="M1161" s="13">
        <v>6.3E-2</v>
      </c>
      <c r="N1161" s="13">
        <v>0.14000000000000001</v>
      </c>
      <c r="O1161" s="6">
        <v>6.3E-2</v>
      </c>
      <c r="P1161" s="6">
        <v>0.34</v>
      </c>
      <c r="Q1161" s="6">
        <v>0.53</v>
      </c>
      <c r="R1161" s="14">
        <f>IF(Table3[[#This Row],[ShoulderLenEnd]]="",0,90-(DEGREES(ATAN((Q1161-P1161)/((N1161-O1161)/2)))))</f>
        <v>11.454838031313656</v>
      </c>
      <c r="S1161" s="15">
        <v>0.55500000000000005</v>
      </c>
      <c r="T1161" s="6">
        <v>1</v>
      </c>
      <c r="U1161" s="6">
        <v>1.6259999999999999</v>
      </c>
      <c r="V1161" s="6">
        <v>0.33</v>
      </c>
      <c r="X1161" s="13">
        <v>1.38E-2</v>
      </c>
      <c r="Y1161" s="6" t="s">
        <v>570</v>
      </c>
      <c r="AA1161" s="13" t="str">
        <f t="shared" si="18"/>
        <v/>
      </c>
      <c r="AB1161" s="6">
        <v>0.03</v>
      </c>
      <c r="AC1161" s="6">
        <v>0.04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1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1161</v>
      </c>
      <c r="G1162" s="9" t="s">
        <v>74</v>
      </c>
      <c r="H1162" s="10" t="s">
        <v>529</v>
      </c>
      <c r="I1162" s="11" t="s">
        <v>2151</v>
      </c>
      <c r="K1162" s="11" t="str">
        <f>CONCATENATE(Table3[[#This Row],[Type]]," "&amp;TEXT(Table3[[#This Row],[Diameter]],".0000")&amp;""," "&amp;Table3[[#This Row],[NumFlutes]]&amp;"FL")</f>
        <v>RT .0460 1FL</v>
      </c>
      <c r="L1162" s="17" t="s">
        <v>534</v>
      </c>
      <c r="M1162" s="13">
        <v>4.5999999999999999E-2</v>
      </c>
      <c r="N1162" s="13">
        <v>0.14000000000000001</v>
      </c>
      <c r="O1162" s="6">
        <v>6.4000000000000001E-2</v>
      </c>
      <c r="P1162" s="6">
        <v>0.47</v>
      </c>
      <c r="Q1162" s="6">
        <v>0.6</v>
      </c>
      <c r="R1162" s="14">
        <f>IF(Table3[[#This Row],[ShoulderLenEnd]]="",0,90-(DEGREES(ATAN((Q1162-P1162)/((N1162-O1162)/2)))))</f>
        <v>16.294047456598904</v>
      </c>
      <c r="S1162" s="15">
        <v>0.625</v>
      </c>
      <c r="T1162" s="6">
        <v>1</v>
      </c>
      <c r="U1162" s="6">
        <v>1.7</v>
      </c>
      <c r="V1162" s="6">
        <v>0.27500000000000002</v>
      </c>
      <c r="X1162" s="13">
        <v>1.11E-2</v>
      </c>
      <c r="Y1162" s="6" t="s">
        <v>531</v>
      </c>
      <c r="AA1162" s="13" t="str">
        <f t="shared" si="18"/>
        <v/>
      </c>
      <c r="AB1162" s="6">
        <v>1.7999999999999999E-2</v>
      </c>
      <c r="AC1162" s="6">
        <v>3.5000000000000003E-2</v>
      </c>
      <c r="AE1162" s="6" t="s">
        <v>49</v>
      </c>
      <c r="AF1162" s="6" t="s">
        <v>119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1162</v>
      </c>
      <c r="G1163" s="9" t="s">
        <v>74</v>
      </c>
      <c r="H1163" s="10" t="s">
        <v>529</v>
      </c>
      <c r="I1163" s="11" t="s">
        <v>2152</v>
      </c>
      <c r="K1163" s="11" t="str">
        <f>CONCATENATE(Table3[[#This Row],[Type]]," "&amp;TEXT(Table3[[#This Row],[Diameter]],".0000")&amp;""," "&amp;Table3[[#This Row],[NumFlutes]]&amp;"FL")</f>
        <v>RT .0460 1FL</v>
      </c>
      <c r="L1163" s="17" t="s">
        <v>534</v>
      </c>
      <c r="M1163" s="13">
        <v>4.5999999999999999E-2</v>
      </c>
      <c r="N1163" s="13">
        <v>0.14000000000000001</v>
      </c>
      <c r="O1163" s="6">
        <v>4.9000000000000002E-2</v>
      </c>
      <c r="P1163" s="6">
        <v>0.38500000000000001</v>
      </c>
      <c r="Q1163" s="6">
        <v>0.51500000000000001</v>
      </c>
      <c r="R1163" s="14">
        <f>IF(Table3[[#This Row],[ShoulderLenEnd]]="",0,90-(DEGREES(ATAN((Q1163-P1163)/((N1163-O1163)/2)))))</f>
        <v>19.290046219188724</v>
      </c>
      <c r="S1163" s="15">
        <v>0.54</v>
      </c>
      <c r="T1163" s="6">
        <v>1</v>
      </c>
      <c r="U1163" s="6">
        <v>1.675</v>
      </c>
      <c r="V1163" s="6">
        <v>0.34</v>
      </c>
      <c r="X1163" s="13">
        <v>1.11E-2</v>
      </c>
      <c r="Y1163" s="6" t="s">
        <v>2153</v>
      </c>
      <c r="AA1163" s="13" t="str">
        <f t="shared" si="18"/>
        <v/>
      </c>
      <c r="AB1163" s="6">
        <v>5.0000000000000001E-3</v>
      </c>
      <c r="AC1163" s="6">
        <v>2.5000000000000001E-2</v>
      </c>
      <c r="AE1163" s="6" t="s">
        <v>49</v>
      </c>
      <c r="AF1163" s="6" t="s">
        <v>62</v>
      </c>
      <c r="AG1163" s="6" t="s">
        <v>2154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0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1163</v>
      </c>
      <c r="G1164" s="9" t="s">
        <v>74</v>
      </c>
      <c r="H1164" s="10" t="s">
        <v>529</v>
      </c>
      <c r="I1164" s="11" t="s">
        <v>2155</v>
      </c>
      <c r="K1164" s="11" t="str">
        <f>CONCATENATE(Table3[[#This Row],[Type]]," "&amp;TEXT(Table3[[#This Row],[Diameter]],".0000")&amp;""," "&amp;Table3[[#This Row],[NumFlutes]]&amp;"FL")</f>
        <v>RT .1024 1FL</v>
      </c>
      <c r="L1164" s="17" t="s">
        <v>2156</v>
      </c>
      <c r="M1164" s="13">
        <v>0.1024</v>
      </c>
      <c r="N1164" s="13">
        <v>0.14099999999999999</v>
      </c>
      <c r="O1164" s="6">
        <v>0.106</v>
      </c>
      <c r="P1164" s="6">
        <v>0.48499999999999999</v>
      </c>
      <c r="Q1164" s="6">
        <v>0.63500000000000001</v>
      </c>
      <c r="R1164" s="14">
        <f>IF(Table3[[#This Row],[ShoulderLenEnd]]="",0,90-(DEGREES(ATAN((Q1164-P1164)/((N1164-O1164)/2)))))</f>
        <v>6.6544250460065939</v>
      </c>
      <c r="S1164" s="15">
        <v>0.67</v>
      </c>
      <c r="T1164" s="6">
        <v>1</v>
      </c>
      <c r="U1164" s="6">
        <v>1.8129999999999999</v>
      </c>
      <c r="V1164" s="6">
        <v>0.48499999999999999</v>
      </c>
      <c r="X1164" s="13">
        <v>1.77E-2</v>
      </c>
      <c r="Y1164" s="6" t="s">
        <v>2157</v>
      </c>
      <c r="AA1164" s="13" t="str">
        <f t="shared" si="18"/>
        <v/>
      </c>
      <c r="AB1164" s="6">
        <v>0.06</v>
      </c>
      <c r="AC1164" s="6">
        <v>0.05</v>
      </c>
      <c r="AE1164" s="6" t="s">
        <v>118</v>
      </c>
      <c r="AF1164" s="6" t="s">
        <v>119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1164</v>
      </c>
      <c r="G1165" s="9" t="s">
        <v>74</v>
      </c>
      <c r="H1165" s="10" t="s">
        <v>529</v>
      </c>
      <c r="I1165" s="11" t="s">
        <v>2158</v>
      </c>
      <c r="J1165" s="12">
        <v>1400100008</v>
      </c>
      <c r="K1165" s="11" t="str">
        <f>CONCATENATE(Table3[[#This Row],[Type]]," "&amp;TEXT(Table3[[#This Row],[Diameter]],".0000")&amp;""," "&amp;Table3[[#This Row],[NumFlutes]]&amp;"FL")</f>
        <v>RT .0600 1FL</v>
      </c>
      <c r="L1165" s="17" t="s">
        <v>544</v>
      </c>
      <c r="M1165" s="13">
        <v>0.06</v>
      </c>
      <c r="N1165" s="13">
        <v>0.14099999999999999</v>
      </c>
      <c r="O1165" s="6">
        <v>6.0999999999999999E-2</v>
      </c>
      <c r="P1165" s="6">
        <v>0.35</v>
      </c>
      <c r="Q1165" s="6">
        <v>0.54</v>
      </c>
      <c r="R1165" s="14">
        <f>IF(Table3[[#This Row],[ShoulderLenEnd]]="",0,90-(DEGREES(ATAN((Q1165-P1165)/((N1165-O1165)/2)))))</f>
        <v>11.88865803962797</v>
      </c>
      <c r="S1165" s="15">
        <v>0.56399999999999995</v>
      </c>
      <c r="T1165" s="6">
        <v>1</v>
      </c>
      <c r="U1165" s="6">
        <v>1.62</v>
      </c>
      <c r="V1165" s="6">
        <v>0.31900000000000001</v>
      </c>
      <c r="X1165" s="13">
        <v>1.2500000000000001E-2</v>
      </c>
      <c r="Y1165" s="6" t="s">
        <v>531</v>
      </c>
      <c r="AA1165" s="13" t="str">
        <f t="shared" si="18"/>
        <v/>
      </c>
      <c r="AB1165" s="6">
        <v>0.03</v>
      </c>
      <c r="AC1165" s="6">
        <v>0.03</v>
      </c>
      <c r="AE1165" s="6" t="s">
        <v>471</v>
      </c>
      <c r="AF1165" s="6" t="s">
        <v>432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1165</v>
      </c>
      <c r="G1166" s="9" t="s">
        <v>74</v>
      </c>
      <c r="H1166" s="10" t="s">
        <v>529</v>
      </c>
      <c r="I1166" s="11" t="s">
        <v>2159</v>
      </c>
      <c r="J1166" s="12">
        <v>1400100608</v>
      </c>
      <c r="K1166" s="11" t="str">
        <f>CONCATENATE(Table3[[#This Row],[Type]]," "&amp;TEXT(Table3[[#This Row],[Diameter]],".0000")&amp;""," "&amp;Table3[[#This Row],[NumFlutes]]&amp;"FL")</f>
        <v>RT .0600 1FL</v>
      </c>
      <c r="L1166" s="17" t="s">
        <v>544</v>
      </c>
      <c r="M1166" s="13">
        <v>0.06</v>
      </c>
      <c r="N1166" s="13">
        <v>0.14099999999999999</v>
      </c>
      <c r="O1166" s="6">
        <v>6.4000000000000001E-2</v>
      </c>
      <c r="P1166" s="6">
        <v>0.33500000000000002</v>
      </c>
      <c r="Q1166" s="6">
        <v>0.53500000000000003</v>
      </c>
      <c r="R1166" s="14">
        <f>IF(Table3[[#This Row],[ShoulderLenEnd]]="",0,90-(DEGREES(ATAN((Q1166-P1166)/((N1166-O1166)/2)))))</f>
        <v>10.896152141141116</v>
      </c>
      <c r="S1166" s="15">
        <v>0.56000000000000005</v>
      </c>
      <c r="T1166" s="6">
        <v>1</v>
      </c>
      <c r="U1166" s="6">
        <v>1.62</v>
      </c>
      <c r="V1166" s="6">
        <v>0.317</v>
      </c>
      <c r="X1166" s="13">
        <v>1.2500000000000001E-2</v>
      </c>
      <c r="Y1166" s="6" t="s">
        <v>559</v>
      </c>
      <c r="AA1166" s="13" t="str">
        <f t="shared" si="18"/>
        <v/>
      </c>
      <c r="AB1166" s="6">
        <v>0.03</v>
      </c>
      <c r="AC1166" s="6">
        <v>0.03</v>
      </c>
      <c r="AE1166" s="6" t="s">
        <v>471</v>
      </c>
      <c r="AF1166" s="6" t="s">
        <v>432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1166</v>
      </c>
      <c r="G1167" s="9" t="s">
        <v>74</v>
      </c>
      <c r="H1167" s="10" t="s">
        <v>529</v>
      </c>
      <c r="I1167" s="11" t="s">
        <v>2160</v>
      </c>
      <c r="J1167" s="12">
        <v>1400100701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6.4000000000000001E-2</v>
      </c>
      <c r="P1167" s="6">
        <v>0.32500000000000001</v>
      </c>
      <c r="Q1167" s="6">
        <v>0.53</v>
      </c>
      <c r="R1167" s="14">
        <f>IF(Table3[[#This Row],[ShoulderLenEnd]]="",0,90-(DEGREES(ATAN((Q1167-P1167)/((N1167-O1167)/2)))))</f>
        <v>10.636529308803219</v>
      </c>
      <c r="S1167" s="15">
        <v>0.55500000000000005</v>
      </c>
      <c r="T1167" s="6">
        <v>1</v>
      </c>
      <c r="U1167" s="6">
        <v>1.62</v>
      </c>
      <c r="V1167" s="6">
        <v>0.317</v>
      </c>
      <c r="X1167" s="13">
        <v>1.2500000000000001E-2</v>
      </c>
      <c r="Y1167" s="6" t="s">
        <v>562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545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1167</v>
      </c>
      <c r="G1168" s="9" t="s">
        <v>74</v>
      </c>
      <c r="H1168" s="10" t="s">
        <v>529</v>
      </c>
      <c r="I1168" s="11" t="s">
        <v>2161</v>
      </c>
      <c r="J1168" s="12">
        <v>1400102308</v>
      </c>
      <c r="K1168" s="11" t="str">
        <f>CONCATENATE(Table3[[#This Row],[Type]]," "&amp;TEXT(Table3[[#This Row],[Diameter]],".0000")&amp;""," "&amp;Table3[[#This Row],[NumFlutes]]&amp;"FL")</f>
        <v>RT .0860 1FL</v>
      </c>
      <c r="L1168" s="17" t="s">
        <v>542</v>
      </c>
      <c r="M1168" s="13">
        <v>8.5999999999999993E-2</v>
      </c>
      <c r="N1168" s="13">
        <v>0.14099999999999999</v>
      </c>
      <c r="O1168" s="6">
        <v>8.7999999999999995E-2</v>
      </c>
      <c r="P1168" s="6">
        <v>0.46</v>
      </c>
      <c r="Q1168" s="6">
        <v>0.67500000000000004</v>
      </c>
      <c r="R1168" s="14">
        <f>IF(Table3[[#This Row],[ShoulderLenEnd]]="",0,90-(DEGREES(ATAN((Q1168-P1168)/((N1168-O1168)/2)))))</f>
        <v>7.0265982730446126</v>
      </c>
      <c r="S1168" s="15">
        <v>0.7</v>
      </c>
      <c r="T1168" s="6">
        <v>1</v>
      </c>
      <c r="U1168" s="6">
        <v>1.75</v>
      </c>
      <c r="V1168" s="6">
        <v>0.437</v>
      </c>
      <c r="X1168" s="13">
        <v>1.7899999999999999E-2</v>
      </c>
      <c r="Y1168" s="6" t="s">
        <v>549</v>
      </c>
      <c r="AA1168" s="13" t="str">
        <f t="shared" si="18"/>
        <v/>
      </c>
      <c r="AB1168" s="6">
        <v>4.4999999999999998E-2</v>
      </c>
      <c r="AC1168" s="6">
        <v>0.04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1168</v>
      </c>
      <c r="G1169" s="9" t="s">
        <v>74</v>
      </c>
      <c r="H1169" s="10" t="s">
        <v>529</v>
      </c>
      <c r="I1169" s="11" t="s">
        <v>2162</v>
      </c>
      <c r="J1169" s="12">
        <v>1400103000</v>
      </c>
      <c r="K1169" s="11" t="str">
        <f>CONCATENATE(Table3[[#This Row],[Type]]," "&amp;TEXT(Table3[[#This Row],[Diameter]],".0000")&amp;""," "&amp;Table3[[#This Row],[NumFlutes]]&amp;"FL")</f>
        <v>RT .0860 1FL</v>
      </c>
      <c r="L1169" s="17" t="s">
        <v>542</v>
      </c>
      <c r="M1169" s="13">
        <v>8.5999999999999993E-2</v>
      </c>
      <c r="N1169" s="13">
        <v>0.14099999999999999</v>
      </c>
      <c r="O1169" s="6">
        <v>8.8999999999999996E-2</v>
      </c>
      <c r="P1169" s="6">
        <v>0.46</v>
      </c>
      <c r="Q1169" s="6">
        <v>0.64</v>
      </c>
      <c r="R1169" s="14">
        <f>IF(Table3[[#This Row],[ShoulderLenEnd]]="",0,90-(DEGREES(ATAN((Q1169-P1169)/((N1169-O1169)/2)))))</f>
        <v>8.2192092488990482</v>
      </c>
      <c r="S1169" s="15">
        <v>0.66500000000000004</v>
      </c>
      <c r="T1169" s="6">
        <v>1</v>
      </c>
      <c r="U1169" s="6">
        <v>1.75</v>
      </c>
      <c r="V1169" s="6">
        <v>0.437</v>
      </c>
      <c r="X1169" s="13">
        <v>1.7899999999999999E-2</v>
      </c>
      <c r="Y1169" s="6" t="s">
        <v>562</v>
      </c>
      <c r="AA1169" s="13" t="str">
        <f t="shared" ref="AA1169:AA1227" si="19">IF(Z1169 &lt; 1, "", (M1169/2)/TAN(RADIANS(Z1169/2)))</f>
        <v/>
      </c>
      <c r="AB1169" s="6">
        <v>4.4999999999999998E-2</v>
      </c>
      <c r="AC1169" s="6">
        <v>0.04</v>
      </c>
      <c r="AE1169" s="6" t="s">
        <v>471</v>
      </c>
      <c r="AF1169" s="6" t="s">
        <v>62</v>
      </c>
      <c r="AG1169" s="6" t="s">
        <v>90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1169</v>
      </c>
      <c r="G1170" s="9" t="s">
        <v>74</v>
      </c>
      <c r="H1170" s="10" t="s">
        <v>529</v>
      </c>
      <c r="I1170" s="11" t="s">
        <v>2163</v>
      </c>
      <c r="J1170" s="12">
        <v>1405002308</v>
      </c>
      <c r="K1170" s="11" t="str">
        <f>CONCATENATE(Table3[[#This Row],[Type]]," "&amp;TEXT(Table3[[#This Row],[Diameter]],".0000")&amp;""," "&amp;Table3[[#This Row],[NumFlutes]]&amp;"FL")</f>
        <v>RT .1120 1FL</v>
      </c>
      <c r="L1170" s="17" t="s">
        <v>2164</v>
      </c>
      <c r="M1170" s="13">
        <v>0.112</v>
      </c>
      <c r="N1170" s="13">
        <v>0.14099999999999999</v>
      </c>
      <c r="O1170" s="6">
        <v>8.1000000000000003E-2</v>
      </c>
      <c r="P1170" s="6">
        <v>0.59</v>
      </c>
      <c r="Q1170" s="6">
        <v>0.8</v>
      </c>
      <c r="R1170" s="14">
        <f>IF(Table3[[#This Row],[ShoulderLenEnd]]="",0,90-(DEGREES(ATAN((Q1170-P1170)/((N1170-O1170)/2)))))</f>
        <v>8.1301023541559658</v>
      </c>
      <c r="S1170" s="15">
        <v>0.82499999999999996</v>
      </c>
      <c r="T1170" s="6">
        <v>1</v>
      </c>
      <c r="U1170" s="6">
        <v>1.87</v>
      </c>
      <c r="V1170" s="6">
        <v>0.313</v>
      </c>
      <c r="X1170" s="13">
        <v>2.5000000000000001E-2</v>
      </c>
      <c r="Y1170" s="6" t="s">
        <v>549</v>
      </c>
      <c r="AA1170" s="13" t="str">
        <f t="shared" si="19"/>
        <v/>
      </c>
      <c r="AB1170" s="6">
        <v>0.05</v>
      </c>
      <c r="AC1170" s="6">
        <v>6.5000000000000002E-2</v>
      </c>
      <c r="AE1170" s="6" t="s">
        <v>118</v>
      </c>
      <c r="AF1170" s="6" t="s">
        <v>1270</v>
      </c>
      <c r="AG1170" s="6" t="s">
        <v>90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1170</v>
      </c>
      <c r="G1171" s="9" t="s">
        <v>74</v>
      </c>
      <c r="H1171" s="10" t="s">
        <v>529</v>
      </c>
      <c r="I1171" s="11" t="s">
        <v>2165</v>
      </c>
      <c r="J1171" s="12">
        <v>1400105108</v>
      </c>
      <c r="K1171" s="11" t="str">
        <f>CONCATENATE(Table3[[#This Row],[Type]]," "&amp;TEXT(Table3[[#This Row],[Diameter]],".0000")&amp;""," "&amp;Table3[[#This Row],[NumFlutes]]&amp;"FL")</f>
        <v>RT .1120 1FL</v>
      </c>
      <c r="L1171" s="17" t="s">
        <v>2164</v>
      </c>
      <c r="M1171" s="13">
        <v>0.112</v>
      </c>
      <c r="N1171" s="13">
        <v>0.14099999999999999</v>
      </c>
      <c r="O1171" s="6">
        <v>8.1000000000000003E-2</v>
      </c>
      <c r="P1171" s="6">
        <v>0.59</v>
      </c>
      <c r="Q1171" s="6">
        <v>0.8</v>
      </c>
      <c r="R1171" s="14">
        <f>IF(Table3[[#This Row],[ShoulderLenEnd]]="",0,90-(DEGREES(ATAN((Q1171-P1171)/((N1171-O1171)/2)))))</f>
        <v>8.1301023541559658</v>
      </c>
      <c r="S1171" s="15">
        <v>0.82499999999999996</v>
      </c>
      <c r="T1171" s="6">
        <v>1</v>
      </c>
      <c r="U1171" s="6">
        <v>1.87</v>
      </c>
      <c r="V1171" s="6">
        <v>0.29899999999999999</v>
      </c>
      <c r="X1171" s="13">
        <v>2.5000000000000001E-2</v>
      </c>
      <c r="Y1171" s="6" t="s">
        <v>2166</v>
      </c>
      <c r="AA1171" s="13" t="str">
        <f t="shared" si="19"/>
        <v/>
      </c>
      <c r="AB1171" s="6">
        <v>0.05</v>
      </c>
      <c r="AC1171" s="6">
        <v>6.5000000000000002E-2</v>
      </c>
      <c r="AE1171" s="6" t="s">
        <v>471</v>
      </c>
      <c r="AF1171" s="6" t="s">
        <v>432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1171</v>
      </c>
      <c r="G1172" s="9" t="s">
        <v>74</v>
      </c>
      <c r="H1172" s="10" t="s">
        <v>529</v>
      </c>
      <c r="I1172" s="11" t="s">
        <v>2167</v>
      </c>
      <c r="J1172" s="12">
        <v>1405003608</v>
      </c>
      <c r="K1172" s="11" t="str">
        <f>CONCATENATE(Table3[[#This Row],[Type]]," "&amp;TEXT(Table3[[#This Row],[Diameter]],".0000")&amp;""," "&amp;Table3[[#This Row],[NumFlutes]]&amp;"FL")</f>
        <v>RT .1380 1FL</v>
      </c>
      <c r="L1172" s="17" t="s">
        <v>552</v>
      </c>
      <c r="M1172" s="13">
        <v>0.13800000000000001</v>
      </c>
      <c r="N1172" s="13">
        <v>0.14099999999999999</v>
      </c>
      <c r="O1172" s="6">
        <v>8.1000000000000003E-2</v>
      </c>
      <c r="P1172" s="6">
        <v>0.47</v>
      </c>
      <c r="Q1172" s="6">
        <v>0.67500000000000004</v>
      </c>
      <c r="R1172" s="14">
        <f>IF(Table3[[#This Row],[ShoulderLenEnd]]="",0,90-(DEGREES(ATAN((Q1172-P1172)/((N1172-O1172)/2)))))</f>
        <v>8.325650330426825</v>
      </c>
      <c r="S1172" s="15">
        <v>0.7</v>
      </c>
      <c r="T1172" s="6">
        <v>1</v>
      </c>
      <c r="U1172" s="6">
        <v>2</v>
      </c>
      <c r="V1172" s="6">
        <v>0.39300000000000002</v>
      </c>
      <c r="X1172" s="13">
        <v>3.1300000000000001E-2</v>
      </c>
      <c r="Y1172" s="6" t="s">
        <v>570</v>
      </c>
      <c r="AA1172" s="13" t="str">
        <f t="shared" si="19"/>
        <v/>
      </c>
      <c r="AB1172" s="6">
        <v>0.04</v>
      </c>
      <c r="AC1172" s="6">
        <v>0.04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1172</v>
      </c>
      <c r="H1173" s="10" t="s">
        <v>529</v>
      </c>
      <c r="I1173" s="11" t="s">
        <v>2168</v>
      </c>
      <c r="J1173" s="12">
        <v>1400110208</v>
      </c>
      <c r="K1173" s="11" t="str">
        <f>CONCATENATE(Table3[[#This Row],[Type]]," "&amp;TEXT(Table3[[#This Row],[Diameter]],".0000")&amp;""," "&amp;Table3[[#This Row],[NumFlutes]]&amp;"FL")</f>
        <v>RT .1380 1FL</v>
      </c>
      <c r="L1173" s="17" t="s">
        <v>552</v>
      </c>
      <c r="M1173" s="13">
        <v>0.13800000000000001</v>
      </c>
      <c r="N1173" s="13">
        <v>0.14099999999999999</v>
      </c>
      <c r="R1173" s="14">
        <f>IF(Table3[[#This Row],[ShoulderLenEnd]]="",0,90-(DEGREES(ATAN((Q1173-P1173)/((N1173-O1173)/2)))))</f>
        <v>0</v>
      </c>
      <c r="T1173" s="6">
        <v>1</v>
      </c>
      <c r="U1173" s="6">
        <v>2</v>
      </c>
      <c r="V1173" s="6">
        <v>0.39800000000000002</v>
      </c>
      <c r="X1173" s="13">
        <v>3.1300000000000001E-2</v>
      </c>
      <c r="Y1173" s="6" t="s">
        <v>2166</v>
      </c>
      <c r="AA1173" s="13" t="str">
        <f t="shared" si="19"/>
        <v/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1173</v>
      </c>
      <c r="G1174" s="9" t="s">
        <v>74</v>
      </c>
      <c r="H1174" s="10" t="s">
        <v>529</v>
      </c>
      <c r="I1174" s="11" t="s">
        <v>2169</v>
      </c>
      <c r="J1174" s="12">
        <v>1400110708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9.7000000000000003E-2</v>
      </c>
      <c r="P1174" s="6">
        <v>0.70499999999999996</v>
      </c>
      <c r="Q1174" s="6">
        <v>0.91500000000000004</v>
      </c>
      <c r="R1174" s="14">
        <f>IF(Table3[[#This Row],[ShoulderLenEnd]]="",0,90-(DEGREES(ATAN((Q1174-P1174)/((N1174-O1174)/2)))))</f>
        <v>5.9805995247634485</v>
      </c>
      <c r="S1174" s="15">
        <v>0.94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559</v>
      </c>
      <c r="AA1174" s="13" t="str">
        <f t="shared" si="19"/>
        <v/>
      </c>
      <c r="AB1174" s="6">
        <v>7.0000000000000007E-2</v>
      </c>
      <c r="AC1174" s="6">
        <v>0.1</v>
      </c>
      <c r="AE1174" s="6" t="s">
        <v>471</v>
      </c>
      <c r="AF1174" s="6" t="s">
        <v>432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1174</v>
      </c>
      <c r="G1175" s="9" t="s">
        <v>74</v>
      </c>
      <c r="H1175" s="10" t="s">
        <v>529</v>
      </c>
      <c r="I1175" s="11" t="s">
        <v>2170</v>
      </c>
      <c r="J1175" s="12">
        <v>1400101500</v>
      </c>
      <c r="K1175" s="11" t="str">
        <f>CONCATENATE(Table3[[#This Row],[Type]]," "&amp;TEXT(Table3[[#This Row],[Diameter]],".0000")&amp;""," "&amp;Table3[[#This Row],[NumFlutes]]&amp;"FL")</f>
        <v>RT .0730 1FL</v>
      </c>
      <c r="L1175" s="17" t="s">
        <v>2171</v>
      </c>
      <c r="M1175" s="13">
        <v>7.2999999999999995E-2</v>
      </c>
      <c r="N1175" s="13">
        <v>0.14099999999999999</v>
      </c>
      <c r="O1175" s="6">
        <v>7.3999999999999996E-2</v>
      </c>
      <c r="P1175" s="6">
        <v>0.4</v>
      </c>
      <c r="Q1175" s="6">
        <v>0.6</v>
      </c>
      <c r="R1175" s="14">
        <f>IF(Table3[[#This Row],[ShoulderLenEnd]]="",0,90-(DEGREES(ATAN((Q1175-P1175)/((N1175-O1175)/2)))))</f>
        <v>9.5087719582978565</v>
      </c>
      <c r="S1175" s="15">
        <v>0.625</v>
      </c>
      <c r="T1175" s="6">
        <v>1</v>
      </c>
      <c r="U1175" s="6">
        <v>1.68</v>
      </c>
      <c r="V1175" s="6">
        <v>0.374</v>
      </c>
      <c r="X1175" s="13">
        <v>1.3899999999999999E-2</v>
      </c>
      <c r="Y1175" s="6" t="s">
        <v>549</v>
      </c>
      <c r="AA1175" s="13" t="str">
        <f t="shared" si="19"/>
        <v/>
      </c>
      <c r="AB1175" s="6">
        <v>0.04</v>
      </c>
      <c r="AC1175" s="6">
        <v>0.03</v>
      </c>
      <c r="AE1175" s="6" t="s">
        <v>49</v>
      </c>
      <c r="AF1175" s="6" t="s">
        <v>62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1175</v>
      </c>
      <c r="G1176" s="9" t="s">
        <v>74</v>
      </c>
      <c r="H1176" s="10" t="s">
        <v>529</v>
      </c>
      <c r="I1176" s="11" t="s">
        <v>2172</v>
      </c>
      <c r="K1176" s="11" t="str">
        <f>CONCATENATE(Table3[[#This Row],[Type]]," "&amp;TEXT(Table3[[#This Row],[Diameter]],".0000")&amp;""," "&amp;Table3[[#This Row],[NumFlutes]]&amp;"FL")</f>
        <v>RT .0860 1FL</v>
      </c>
      <c r="L1176" s="17" t="s">
        <v>542</v>
      </c>
      <c r="M1176" s="13">
        <v>8.5999999999999993E-2</v>
      </c>
      <c r="N1176" s="13">
        <v>0.14099999999999999</v>
      </c>
      <c r="O1176" s="6">
        <v>8.7999999999999995E-2</v>
      </c>
      <c r="P1176" s="6">
        <v>0.45</v>
      </c>
      <c r="Q1176" s="6">
        <v>0.52500000000000002</v>
      </c>
      <c r="R1176" s="14">
        <f>IF(Table3[[#This Row],[ShoulderLenEnd]]="",0,90-(DEGREES(ATAN((Q1176-P1176)/((N1176-O1176)/2)))))</f>
        <v>19.460012435286075</v>
      </c>
      <c r="S1176" s="15">
        <v>0.55000000000000004</v>
      </c>
      <c r="T1176" s="6">
        <v>1</v>
      </c>
      <c r="U1176" s="6">
        <v>3</v>
      </c>
      <c r="V1176" s="6">
        <v>0.438</v>
      </c>
      <c r="X1176" s="13">
        <v>1.7899999999999999E-2</v>
      </c>
      <c r="Y1176" s="6" t="s">
        <v>531</v>
      </c>
      <c r="AA1176" s="13" t="str">
        <f t="shared" si="19"/>
        <v/>
      </c>
      <c r="AB1176" s="6">
        <v>4.4999999999999998E-2</v>
      </c>
      <c r="AC1176" s="6">
        <v>4.4999999999999998E-2</v>
      </c>
      <c r="AE1176" s="6" t="s">
        <v>49</v>
      </c>
      <c r="AF1176" s="6" t="s">
        <v>62</v>
      </c>
      <c r="AG1176" s="6" t="s">
        <v>574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1176</v>
      </c>
      <c r="G1177" s="9" t="s">
        <v>74</v>
      </c>
      <c r="H1177" s="10" t="s">
        <v>529</v>
      </c>
      <c r="I1177" s="11" t="s">
        <v>2173</v>
      </c>
      <c r="J1177" s="12">
        <v>1400105705</v>
      </c>
      <c r="K1177" s="11" t="str">
        <f>CONCATENATE(Table3[[#This Row],[Type]]," "&amp;TEXT(Table3[[#This Row],[Diameter]],".0000")&amp;""," "&amp;Table3[[#This Row],[NumFlutes]]&amp;"FL")</f>
        <v>RT .1120 1FL</v>
      </c>
      <c r="L1177" s="17" t="s">
        <v>2164</v>
      </c>
      <c r="M1177" s="13">
        <v>0.112</v>
      </c>
      <c r="N1177" s="13">
        <v>0.14099999999999999</v>
      </c>
      <c r="O1177" s="6">
        <v>8.1000000000000003E-2</v>
      </c>
      <c r="P1177" s="6">
        <v>0.57499999999999996</v>
      </c>
      <c r="Q1177" s="6">
        <v>0.8</v>
      </c>
      <c r="R1177" s="14">
        <f>IF(Table3[[#This Row],[ShoulderLenEnd]]="",0,90-(DEGREES(ATAN((Q1177-P1177)/((N1177-O1177)/2)))))</f>
        <v>7.5946433685914343</v>
      </c>
      <c r="S1177" s="15">
        <v>0.82499999999999996</v>
      </c>
      <c r="T1177" s="6">
        <v>1</v>
      </c>
      <c r="U1177" s="6">
        <v>1.75</v>
      </c>
      <c r="V1177" s="6">
        <v>0.437</v>
      </c>
      <c r="X1177" s="13">
        <v>2.5000000000000001E-2</v>
      </c>
      <c r="Y1177" s="6" t="s">
        <v>562</v>
      </c>
      <c r="AA1177" s="13" t="str">
        <f t="shared" si="19"/>
        <v/>
      </c>
      <c r="AB1177" s="6">
        <v>5.5E-2</v>
      </c>
      <c r="AC1177" s="6">
        <v>6.5000000000000002E-2</v>
      </c>
      <c r="AE1177" s="6" t="s">
        <v>49</v>
      </c>
      <c r="AF1177" s="6" t="s">
        <v>62</v>
      </c>
      <c r="AG1177" s="6" t="s">
        <v>90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1177</v>
      </c>
      <c r="G1178" s="9" t="s">
        <v>74</v>
      </c>
      <c r="H1178" s="10" t="s">
        <v>529</v>
      </c>
      <c r="I1178" s="11" t="s">
        <v>2174</v>
      </c>
      <c r="J1178" s="12">
        <v>1410102508</v>
      </c>
      <c r="K1178" s="11" t="str">
        <f>CONCATENATE(Table3[[#This Row],[Type]]," "&amp;TEXT(Table3[[#This Row],[Diameter]],".0000")&amp;""," "&amp;Table3[[#This Row],[NumFlutes]]&amp;"FL")</f>
        <v>RT .1575 1FL</v>
      </c>
      <c r="L1178" s="17" t="s">
        <v>2175</v>
      </c>
      <c r="M1178" s="13">
        <v>0.1575</v>
      </c>
      <c r="N1178" s="13">
        <v>0.16700000000000001</v>
      </c>
      <c r="O1178" s="6">
        <v>0.11700000000000001</v>
      </c>
      <c r="P1178" s="6">
        <v>0.8</v>
      </c>
      <c r="Q1178" s="6">
        <v>0.98499999999999999</v>
      </c>
      <c r="R1178" s="14">
        <f>IF(Table3[[#This Row],[ShoulderLenEnd]]="",0,90-(DEGREES(ATAN((Q1178-P1178)/((N1178-O1178)/2)))))</f>
        <v>7.6960517220165769</v>
      </c>
      <c r="S1178" s="15">
        <v>1.01</v>
      </c>
      <c r="T1178" s="6">
        <v>1</v>
      </c>
      <c r="U1178" s="6">
        <v>2.1259999999999999</v>
      </c>
      <c r="V1178" s="6">
        <v>0.752</v>
      </c>
      <c r="X1178" s="13">
        <v>2.76E-2</v>
      </c>
      <c r="Y1178" s="6" t="s">
        <v>2157</v>
      </c>
      <c r="AA1178" s="13" t="str">
        <f t="shared" si="19"/>
        <v/>
      </c>
      <c r="AB1178" s="6">
        <v>0.08</v>
      </c>
      <c r="AC1178" s="6">
        <v>5.5E-2</v>
      </c>
      <c r="AE1178" s="6" t="s">
        <v>49</v>
      </c>
      <c r="AF1178" s="6" t="s">
        <v>432</v>
      </c>
      <c r="AG1178" s="6" t="s">
        <v>90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1178</v>
      </c>
      <c r="G1179" s="9" t="s">
        <v>74</v>
      </c>
      <c r="H1179" s="10" t="s">
        <v>529</v>
      </c>
      <c r="I1179" s="11" t="s">
        <v>2176</v>
      </c>
      <c r="J1179" s="12">
        <v>1635004054</v>
      </c>
      <c r="K1179" s="11" t="str">
        <f>CONCATENATE(Table3[[#This Row],[Type]]," "&amp;TEXT(Table3[[#This Row],[Diameter]],".0000")&amp;""," "&amp;Table3[[#This Row],[NumFlutes]]&amp;"FL")</f>
        <v>RT .1575 1FL</v>
      </c>
      <c r="L1179" s="17" t="s">
        <v>2177</v>
      </c>
      <c r="M1179" s="13">
        <v>0.1575</v>
      </c>
      <c r="N1179" s="13">
        <v>0.16700000000000001</v>
      </c>
      <c r="O1179" s="6">
        <v>0.11799999999999999</v>
      </c>
      <c r="P1179" s="6">
        <v>0.85</v>
      </c>
      <c r="Q1179" s="6">
        <v>1.0349999999999999</v>
      </c>
      <c r="R1179" s="14">
        <f>IF(Table3[[#This Row],[ShoulderLenEnd]]="",0,90-(DEGREES(ATAN((Q1179-P1179)/((N1179-O1179)/2)))))</f>
        <v>7.5439211974286593</v>
      </c>
      <c r="S1179" s="15">
        <v>1.07</v>
      </c>
      <c r="T1179" s="6">
        <v>1</v>
      </c>
      <c r="U1179" s="6">
        <v>2.48</v>
      </c>
      <c r="V1179" s="6">
        <v>0.82679999999999998</v>
      </c>
      <c r="X1179" s="13">
        <v>1.9699999999999999E-2</v>
      </c>
      <c r="Y1179" s="6" t="s">
        <v>580</v>
      </c>
      <c r="AA1179" s="13" t="str">
        <f t="shared" si="19"/>
        <v/>
      </c>
      <c r="AB1179" s="6">
        <v>0.11799999999999999</v>
      </c>
      <c r="AC1179" s="6">
        <v>0.05</v>
      </c>
      <c r="AE1179" s="6" t="s">
        <v>49</v>
      </c>
      <c r="AF1179" s="6" t="s">
        <v>432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v>1</v>
      </c>
      <c r="B1180" s="6" t="s">
        <v>529</v>
      </c>
      <c r="D1180" s="6" t="s">
        <v>529</v>
      </c>
      <c r="E1180" s="6">
        <v>1179</v>
      </c>
      <c r="G1180" s="9" t="s">
        <v>74</v>
      </c>
      <c r="H1180" s="10" t="s">
        <v>529</v>
      </c>
      <c r="I1180" s="11" t="s">
        <v>2178</v>
      </c>
      <c r="J1180" s="12">
        <v>1405004408</v>
      </c>
      <c r="K1180" s="11" t="str">
        <f>CONCATENATE(Table3[[#This Row],[Type]]," "&amp;TEXT(Table3[[#This Row],[Diameter]],".0000")&amp;""," "&amp;Table3[[#This Row],[NumFlutes]]&amp;"FL")</f>
        <v>RT .1640 1FL</v>
      </c>
      <c r="L1180" s="17" t="s">
        <v>2179</v>
      </c>
      <c r="M1180" s="13">
        <v>0.16400000000000001</v>
      </c>
      <c r="N1180" s="13">
        <v>0.16800000000000001</v>
      </c>
      <c r="O1180" s="6">
        <v>0.124</v>
      </c>
      <c r="P1180" s="6">
        <v>0.77</v>
      </c>
      <c r="Q1180" s="6">
        <v>0.97</v>
      </c>
      <c r="R1180" s="14">
        <f>IF(Table3[[#This Row],[ShoulderLenEnd]]="",0,90-(DEGREES(ATAN((Q1180-P1180)/((N1180-O1180)/2)))))</f>
        <v>6.2772984895975554</v>
      </c>
      <c r="S1180" s="15">
        <v>1</v>
      </c>
      <c r="T1180" s="6">
        <v>1</v>
      </c>
      <c r="U1180" s="6">
        <v>2.12</v>
      </c>
      <c r="V1180" s="6">
        <v>0.39500000000000002</v>
      </c>
      <c r="X1180" s="13">
        <v>3.1300000000000001E-2</v>
      </c>
      <c r="Y1180" s="6" t="s">
        <v>549</v>
      </c>
      <c r="AA1180" s="13" t="str">
        <f t="shared" si="19"/>
        <v/>
      </c>
      <c r="AB1180" s="6">
        <v>0.09</v>
      </c>
      <c r="AC1180" s="6">
        <v>0.08</v>
      </c>
      <c r="AE1180" s="6" t="s">
        <v>118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v>1</v>
      </c>
      <c r="AW1180" s="6">
        <v>0</v>
      </c>
      <c r="AX1180" s="6">
        <v>0</v>
      </c>
      <c r="AY1180" s="6">
        <v>1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v>1</v>
      </c>
      <c r="B1181" s="6" t="s">
        <v>529</v>
      </c>
      <c r="D1181" s="6" t="s">
        <v>529</v>
      </c>
      <c r="E1181" s="6">
        <v>1180</v>
      </c>
      <c r="G1181" s="9" t="s">
        <v>74</v>
      </c>
      <c r="H1181" s="10" t="s">
        <v>529</v>
      </c>
      <c r="I1181" s="11" t="s">
        <v>2180</v>
      </c>
      <c r="J1181" s="12">
        <v>1400114108</v>
      </c>
      <c r="K1181" s="11" t="str">
        <f>CONCATENATE(Table3[[#This Row],[Type]]," "&amp;TEXT(Table3[[#This Row],[Diameter]],".0000")&amp;""," "&amp;Table3[[#This Row],[NumFlutes]]&amp;"FL")</f>
        <v>RT .1640 1FL</v>
      </c>
      <c r="L1181" s="17" t="s">
        <v>2179</v>
      </c>
      <c r="M1181" s="13">
        <v>0.16400000000000001</v>
      </c>
      <c r="N1181" s="13">
        <v>0.16800000000000001</v>
      </c>
      <c r="O1181" s="6">
        <v>0.125</v>
      </c>
      <c r="P1181" s="6">
        <v>0.77500000000000002</v>
      </c>
      <c r="Q1181" s="6">
        <v>0.98</v>
      </c>
      <c r="R1181" s="14">
        <f>IF(Table3[[#This Row],[ShoulderLenEnd]]="",0,90-(DEGREES(ATAN((Q1181-P1181)/((N1181-O1181)/2)))))</f>
        <v>5.9871817662519788</v>
      </c>
      <c r="S1181" s="15">
        <v>1.0049999999999999</v>
      </c>
      <c r="T1181" s="6">
        <v>1</v>
      </c>
      <c r="U1181" s="6">
        <v>2.12</v>
      </c>
      <c r="V1181" s="6">
        <v>0.4</v>
      </c>
      <c r="X1181" s="13">
        <v>3.1300000000000001E-2</v>
      </c>
      <c r="Y1181" s="6" t="s">
        <v>2166</v>
      </c>
      <c r="AA1181" s="13" t="str">
        <f t="shared" si="19"/>
        <v/>
      </c>
      <c r="AB1181" s="6">
        <v>7.4999999999999997E-2</v>
      </c>
      <c r="AC1181" s="6">
        <v>6.5000000000000002E-2</v>
      </c>
      <c r="AE1181" s="6" t="s">
        <v>471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v>1</v>
      </c>
      <c r="AW1181" s="6">
        <v>0</v>
      </c>
      <c r="AX1181" s="6">
        <v>0</v>
      </c>
      <c r="AY1181" s="6">
        <v>1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f>IF(Table3[[#This Row],[SoflexRule]]="",1,IF(Table3[[#This Row],[MinOHL]]="",1,IF(Table3[[#This Row],[Type]]="CT",1,IF(Table3[[#This Row],[I]]=1,0,1))))</f>
        <v>1</v>
      </c>
      <c r="B1182" s="6" t="s">
        <v>529</v>
      </c>
      <c r="D1182" s="6" t="s">
        <v>529</v>
      </c>
      <c r="E1182" s="6">
        <v>1181</v>
      </c>
      <c r="G1182" s="9" t="s">
        <v>74</v>
      </c>
      <c r="H1182" s="10" t="s">
        <v>529</v>
      </c>
      <c r="I1182" s="11" t="s">
        <v>2181</v>
      </c>
      <c r="J1182" s="12">
        <v>1400114608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0.125</v>
      </c>
      <c r="P1182" s="6">
        <v>0.75</v>
      </c>
      <c r="Q1182" s="6">
        <v>0.97</v>
      </c>
      <c r="R1182" s="14">
        <f>IF(Table3[[#This Row],[ShoulderLenEnd]]="",0,90-(DEGREES(ATAN((Q1182-P1182)/((N1182-O1182)/2)))))</f>
        <v>5.5816359401918163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559</v>
      </c>
      <c r="AA1182" s="13" t="str">
        <f t="shared" si="19"/>
        <v/>
      </c>
      <c r="AB1182" s="6">
        <v>0.1</v>
      </c>
      <c r="AC1182" s="6">
        <v>0.08</v>
      </c>
      <c r="AE1182" s="6" t="s">
        <v>471</v>
      </c>
      <c r="AF1182" s="6" t="s">
        <v>119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f>IF(Table3[[#This Row],[ShankDiameter]]&gt;0.5,0,2)</f>
        <v>2</v>
      </c>
      <c r="AW1182" s="6">
        <v>0</v>
      </c>
      <c r="AX1182" s="6">
        <v>0</v>
      </c>
      <c r="AY1182" s="6">
        <v>2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1182</v>
      </c>
      <c r="G1183" s="9" t="s">
        <v>74</v>
      </c>
      <c r="H1183" s="10" t="s">
        <v>529</v>
      </c>
      <c r="I1183" s="11" t="s">
        <v>2182</v>
      </c>
      <c r="J1183" s="12">
        <v>1410103108</v>
      </c>
      <c r="K1183" s="11" t="str">
        <f>CONCATENATE(Table3[[#This Row],[Type]]," "&amp;TEXT(Table3[[#This Row],[Diameter]],".0000")&amp;""," "&amp;Table3[[#This Row],[NumFlutes]]&amp;"FL")</f>
        <v>RT .1969 1FL</v>
      </c>
      <c r="L1183" s="17" t="s">
        <v>2183</v>
      </c>
      <c r="M1183" s="13">
        <v>0.19685</v>
      </c>
      <c r="N1183" s="13">
        <v>0.193</v>
      </c>
      <c r="O1183" s="6">
        <v>0.14799999999999999</v>
      </c>
      <c r="P1183" s="6">
        <v>0.9</v>
      </c>
      <c r="Q1183" s="6">
        <v>1.1000000000000001</v>
      </c>
      <c r="R1183" s="14">
        <f>IF(Table3[[#This Row],[ShoulderLenEnd]]="",0,90-(DEGREES(ATAN((Q1183-P1183)/((N1183-O1183)/2)))))</f>
        <v>6.4187867302387787</v>
      </c>
      <c r="S1183" s="15">
        <v>1.1299999999999999</v>
      </c>
      <c r="T1183" s="6">
        <v>1</v>
      </c>
      <c r="U1183" s="6">
        <v>2.3740000000000001</v>
      </c>
      <c r="V1183" s="6">
        <v>0.874</v>
      </c>
      <c r="X1183" s="13">
        <v>3.15E-2</v>
      </c>
      <c r="Y1183" s="6" t="s">
        <v>2184</v>
      </c>
      <c r="AA1183" s="13" t="str">
        <f t="shared" si="19"/>
        <v/>
      </c>
      <c r="AB1183" s="6">
        <v>0.11</v>
      </c>
      <c r="AC1183" s="6">
        <v>7.0000000000000007E-2</v>
      </c>
      <c r="AE1183" s="6" t="s">
        <v>49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1183</v>
      </c>
      <c r="G1184" s="9" t="s">
        <v>74</v>
      </c>
      <c r="H1184" s="10" t="s">
        <v>529</v>
      </c>
      <c r="I1184" s="11" t="s">
        <v>2185</v>
      </c>
      <c r="J1184" s="12">
        <v>1400120608</v>
      </c>
      <c r="K1184" s="11" t="str">
        <f>CONCATENATE(Table3[[#This Row],[Type]]," "&amp;TEXT(Table3[[#This Row],[Diameter]],".0000")&amp;""," "&amp;Table3[[#This Row],[NumFlutes]]&amp;"FL")</f>
        <v>RT .1697 1FL</v>
      </c>
      <c r="L1184" s="17" t="s">
        <v>2186</v>
      </c>
      <c r="M1184" s="13">
        <v>0.16969999999999999</v>
      </c>
      <c r="N1184" s="13">
        <v>0.19400000000000001</v>
      </c>
      <c r="O1184" s="6">
        <v>0.13700000000000001</v>
      </c>
      <c r="P1184" s="6">
        <v>0.89</v>
      </c>
      <c r="Q1184" s="6">
        <v>1.075</v>
      </c>
      <c r="R1184" s="14">
        <f>IF(Table3[[#This Row],[ShoulderLenEnd]]="",0,90-(DEGREES(ATAN((Q1184-P1184)/((N1184-O1184)/2)))))</f>
        <v>8.7577982858544345</v>
      </c>
      <c r="S1184" s="15">
        <v>1.1000000000000001</v>
      </c>
      <c r="T1184" s="6">
        <v>1</v>
      </c>
      <c r="U1184" s="6">
        <v>2.37</v>
      </c>
      <c r="V1184" s="6">
        <v>0.51100000000000001</v>
      </c>
      <c r="X1184" s="13">
        <v>3.1099999999999999E-2</v>
      </c>
      <c r="Y1184" s="6" t="s">
        <v>559</v>
      </c>
      <c r="AA1184" s="13" t="str">
        <f t="shared" si="19"/>
        <v/>
      </c>
      <c r="AB1184" s="6">
        <v>0.125</v>
      </c>
      <c r="AC1184" s="6">
        <v>0.08</v>
      </c>
      <c r="AE1184" s="6" t="s">
        <v>118</v>
      </c>
      <c r="AF1184" s="6" t="s">
        <v>119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f>IF(Table3[[#This Row],[SoflexRule]]="",1,IF(Table3[[#This Row],[MinOHL]]="",1,IF(Table3[[#This Row],[Type]]="CT",1,IF(Table3[[#This Row],[I]]=1,0,1))))</f>
        <v>1</v>
      </c>
      <c r="B1185" s="6" t="s">
        <v>529</v>
      </c>
      <c r="D1185" s="6" t="s">
        <v>529</v>
      </c>
      <c r="E1185" s="6">
        <v>1184</v>
      </c>
      <c r="G1185" s="9" t="s">
        <v>74</v>
      </c>
      <c r="H1185" s="10" t="s">
        <v>529</v>
      </c>
      <c r="I1185" s="11" t="s">
        <v>2187</v>
      </c>
      <c r="J1185" s="12">
        <v>1400120400</v>
      </c>
      <c r="K1185" s="11" t="str">
        <f>CONCATENATE(Table3[[#This Row],[Type]]," "&amp;TEXT(Table3[[#This Row],[Diameter]],".0000")&amp;""," "&amp;Table3[[#This Row],[NumFlutes]]&amp;"FL")</f>
        <v>RT .1900 1FL</v>
      </c>
      <c r="L1185" s="17" t="s">
        <v>2186</v>
      </c>
      <c r="M1185" s="13">
        <v>0.19</v>
      </c>
      <c r="N1185" s="13">
        <v>0.19400000000000001</v>
      </c>
      <c r="O1185" s="6">
        <v>0.13700000000000001</v>
      </c>
      <c r="P1185" s="6">
        <v>0.89</v>
      </c>
      <c r="Q1185" s="6">
        <v>1.0900000000000001</v>
      </c>
      <c r="R1185" s="14">
        <f>IF(Table3[[#This Row],[ShoulderLenEnd]]="",0,90-(DEGREES(ATAN((Q1185-P1185)/((N1185-O1185)/2)))))</f>
        <v>8.1100478294191021</v>
      </c>
      <c r="S1185" s="15">
        <v>1.115</v>
      </c>
      <c r="T1185" s="6">
        <v>1</v>
      </c>
      <c r="U1185" s="6">
        <v>2.37</v>
      </c>
      <c r="V1185" s="6">
        <v>0.51100000000000001</v>
      </c>
      <c r="X1185" s="13">
        <v>3.1300000000000001E-2</v>
      </c>
      <c r="Y1185" s="6" t="s">
        <v>2153</v>
      </c>
      <c r="AA1185" s="13" t="str">
        <f t="shared" si="19"/>
        <v/>
      </c>
      <c r="AB1185" s="6">
        <v>0.11</v>
      </c>
      <c r="AC1185" s="6">
        <v>8.5000000000000006E-2</v>
      </c>
      <c r="AE1185" s="6" t="s">
        <v>471</v>
      </c>
      <c r="AF1185" s="6" t="s">
        <v>119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f>IF(Table3[[#This Row],[ShankDiameter]]&gt;0.5,0,2)</f>
        <v>2</v>
      </c>
      <c r="AW1185" s="6">
        <v>0</v>
      </c>
      <c r="AX1185" s="6">
        <v>0</v>
      </c>
      <c r="AY1185" s="6">
        <v>2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1185</v>
      </c>
      <c r="G1186" s="9" t="s">
        <v>74</v>
      </c>
      <c r="H1186" s="10" t="s">
        <v>529</v>
      </c>
      <c r="I1186" s="11" t="s">
        <v>2188</v>
      </c>
      <c r="J1186" s="12">
        <v>1400120508</v>
      </c>
      <c r="K1186" s="11" t="str">
        <f>CONCATENATE(Table3[[#This Row],[Type]]," "&amp;TEXT(Table3[[#This Row],[Diameter]],".0000")&amp;""," "&amp;Table3[[#This Row],[NumFlutes]]&amp;"FL")</f>
        <v>RT .1900 1FL</v>
      </c>
      <c r="L1186" s="17" t="s">
        <v>2186</v>
      </c>
      <c r="M1186" s="13">
        <v>0.19</v>
      </c>
      <c r="N1186" s="13">
        <v>0.19400000000000001</v>
      </c>
      <c r="O1186" s="6">
        <v>0.13700000000000001</v>
      </c>
      <c r="P1186" s="6">
        <v>0.89</v>
      </c>
      <c r="Q1186" s="6">
        <v>1.0900000000000001</v>
      </c>
      <c r="R1186" s="14">
        <f>IF(Table3[[#This Row],[ShoulderLenEnd]]="",0,90-(DEGREES(ATAN((Q1186-P1186)/((N1186-O1186)/2)))))</f>
        <v>8.1100478294191021</v>
      </c>
      <c r="S1186" s="15">
        <v>1.115</v>
      </c>
      <c r="T1186" s="6">
        <v>1</v>
      </c>
      <c r="U1186" s="6">
        <v>2.37</v>
      </c>
      <c r="V1186" s="6">
        <v>0.51100000000000001</v>
      </c>
      <c r="X1186" s="13">
        <v>3.1300000000000001E-2</v>
      </c>
      <c r="Y1186" s="6" t="s">
        <v>2166</v>
      </c>
      <c r="AA1186" s="13" t="str">
        <f t="shared" si="19"/>
        <v/>
      </c>
      <c r="AB1186" s="6">
        <v>0.11</v>
      </c>
      <c r="AC1186" s="6">
        <v>0.09</v>
      </c>
      <c r="AE1186" s="6" t="s">
        <v>49</v>
      </c>
      <c r="AF1186" s="6" t="s">
        <v>119</v>
      </c>
      <c r="AG1186" s="6" t="s">
        <v>90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1186</v>
      </c>
      <c r="G1187" s="9" t="s">
        <v>74</v>
      </c>
      <c r="H1187" s="10" t="s">
        <v>529</v>
      </c>
      <c r="I1187" s="11" t="s">
        <v>2189</v>
      </c>
      <c r="J1187" s="12">
        <v>1405007208</v>
      </c>
      <c r="K1187" s="11" t="str">
        <f>CONCATENATE(Table3[[#This Row],[Type]]," "&amp;TEXT(Table3[[#This Row],[Diameter]],".0000")&amp;""," "&amp;Table3[[#This Row],[NumFlutes]]&amp;"FL")</f>
        <v>RT .2500 1FL</v>
      </c>
      <c r="L1187" s="17" t="s">
        <v>2406</v>
      </c>
      <c r="M1187" s="13">
        <v>0.25</v>
      </c>
      <c r="N1187" s="13">
        <v>0.255</v>
      </c>
      <c r="O1187" s="6">
        <v>0.184</v>
      </c>
      <c r="P1187" s="6">
        <v>1.0149999999999999</v>
      </c>
      <c r="Q1187" s="6">
        <v>1.22</v>
      </c>
      <c r="R1187" s="14">
        <f>IF(Table3[[#This Row],[ShoulderLenEnd]]="",0,90-(DEGREES(ATAN((Q1187-P1187)/((N1187-O1187)/2)))))</f>
        <v>9.8245190712324728</v>
      </c>
      <c r="S1187" s="15">
        <v>1.25</v>
      </c>
      <c r="T1187" s="6">
        <v>1</v>
      </c>
      <c r="U1187" s="6">
        <v>2.5</v>
      </c>
      <c r="V1187" s="6">
        <v>0.628</v>
      </c>
      <c r="X1187" s="13">
        <v>0.05</v>
      </c>
      <c r="Y1187" s="6" t="s">
        <v>2166</v>
      </c>
      <c r="AA1187" s="13" t="str">
        <f t="shared" si="19"/>
        <v/>
      </c>
      <c r="AB1187" s="6">
        <v>0.14000000000000001</v>
      </c>
      <c r="AC1187" s="6">
        <v>0.13</v>
      </c>
      <c r="AE1187" s="6" t="s">
        <v>118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1187</v>
      </c>
      <c r="G1188" s="9" t="s">
        <v>74</v>
      </c>
      <c r="H1188" s="10" t="s">
        <v>529</v>
      </c>
      <c r="I1188" s="11" t="s">
        <v>2190</v>
      </c>
      <c r="J1188" s="12">
        <v>1625514256</v>
      </c>
      <c r="K1188" s="11" t="str">
        <f>CONCATENATE(Table3[[#This Row],[Type]]," "&amp;TEXT(Table3[[#This Row],[Diameter]],".0000")&amp;""," "&amp;Table3[[#This Row],[NumFlutes]]&amp;"FL")</f>
        <v>RT .2500 1FL</v>
      </c>
      <c r="L1188" s="17" t="s">
        <v>2405</v>
      </c>
      <c r="M1188" s="13">
        <v>0.25</v>
      </c>
      <c r="N1188" s="13">
        <v>0.255</v>
      </c>
      <c r="O1188" s="6">
        <v>0.184</v>
      </c>
      <c r="P1188" s="6">
        <v>1.2</v>
      </c>
      <c r="Q1188" s="6">
        <v>1.38</v>
      </c>
      <c r="R1188" s="14">
        <f>IF(Table3[[#This Row],[ShoulderLenEnd]]="",0,90-(DEGREES(ATAN((Q1188-P1188)/((N1188-O1188)/2)))))</f>
        <v>11.156817446975523</v>
      </c>
      <c r="S1188" s="15">
        <v>1.405</v>
      </c>
      <c r="T1188" s="6">
        <v>1</v>
      </c>
      <c r="U1188" s="6">
        <v>5.91</v>
      </c>
      <c r="V1188" s="6">
        <v>0.52600000000000002</v>
      </c>
      <c r="X1188" s="13">
        <v>3.5700000000000003E-2</v>
      </c>
      <c r="Y1188" s="6" t="s">
        <v>559</v>
      </c>
      <c r="AA1188" s="13" t="str">
        <f t="shared" si="19"/>
        <v/>
      </c>
      <c r="AB1188" s="6">
        <v>0.18</v>
      </c>
      <c r="AC1188" s="6">
        <v>0.11</v>
      </c>
      <c r="AE1188" s="6" t="s">
        <v>49</v>
      </c>
      <c r="AF1188" s="6" t="s">
        <v>123</v>
      </c>
      <c r="AG1188" s="6" t="s">
        <v>90</v>
      </c>
      <c r="AI1188" s="6">
        <v>0</v>
      </c>
      <c r="AJ1188" s="6">
        <v>1</v>
      </c>
      <c r="AK1188" s="6">
        <v>0</v>
      </c>
      <c r="AL1188" s="6">
        <v>1</v>
      </c>
      <c r="AM1188" s="6">
        <v>1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1188</v>
      </c>
      <c r="G1189" s="9" t="s">
        <v>74</v>
      </c>
      <c r="H1189" s="10" t="s">
        <v>529</v>
      </c>
      <c r="I1189" s="11" t="s">
        <v>2191</v>
      </c>
      <c r="J1189" s="12">
        <v>1410104208</v>
      </c>
      <c r="K1189" s="11" t="str">
        <f>CONCATENATE(Table3[[#This Row],[Type]]," "&amp;TEXT(Table3[[#This Row],[Diameter]],".0000")&amp;""," "&amp;Table3[[#This Row],[NumFlutes]]&amp;"FL")</f>
        <v>RT .3150 1FL</v>
      </c>
      <c r="L1189" s="17" t="s">
        <v>2192</v>
      </c>
      <c r="M1189" s="13">
        <v>0.315</v>
      </c>
      <c r="N1189" s="13">
        <v>0.317</v>
      </c>
      <c r="O1189" s="6">
        <v>0.247</v>
      </c>
      <c r="P1189" s="6">
        <v>1.1399999999999999</v>
      </c>
      <c r="Q1189" s="6">
        <v>1.36</v>
      </c>
      <c r="R1189" s="14">
        <f>IF(Table3[[#This Row],[ShoulderLenEnd]]="",0,90-(DEGREES(ATAN((Q1189-P1189)/((N1189-O1189)/2)))))</f>
        <v>9.0394828033551136</v>
      </c>
      <c r="S1189" s="15">
        <v>1.385</v>
      </c>
      <c r="T1189" s="6">
        <v>1</v>
      </c>
      <c r="U1189" s="6">
        <v>2.72</v>
      </c>
      <c r="V1189" s="6">
        <v>1.1259999999999999</v>
      </c>
      <c r="X1189" s="13">
        <v>4.9000000000000002E-2</v>
      </c>
      <c r="Y1189" s="6" t="s">
        <v>596</v>
      </c>
      <c r="AA1189" s="13" t="str">
        <f t="shared" si="19"/>
        <v/>
      </c>
      <c r="AB1189" s="6">
        <v>0.22500000000000001</v>
      </c>
      <c r="AC1189" s="6">
        <v>6.5000000000000002E-2</v>
      </c>
      <c r="AE1189" s="6" t="s">
        <v>49</v>
      </c>
      <c r="AF1189" s="6" t="s">
        <v>432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2193</v>
      </c>
      <c r="D1190" s="6" t="s">
        <v>2193</v>
      </c>
      <c r="E1190" s="6">
        <v>1189</v>
      </c>
      <c r="H1190" s="10" t="s">
        <v>2193</v>
      </c>
      <c r="I1190" s="11" t="s">
        <v>2194</v>
      </c>
      <c r="J1190" s="12" t="s">
        <v>2195</v>
      </c>
      <c r="K1190" s="11" t="str">
        <f>CONCATENATE(Table3[[#This Row],[Type]]," "&amp;TEXT(Table3[[#This Row],[Diameter]],".0000")&amp;""," "&amp;Table3[[#This Row],[NumFlutes]]&amp;"FL")</f>
        <v>SD .1181 3FL</v>
      </c>
      <c r="M1190" s="13">
        <v>0.1181</v>
      </c>
      <c r="N1190" s="13">
        <v>0.11799999999999999</v>
      </c>
      <c r="R1190" s="14">
        <f>IF(Table3[[#This Row],[ShoulderLenEnd]]="",0,90-(DEGREES(ATAN((Q1190-P1190)/((N1190-O1190)/2)))))</f>
        <v>0</v>
      </c>
      <c r="T1190" s="6">
        <v>3</v>
      </c>
      <c r="U1190" s="6">
        <v>1.5</v>
      </c>
      <c r="V1190" s="6">
        <v>5.91E-2</v>
      </c>
      <c r="AA1190" s="13" t="str">
        <f t="shared" si="19"/>
        <v/>
      </c>
      <c r="AE1190" s="6" t="s">
        <v>44</v>
      </c>
      <c r="AF1190" s="6" t="s">
        <v>73</v>
      </c>
      <c r="AG1190" s="18" t="s">
        <v>2287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2193</v>
      </c>
      <c r="D1191" s="6" t="s">
        <v>2193</v>
      </c>
      <c r="E1191" s="6">
        <v>1190</v>
      </c>
      <c r="G1191" s="9" t="s">
        <v>74</v>
      </c>
      <c r="H1191" s="10" t="s">
        <v>2193</v>
      </c>
      <c r="I1191" s="11" t="s">
        <v>2196</v>
      </c>
      <c r="J1191" s="12">
        <v>11410</v>
      </c>
      <c r="K1191" s="11" t="str">
        <f>CONCATENATE(Table3[[#This Row],[Type]]," "&amp;TEXT(Table3[[#This Row],[Diameter]],".0000")&amp;""," "&amp;Table3[[#This Row],[NumFlutes]]&amp;"FL")</f>
        <v>SD .0100 2FL</v>
      </c>
      <c r="M1191" s="13">
        <v>0.01</v>
      </c>
      <c r="N1191" s="13">
        <v>0.125</v>
      </c>
      <c r="O1191" s="6">
        <v>0.01</v>
      </c>
      <c r="P1191" s="6">
        <v>0.06</v>
      </c>
      <c r="Q1191" s="6">
        <v>0.32500000000000001</v>
      </c>
      <c r="R1191" s="14">
        <f>IF(Table3[[#This Row],[ShoulderLenEnd]]="",0,90-(DEGREES(ATAN((Q1191-P1191)/((N1191-O1191)/2)))))</f>
        <v>12.242331198874425</v>
      </c>
      <c r="S1191" s="15">
        <v>0.35</v>
      </c>
      <c r="T1191" s="6">
        <v>2</v>
      </c>
      <c r="U1191" s="6">
        <v>1.5</v>
      </c>
      <c r="V1191" s="6">
        <v>0.03</v>
      </c>
      <c r="Z1191" s="6">
        <v>90</v>
      </c>
      <c r="AA1191" s="13">
        <f t="shared" si="19"/>
        <v>5.000000000000001E-3</v>
      </c>
      <c r="AE1191" s="6" t="s">
        <v>44</v>
      </c>
      <c r="AF1191" s="6" t="s">
        <v>62</v>
      </c>
      <c r="AG1191" s="6" t="s">
        <v>66</v>
      </c>
      <c r="AI1191" s="6">
        <v>0</v>
      </c>
      <c r="AJ1191" s="6">
        <v>1</v>
      </c>
      <c r="AK1191" s="6">
        <v>1</v>
      </c>
      <c r="AL1191" s="6">
        <v>0</v>
      </c>
      <c r="AM1191" s="6">
        <v>0</v>
      </c>
      <c r="AN1191" s="6">
        <v>1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1191</v>
      </c>
      <c r="G1192" s="9" t="s">
        <v>74</v>
      </c>
      <c r="H1192" s="10" t="s">
        <v>2193</v>
      </c>
      <c r="I1192" s="11" t="s">
        <v>2197</v>
      </c>
      <c r="J1192" s="12">
        <v>11420</v>
      </c>
      <c r="K1192" s="11" t="str">
        <f>CONCATENATE(Table3[[#This Row],[Type]]," "&amp;TEXT(Table3[[#This Row],[Diameter]],".0000")&amp;""," "&amp;Table3[[#This Row],[NumFlutes]]&amp;"FL")</f>
        <v>SD .0200 2FL</v>
      </c>
      <c r="M1192" s="13">
        <v>0.02</v>
      </c>
      <c r="N1192" s="13">
        <v>0.125</v>
      </c>
      <c r="O1192" s="6">
        <v>0.02</v>
      </c>
      <c r="P1192" s="6">
        <v>0.08</v>
      </c>
      <c r="Q1192" s="6">
        <v>0.32500000000000001</v>
      </c>
      <c r="R1192" s="14">
        <f>IF(Table3[[#This Row],[ShoulderLenEnd]]="",0,90-(DEGREES(ATAN((Q1192-P1192)/((N1192-O1192)/2)))))</f>
        <v>12.094757077012105</v>
      </c>
      <c r="S1192" s="15">
        <v>0.35</v>
      </c>
      <c r="T1192" s="6">
        <v>2</v>
      </c>
      <c r="U1192" s="6">
        <v>1.5</v>
      </c>
      <c r="V1192" s="6">
        <v>0.06</v>
      </c>
      <c r="Z1192" s="6">
        <v>90</v>
      </c>
      <c r="AA1192" s="13">
        <f t="shared" si="19"/>
        <v>1.0000000000000002E-2</v>
      </c>
      <c r="AE1192" s="6" t="s">
        <v>44</v>
      </c>
      <c r="AF1192" s="6" t="s">
        <v>62</v>
      </c>
      <c r="AG1192" s="6" t="s">
        <v>66</v>
      </c>
      <c r="AI1192" s="6">
        <v>0</v>
      </c>
      <c r="AJ1192" s="6">
        <v>1</v>
      </c>
      <c r="AK1192" s="6">
        <v>1</v>
      </c>
      <c r="AL1192" s="6">
        <v>0</v>
      </c>
      <c r="AM1192" s="6">
        <v>0</v>
      </c>
      <c r="AN1192" s="6">
        <v>1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1192</v>
      </c>
      <c r="G1193" s="9" t="s">
        <v>74</v>
      </c>
      <c r="H1193" s="10" t="s">
        <v>2193</v>
      </c>
      <c r="I1193" s="11" t="s">
        <v>2198</v>
      </c>
      <c r="J1193" s="12">
        <v>11430</v>
      </c>
      <c r="K1193" s="11" t="str">
        <f>CONCATENATE(Table3[[#This Row],[Type]]," "&amp;TEXT(Table3[[#This Row],[Diameter]],".0000")&amp;""," "&amp;Table3[[#This Row],[NumFlutes]]&amp;"FL")</f>
        <v>SD .0300 2FL</v>
      </c>
      <c r="M1193" s="13">
        <v>0.03</v>
      </c>
      <c r="N1193" s="13">
        <v>0.125</v>
      </c>
      <c r="O1193" s="6">
        <v>0.03</v>
      </c>
      <c r="P1193" s="6">
        <v>0.125</v>
      </c>
      <c r="Q1193" s="6">
        <v>0.32500000000000001</v>
      </c>
      <c r="R1193" s="14">
        <f>IF(Table3[[#This Row],[ShoulderLenEnd]]="",0,90-(DEGREES(ATAN((Q1193-P1193)/((N1193-O1193)/2)))))</f>
        <v>13.360218444764485</v>
      </c>
      <c r="S1193" s="15">
        <v>0.35</v>
      </c>
      <c r="T1193" s="6">
        <v>2</v>
      </c>
      <c r="U1193" s="6">
        <v>1.5</v>
      </c>
      <c r="V1193" s="6">
        <v>0.09</v>
      </c>
      <c r="Z1193" s="6">
        <v>90</v>
      </c>
      <c r="AA1193" s="13">
        <f t="shared" si="19"/>
        <v>1.5000000000000001E-2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1193</v>
      </c>
      <c r="G1194" s="9" t="s">
        <v>74</v>
      </c>
      <c r="H1194" s="10" t="s">
        <v>2193</v>
      </c>
      <c r="I1194" s="11" t="s">
        <v>2199</v>
      </c>
      <c r="J1194" s="12">
        <v>11445</v>
      </c>
      <c r="K1194" s="11" t="str">
        <f>CONCATENATE(Table3[[#This Row],[Type]]," "&amp;TEXT(Table3[[#This Row],[Diameter]],".0000")&amp;""," "&amp;Table3[[#This Row],[NumFlutes]]&amp;"FL")</f>
        <v>SD .0450 2FL</v>
      </c>
      <c r="M1194" s="13">
        <v>4.4999999999999998E-2</v>
      </c>
      <c r="N1194" s="13">
        <v>0.125</v>
      </c>
      <c r="O1194" s="6">
        <v>4.4999999999999998E-2</v>
      </c>
      <c r="P1194" s="6">
        <v>0.125</v>
      </c>
      <c r="Q1194" s="6">
        <v>0.32500000000000001</v>
      </c>
      <c r="R1194" s="14">
        <f>IF(Table3[[#This Row],[ShoulderLenEnd]]="",0,90-(DEGREES(ATAN((Q1194-P1194)/((N1194-O1194)/2)))))</f>
        <v>11.309932474020215</v>
      </c>
      <c r="S1194" s="15">
        <v>0.35</v>
      </c>
      <c r="T1194" s="6">
        <v>2</v>
      </c>
      <c r="U1194" s="6">
        <v>1.5009999999999999</v>
      </c>
      <c r="V1194" s="6">
        <v>0.12</v>
      </c>
      <c r="Z1194" s="6">
        <v>90</v>
      </c>
      <c r="AA1194" s="13">
        <f t="shared" si="19"/>
        <v>2.2500000000000003E-2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1194</v>
      </c>
      <c r="G1195" s="9" t="s">
        <v>74</v>
      </c>
      <c r="H1195" s="10" t="s">
        <v>2193</v>
      </c>
      <c r="I1195" s="11" t="s">
        <v>2200</v>
      </c>
      <c r="J1195" s="12">
        <v>11460</v>
      </c>
      <c r="K1195" s="11" t="str">
        <f>CONCATENATE(Table3[[#This Row],[Type]]," "&amp;TEXT(Table3[[#This Row],[Diameter]],".0000")&amp;""," "&amp;Table3[[#This Row],[NumFlutes]]&amp;"FL")</f>
        <v>SD .0600 2FL</v>
      </c>
      <c r="M1195" s="13">
        <v>0.06</v>
      </c>
      <c r="N1195" s="13">
        <v>0.125</v>
      </c>
      <c r="O1195" s="6">
        <v>0.06</v>
      </c>
      <c r="P1195" s="6">
        <v>0.15</v>
      </c>
      <c r="Q1195" s="6">
        <v>0.375</v>
      </c>
      <c r="R1195" s="14">
        <f>IF(Table3[[#This Row],[ShoulderLenEnd]]="",0,90-(DEGREES(ATAN((Q1195-P1195)/((N1195-O1195)/2)))))</f>
        <v>8.2192092488990482</v>
      </c>
      <c r="S1195" s="15">
        <v>0.47499999999999998</v>
      </c>
      <c r="T1195" s="6">
        <v>2</v>
      </c>
      <c r="U1195" s="6">
        <v>1.5</v>
      </c>
      <c r="V1195" s="6">
        <v>0.14499999999999999</v>
      </c>
      <c r="Z1195" s="6">
        <v>90</v>
      </c>
      <c r="AA1195" s="13">
        <f t="shared" si="19"/>
        <v>3.0000000000000002E-2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1195</v>
      </c>
      <c r="G1196" s="9" t="s">
        <v>74</v>
      </c>
      <c r="H1196" s="10" t="s">
        <v>2193</v>
      </c>
      <c r="I1196" s="11" t="s">
        <v>2201</v>
      </c>
      <c r="J1196" s="12">
        <v>11490</v>
      </c>
      <c r="K1196" s="11" t="str">
        <f>CONCATENATE(Table3[[#This Row],[Type]]," "&amp;TEXT(Table3[[#This Row],[Diameter]],".0000")&amp;""," "&amp;Table3[[#This Row],[NumFlutes]]&amp;"FL")</f>
        <v>SD .0900 2FL</v>
      </c>
      <c r="M1196" s="13">
        <v>0.09</v>
      </c>
      <c r="N1196" s="13">
        <v>0.125</v>
      </c>
      <c r="O1196" s="6">
        <v>0.09</v>
      </c>
      <c r="P1196" s="6">
        <v>0.25</v>
      </c>
      <c r="Q1196" s="6">
        <v>0.45</v>
      </c>
      <c r="R1196" s="14">
        <f>IF(Table3[[#This Row],[ShoulderLenEnd]]="",0,90-(DEGREES(ATAN((Q1196-P1196)/((N1196-O1196)/2)))))</f>
        <v>5.0006445975584199</v>
      </c>
      <c r="S1196" s="15">
        <v>0.57499999999999996</v>
      </c>
      <c r="T1196" s="6">
        <v>2</v>
      </c>
      <c r="U1196" s="6">
        <v>1.5</v>
      </c>
      <c r="V1196" s="6">
        <v>0.245</v>
      </c>
      <c r="Z1196" s="6">
        <v>90</v>
      </c>
      <c r="AA1196" s="13">
        <f t="shared" si="19"/>
        <v>4.5000000000000005E-2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421</v>
      </c>
      <c r="C1197" s="6" t="s">
        <v>421</v>
      </c>
      <c r="E1197" s="6">
        <v>1196</v>
      </c>
      <c r="G1197" s="9" t="s">
        <v>74</v>
      </c>
      <c r="H1197" s="10" t="s">
        <v>421</v>
      </c>
      <c r="I1197" s="11" t="s">
        <v>2203</v>
      </c>
      <c r="J1197" s="12">
        <v>11525</v>
      </c>
      <c r="K1197" s="11" t="str">
        <f>CONCATENATE(Table3[[#This Row],[Type]]," "&amp;TEXT(Table3[[#This Row],[Diameter]],".0000")&amp;""," "&amp;Table3[[#This Row],[NumFlutes]]&amp;"FL")</f>
        <v>CM .1250 2FL</v>
      </c>
      <c r="M1197" s="13">
        <v>0.125</v>
      </c>
      <c r="N1197" s="13">
        <v>0.125</v>
      </c>
      <c r="O1197" s="6">
        <v>0.125</v>
      </c>
      <c r="P1197" s="6">
        <v>0.65</v>
      </c>
      <c r="R1197" s="14">
        <f>IF(Table3[[#This Row],[ShoulderLenEnd]]="",0,90-(DEGREES(ATAN((Q1197-P1197)/((N1197-O1197)/2)))))</f>
        <v>0</v>
      </c>
      <c r="S1197" s="15">
        <v>0.65</v>
      </c>
      <c r="T1197" s="6">
        <v>2</v>
      </c>
      <c r="U1197" s="6">
        <v>1.5</v>
      </c>
      <c r="V1197" s="6">
        <v>0.375</v>
      </c>
      <c r="Z1197" s="6">
        <v>90</v>
      </c>
      <c r="AA1197" s="13">
        <f t="shared" si="19"/>
        <v>6.25E-2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Row],[ShankDiameter]]&gt;0.5,0,IF(Table3[[#This Row],[Type]]="CD",0,1))</f>
        <v>1</v>
      </c>
      <c r="AW1197" s="6">
        <v>0</v>
      </c>
      <c r="AX1197" s="6">
        <v>0</v>
      </c>
      <c r="AY1197" s="6">
        <v>0</v>
      </c>
      <c r="AZ1197" s="6">
        <v>2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1197</v>
      </c>
      <c r="G1198" s="9" t="s">
        <v>74</v>
      </c>
      <c r="H1198" s="10" t="s">
        <v>2193</v>
      </c>
      <c r="I1198" s="11" t="s">
        <v>2204</v>
      </c>
      <c r="J1198" s="12">
        <v>15462</v>
      </c>
      <c r="K1198" s="11" t="str">
        <f>CONCATENATE(Table3[[#This Row],[Type]]," "&amp;TEXT(Table3[[#This Row],[Diameter]],".0000")&amp;""," "&amp;Table3[[#This Row],[NumFlutes]]&amp;"FL")</f>
        <v>SD .2500 2FL</v>
      </c>
      <c r="M1198" s="13">
        <v>0.25</v>
      </c>
      <c r="N1198" s="13">
        <v>0.25</v>
      </c>
      <c r="O1198" s="6">
        <v>0.25</v>
      </c>
      <c r="P1198" s="6">
        <v>1.1499999999999999</v>
      </c>
      <c r="R1198" s="14">
        <f>IF(Table3[[#This Row],[ShoulderLenEnd]]="",0,90-(DEGREES(ATAN((Q1198-P1198)/((N1198-O1198)/2)))))</f>
        <v>0</v>
      </c>
      <c r="S1198" s="15">
        <v>1.1499999999999999</v>
      </c>
      <c r="T1198" s="6">
        <v>2</v>
      </c>
      <c r="U1198" s="6">
        <v>2.5</v>
      </c>
      <c r="V1198" s="6">
        <v>1</v>
      </c>
      <c r="Z1198" s="6">
        <v>90</v>
      </c>
      <c r="AA1198" s="13">
        <f t="shared" si="19"/>
        <v>0.125</v>
      </c>
      <c r="AE1198" s="6" t="s">
        <v>44</v>
      </c>
      <c r="AF1198" s="6" t="s">
        <v>62</v>
      </c>
      <c r="AG1198" s="6" t="s">
        <v>76</v>
      </c>
      <c r="AI1198" s="6">
        <v>0</v>
      </c>
      <c r="AJ1198" s="6">
        <v>0</v>
      </c>
      <c r="AK1198" s="6">
        <v>1</v>
      </c>
      <c r="AL1198" s="6">
        <v>1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2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2193</v>
      </c>
      <c r="D1199" s="6" t="s">
        <v>2193</v>
      </c>
      <c r="E1199" s="6">
        <v>1198</v>
      </c>
      <c r="G1199" s="9" t="s">
        <v>74</v>
      </c>
      <c r="H1199" s="10" t="s">
        <v>2193</v>
      </c>
      <c r="I1199" s="11" t="s">
        <v>2205</v>
      </c>
      <c r="J1199" s="12" t="s">
        <v>2206</v>
      </c>
      <c r="K1199" s="11" t="str">
        <f>CONCATENATE(Table3[[#This Row],[Type]]," "&amp;TEXT(Table3[[#This Row],[Diameter]],".0000")&amp;""," "&amp;Table3[[#This Row],[NumFlutes]]&amp;"FL")</f>
        <v>SD .2500 2FL</v>
      </c>
      <c r="M1199" s="13">
        <v>0.25</v>
      </c>
      <c r="N1199" s="13">
        <v>0.25</v>
      </c>
      <c r="O1199" s="6">
        <v>0.25</v>
      </c>
      <c r="P1199" s="6">
        <v>0.8</v>
      </c>
      <c r="R1199" s="14">
        <f>IF(Table3[[#This Row],[ShoulderLenEnd]]="",0,90-(DEGREES(ATAN((Q1199-P1199)/((N1199-O1199)/2)))))</f>
        <v>0</v>
      </c>
      <c r="S1199" s="15">
        <v>0.8</v>
      </c>
      <c r="T1199" s="6">
        <v>2</v>
      </c>
      <c r="U1199" s="6">
        <v>2.5</v>
      </c>
      <c r="V1199" s="6">
        <v>0.75</v>
      </c>
      <c r="Z1199" s="6">
        <v>140</v>
      </c>
      <c r="AA1199" s="13">
        <f t="shared" si="19"/>
        <v>4.5496279283275307E-2</v>
      </c>
      <c r="AE1199" s="6" t="s">
        <v>44</v>
      </c>
      <c r="AF1199" s="6" t="s">
        <v>73</v>
      </c>
      <c r="AG1199" s="6" t="s">
        <v>66</v>
      </c>
      <c r="AI1199" s="6">
        <v>0</v>
      </c>
      <c r="AJ1199" s="6">
        <v>0</v>
      </c>
      <c r="AK1199" s="6">
        <v>1</v>
      </c>
      <c r="AL1199" s="6">
        <v>1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Row],[ShankDiameter]]&gt;0.5,0,2)</f>
        <v>2</v>
      </c>
      <c r="AW1199" s="6">
        <v>0</v>
      </c>
      <c r="AX1199" s="6">
        <v>0</v>
      </c>
      <c r="AY1199" s="6">
        <v>2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1199</v>
      </c>
      <c r="H1200" s="10" t="s">
        <v>2193</v>
      </c>
      <c r="I1200" s="11" t="s">
        <v>2207</v>
      </c>
      <c r="J1200" s="12" t="s">
        <v>2208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R1200" s="14">
        <f>IF(Table3[[#This Row],[ShoulderLenEnd]]="",0,90-(DEGREES(ATAN((Q1200-P1200)/((N1200-O1200)/2)))))</f>
        <v>0</v>
      </c>
      <c r="T1200" s="6">
        <v>2</v>
      </c>
      <c r="U1200" s="6">
        <v>2</v>
      </c>
      <c r="V1200" s="6">
        <v>0.75</v>
      </c>
      <c r="AA1200" s="13" t="str">
        <f t="shared" si="19"/>
        <v/>
      </c>
      <c r="AE1200" s="6" t="s">
        <v>44</v>
      </c>
      <c r="AF1200" s="6" t="s">
        <v>62</v>
      </c>
      <c r="AG1200" s="6" t="s">
        <v>2209</v>
      </c>
      <c r="AI1200" s="6">
        <v>0</v>
      </c>
      <c r="AJ1200" s="6">
        <v>1</v>
      </c>
      <c r="AK1200" s="6">
        <v>1</v>
      </c>
      <c r="AL1200" s="6">
        <v>0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1200</v>
      </c>
      <c r="G1201" s="9" t="s">
        <v>74</v>
      </c>
      <c r="H1201" s="10" t="s">
        <v>2193</v>
      </c>
      <c r="I1201" s="11" t="s">
        <v>2210</v>
      </c>
      <c r="J1201" s="12">
        <v>15468</v>
      </c>
      <c r="K1201" s="11" t="str">
        <f>CONCATENATE(Table3[[#This Row],[Type]]," "&amp;TEXT(Table3[[#This Row],[Diameter]],".0000")&amp;""," "&amp;Table3[[#This Row],[NumFlutes]]&amp;"FL")</f>
        <v>SD .3750 2FL</v>
      </c>
      <c r="M1201" s="13">
        <v>0.375</v>
      </c>
      <c r="N1201" s="13">
        <v>0.375</v>
      </c>
      <c r="O1201" s="6">
        <v>0.375</v>
      </c>
      <c r="P1201" s="6">
        <v>1.4750000000000001</v>
      </c>
      <c r="R1201" s="14">
        <f>IF(Table3[[#This Row],[ShoulderLenEnd]]="",0,90-(DEGREES(ATAN((Q1201-P1201)/((N1201-O1201)/2)))))</f>
        <v>0</v>
      </c>
      <c r="S1201" s="15">
        <v>1.4750000000000001</v>
      </c>
      <c r="T1201" s="6">
        <v>2</v>
      </c>
      <c r="U1201" s="6">
        <v>3</v>
      </c>
      <c r="V1201" s="6">
        <v>1.25</v>
      </c>
      <c r="Z1201" s="6">
        <v>90</v>
      </c>
      <c r="AA1201" s="13">
        <f t="shared" si="19"/>
        <v>0.18750000000000003</v>
      </c>
      <c r="AE1201" s="6" t="s">
        <v>44</v>
      </c>
      <c r="AF1201" s="6" t="s">
        <v>62</v>
      </c>
      <c r="AG1201" s="6" t="s">
        <v>76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f>IF(Table3[[#This Row],[ShankDiameter]]=0.225,2,IF(Table3[[#This Row],[ShankDiameter]]=0.25,2,IF(Table3[[#This Row],[ShankDiameter]]=0.2875,2,0)))</f>
        <v>0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E1202" s="6">
        <v>1201</v>
      </c>
      <c r="H1202" s="10" t="s">
        <v>2211</v>
      </c>
      <c r="I1202" s="11" t="s">
        <v>2212</v>
      </c>
      <c r="K1202" s="11" t="str">
        <f>CONCATENATE(Table3[[#This Row],[Type]]," "&amp;TEXT(Table3[[#This Row],[Diameter]],".0000")&amp;""," "&amp;Table3[[#This Row],[NumFlutes]]&amp;"FL")</f>
        <v>SS 1.0000 50FL</v>
      </c>
      <c r="M1202" s="13">
        <v>1</v>
      </c>
      <c r="N1202" s="13">
        <v>0.375</v>
      </c>
      <c r="R1202" s="14">
        <f>IF(Table3[[#This Row],[ShoulderLenEnd]]="",0,90-(DEGREES(ATAN((Q1202-P1202)/((N1202-O1202)/2)))))</f>
        <v>0</v>
      </c>
      <c r="T1202" s="6">
        <v>50</v>
      </c>
      <c r="U1202" s="6">
        <v>6.0000000000000001E-3</v>
      </c>
      <c r="V1202" s="6">
        <v>6.0000000000000001E-3</v>
      </c>
      <c r="AA1202" s="13" t="str">
        <f t="shared" si="19"/>
        <v/>
      </c>
      <c r="AE1202" s="6" t="s">
        <v>44</v>
      </c>
      <c r="AF1202" s="6" t="s">
        <v>62</v>
      </c>
      <c r="AG1202" s="6" t="s">
        <v>2213</v>
      </c>
      <c r="AI1202" s="6">
        <v>0</v>
      </c>
      <c r="AJ1202" s="6">
        <v>1</v>
      </c>
      <c r="AK1202" s="6">
        <v>0</v>
      </c>
      <c r="AL1202" s="6">
        <v>1</v>
      </c>
      <c r="AM1202" s="6">
        <v>1</v>
      </c>
      <c r="AN1202" s="6">
        <v>0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0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E1203" s="6">
        <v>1202</v>
      </c>
      <c r="H1203" s="10" t="s">
        <v>2211</v>
      </c>
      <c r="I1203" s="11" t="s">
        <v>2214</v>
      </c>
      <c r="J1203" s="12" t="s">
        <v>2215</v>
      </c>
      <c r="K1203" s="11" t="str">
        <f>CONCATENATE(Table3[[#This Row],[Type]]," "&amp;TEXT(Table3[[#This Row],[Diameter]],".0000")&amp;""," "&amp;Table3[[#This Row],[NumFlutes]]&amp;"FL")</f>
        <v>SS 1.5000 16FL</v>
      </c>
      <c r="M1203" s="13">
        <v>1.5</v>
      </c>
      <c r="N1203" s="13">
        <v>0.5</v>
      </c>
      <c r="R1203" s="14">
        <f>IF(Table3[[#This Row],[ShoulderLenEnd]]="",0,90-(DEGREES(ATAN((Q1203-P1203)/((N1203-O1203)/2)))))</f>
        <v>0</v>
      </c>
      <c r="T1203" s="6">
        <v>16</v>
      </c>
      <c r="U1203" s="6">
        <v>4.0000000000000001E-3</v>
      </c>
      <c r="V1203" s="6">
        <v>4.0000000000000001E-3</v>
      </c>
      <c r="AA1203" s="13" t="str">
        <f t="shared" si="19"/>
        <v/>
      </c>
      <c r="AE1203" s="6" t="s">
        <v>44</v>
      </c>
      <c r="AF1203" s="6" t="s">
        <v>62</v>
      </c>
      <c r="AG1203" s="6" t="s">
        <v>2213</v>
      </c>
      <c r="AI1203" s="6">
        <v>0</v>
      </c>
      <c r="AJ1203" s="6">
        <v>1</v>
      </c>
      <c r="AK1203" s="6">
        <v>0</v>
      </c>
      <c r="AL1203" s="6">
        <v>1</v>
      </c>
      <c r="AM1203" s="6">
        <v>1</v>
      </c>
      <c r="AN1203" s="6">
        <v>0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f>IF(Table3[[#This Row],[SoflexRule]]="",1,IF(Table3[[#This Row],[MinOHL]]="",1,IF(Table3[[#This Row],[Type]]="CT",1,IF(Table3[[#This Row],[I]]=1,0,1))))</f>
        <v>1</v>
      </c>
      <c r="E1204" s="6">
        <v>1203</v>
      </c>
      <c r="H1204" s="10" t="s">
        <v>2216</v>
      </c>
      <c r="I1204" s="11" t="s">
        <v>2217</v>
      </c>
      <c r="J1204" s="12" t="s">
        <v>2218</v>
      </c>
      <c r="K1204" s="11" t="str">
        <f>CONCATENATE(Table3[[#This Row],[Type]]," "&amp;TEXT(Table3[[#This Row],[Diameter]],".0000")&amp;""," "&amp;Table3[[#This Row],[NumFlutes]]&amp;"FL")</f>
        <v>TE .0312 2FL</v>
      </c>
      <c r="M1204" s="13">
        <v>3.1199999999999999E-2</v>
      </c>
      <c r="N1204" s="13">
        <v>0.125</v>
      </c>
      <c r="R1204" s="14">
        <f>IF(Table3[[#This Row],[ShoulderLenEnd]]="",0,90-(DEGREES(ATAN((Q1204-P1204)/((N1204-O1204)/2)))))</f>
        <v>0</v>
      </c>
      <c r="T1204" s="6">
        <v>2</v>
      </c>
      <c r="U1204" s="6">
        <v>2</v>
      </c>
      <c r="V1204" s="6">
        <v>0.5</v>
      </c>
      <c r="AA1204" s="13" t="str">
        <f t="shared" si="19"/>
        <v/>
      </c>
      <c r="AE1204" s="6" t="s">
        <v>44</v>
      </c>
      <c r="AF1204" s="6" t="s">
        <v>62</v>
      </c>
      <c r="AG1204" s="6" t="s">
        <v>2219</v>
      </c>
      <c r="AI1204" s="6">
        <v>0</v>
      </c>
      <c r="AJ1204" s="6">
        <v>0</v>
      </c>
      <c r="AK1204" s="6">
        <v>0</v>
      </c>
      <c r="AL1204" s="6">
        <v>0</v>
      </c>
      <c r="AM1204" s="6">
        <v>0</v>
      </c>
      <c r="AN1204" s="6">
        <v>0</v>
      </c>
      <c r="AO1204" s="6">
        <v>0</v>
      </c>
      <c r="AP1204" s="6">
        <v>0</v>
      </c>
      <c r="AR1204" s="6">
        <v>0</v>
      </c>
      <c r="AS1204" s="6">
        <v>0</v>
      </c>
      <c r="AT1204" s="6">
        <v>0</v>
      </c>
      <c r="AU1204" s="6">
        <v>0</v>
      </c>
      <c r="AV1204" s="6">
        <f>IF(Table3[[#This Row],[ShankDiameter]]&gt;0.5,0,2)</f>
        <v>2</v>
      </c>
      <c r="AW1204" s="6">
        <v>0</v>
      </c>
      <c r="AX1204" s="6">
        <v>0</v>
      </c>
      <c r="AY1204" s="6">
        <v>2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1204</v>
      </c>
      <c r="H1205" s="10" t="s">
        <v>2216</v>
      </c>
      <c r="I1205" s="11" t="s">
        <v>2220</v>
      </c>
      <c r="J1205" s="12" t="s">
        <v>2221</v>
      </c>
      <c r="K1205" s="11" t="str">
        <f>CONCATENATE(Table3[[#This Row],[Type]]," "&amp;TEXT(Table3[[#This Row],[Diameter]],".0000")&amp;""," "&amp;Table3[[#This Row],[NumFlutes]]&amp;"FL")</f>
        <v>TE .0250 2FL</v>
      </c>
      <c r="M1205" s="13">
        <v>2.5000000000000001E-2</v>
      </c>
      <c r="N1205" s="13">
        <v>0.1875</v>
      </c>
      <c r="R1205" s="14">
        <f>IF(Table3[[#This Row],[ShoulderLenEnd]]="",0,90-(DEGREES(ATAN((Q1205-P1205)/((N1205-O1205)/2)))))</f>
        <v>0</v>
      </c>
      <c r="T1205" s="6">
        <v>2</v>
      </c>
      <c r="U1205" s="6">
        <v>2</v>
      </c>
      <c r="V1205" s="6">
        <v>0.30320000000000003</v>
      </c>
      <c r="AA1205" s="13" t="str">
        <f t="shared" si="19"/>
        <v/>
      </c>
      <c r="AE1205" s="6" t="s">
        <v>44</v>
      </c>
      <c r="AF1205" s="6" t="s">
        <v>62</v>
      </c>
      <c r="AG1205" s="6" t="s">
        <v>109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1205</v>
      </c>
      <c r="H1206" s="10" t="s">
        <v>2216</v>
      </c>
      <c r="I1206" s="11" t="s">
        <v>2222</v>
      </c>
      <c r="J1206" s="12" t="s">
        <v>2223</v>
      </c>
      <c r="K1206" s="11" t="str">
        <f>CONCATENATE(Table3[[#This Row],[Type]]," "&amp;TEXT(Table3[[#This Row],[Diameter]],".0000")&amp;""," "&amp;Table3[[#This Row],[NumFlutes]]&amp;"FL")</f>
        <v>TE .0313 3FL</v>
      </c>
      <c r="M1206" s="13">
        <v>3.1300000000000001E-2</v>
      </c>
      <c r="N1206" s="13">
        <v>0.25</v>
      </c>
      <c r="R1206" s="14">
        <f>IF(Table3[[#This Row],[ShoulderLenEnd]]="",0,90-(DEGREES(ATAN((Q1206-P1206)/((N1206-O1206)/2)))))</f>
        <v>0</v>
      </c>
      <c r="T1206" s="6">
        <v>3</v>
      </c>
      <c r="U1206" s="6">
        <v>2.5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2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B1207" s="6" t="s">
        <v>2216</v>
      </c>
      <c r="C1207" s="6" t="s">
        <v>2216</v>
      </c>
      <c r="E1207" s="6">
        <v>1206</v>
      </c>
      <c r="H1207" s="10" t="s">
        <v>2216</v>
      </c>
      <c r="I1207" s="11" t="s">
        <v>2224</v>
      </c>
      <c r="J1207" s="12" t="s">
        <v>2225</v>
      </c>
      <c r="K1207" s="11" t="str">
        <f>CONCATENATE(Table3[[#This Row],[Type]]," "&amp;TEXT(Table3[[#This Row],[Diameter]],".0000")&amp;""," "&amp;Table3[[#This Row],[NumFlutes]]&amp;"FL")</f>
        <v>TE .3750 3FL</v>
      </c>
      <c r="M1207" s="13">
        <v>0.375</v>
      </c>
      <c r="N1207" s="13">
        <v>0.375</v>
      </c>
      <c r="O1207" s="6">
        <v>0.375</v>
      </c>
      <c r="P1207" s="6">
        <v>0.61</v>
      </c>
      <c r="R1207" s="14">
        <f>IF(Table3[[#This Row],[ShoulderLenEnd]]="",0,90-(DEGREES(ATAN((Q1207-P1207)/((N1207-O1207)/2)))))</f>
        <v>0</v>
      </c>
      <c r="S1207" s="15">
        <v>0.81499999999999995</v>
      </c>
      <c r="T1207" s="6">
        <v>3</v>
      </c>
      <c r="U1207" s="6">
        <v>2.5249999999999999</v>
      </c>
      <c r="V1207" s="6">
        <v>0.5</v>
      </c>
      <c r="Z1207" s="6">
        <v>15</v>
      </c>
      <c r="AA1207" s="13">
        <f t="shared" si="19"/>
        <v>1.424203896135966</v>
      </c>
      <c r="AB1207" s="6">
        <v>9.2999999999999999E-2</v>
      </c>
      <c r="AE1207" s="6" t="s">
        <v>44</v>
      </c>
      <c r="AF1207" s="6" t="s">
        <v>62</v>
      </c>
      <c r="AG1207" s="6" t="s">
        <v>2219</v>
      </c>
      <c r="AI1207" s="6">
        <v>0</v>
      </c>
      <c r="AJ1207" s="6">
        <v>0</v>
      </c>
      <c r="AK1207" s="6">
        <v>1</v>
      </c>
      <c r="AL1207" s="6">
        <v>0</v>
      </c>
      <c r="AM1207" s="6">
        <v>0</v>
      </c>
      <c r="AN1207" s="6">
        <v>0</v>
      </c>
      <c r="AO1207" s="6">
        <v>1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1207</v>
      </c>
      <c r="H1208" s="10" t="s">
        <v>2216</v>
      </c>
      <c r="I1208" s="11" t="s">
        <v>2226</v>
      </c>
      <c r="J1208" s="12" t="s">
        <v>2227</v>
      </c>
      <c r="K1208" s="11" t="str">
        <f>CONCATENATE(Table3[[#This Row],[Type]]," "&amp;TEXT(Table3[[#This Row],[Diameter]],".0000")&amp;""," "&amp;Table3[[#This Row],[NumFlutes]]&amp;"FL")</f>
        <v>TE .1563 3FL</v>
      </c>
      <c r="M1208" s="13">
        <v>0.15629999999999999</v>
      </c>
      <c r="N1208" s="13">
        <v>0.375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0.75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0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E1209" s="6">
        <v>1208</v>
      </c>
      <c r="H1209" s="10" t="s">
        <v>2216</v>
      </c>
      <c r="I1209" s="11" t="s">
        <v>2228</v>
      </c>
      <c r="J1209" s="12" t="s">
        <v>2229</v>
      </c>
      <c r="K1209" s="11" t="str">
        <f>CONCATENATE(Table3[[#This Row],[Type]]," "&amp;TEXT(Table3[[#This Row],[Diameter]],".0000")&amp;""," "&amp;Table3[[#This Row],[NumFlutes]]&amp;"FL")</f>
        <v>TE .0625 2FL</v>
      </c>
      <c r="M1209" s="13">
        <v>6.25E-2</v>
      </c>
      <c r="N1209" s="13">
        <v>0.5</v>
      </c>
      <c r="R1209" s="14">
        <f>IF(Table3[[#This Row],[ShoulderLenEnd]]="",0,90-(DEGREES(ATAN((Q1209-P1209)/((N1209-O1209)/2)))))</f>
        <v>0</v>
      </c>
      <c r="T1209" s="6">
        <v>2</v>
      </c>
      <c r="U1209" s="6">
        <v>2.5</v>
      </c>
      <c r="V1209" s="6">
        <v>0.5</v>
      </c>
      <c r="AA1209" s="13" t="str">
        <f t="shared" si="19"/>
        <v/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0</v>
      </c>
      <c r="AL1209" s="6">
        <v>0</v>
      </c>
      <c r="AM1209" s="6">
        <v>0</v>
      </c>
      <c r="AN1209" s="6">
        <v>0</v>
      </c>
      <c r="AO1209" s="6">
        <v>0</v>
      </c>
      <c r="AP1209" s="6">
        <v>0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B1210" s="6" t="s">
        <v>2216</v>
      </c>
      <c r="C1210" s="6" t="s">
        <v>2216</v>
      </c>
      <c r="E1210" s="6">
        <v>1209</v>
      </c>
      <c r="H1210" s="10" t="s">
        <v>2216</v>
      </c>
      <c r="I1210" s="11" t="s">
        <v>2230</v>
      </c>
      <c r="J1210" s="12" t="s">
        <v>2231</v>
      </c>
      <c r="K1210" s="11" t="str">
        <f>CONCATENATE(Table3[[#This Row],[Type]]," "&amp;TEXT(Table3[[#This Row],[Diameter]],".0000")&amp;""," "&amp;Table3[[#This Row],[NumFlutes]]&amp;"FL")</f>
        <v>TE .5000 3FL</v>
      </c>
      <c r="M1210" s="13">
        <v>0.5</v>
      </c>
      <c r="N1210" s="13">
        <v>0.5</v>
      </c>
      <c r="O1210" s="6">
        <v>0.5</v>
      </c>
      <c r="P1210" s="6">
        <v>0.88</v>
      </c>
      <c r="R1210" s="14">
        <f>IF(Table3[[#This Row],[ShoulderLenEnd]]="",0,90-(DEGREES(ATAN((Q1210-P1210)/((N1210-O1210)/2)))))</f>
        <v>0</v>
      </c>
      <c r="S1210" s="15">
        <v>1.1000000000000001</v>
      </c>
      <c r="T1210" s="6">
        <v>3</v>
      </c>
      <c r="U1210" s="6">
        <v>3.03</v>
      </c>
      <c r="V1210" s="6">
        <v>0.83</v>
      </c>
      <c r="Z1210" s="6">
        <v>15</v>
      </c>
      <c r="AA1210" s="13">
        <f t="shared" si="19"/>
        <v>1.8989385281812878</v>
      </c>
      <c r="AB1210" s="6">
        <v>9.2999999999999999E-2</v>
      </c>
      <c r="AE1210" s="6" t="s">
        <v>44</v>
      </c>
      <c r="AF1210" s="6" t="s">
        <v>73</v>
      </c>
      <c r="AG1210" s="6" t="s">
        <v>2219</v>
      </c>
      <c r="AI1210" s="6">
        <v>0</v>
      </c>
      <c r="AJ1210" s="6">
        <v>0</v>
      </c>
      <c r="AK1210" s="6">
        <v>1</v>
      </c>
      <c r="AL1210" s="6">
        <v>0</v>
      </c>
      <c r="AM1210" s="6">
        <v>0</v>
      </c>
      <c r="AN1210" s="6">
        <v>0</v>
      </c>
      <c r="AO1210" s="6">
        <v>1</v>
      </c>
      <c r="AP1210" s="6">
        <v>1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1210</v>
      </c>
      <c r="F1211" s="24"/>
      <c r="G1211" s="25"/>
      <c r="H1211" s="10" t="s">
        <v>2216</v>
      </c>
      <c r="I1211" s="11" t="s">
        <v>2232</v>
      </c>
      <c r="J1211" s="12" t="s">
        <v>2233</v>
      </c>
      <c r="K1211" s="11" t="str">
        <f>CONCATENATE(Table3[[#This Row],[Type]]," "&amp;TEXT(Table3[[#This Row],[Diameter]],".0000")&amp;""," "&amp;Table3[[#This Row],[NumFlutes]]&amp;"FL")</f>
        <v>TE .0938 2FL</v>
      </c>
      <c r="M1211" s="13">
        <v>9.3799999999999994E-2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2.75</v>
      </c>
      <c r="V1211" s="6">
        <v>0.75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E1212" s="6">
        <v>1211</v>
      </c>
      <c r="F1212" s="22"/>
      <c r="G1212" s="23"/>
      <c r="H1212" s="10" t="s">
        <v>2216</v>
      </c>
      <c r="I1212" s="11" t="s">
        <v>2234</v>
      </c>
      <c r="J1212" s="12" t="s">
        <v>2235</v>
      </c>
      <c r="K1212" s="11" t="str">
        <f>CONCATENATE(Table3[[#This Row],[Type]]," "&amp;TEXT(Table3[[#This Row],[Diameter]],".0000")&amp;""," "&amp;Table3[[#This Row],[NumFlutes]]&amp;"FL")</f>
        <v>TE .7500 FL</v>
      </c>
      <c r="M1212" s="13">
        <v>0.75</v>
      </c>
      <c r="R1212" s="14">
        <f>IF(Table3[[#This Row],[ShoulderLenEnd]]="",0,90-(DEGREES(ATAN((Q1212-P1212)/((N1212-O1212)/2)))))</f>
        <v>0</v>
      </c>
      <c r="W1212" s="6">
        <v>0</v>
      </c>
      <c r="AA1212" s="13" t="str">
        <f t="shared" si="19"/>
        <v/>
      </c>
      <c r="AE1212" s="6" t="s">
        <v>118</v>
      </c>
      <c r="AI1212" s="6">
        <v>0</v>
      </c>
      <c r="AJ1212" s="6">
        <v>1</v>
      </c>
      <c r="AK1212" s="6">
        <v>0</v>
      </c>
      <c r="AL1212" s="6">
        <v>1</v>
      </c>
      <c r="AM1212" s="6">
        <v>1</v>
      </c>
      <c r="AN1212" s="6">
        <v>0</v>
      </c>
      <c r="AO1212" s="6">
        <v>0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1212</v>
      </c>
      <c r="F1213" s="22"/>
      <c r="H1213" s="10" t="s">
        <v>2216</v>
      </c>
      <c r="I1213" s="11" t="s">
        <v>2236</v>
      </c>
      <c r="J1213" s="12" t="s">
        <v>2237</v>
      </c>
      <c r="K1213" s="11" t="str">
        <f>CONCATENATE(Table3[[#This Row],[Type]]," "&amp;TEXT(Table3[[#This Row],[Diameter]],".0000")&amp;""," "&amp;Table3[[#This Row],[NumFlutes]]&amp;"FL")</f>
        <v>TE .7500 2FL</v>
      </c>
      <c r="M1213" s="13">
        <v>0.75</v>
      </c>
      <c r="R1213" s="14">
        <f>IF(Table3[[#This Row],[ShoulderLenEnd]]="",0,90-(DEGREES(ATAN((Q1213-P1213)/((N1213-O1213)/2)))))</f>
        <v>0</v>
      </c>
      <c r="T1213" s="6">
        <v>2</v>
      </c>
      <c r="AA1213" s="13" t="str">
        <f t="shared" si="19"/>
        <v/>
      </c>
      <c r="AE1213" s="6" t="s">
        <v>118</v>
      </c>
      <c r="AF1213" s="6" t="s">
        <v>119</v>
      </c>
      <c r="AG1213" s="6" t="s">
        <v>1836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1213</v>
      </c>
      <c r="H1214" s="10" t="s">
        <v>2216</v>
      </c>
      <c r="I1214" s="11" t="s">
        <v>2238</v>
      </c>
      <c r="J1214" s="12" t="s">
        <v>2239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AA1214" s="13" t="str">
        <f t="shared" si="19"/>
        <v/>
      </c>
      <c r="AE1214" s="6" t="s">
        <v>118</v>
      </c>
      <c r="AG1214" s="6" t="s">
        <v>2240</v>
      </c>
      <c r="AI1214" s="6">
        <v>0</v>
      </c>
      <c r="AJ1214" s="6">
        <v>0</v>
      </c>
      <c r="AK1214" s="6">
        <v>0</v>
      </c>
      <c r="AL1214" s="6">
        <v>0</v>
      </c>
      <c r="AM1214" s="6">
        <v>0</v>
      </c>
      <c r="AN1214" s="6">
        <v>0</v>
      </c>
      <c r="AO1214" s="6">
        <v>0</v>
      </c>
      <c r="AP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1214</v>
      </c>
      <c r="G1215" s="9" t="s">
        <v>74</v>
      </c>
      <c r="H1215" s="10" t="s">
        <v>2241</v>
      </c>
      <c r="I1215" s="11" t="s">
        <v>2242</v>
      </c>
      <c r="J1215" s="12">
        <v>40200157</v>
      </c>
      <c r="K1215" s="11" t="str">
        <f>CONCATENATE(Table3[[#This Row],[Type]]," "&amp;TEXT(Table3[[#This Row],[Diameter]],".0000")&amp;""," "&amp;Table3[[#This Row],[NumFlutes]]&amp;"FL")</f>
        <v>TM .7500 3FL</v>
      </c>
      <c r="L1215" s="17" t="s">
        <v>2404</v>
      </c>
      <c r="M1215" s="13">
        <v>0.75</v>
      </c>
      <c r="N1215" s="13">
        <v>0.23619999999999999</v>
      </c>
      <c r="O1215" s="6">
        <v>0.23599999999999999</v>
      </c>
      <c r="P1215" s="6">
        <v>0.57499999999999996</v>
      </c>
      <c r="R1215" s="14">
        <f>IF(Table3[[#This Row],[ShoulderLenEnd]]="",0,90-(DEGREES(ATAN((Q1215-P1215)/((N1215-O1215)/2)))))</f>
        <v>0</v>
      </c>
      <c r="S1215" s="15">
        <v>0.6</v>
      </c>
      <c r="T1215" s="6">
        <v>3</v>
      </c>
      <c r="U1215" s="6">
        <v>2.2999999999999998</v>
      </c>
      <c r="V1215" s="6">
        <v>0.38</v>
      </c>
      <c r="AA1215" s="13" t="str">
        <f t="shared" si="19"/>
        <v/>
      </c>
      <c r="AB1215" s="6">
        <v>0.17</v>
      </c>
      <c r="AE1215" s="6" t="s">
        <v>118</v>
      </c>
      <c r="AF1215" s="6" t="s">
        <v>119</v>
      </c>
      <c r="AG1215" s="6" t="s">
        <v>2244</v>
      </c>
      <c r="AI1215" s="6">
        <v>0</v>
      </c>
      <c r="AJ1215" s="6">
        <v>1</v>
      </c>
      <c r="AK1215" s="6">
        <v>0</v>
      </c>
      <c r="AL1215" s="6">
        <v>1</v>
      </c>
      <c r="AM1215" s="6">
        <v>1</v>
      </c>
      <c r="AN1215" s="6">
        <v>0</v>
      </c>
      <c r="AO1215" s="6">
        <v>0</v>
      </c>
      <c r="AP1215" s="6">
        <v>1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Row],[ShankDiameter]]&gt;0.5,0,IF(Table3[[#This Row],[Type]]="CD",0,1))</f>
        <v>1</v>
      </c>
      <c r="AW1215" s="6">
        <v>0</v>
      </c>
      <c r="AX1215" s="6">
        <v>0</v>
      </c>
      <c r="AY1215" s="6">
        <v>0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1215</v>
      </c>
      <c r="G1216" s="9" t="s">
        <v>74</v>
      </c>
      <c r="H1216" s="10" t="s">
        <v>2241</v>
      </c>
      <c r="I1216" s="11" t="s">
        <v>2245</v>
      </c>
      <c r="J1216" s="12">
        <v>101522</v>
      </c>
      <c r="K1216" s="11" t="str">
        <f>CONCATENATE(Table3[[#This Row],[Type]]," "&amp;TEXT(Table3[[#This Row],[Diameter]],".0000")&amp;""," "&amp;Table3[[#This Row],[NumFlutes]]&amp;"FL")</f>
        <v>TM .1400 3FL</v>
      </c>
      <c r="L1216" s="17" t="s">
        <v>2403</v>
      </c>
      <c r="M1216" s="13">
        <v>0.14000000000000001</v>
      </c>
      <c r="N1216" s="13">
        <v>0.25</v>
      </c>
      <c r="O1216" s="6">
        <v>0.25</v>
      </c>
      <c r="P1216" s="6">
        <v>0.81499999999999995</v>
      </c>
      <c r="R1216" s="14">
        <f>IF(Table3[[#This Row],[ShoulderLenEnd]]="",0,90-(DEGREES(ATAN((Q1216-P1216)/((N1216-O1216)/2)))))</f>
        <v>0</v>
      </c>
      <c r="S1216" s="15">
        <v>0.84</v>
      </c>
      <c r="T1216" s="6">
        <v>3</v>
      </c>
      <c r="U1216" s="6">
        <v>2.5</v>
      </c>
      <c r="V1216" s="6">
        <v>0.39200000000000002</v>
      </c>
      <c r="AA1216" s="13" t="str">
        <f t="shared" si="19"/>
        <v/>
      </c>
      <c r="AB1216" s="6">
        <v>7.0000000000000007E-2</v>
      </c>
      <c r="AC1216" s="6">
        <v>2.5000000000000001E-2</v>
      </c>
      <c r="AE1216" s="6" t="s">
        <v>118</v>
      </c>
      <c r="AF1216" s="6" t="s">
        <v>62</v>
      </c>
      <c r="AG1216" s="6" t="s">
        <v>2246</v>
      </c>
      <c r="AI1216" s="6">
        <v>0</v>
      </c>
      <c r="AJ1216" s="6">
        <v>1</v>
      </c>
      <c r="AK1216" s="6">
        <v>0</v>
      </c>
      <c r="AL1216" s="6">
        <v>1</v>
      </c>
      <c r="AM1216" s="6">
        <v>1</v>
      </c>
      <c r="AN1216" s="6">
        <v>0</v>
      </c>
      <c r="AO1216" s="6">
        <v>0</v>
      </c>
      <c r="AP1216" s="6">
        <v>1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Row],[ShankDiameter]]&gt;0.5,0,IF(Table3[[#This Row],[Type]]="CD",0,1))</f>
        <v>1</v>
      </c>
      <c r="AW1216" s="6">
        <v>0</v>
      </c>
      <c r="AX1216" s="6">
        <v>0</v>
      </c>
      <c r="AY1216" s="6">
        <v>0</v>
      </c>
      <c r="AZ1216" s="6">
        <f>IF(Table3[[#This Row],[ShankDiameter]]=0.225,2,IF(Table3[[#This Row],[ShankDiameter]]=0.25,2,IF(Table3[[#This Row],[ShankDiameter]]=0.2875,2,0)))</f>
        <v>2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1216</v>
      </c>
      <c r="G1217" s="9" t="s">
        <v>74</v>
      </c>
      <c r="H1217" s="10" t="s">
        <v>2241</v>
      </c>
      <c r="I1217" s="11" t="s">
        <v>2247</v>
      </c>
      <c r="J1217" s="12" t="s">
        <v>2248</v>
      </c>
      <c r="K1217" s="11" t="str">
        <f>CONCATENATE(Table3[[#This Row],[Type]]," "&amp;TEXT(Table3[[#This Row],[Diameter]],".0000")&amp;""," "&amp;Table3[[#This Row],[NumFlutes]]&amp;"FL")</f>
        <v>TM .2450 3FL</v>
      </c>
      <c r="L1217" s="17" t="s">
        <v>2402</v>
      </c>
      <c r="M1217" s="13">
        <v>0.245</v>
      </c>
      <c r="N1217" s="13">
        <v>0.25</v>
      </c>
      <c r="O1217" s="6">
        <v>0.25</v>
      </c>
      <c r="P1217" s="6">
        <v>0.78500000000000003</v>
      </c>
      <c r="R1217" s="14">
        <f>IF(Table3[[#This Row],[ShoulderLenEnd]]="",0,90-(DEGREES(ATAN((Q1217-P1217)/((N1217-O1217)/2)))))</f>
        <v>0</v>
      </c>
      <c r="S1217" s="15">
        <v>0.81</v>
      </c>
      <c r="T1217" s="6">
        <v>3</v>
      </c>
      <c r="U1217" s="6">
        <v>2.5</v>
      </c>
      <c r="V1217" s="6">
        <v>0.437</v>
      </c>
      <c r="AA1217" s="13" t="str">
        <f t="shared" si="19"/>
        <v/>
      </c>
      <c r="AB1217" s="6">
        <v>0.17499999999999999</v>
      </c>
      <c r="AE1217" s="6" t="s">
        <v>44</v>
      </c>
      <c r="AF1217" s="6" t="s">
        <v>73</v>
      </c>
      <c r="AG1217" s="6" t="s">
        <v>66</v>
      </c>
      <c r="AI1217" s="6">
        <v>0</v>
      </c>
      <c r="AJ1217" s="6">
        <v>0</v>
      </c>
      <c r="AK1217" s="6">
        <v>1</v>
      </c>
      <c r="AL1217" s="6">
        <v>1</v>
      </c>
      <c r="AM1217" s="6">
        <v>0</v>
      </c>
      <c r="AN1217" s="6">
        <v>1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2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1217</v>
      </c>
      <c r="G1218" s="9" t="s">
        <v>74</v>
      </c>
      <c r="H1218" s="10" t="s">
        <v>2241</v>
      </c>
      <c r="I1218" s="11" t="s">
        <v>2249</v>
      </c>
      <c r="J1218" s="12">
        <v>70204</v>
      </c>
      <c r="K1218" s="11" t="str">
        <f>CONCATENATE(Table3[[#This Row],[Type]]," "&amp;TEXT(Table3[[#This Row],[Diameter]],".0000")&amp;""," "&amp;Table3[[#This Row],[NumFlutes]]&amp;"FL")</f>
        <v>TM .2450 3FL</v>
      </c>
      <c r="L1218" s="17" t="s">
        <v>2401</v>
      </c>
      <c r="M1218" s="13">
        <v>0.245</v>
      </c>
      <c r="N1218" s="13">
        <v>0.25</v>
      </c>
      <c r="O1218" s="6">
        <v>0.25</v>
      </c>
      <c r="P1218" s="6">
        <v>0.77</v>
      </c>
      <c r="R1218" s="14">
        <f>IF(Table3[[#This Row],[ShoulderLenEnd]]="",0,90-(DEGREES(ATAN((Q1218-P1218)/((N1218-O1218)/2)))))</f>
        <v>0</v>
      </c>
      <c r="S1218" s="15">
        <v>0.8</v>
      </c>
      <c r="T1218" s="6">
        <v>3</v>
      </c>
      <c r="U1218" s="6">
        <v>2.5</v>
      </c>
      <c r="V1218" s="6">
        <v>0.437</v>
      </c>
      <c r="AA1218" s="13" t="str">
        <f t="shared" si="19"/>
        <v/>
      </c>
      <c r="AB1218" s="6">
        <v>0.18</v>
      </c>
      <c r="AE1218" s="6" t="s">
        <v>44</v>
      </c>
      <c r="AF1218" s="6" t="s">
        <v>62</v>
      </c>
      <c r="AG1218" s="6" t="s">
        <v>66</v>
      </c>
      <c r="AI1218" s="6">
        <v>0</v>
      </c>
      <c r="AJ1218" s="6">
        <v>1</v>
      </c>
      <c r="AK1218" s="6">
        <v>1</v>
      </c>
      <c r="AL1218" s="6">
        <v>0</v>
      </c>
      <c r="AM1218" s="6">
        <v>1</v>
      </c>
      <c r="AN1218" s="6">
        <v>1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f>IF(Table3[[#This Row],[SoflexRule]]="",1,IF(Table3[[#This Row],[MinOHL]]="",1,IF(Table3[[#This Row],[Type]]="CT",1,IF(Table3[[#This Row],[I]]=1,0,1))))</f>
        <v>1</v>
      </c>
      <c r="E1219" s="6">
        <v>1218</v>
      </c>
      <c r="G1219" s="9" t="s">
        <v>74</v>
      </c>
      <c r="H1219" s="10" t="s">
        <v>2241</v>
      </c>
      <c r="I1219" s="11" t="s">
        <v>2250</v>
      </c>
      <c r="J1219" s="12" t="s">
        <v>2251</v>
      </c>
      <c r="K1219" s="11" t="str">
        <f>CONCATENATE(Table3[[#This Row],[Type]]," "&amp;TEXT(Table3[[#This Row],[Diameter]],".0000")&amp;""," "&amp;Table3[[#This Row],[NumFlutes]]&amp;"FL")</f>
        <v>TM .3050 4FL</v>
      </c>
      <c r="L1219" s="17" t="s">
        <v>2400</v>
      </c>
      <c r="M1219" s="13">
        <v>0.30499999999999999</v>
      </c>
      <c r="N1219" s="13">
        <v>0.3125</v>
      </c>
      <c r="O1219" s="6">
        <v>0.3125</v>
      </c>
      <c r="P1219" s="6">
        <v>0.9</v>
      </c>
      <c r="R1219" s="14">
        <f>IF(Table3[[#This Row],[ShoulderLenEnd]]="",0,90-(DEGREES(ATAN((Q1219-P1219)/((N1219-O1219)/2)))))</f>
        <v>0</v>
      </c>
      <c r="S1219" s="15">
        <v>0.92500000000000004</v>
      </c>
      <c r="T1219" s="6">
        <v>4</v>
      </c>
      <c r="U1219" s="6">
        <v>3</v>
      </c>
      <c r="V1219" s="6">
        <v>0.625</v>
      </c>
      <c r="AA1219" s="13" t="str">
        <f t="shared" si="19"/>
        <v/>
      </c>
      <c r="AB1219" s="6">
        <v>0.2</v>
      </c>
      <c r="AE1219" s="6" t="s">
        <v>44</v>
      </c>
      <c r="AF1219" s="6" t="s">
        <v>73</v>
      </c>
      <c r="AG1219" s="6" t="s">
        <v>66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0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B1220" s="6" t="s">
        <v>2241</v>
      </c>
      <c r="C1220" s="6" t="s">
        <v>2241</v>
      </c>
      <c r="E1220" s="6">
        <v>1219</v>
      </c>
      <c r="G1220" s="9" t="s">
        <v>74</v>
      </c>
      <c r="H1220" s="10" t="s">
        <v>2241</v>
      </c>
      <c r="I1220" s="11" t="s">
        <v>2252</v>
      </c>
      <c r="J1220" s="12" t="s">
        <v>2398</v>
      </c>
      <c r="K1220" s="11" t="str">
        <f>CONCATENATE(Table3[[#This Row],[Type]]," "&amp;TEXT(Table3[[#This Row],[Diameter]],".0000")&amp;""," "&amp;Table3[[#This Row],[NumFlutes]]&amp;"FL")</f>
        <v>TM .2900 1FL</v>
      </c>
      <c r="L1220" s="17" t="s">
        <v>2399</v>
      </c>
      <c r="M1220" s="13">
        <v>0.28999999999999998</v>
      </c>
      <c r="N1220" s="13">
        <v>0.375</v>
      </c>
      <c r="O1220" s="6">
        <v>0.192</v>
      </c>
      <c r="P1220" s="6">
        <v>0.64100000000000001</v>
      </c>
      <c r="Q1220" s="6">
        <v>0.74</v>
      </c>
      <c r="R1220" s="14">
        <f>IF(Table3[[#This Row],[ShoulderLenEnd]]="",0,90-(DEGREES(ATAN((Q1220-P1220)/((N1220-O1220)/2)))))</f>
        <v>42.745425034064972</v>
      </c>
      <c r="S1220" s="15">
        <v>0.76500000000000001</v>
      </c>
      <c r="T1220" s="6">
        <v>1</v>
      </c>
      <c r="U1220" s="6">
        <v>3</v>
      </c>
      <c r="V1220" s="6">
        <v>0.6</v>
      </c>
      <c r="AA1220" s="13" t="str">
        <f t="shared" si="19"/>
        <v/>
      </c>
      <c r="AB1220" s="6">
        <v>0.17499999999999999</v>
      </c>
      <c r="AC1220" s="6">
        <v>3.2000000000000001E-2</v>
      </c>
      <c r="AE1220" s="6" t="s">
        <v>44</v>
      </c>
      <c r="AF1220" s="6" t="s">
        <v>62</v>
      </c>
      <c r="AG1220" s="6" t="s">
        <v>2246</v>
      </c>
      <c r="AI1220" s="6">
        <v>0</v>
      </c>
      <c r="AJ1220" s="6">
        <v>1</v>
      </c>
      <c r="AK1220" s="6">
        <v>0</v>
      </c>
      <c r="AL1220" s="6">
        <v>1</v>
      </c>
      <c r="AM1220" s="6">
        <v>1</v>
      </c>
      <c r="AN1220" s="6">
        <v>1</v>
      </c>
      <c r="AO1220" s="6">
        <v>0</v>
      </c>
      <c r="AP1220" s="6">
        <v>1</v>
      </c>
      <c r="AQ1220" s="21" t="s">
        <v>3287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0</v>
      </c>
      <c r="BA1220" s="6">
        <v>0</v>
      </c>
      <c r="BB1220" s="6">
        <v>2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1220</v>
      </c>
      <c r="I1221" s="11" t="s">
        <v>2253</v>
      </c>
      <c r="J1221" s="12" t="s">
        <v>2254</v>
      </c>
      <c r="K1221" s="11" t="str">
        <f>CONCATENATE(Table3[[#This Row],[Type]]," "&amp;TEXT(Table3[[#This Row],[Diameter]],".0000")&amp;""," "&amp;Table3[[#This Row],[NumFlutes]]&amp;"FL")</f>
        <v xml:space="preserve"> .0110 1FL</v>
      </c>
      <c r="M1221" s="13">
        <v>1.0999999999999999E-2</v>
      </c>
      <c r="N1221" s="13">
        <v>0.125</v>
      </c>
      <c r="R1221" s="14">
        <f>IF(Table3[[#This Row],[ShoulderLenEnd]]="",0,90-(DEGREES(ATAN((Q1221-P1221)/((N1221-O1221)/2)))))</f>
        <v>0</v>
      </c>
      <c r="T1221" s="6">
        <v>1</v>
      </c>
      <c r="U1221" s="6">
        <v>1.5</v>
      </c>
      <c r="V1221" s="6">
        <v>0.13780000000000001</v>
      </c>
      <c r="AA1221" s="13" t="str">
        <f t="shared" si="19"/>
        <v/>
      </c>
      <c r="AE1221" s="6" t="s">
        <v>44</v>
      </c>
      <c r="AF1221" s="6" t="s">
        <v>62</v>
      </c>
      <c r="AG1221" s="6" t="s">
        <v>109</v>
      </c>
      <c r="AI1221" s="6">
        <v>0</v>
      </c>
      <c r="AJ1221" s="6">
        <v>1</v>
      </c>
      <c r="AK1221" s="6">
        <v>0</v>
      </c>
      <c r="AL1221" s="6">
        <v>1</v>
      </c>
      <c r="AM1221" s="6">
        <v>1</v>
      </c>
      <c r="AN1221" s="6">
        <v>0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Row],[ShankDiameter]]&gt;0.5,0,2)</f>
        <v>2</v>
      </c>
      <c r="AW1221" s="6">
        <v>0</v>
      </c>
      <c r="AX1221" s="6">
        <v>0</v>
      </c>
      <c r="AY1221" s="6">
        <v>2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  <c r="BL1221" s="6" t="str">
        <f>IF(Table3[[#This Row],[ShoulderLength]]="","",IF(Table3[[#This Row],[ShoulderLength]]&lt;Table3[[#This Row],[LOC]],"FIX",""))</f>
        <v/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E1222" s="6">
        <v>1221</v>
      </c>
      <c r="I1222" s="11" t="s">
        <v>2255</v>
      </c>
      <c r="J1222" s="12" t="s">
        <v>2256</v>
      </c>
      <c r="K1222" s="11" t="str">
        <f>CONCATENATE(Table3[[#This Row],[Type]]," "&amp;TEXT(Table3[[#This Row],[Diameter]],".0000")&amp;""," "&amp;Table3[[#This Row],[NumFlutes]]&amp;"FL")</f>
        <v xml:space="preserve"> .0120 1FL</v>
      </c>
      <c r="M1222" s="13">
        <v>1.2E-2</v>
      </c>
      <c r="N1222" s="13">
        <v>0.125</v>
      </c>
      <c r="R1222" s="14">
        <f>IF(Table3[[#This Row],[ShoulderLenEnd]]="",0,90-(DEGREES(ATAN((Q1222-P1222)/((N1222-O1222)/2)))))</f>
        <v>0</v>
      </c>
      <c r="T1222" s="6">
        <v>1</v>
      </c>
      <c r="U1222" s="6">
        <v>1.5</v>
      </c>
      <c r="V1222" s="6">
        <v>0.13780000000000001</v>
      </c>
      <c r="AA1222" s="13" t="str">
        <f t="shared" si="19"/>
        <v/>
      </c>
      <c r="AE1222" s="6" t="s">
        <v>44</v>
      </c>
      <c r="AF1222" s="6" t="s">
        <v>62</v>
      </c>
      <c r="AG1222" s="6" t="s">
        <v>109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0</v>
      </c>
      <c r="AO1222" s="6">
        <v>0</v>
      </c>
      <c r="AP1222" s="6">
        <v>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Row],[ShankDiameter]]&gt;0.5,0,2)</f>
        <v>2</v>
      </c>
      <c r="AW1222" s="6">
        <v>0</v>
      </c>
      <c r="AX1222" s="6">
        <v>0</v>
      </c>
      <c r="AY1222" s="6">
        <v>2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0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  <c r="BL1222" s="6" t="str">
        <f>IF(Table3[[#This Row],[ShoulderLength]]="","",IF(Table3[[#This Row],[ShoulderLength]]&lt;Table3[[#This Row],[LOC]],"FIX",""))</f>
        <v/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1222</v>
      </c>
      <c r="H1223" s="10" t="s">
        <v>2202</v>
      </c>
      <c r="I1223" s="11" t="s">
        <v>2257</v>
      </c>
      <c r="J1223" s="12" t="s">
        <v>2258</v>
      </c>
      <c r="K1223" s="11" t="str">
        <f>CONCATENATE(Table3[[#This Row],[Type]]," "&amp;TEXT(Table3[[#This Row],[Diameter]],".0000")&amp;""," "&amp;Table3[[#This Row],[NumFlutes]]&amp;"FL")</f>
        <v>DM .1562 2FL</v>
      </c>
      <c r="M1223" s="13">
        <v>0.15620000000000001</v>
      </c>
      <c r="N1223" s="13">
        <v>0.1875</v>
      </c>
      <c r="O1223" s="6">
        <v>0.15620000000000001</v>
      </c>
      <c r="P1223" s="6">
        <v>0.55000000000000004</v>
      </c>
      <c r="Q1223" s="6">
        <v>0.7</v>
      </c>
      <c r="R1223" s="14">
        <f>IF(Table3[[#This Row],[ShoulderLenEnd]]="",0,90-(DEGREES(ATAN((Q1223-P1223)/((N1223-O1223)/2)))))</f>
        <v>5.9563096839728331</v>
      </c>
      <c r="S1223" s="15">
        <v>0.9</v>
      </c>
      <c r="T1223" s="6">
        <v>2</v>
      </c>
      <c r="U1223" s="6">
        <v>2</v>
      </c>
      <c r="V1223" s="6">
        <v>0.54900000000000004</v>
      </c>
      <c r="Z1223" s="6">
        <v>90</v>
      </c>
      <c r="AA1223" s="13">
        <f t="shared" si="19"/>
        <v>7.8100000000000017E-2</v>
      </c>
      <c r="AE1223" s="6" t="s">
        <v>44</v>
      </c>
      <c r="AF1223" s="6" t="s">
        <v>73</v>
      </c>
      <c r="AG1223" s="6" t="s">
        <v>66</v>
      </c>
      <c r="AI1223" s="6">
        <v>0</v>
      </c>
      <c r="AJ1223" s="6">
        <v>0</v>
      </c>
      <c r="AK1223" s="6">
        <v>1</v>
      </c>
      <c r="AL1223" s="6">
        <v>1</v>
      </c>
      <c r="AM1223" s="6">
        <v>0</v>
      </c>
      <c r="AN1223" s="6">
        <v>1</v>
      </c>
      <c r="AO1223" s="6">
        <v>1</v>
      </c>
      <c r="AP1223" s="6">
        <v>0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1223</v>
      </c>
      <c r="I1224" s="11" t="s">
        <v>2259</v>
      </c>
      <c r="J1224" s="12" t="s">
        <v>2260</v>
      </c>
      <c r="K1224" s="11" t="str">
        <f>CONCATENATE(Table3[[#This Row],[Type]]," "&amp;TEXT(Table3[[#This Row],[Diameter]],".0000")&amp;""," "&amp;Table3[[#This Row],[NumFlutes]]&amp;"FL")</f>
        <v xml:space="preserve"> .7500 FL</v>
      </c>
      <c r="M1224" s="13">
        <v>0.75</v>
      </c>
      <c r="R1224" s="14">
        <f>IF(Table3[[#This Row],[ShoulderLenEnd]]="",0,90-(DEGREES(ATAN((Q1224-P1224)/((N1224-O1224)/2)))))</f>
        <v>0</v>
      </c>
      <c r="AA1224" s="13" t="str">
        <f t="shared" si="19"/>
        <v/>
      </c>
      <c r="AE1224" s="6" t="s">
        <v>118</v>
      </c>
      <c r="AF1224" s="6" t="s">
        <v>119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v>1</v>
      </c>
      <c r="B1225" s="6" t="s">
        <v>2216</v>
      </c>
      <c r="C1225" s="6" t="s">
        <v>2216</v>
      </c>
      <c r="E1225" s="6">
        <v>1224</v>
      </c>
      <c r="G1225" s="9" t="s">
        <v>74</v>
      </c>
      <c r="H1225" s="10" t="s">
        <v>2216</v>
      </c>
      <c r="I1225" s="11" t="s">
        <v>2261</v>
      </c>
      <c r="J1225" s="12" t="s">
        <v>2262</v>
      </c>
      <c r="K1225" s="11" t="str">
        <f>CONCATENATE(Table3[[#This Row],[Type]]," "&amp;TEXT(Table3[[#This Row],[Diameter]],".0000")&amp;""," "&amp;Table3[[#This Row],[NumFlutes]]&amp;"FL")</f>
        <v>TE .1250 2FL</v>
      </c>
      <c r="M1225" s="13">
        <v>0.125</v>
      </c>
      <c r="N1225" s="13">
        <v>0.125</v>
      </c>
      <c r="O1225" s="6">
        <v>0.125</v>
      </c>
      <c r="P1225" s="6">
        <v>0.2</v>
      </c>
      <c r="R1225" s="14">
        <f>IF(Table3[[#This Row],[ShoulderLenEnd]]="",0,90-(DEGREES(ATAN((Q1225-P1225)/((N1225-O1225)/2)))))</f>
        <v>0</v>
      </c>
      <c r="S1225" s="15">
        <v>0.35</v>
      </c>
      <c r="T1225" s="6">
        <v>2</v>
      </c>
      <c r="U1225" s="6">
        <v>1.5</v>
      </c>
      <c r="V1225" s="6">
        <v>0.10299999999999999</v>
      </c>
      <c r="Z1225" s="6">
        <v>15</v>
      </c>
      <c r="AA1225" s="13">
        <v>8.6999999999999994E-2</v>
      </c>
      <c r="AB1225" s="6">
        <v>7.0000000000000007E-2</v>
      </c>
      <c r="AE1225" s="6" t="s">
        <v>44</v>
      </c>
      <c r="AF1225" s="6" t="s">
        <v>62</v>
      </c>
      <c r="AG1225" s="6" t="s">
        <v>109</v>
      </c>
      <c r="AI1225" s="6">
        <v>0</v>
      </c>
      <c r="AJ1225" s="6">
        <v>1</v>
      </c>
      <c r="AK1225" s="6">
        <v>1</v>
      </c>
      <c r="AL1225" s="6">
        <v>1</v>
      </c>
      <c r="AM1225" s="6">
        <v>1</v>
      </c>
      <c r="AN1225" s="6">
        <v>1</v>
      </c>
      <c r="AO1225" s="6">
        <v>1</v>
      </c>
      <c r="AP1225" s="6">
        <v>1</v>
      </c>
      <c r="AR1225" s="6">
        <v>0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1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B1226" s="6" t="s">
        <v>1565</v>
      </c>
      <c r="C1226" s="6" t="s">
        <v>1565</v>
      </c>
      <c r="E1226" s="6">
        <v>1225</v>
      </c>
      <c r="G1226" s="9" t="s">
        <v>74</v>
      </c>
      <c r="H1226" s="10" t="s">
        <v>1565</v>
      </c>
      <c r="I1226" s="11" t="s">
        <v>2396</v>
      </c>
      <c r="J1226" s="12" t="s">
        <v>2397</v>
      </c>
      <c r="K1226" s="11" t="str">
        <f>CONCATENATE(Table3[[#This Row],[Type]]," "&amp;TEXT(Table3[[#This Row],[Diameter]],".0000")&amp;""," "&amp;Table3[[#This Row],[NumFlutes]]&amp;"FL")</f>
        <v>EM .1875 5FL</v>
      </c>
      <c r="M1226" s="13">
        <v>0.1875</v>
      </c>
      <c r="N1226" s="13">
        <v>0.25</v>
      </c>
      <c r="O1226" s="6">
        <v>0.192</v>
      </c>
      <c r="P1226" s="6">
        <v>0.49299999999999999</v>
      </c>
      <c r="Q1226" s="6">
        <v>0.61</v>
      </c>
      <c r="R1226" s="14">
        <f>IF(Table3[[#This Row],[ShoulderLenEnd]]="",0,90-(DEGREES(ATAN((Q1226-P1226)/((N1226-O1226)/2)))))</f>
        <v>13.920960364920745</v>
      </c>
      <c r="S1226" s="15">
        <v>0.65</v>
      </c>
      <c r="T1226" s="6">
        <v>5</v>
      </c>
      <c r="U1226" s="6">
        <v>2.2709999999999999</v>
      </c>
      <c r="V1226" s="15">
        <v>0.375</v>
      </c>
      <c r="AA1226" s="13" t="str">
        <f t="shared" si="19"/>
        <v/>
      </c>
      <c r="AE1226" s="6" t="s">
        <v>44</v>
      </c>
      <c r="AF1226" s="6" t="s">
        <v>369</v>
      </c>
      <c r="AG1226" s="6" t="s">
        <v>2268</v>
      </c>
      <c r="AI1226" s="6">
        <v>0</v>
      </c>
      <c r="AJ1226" s="6">
        <v>0</v>
      </c>
      <c r="AK1226" s="6">
        <v>1</v>
      </c>
      <c r="AL1226" s="6">
        <v>0</v>
      </c>
      <c r="AM1226" s="6">
        <v>0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2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f>IF(Table3[[#This Row],[SoflexRule]]="",1,IF(Table3[[#This Row],[MinOHL]]="",1,IF(Table3[[#This Row],[Type]]="CT",1,IF(Table3[[#This Row],[I]]=1,0,1))))</f>
        <v>1</v>
      </c>
      <c r="B1227" s="6" t="s">
        <v>1565</v>
      </c>
      <c r="C1227" s="6" t="s">
        <v>1565</v>
      </c>
      <c r="E1227" s="6">
        <v>1226</v>
      </c>
      <c r="G1227" s="9" t="s">
        <v>74</v>
      </c>
      <c r="H1227" s="10" t="s">
        <v>1565</v>
      </c>
      <c r="I1227" s="11" t="s">
        <v>2394</v>
      </c>
      <c r="J1227" s="12" t="s">
        <v>2395</v>
      </c>
      <c r="K1227" s="11" t="str">
        <f>CONCATENATE(Table3[[#This Row],[Type]]," "&amp;TEXT(Table3[[#This Row],[Diameter]],".0000")&amp;""," "&amp;Table3[[#This Row],[NumFlutes]]&amp;"FL")</f>
        <v>EM .1250 5FL</v>
      </c>
      <c r="M1227" s="13">
        <v>0.125</v>
      </c>
      <c r="N1227" s="13">
        <v>0.25</v>
      </c>
      <c r="O1227" s="6">
        <v>0.125</v>
      </c>
      <c r="P1227" s="6">
        <v>0.35</v>
      </c>
      <c r="Q1227" s="6">
        <v>0.58099999999999996</v>
      </c>
      <c r="R1227" s="14">
        <f>IF(Table3[[#This Row],[ShoulderLenEnd]]="",0,90-(DEGREES(ATAN((Q1227-P1227)/((N1227-O1227)/2)))))</f>
        <v>15.139624343334063</v>
      </c>
      <c r="S1227" s="15">
        <v>0.65</v>
      </c>
      <c r="T1227" s="6">
        <v>5</v>
      </c>
      <c r="U1227" s="6">
        <v>2.27</v>
      </c>
      <c r="V1227" s="6">
        <v>0.25</v>
      </c>
      <c r="AA1227" s="13" t="str">
        <f t="shared" si="19"/>
        <v/>
      </c>
      <c r="AE1227" s="6" t="s">
        <v>44</v>
      </c>
      <c r="AF1227" s="6" t="s">
        <v>369</v>
      </c>
      <c r="AG1227" s="6" t="s">
        <v>2268</v>
      </c>
      <c r="AI1227" s="6">
        <v>0</v>
      </c>
      <c r="AJ1227" s="6">
        <v>0</v>
      </c>
      <c r="AK1227" s="6">
        <v>1</v>
      </c>
      <c r="AL1227" s="6">
        <v>0</v>
      </c>
      <c r="AM1227" s="6">
        <v>0</v>
      </c>
      <c r="AN1227" s="6">
        <v>0</v>
      </c>
      <c r="AO1227" s="6">
        <v>0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f>IF(Table3[[#This Row],[ShankDiameter]]&gt;0.5,0,2)</f>
        <v>2</v>
      </c>
      <c r="AW1227" s="6">
        <v>0</v>
      </c>
      <c r="AX1227" s="6">
        <v>0</v>
      </c>
      <c r="AY1227" s="6">
        <v>2</v>
      </c>
      <c r="AZ1227" s="6">
        <f>IF(Table3[[#This Row],[ShankDiameter]]=0.225,2,IF(Table3[[#This Row],[ShankDiameter]]=0.25,2,IF(Table3[[#This Row],[ShankDiameter]]=0.2875,2,0)))</f>
        <v>2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7" s="6" t="str">
        <f>IF(Table3[[#This Row],[ShoulderLength]]="","",IF(Table3[[#This Row],[ShoulderLength]]&lt;Table3[[#This Row],[LOC]],"FIX",""))</f>
        <v/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149</v>
      </c>
      <c r="D1228" s="6" t="s">
        <v>149</v>
      </c>
      <c r="E1228" s="6">
        <v>1227</v>
      </c>
      <c r="G1228" s="9" t="s">
        <v>74</v>
      </c>
      <c r="H1228" s="10" t="s">
        <v>2265</v>
      </c>
      <c r="I1228" s="11" t="s">
        <v>2392</v>
      </c>
      <c r="J1228" s="12" t="s">
        <v>2393</v>
      </c>
      <c r="K1228" s="11" t="str">
        <f>CONCATENATE(Table3[[#This Row],[Type]]," "&amp;TEXT(Table3[[#This Row],[Diameter]],".0000")&amp;""," "&amp;Table3[[#This Row],[NumFlutes]]&amp;"FL")</f>
        <v>DC .2031 2FL</v>
      </c>
      <c r="M1228" s="13">
        <f>5.16/25.4</f>
        <v>0.20314960629921261</v>
      </c>
      <c r="N1228" s="13">
        <v>0.23599999999999999</v>
      </c>
      <c r="O1228" s="6">
        <v>0.19400000000000001</v>
      </c>
      <c r="P1228" s="6">
        <v>1.966</v>
      </c>
      <c r="Q1228" s="6">
        <v>1.9661</v>
      </c>
      <c r="R1228" s="14">
        <f>IF(Table3[[#This Row],[ShoulderLenEnd]]="",0,90-(DEGREES(ATAN((Q1228-P1228)/((N1228-O1228)/2)))))</f>
        <v>89.727165016931934</v>
      </c>
      <c r="S1228" s="15">
        <v>2.0499999999999998</v>
      </c>
      <c r="T1228" s="6">
        <v>2</v>
      </c>
      <c r="U1228" s="6">
        <v>4.0125000000000002</v>
      </c>
      <c r="V1228" s="6">
        <v>1.8</v>
      </c>
      <c r="Z1228" s="6">
        <v>140</v>
      </c>
      <c r="AA1228" s="13">
        <v>3.73E-2</v>
      </c>
      <c r="AE1228" s="6" t="s">
        <v>44</v>
      </c>
      <c r="AF1228" s="6" t="s">
        <v>619</v>
      </c>
      <c r="AG1228" s="18" t="s">
        <v>2287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0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0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149</v>
      </c>
      <c r="D1229" s="6" t="s">
        <v>149</v>
      </c>
      <c r="E1229" s="6">
        <v>1228</v>
      </c>
      <c r="G1229" s="9" t="s">
        <v>74</v>
      </c>
      <c r="H1229" s="10" t="s">
        <v>679</v>
      </c>
      <c r="I1229" s="11" t="s">
        <v>2391</v>
      </c>
      <c r="K1229" s="11" t="str">
        <f>CONCATENATE(Table3[[#This Row],[Type]]," "&amp;TEXT(Table3[[#This Row],[Diameter]],".0000")&amp;""," "&amp;Table3[[#This Row],[NumFlutes]]&amp;"FL")</f>
        <v>DS .1610 2FL</v>
      </c>
      <c r="M1229" s="13">
        <v>0.161</v>
      </c>
      <c r="N1229" s="13">
        <v>0.161</v>
      </c>
      <c r="O1229" s="6">
        <v>0.161</v>
      </c>
      <c r="P1229" s="6">
        <v>1.175</v>
      </c>
      <c r="R1229" s="14">
        <f>IF(Table3[[#This Row],[ShoulderLenEnd]]="",0,90-(DEGREES(ATAN((Q1229-P1229)/((N1229-O1229)/2)))))</f>
        <v>0</v>
      </c>
      <c r="S1229" s="15">
        <v>1.2250000000000001</v>
      </c>
      <c r="T1229" s="6">
        <v>2</v>
      </c>
      <c r="U1229" s="6">
        <v>2.1850000000000001</v>
      </c>
      <c r="V1229" s="6">
        <v>1.175</v>
      </c>
      <c r="Z1229" s="6">
        <v>135</v>
      </c>
      <c r="AA1229" s="13">
        <v>4.4999999999999998E-2</v>
      </c>
      <c r="AI1229" s="6">
        <v>0</v>
      </c>
      <c r="AJ1229" s="6">
        <v>0</v>
      </c>
      <c r="AK1229" s="6">
        <v>0</v>
      </c>
      <c r="AL1229" s="6">
        <v>0</v>
      </c>
      <c r="AM1229" s="6">
        <v>0</v>
      </c>
      <c r="AN1229" s="6">
        <v>0</v>
      </c>
      <c r="AO1229" s="6">
        <v>0</v>
      </c>
      <c r="AP1229" s="6">
        <v>0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Row],[ShankDiameter]]&gt;0.5,0,IF(Table3[[#This Row],[Type]]="CD",0,1))</f>
        <v>1</v>
      </c>
      <c r="AW1229" s="6">
        <v>0</v>
      </c>
      <c r="AX1229" s="6">
        <v>0</v>
      </c>
      <c r="AY1229" s="6">
        <v>0</v>
      </c>
      <c r="AZ1229" s="6">
        <f>IF(Table3[[#This Row],[ShankDiameter]]=0.225,2,IF(Table3[[#This Row],[ShankDiameter]]=0.25,2,IF(Table3[[#This Row],[ShankDiameter]]=0.2875,2,0)))</f>
        <v>0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0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1229</v>
      </c>
      <c r="G1230" s="9" t="s">
        <v>74</v>
      </c>
      <c r="H1230" s="10" t="s">
        <v>679</v>
      </c>
      <c r="I1230" s="11" t="s">
        <v>2389</v>
      </c>
      <c r="J1230" s="12" t="s">
        <v>2390</v>
      </c>
      <c r="K1230" s="11" t="str">
        <f>CONCATENATE(Table3[[#This Row],[Type]]," "&amp;TEXT(Table3[[#This Row],[Diameter]],".0000")&amp;""," "&amp;Table3[[#This Row],[NumFlutes]]&amp;"FL")</f>
        <v>DS .1910 2FL</v>
      </c>
      <c r="M1230" s="13">
        <v>0.191</v>
      </c>
      <c r="N1230" s="13">
        <v>0.191</v>
      </c>
      <c r="O1230" s="6">
        <v>0.191</v>
      </c>
      <c r="P1230" s="6">
        <v>1.33</v>
      </c>
      <c r="R1230" s="14">
        <f>IF(Table3[[#This Row],[ShoulderLenEnd]]="",0,90-(DEGREES(ATAN((Q1230-P1230)/((N1230-O1230)/2)))))</f>
        <v>0</v>
      </c>
      <c r="S1230" s="15">
        <v>1.375</v>
      </c>
      <c r="T1230" s="6">
        <v>2</v>
      </c>
      <c r="U1230" s="6">
        <v>2.35</v>
      </c>
      <c r="V1230" s="6">
        <v>1.33</v>
      </c>
      <c r="Z1230" s="6">
        <v>135</v>
      </c>
      <c r="AA1230" s="13">
        <v>4.4999999999999998E-2</v>
      </c>
      <c r="AE1230" s="6" t="s">
        <v>471</v>
      </c>
      <c r="AG1230" s="6" t="s">
        <v>2388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0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Row],[ShankDiameter]]&gt;0.5,0,IF(Table3[[#This Row],[Type]]="CD",0,1))</f>
        <v>1</v>
      </c>
      <c r="AW1230" s="6">
        <v>0</v>
      </c>
      <c r="AX1230" s="6">
        <v>0</v>
      </c>
      <c r="AY1230" s="6">
        <v>0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1230</v>
      </c>
      <c r="G1231" s="9" t="s">
        <v>74</v>
      </c>
      <c r="H1231" s="10" t="s">
        <v>679</v>
      </c>
      <c r="I1231" s="11" t="s">
        <v>2386</v>
      </c>
      <c r="J1231" s="12" t="s">
        <v>2387</v>
      </c>
      <c r="K1231" s="11" t="str">
        <f>CONCATENATE(Table3[[#This Row],[Type]]," "&amp;TEXT(Table3[[#This Row],[Diameter]],".0000")&amp;""," "&amp;Table3[[#This Row],[NumFlutes]]&amp;"FL")</f>
        <v>DS .1470 2FL</v>
      </c>
      <c r="M1231" s="13">
        <v>0.14699999999999999</v>
      </c>
      <c r="N1231" s="13">
        <v>0.14699999999999999</v>
      </c>
      <c r="O1231" s="6">
        <v>0.14699999999999999</v>
      </c>
      <c r="P1231" s="6">
        <v>1.1000000000000001</v>
      </c>
      <c r="R1231" s="14">
        <f>IF(Table3[[#This Row],[ShoulderLenEnd]]="",0,90-(DEGREES(ATAN((Q1231-P1231)/((N1231-O1231)/2)))))</f>
        <v>0</v>
      </c>
      <c r="S1231" s="15">
        <v>1.1499999999999999</v>
      </c>
      <c r="T1231" s="6">
        <v>2</v>
      </c>
      <c r="U1231" s="6">
        <v>2.177</v>
      </c>
      <c r="V1231" s="6">
        <v>1.1000000000000001</v>
      </c>
      <c r="Z1231" s="6">
        <v>135</v>
      </c>
      <c r="AA1231" s="13">
        <v>3.5000000000000003E-2</v>
      </c>
      <c r="AE1231" s="6" t="s">
        <v>471</v>
      </c>
      <c r="AG1231" s="6" t="s">
        <v>2388</v>
      </c>
      <c r="AI1231" s="6">
        <v>0</v>
      </c>
      <c r="AJ1231" s="6">
        <v>0</v>
      </c>
      <c r="AK1231" s="6">
        <v>1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1231</v>
      </c>
      <c r="G1232" s="9" t="s">
        <v>74</v>
      </c>
      <c r="H1232" s="10" t="s">
        <v>801</v>
      </c>
      <c r="I1232" s="11" t="s">
        <v>2385</v>
      </c>
      <c r="J1232" s="12">
        <v>62523</v>
      </c>
      <c r="K1232" s="11" t="str">
        <f>CONCATENATE(Table3[[#This Row],[Type]]," "&amp;TEXT(Table3[[#This Row],[Diameter]],".0000")&amp;""," "&amp;Table3[[#This Row],[NumFlutes]]&amp;"FL")</f>
        <v>DJ .0906 2FL</v>
      </c>
      <c r="M1232" s="13">
        <f>2.3/25.4</f>
        <v>9.0551181102362197E-2</v>
      </c>
      <c r="N1232" s="13">
        <v>0.11799999999999999</v>
      </c>
      <c r="O1232" s="6">
        <v>9.06E-2</v>
      </c>
      <c r="P1232" s="6">
        <v>1.1000000000000001</v>
      </c>
      <c r="Q1232" s="6">
        <v>1.155</v>
      </c>
      <c r="R1232" s="14">
        <f>IF(Table3[[#This Row],[ShoulderLenEnd]]="",0,90-(DEGREES(ATAN((Q1232-P1232)/((N1232-O1232)/2)))))</f>
        <v>13.987209864567077</v>
      </c>
      <c r="S1232" s="15">
        <v>1.18</v>
      </c>
      <c r="T1232" s="6">
        <v>2</v>
      </c>
      <c r="U1232" s="6">
        <v>2.3170000000000002</v>
      </c>
      <c r="V1232" s="6">
        <v>1.1000000000000001</v>
      </c>
      <c r="Z1232" s="6">
        <v>130</v>
      </c>
      <c r="AA1232" s="13">
        <v>0.03</v>
      </c>
      <c r="AE1232" s="6" t="s">
        <v>49</v>
      </c>
      <c r="AF1232" s="6" t="s">
        <v>73</v>
      </c>
      <c r="AI1232" s="6">
        <v>0</v>
      </c>
      <c r="AJ1232" s="6">
        <v>0</v>
      </c>
      <c r="AK1232" s="6">
        <v>0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1232</v>
      </c>
      <c r="G1233" s="9" t="s">
        <v>74</v>
      </c>
      <c r="H1233" s="10" t="str">
        <f>IF(Table3[[#This Row],[Diameter]]*5&gt;Table3[[#This Row],[LOC]], "DS", (IF(Table3[[#This Row],[Diameter]]*10&gt;Table3[[#This Row],[LOC]], "DJ", "DT")))</f>
        <v>DJ</v>
      </c>
      <c r="I1233" s="11" t="s">
        <v>2384</v>
      </c>
      <c r="K1233" s="11" t="str">
        <f>CONCATENATE(Table3[[#This Row],[Type]]," "&amp;TEXT(Table3[[#This Row],[Diameter]],".0000")&amp;""," "&amp;Table3[[#This Row],[NumFlutes]]&amp;"FL")</f>
        <v>DJ .0980 2FL</v>
      </c>
      <c r="M1233" s="13">
        <v>9.8000000000000004E-2</v>
      </c>
      <c r="N1233" s="13">
        <v>9.8000000000000004E-2</v>
      </c>
      <c r="O1233" s="6">
        <v>9.8000000000000004E-2</v>
      </c>
      <c r="P1233" s="6">
        <v>0.92500000000000004</v>
      </c>
      <c r="R1233" s="14">
        <f>IF(Table3[[#This Row],[ShoulderLenEnd]]="",0,90-(DEGREES(ATAN((Q1233-P1233)/((N1233-O1233)/2)))))</f>
        <v>0</v>
      </c>
      <c r="S1233" s="15">
        <v>0.95</v>
      </c>
      <c r="T1233" s="6">
        <v>2</v>
      </c>
      <c r="U1233" s="6">
        <v>1.905</v>
      </c>
      <c r="V1233" s="6">
        <v>0.92500000000000004</v>
      </c>
      <c r="Z1233" s="6">
        <v>135</v>
      </c>
      <c r="AA1233" s="13">
        <v>2.5000000000000001E-2</v>
      </c>
      <c r="AI1233" s="6">
        <v>0</v>
      </c>
      <c r="AJ1233" s="6">
        <v>0</v>
      </c>
      <c r="AK1233" s="6">
        <v>0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f>IF(Table3[[#This Row],[SoflexRule]]="",1,IF(Table3[[#This Row],[MinOHL]]="",1,IF(Table3[[#This Row],[Type]]="CT",1,IF(Table3[[#This Row],[I]]=1,0,1))))</f>
        <v>1</v>
      </c>
      <c r="B1234" s="6" t="s">
        <v>149</v>
      </c>
      <c r="D1234" s="6" t="s">
        <v>149</v>
      </c>
      <c r="E1234" s="6">
        <v>1233</v>
      </c>
      <c r="G1234" s="9" t="s">
        <v>74</v>
      </c>
      <c r="H1234" s="10" t="str">
        <f>IF(Table3[[#This Row],[Diameter]]*5&gt;Table3[[#This Row],[LOC]], "DS", (IF(Table3[[#This Row],[Diameter]]*10&gt;Table3[[#This Row],[LOC]], "DJ", "DT")))</f>
        <v>DJ</v>
      </c>
      <c r="I1234" s="11" t="s">
        <v>2383</v>
      </c>
      <c r="K1234" s="11" t="str">
        <f>CONCATENATE(Table3[[#This Row],[Type]]," "&amp;TEXT(Table3[[#This Row],[Diameter]],".0000")&amp;""," "&amp;Table3[[#This Row],[NumFlutes]]&amp;"FL")</f>
        <v>DJ .1094 2FL</v>
      </c>
      <c r="M1234" s="13">
        <v>0.1094</v>
      </c>
      <c r="N1234" s="13">
        <v>0.1094</v>
      </c>
      <c r="O1234" s="6">
        <v>0.1094</v>
      </c>
      <c r="P1234" s="6">
        <v>0.67500000000000004</v>
      </c>
      <c r="R1234" s="14">
        <f>IF(Table3[[#This Row],[ShoulderLenEnd]]="",0,90-(DEGREES(ATAN((Q1234-P1234)/((N1234-O1234)/2)))))</f>
        <v>0</v>
      </c>
      <c r="S1234" s="15">
        <v>0.7</v>
      </c>
      <c r="T1234" s="6">
        <v>2</v>
      </c>
      <c r="U1234" s="6">
        <v>1.8420000000000001</v>
      </c>
      <c r="V1234" s="6">
        <v>0.67500000000000004</v>
      </c>
      <c r="Z1234" s="6">
        <v>135</v>
      </c>
      <c r="AA1234" s="13">
        <v>2.5000000000000001E-2</v>
      </c>
      <c r="AI1234" s="6">
        <v>0</v>
      </c>
      <c r="AJ1234" s="6">
        <v>0</v>
      </c>
      <c r="AK1234" s="6">
        <v>0</v>
      </c>
      <c r="AL1234" s="6">
        <v>0</v>
      </c>
      <c r="AM1234" s="6">
        <v>0</v>
      </c>
      <c r="AN1234" s="6">
        <v>0</v>
      </c>
      <c r="AO1234" s="6">
        <v>0</v>
      </c>
      <c r="AP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1234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2382</v>
      </c>
      <c r="K1235" s="11" t="str">
        <f>CONCATENATE(Table3[[#This Row],[Type]]," "&amp;TEXT(Table3[[#This Row],[Diameter]],".0000")&amp;""," "&amp;Table3[[#This Row],[NumFlutes]]&amp;"FL")</f>
        <v>DJ .2010 2FL</v>
      </c>
      <c r="M1235" s="13">
        <v>0.20100000000000001</v>
      </c>
      <c r="N1235" s="13">
        <v>0.20100000000000001</v>
      </c>
      <c r="O1235" s="6">
        <v>0.20100000000000001</v>
      </c>
      <c r="P1235" s="6">
        <v>1.3</v>
      </c>
      <c r="R1235" s="14">
        <f>IF(Table3[[#This Row],[ShoulderLenEnd]]="",0,90-(DEGREES(ATAN((Q1235-P1235)/((N1235-O1235)/2)))))</f>
        <v>0</v>
      </c>
      <c r="S1235" s="15">
        <v>1.325</v>
      </c>
      <c r="T1235" s="6">
        <v>2</v>
      </c>
      <c r="U1235" s="6">
        <v>2.335</v>
      </c>
      <c r="V1235" s="6">
        <v>1.3</v>
      </c>
      <c r="Z1235" s="6">
        <v>135</v>
      </c>
      <c r="AA1235" s="13">
        <v>0.05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1235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2381</v>
      </c>
      <c r="K1236" s="11" t="str">
        <f>CONCATENATE(Table3[[#This Row],[Type]]," "&amp;TEXT(Table3[[#This Row],[Diameter]],".0000")&amp;""," "&amp;Table3[[#This Row],[NumFlutes]]&amp;"FL")</f>
        <v>DJ .0935 2FL</v>
      </c>
      <c r="M1236" s="13">
        <v>9.35E-2</v>
      </c>
      <c r="N1236" s="13">
        <v>9.35E-2</v>
      </c>
      <c r="O1236" s="6">
        <v>9.35E-2</v>
      </c>
      <c r="P1236" s="6">
        <v>0.83499999999999996</v>
      </c>
      <c r="R1236" s="14">
        <f>IF(Table3[[#This Row],[ShoulderLenEnd]]="",0,90-(DEGREES(ATAN((Q1236-P1236)/((N1236-O1236)/2)))))</f>
        <v>0</v>
      </c>
      <c r="S1236" s="15">
        <v>0.86</v>
      </c>
      <c r="T1236" s="6">
        <v>2</v>
      </c>
      <c r="U1236" s="6">
        <v>1.7849999999999999</v>
      </c>
      <c r="V1236" s="6">
        <v>0.83499999999999996</v>
      </c>
      <c r="Z1236" s="6">
        <v>135</v>
      </c>
      <c r="AA1236" s="13">
        <f t="shared" ref="AA1236:AA1267" si="20">IF(Z1236 &lt; 1, "", (M1236/2)/TAN(RADIANS(Z1236/2)))</f>
        <v>1.9364484040942195E-2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1236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DT</v>
      </c>
      <c r="I1237" s="11" t="s">
        <v>2380</v>
      </c>
      <c r="K1237" s="11" t="str">
        <f>CONCATENATE(Table3[[#This Row],[Type]]," "&amp;TEXT(Table3[[#This Row],[Diameter]],".0000")&amp;""," "&amp;Table3[[#This Row],[NumFlutes]]&amp;"FL")</f>
        <v>DT .0420 2FL</v>
      </c>
      <c r="M1237" s="13">
        <v>4.2000000000000003E-2</v>
      </c>
      <c r="N1237" s="13">
        <v>4.2000000000000003E-2</v>
      </c>
      <c r="O1237" s="6">
        <v>4.2000000000000003E-2</v>
      </c>
      <c r="P1237" s="6">
        <v>0.55000000000000004</v>
      </c>
      <c r="R1237" s="14">
        <f>IF(Table3[[#This Row],[ShoulderLenEnd]]="",0,90-(DEGREES(ATAN((Q1237-P1237)/((N1237-O1237)/2)))))</f>
        <v>0</v>
      </c>
      <c r="S1237" s="15">
        <v>0.56000000000000005</v>
      </c>
      <c r="T1237" s="6">
        <v>2</v>
      </c>
      <c r="U1237" s="6">
        <v>1.45</v>
      </c>
      <c r="V1237" s="6">
        <v>0.5</v>
      </c>
      <c r="Z1237" s="6">
        <v>135</v>
      </c>
      <c r="AA1237" s="13">
        <f t="shared" si="20"/>
        <v>8.6984848098349971E-3</v>
      </c>
      <c r="AE1237" s="6" t="s">
        <v>471</v>
      </c>
      <c r="AF1237" s="6" t="s">
        <v>62</v>
      </c>
      <c r="AI1237" s="6">
        <v>0</v>
      </c>
      <c r="AJ1237" s="6">
        <v>0</v>
      </c>
      <c r="AK1237" s="6">
        <v>1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Row],[ShankDiameter]]&gt;0.5,0,2)</f>
        <v>2</v>
      </c>
      <c r="AW1237" s="6">
        <v>0</v>
      </c>
      <c r="AX1237" s="6">
        <v>0</v>
      </c>
      <c r="AY1237" s="6">
        <v>2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1237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DT</v>
      </c>
      <c r="I1238" s="11" t="s">
        <v>2379</v>
      </c>
      <c r="K1238" s="11" t="str">
        <f>CONCATENATE(Table3[[#This Row],[Type]]," "&amp;TEXT(Table3[[#This Row],[Diameter]],".0000")&amp;""," "&amp;Table3[[#This Row],[NumFlutes]]&amp;"FL")</f>
        <v>DT .0520 2FL</v>
      </c>
      <c r="M1238" s="13">
        <v>5.1999999999999998E-2</v>
      </c>
      <c r="N1238" s="13">
        <v>5.1999999999999998E-2</v>
      </c>
      <c r="O1238" s="6">
        <v>5.1999999999999998E-2</v>
      </c>
      <c r="P1238" s="6">
        <v>0.72</v>
      </c>
      <c r="R1238" s="14">
        <f>IF(Table3[[#This Row],[ShoulderLenEnd]]="",0,90-(DEGREES(ATAN((Q1238-P1238)/((N1238-O1238)/2)))))</f>
        <v>0</v>
      </c>
      <c r="S1238" s="15">
        <v>0.75</v>
      </c>
      <c r="T1238" s="6">
        <v>2</v>
      </c>
      <c r="U1238" s="6">
        <v>1.6725000000000001</v>
      </c>
      <c r="V1238" s="6">
        <v>0.72</v>
      </c>
      <c r="Z1238" s="6">
        <v>135</v>
      </c>
      <c r="AA1238" s="13">
        <f t="shared" si="20"/>
        <v>1.0769552621700471E-2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hidden="1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1238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2378</v>
      </c>
      <c r="K1239" s="11" t="str">
        <f>CONCATENATE(Table3[[#This Row],[Type]]," "&amp;TEXT(Table3[[#This Row],[Diameter]],".0000")&amp;""," "&amp;Table3[[#This Row],[NumFlutes]]&amp;"FL")</f>
        <v>DT .0625 2FL</v>
      </c>
      <c r="M1239" s="13">
        <v>6.25E-2</v>
      </c>
      <c r="N1239" s="13">
        <v>6.25E-2</v>
      </c>
      <c r="O1239" s="6">
        <v>6.25E-2</v>
      </c>
      <c r="P1239" s="6">
        <v>0.71499999999999997</v>
      </c>
      <c r="R1239" s="14">
        <f>IF(Table3[[#This Row],[ShoulderLenEnd]]="",0,90-(DEGREES(ATAN((Q1239-P1239)/((N1239-O1239)/2)))))</f>
        <v>0</v>
      </c>
      <c r="S1239" s="15">
        <v>0.74</v>
      </c>
      <c r="T1239" s="6">
        <v>2</v>
      </c>
      <c r="U1239" s="6">
        <v>1.722</v>
      </c>
      <c r="V1239" s="6">
        <v>0.71499999999999997</v>
      </c>
      <c r="Z1239" s="6">
        <v>135</v>
      </c>
      <c r="AA1239" s="13">
        <f t="shared" si="20"/>
        <v>1.2944173824159222E-2</v>
      </c>
      <c r="AI1239" s="6">
        <v>0</v>
      </c>
      <c r="AJ1239" s="6">
        <v>0</v>
      </c>
      <c r="AK1239" s="6">
        <v>0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Row],[ShankDiameter]]&gt;0.5,0,IF(Table3[[#This Row],[Type]]="CD",0,1))</f>
        <v>1</v>
      </c>
      <c r="AW1239" s="6">
        <v>0</v>
      </c>
      <c r="AX1239" s="6">
        <v>0</v>
      </c>
      <c r="AY1239" s="6">
        <v>0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hidden="1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1239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2377</v>
      </c>
      <c r="K1240" s="11" t="str">
        <f>CONCATENATE(Table3[[#This Row],[Type]]," "&amp;TEXT(Table3[[#This Row],[Diameter]],".0000")&amp;""," "&amp;Table3[[#This Row],[NumFlutes]]&amp;"FL")</f>
        <v>DT .2380 2FL</v>
      </c>
      <c r="M1240" s="13">
        <v>0.23799999999999999</v>
      </c>
      <c r="N1240" s="13">
        <v>0.23799999999999999</v>
      </c>
      <c r="O1240" s="6">
        <v>0.23799999999999999</v>
      </c>
      <c r="P1240" s="6">
        <v>2.9249999999999998</v>
      </c>
      <c r="R1240" s="14">
        <f>IF(Table3[[#This Row],[ShoulderLenEnd]]="",0,90-(DEGREES(ATAN((Q1240-P1240)/((N1240-O1240)/2)))))</f>
        <v>0</v>
      </c>
      <c r="S1240" s="15">
        <v>2.95</v>
      </c>
      <c r="T1240" s="6">
        <v>2</v>
      </c>
      <c r="U1240" s="6">
        <v>4.1349999999999998</v>
      </c>
      <c r="V1240" s="6">
        <v>2.9249999999999998</v>
      </c>
      <c r="Z1240" s="6">
        <v>135</v>
      </c>
      <c r="AA1240" s="13">
        <f t="shared" si="20"/>
        <v>4.929141392239831E-2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hidden="1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1240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2376</v>
      </c>
      <c r="K1241" s="11" t="str">
        <f>CONCATENATE(Table3[[#This Row],[Type]]," "&amp;TEXT(Table3[[#This Row],[Diameter]],".0000")&amp;""," "&amp;Table3[[#This Row],[NumFlutes]]&amp;"FL")</f>
        <v>DT .0400 2FL</v>
      </c>
      <c r="M1241" s="13">
        <v>0.04</v>
      </c>
      <c r="N1241" s="13">
        <v>0.04</v>
      </c>
      <c r="O1241" s="6">
        <v>0.04</v>
      </c>
      <c r="P1241" s="6">
        <v>0.6</v>
      </c>
      <c r="R1241" s="14">
        <f>IF(Table3[[#This Row],[ShoulderLenEnd]]="",0,90-(DEGREES(ATAN((Q1241-P1241)/((N1241-O1241)/2)))))</f>
        <v>0</v>
      </c>
      <c r="S1241" s="15">
        <v>0.625</v>
      </c>
      <c r="T1241" s="6">
        <v>2</v>
      </c>
      <c r="U1241" s="6">
        <v>1.4530000000000001</v>
      </c>
      <c r="V1241" s="6">
        <v>0.6</v>
      </c>
      <c r="Z1241" s="6">
        <v>135</v>
      </c>
      <c r="AA1241" s="13">
        <f t="shared" si="20"/>
        <v>8.284271247461901E-3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hidden="1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1241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2375</v>
      </c>
      <c r="K1242" s="11" t="str">
        <f>CONCATENATE(Table3[[#This Row],[Type]]," "&amp;TEXT(Table3[[#This Row],[Diameter]],".0000")&amp;""," "&amp;Table3[[#This Row],[NumFlutes]]&amp;"FL")</f>
        <v>DT .0330 2FL</v>
      </c>
      <c r="M1242" s="13">
        <v>3.3000000000000002E-2</v>
      </c>
      <c r="N1242" s="13">
        <v>3.3000000000000002E-2</v>
      </c>
      <c r="O1242" s="6">
        <v>3.3000000000000002E-2</v>
      </c>
      <c r="P1242" s="6">
        <v>0.55000000000000004</v>
      </c>
      <c r="R1242" s="14">
        <f>IF(Table3[[#This Row],[ShoulderLenEnd]]="",0,90-(DEGREES(ATAN((Q1242-P1242)/((N1242-O1242)/2)))))</f>
        <v>0</v>
      </c>
      <c r="S1242" s="15">
        <v>0.57499999999999996</v>
      </c>
      <c r="T1242" s="6">
        <v>2</v>
      </c>
      <c r="U1242" s="6">
        <v>1.405</v>
      </c>
      <c r="V1242" s="6">
        <v>0.55000000000000004</v>
      </c>
      <c r="Z1242" s="6">
        <v>135</v>
      </c>
      <c r="AA1242" s="13">
        <f t="shared" si="20"/>
        <v>6.834523779156069E-3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hidden="1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1242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2374</v>
      </c>
      <c r="K1243" s="11" t="str">
        <f>CONCATENATE(Table3[[#This Row],[Type]]," "&amp;TEXT(Table3[[#This Row],[Diameter]],".0000")&amp;""," "&amp;Table3[[#This Row],[NumFlutes]]&amp;"FL")</f>
        <v>DT .0360 2FL</v>
      </c>
      <c r="M1243" s="13">
        <v>3.5999999999999997E-2</v>
      </c>
      <c r="N1243" s="13">
        <v>3.5999999999999997E-2</v>
      </c>
      <c r="O1243" s="6">
        <v>3.5999999999999997E-2</v>
      </c>
      <c r="P1243" s="6">
        <v>0.66</v>
      </c>
      <c r="R1243" s="14">
        <f>IF(Table3[[#This Row],[ShoulderLenEnd]]="",0,90-(DEGREES(ATAN((Q1243-P1243)/((N1243-O1243)/2)))))</f>
        <v>0</v>
      </c>
      <c r="S1243" s="15">
        <v>0.68500000000000005</v>
      </c>
      <c r="T1243" s="6">
        <v>2</v>
      </c>
      <c r="U1243" s="6">
        <v>1.5049999999999999</v>
      </c>
      <c r="V1243" s="6">
        <v>0.66</v>
      </c>
      <c r="Z1243" s="6">
        <v>135</v>
      </c>
      <c r="AA1243" s="13">
        <f t="shared" si="20"/>
        <v>7.4558441227157105E-3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hidden="1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1243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2373</v>
      </c>
      <c r="K1244" s="11" t="str">
        <f>CONCATENATE(Table3[[#This Row],[Type]]," "&amp;TEXT(Table3[[#This Row],[Diameter]],".0000")&amp;""," "&amp;Table3[[#This Row],[NumFlutes]]&amp;"FL")</f>
        <v>DT .1100 2FL</v>
      </c>
      <c r="M1244" s="13">
        <v>0.11</v>
      </c>
      <c r="N1244" s="13">
        <v>0.11</v>
      </c>
      <c r="O1244" s="6">
        <v>0.11</v>
      </c>
      <c r="P1244" s="6">
        <v>2.65</v>
      </c>
      <c r="R1244" s="14">
        <f>IF(Table3[[#This Row],[ShoulderLenEnd]]="",0,90-(DEGREES(ATAN((Q1244-P1244)/((N1244-O1244)/2)))))</f>
        <v>0</v>
      </c>
      <c r="S1244" s="15">
        <v>2.9</v>
      </c>
      <c r="T1244" s="6">
        <v>2</v>
      </c>
      <c r="U1244" s="6">
        <v>3.9329999999999998</v>
      </c>
      <c r="V1244" s="6">
        <v>2.65</v>
      </c>
      <c r="Z1244" s="6">
        <v>135</v>
      </c>
      <c r="AA1244" s="13">
        <f t="shared" si="20"/>
        <v>2.2781745930520229E-2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hidden="1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1244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2372</v>
      </c>
      <c r="K1245" s="11" t="str">
        <f>CONCATENATE(Table3[[#This Row],[Type]]," "&amp;TEXT(Table3[[#This Row],[Diameter]],".0000")&amp;""," "&amp;Table3[[#This Row],[NumFlutes]]&amp;"FL")</f>
        <v>DT .1360 2FL</v>
      </c>
      <c r="M1245" s="13">
        <v>0.13600000000000001</v>
      </c>
      <c r="N1245" s="13">
        <v>0.13600000000000001</v>
      </c>
      <c r="O1245" s="6">
        <v>0.13600000000000001</v>
      </c>
      <c r="P1245" s="6">
        <v>1.85</v>
      </c>
      <c r="R1245" s="14">
        <f>IF(Table3[[#This Row],[ShoulderLenEnd]]="",0,90-(DEGREES(ATAN((Q1245-P1245)/((N1245-O1245)/2)))))</f>
        <v>0</v>
      </c>
      <c r="S1245" s="15">
        <v>1.875</v>
      </c>
      <c r="T1245" s="6">
        <v>2</v>
      </c>
      <c r="U1245" s="6">
        <v>2.94</v>
      </c>
      <c r="V1245" s="6">
        <v>1.85</v>
      </c>
      <c r="Z1245" s="6">
        <v>135</v>
      </c>
      <c r="AA1245" s="13">
        <f t="shared" si="20"/>
        <v>2.8166522241370468E-2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hidden="1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1245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DS</v>
      </c>
      <c r="I1246" s="11" t="s">
        <v>2371</v>
      </c>
      <c r="K1246" s="11" t="str">
        <f>CONCATENATE(Table3[[#This Row],[Type]]," "&amp;TEXT(Table3[[#This Row],[Diameter]],".0000")&amp;""," "&amp;Table3[[#This Row],[NumFlutes]]&amp;"FL")</f>
        <v>DS .2638 2FL</v>
      </c>
      <c r="M1246" s="13">
        <v>0.26379999999999998</v>
      </c>
      <c r="N1246" s="13">
        <v>0.26379999999999998</v>
      </c>
      <c r="O1246" s="6">
        <v>0.26379999999999998</v>
      </c>
      <c r="P1246" s="6">
        <v>1.2749999999999999</v>
      </c>
      <c r="R1246" s="14">
        <f>IF(Table3[[#This Row],[ShoulderLenEnd]]="",0,90-(DEGREES(ATAN((Q1246-P1246)/((N1246-O1246)/2)))))</f>
        <v>0</v>
      </c>
      <c r="S1246" s="15">
        <v>1.3</v>
      </c>
      <c r="T1246" s="6">
        <v>2</v>
      </c>
      <c r="U1246" s="6">
        <v>2.76</v>
      </c>
      <c r="V1246" s="6">
        <v>1.2749999999999999</v>
      </c>
      <c r="Z1246" s="6">
        <v>135</v>
      </c>
      <c r="AA1246" s="13">
        <f t="shared" si="20"/>
        <v>5.4634768877011235E-2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hidden="1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1246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DJ</v>
      </c>
      <c r="I1247" s="11" t="s">
        <v>2370</v>
      </c>
      <c r="J1247" s="12">
        <v>12228</v>
      </c>
      <c r="K1247" s="11" t="str">
        <f>CONCATENATE(Table3[[#This Row],[Type]]," "&amp;TEXT(Table3[[#This Row],[Diameter]],".0000")&amp;""," "&amp;Table3[[#This Row],[NumFlutes]]&amp;"FL")</f>
        <v>DJ .1457 2FL</v>
      </c>
      <c r="M1247" s="13">
        <v>0.1457</v>
      </c>
      <c r="N1247" s="13">
        <v>0.1457</v>
      </c>
      <c r="O1247" s="6">
        <v>0.1457</v>
      </c>
      <c r="P1247" s="6">
        <v>0.875</v>
      </c>
      <c r="R1247" s="14">
        <f>IF(Table3[[#This Row],[ShoulderLenEnd]]="",0,90-(DEGREES(ATAN((Q1247-P1247)/((N1247-O1247)/2)))))</f>
        <v>0</v>
      </c>
      <c r="S1247" s="15">
        <v>0.9</v>
      </c>
      <c r="T1247" s="6">
        <v>2</v>
      </c>
      <c r="U1247" s="6">
        <v>2.06</v>
      </c>
      <c r="V1247" s="6">
        <v>0.875</v>
      </c>
      <c r="Z1247" s="6">
        <v>135</v>
      </c>
      <c r="AA1247" s="13">
        <f t="shared" si="20"/>
        <v>3.0175458018879976E-2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1247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DJ</v>
      </c>
      <c r="I1248" s="11" t="s">
        <v>2369</v>
      </c>
      <c r="K1248" s="11" t="str">
        <f>CONCATENATE(Table3[[#This Row],[Type]]," "&amp;TEXT(Table3[[#This Row],[Diameter]],".0000")&amp;""," "&amp;Table3[[#This Row],[NumFlutes]]&amp;"FL")</f>
        <v>DJ .1339 2FL</v>
      </c>
      <c r="M1248" s="13">
        <v>0.13389999999999999</v>
      </c>
      <c r="N1248" s="13">
        <v>0.13389999999999999</v>
      </c>
      <c r="O1248" s="6">
        <v>0.13389999999999999</v>
      </c>
      <c r="P1248" s="6">
        <v>0.82499999999999996</v>
      </c>
      <c r="R1248" s="14">
        <f>IF(Table3[[#This Row],[ShoulderLenEnd]]="",0,90-(DEGREES(ATAN((Q1248-P1248)/((N1248-O1248)/2)))))</f>
        <v>0</v>
      </c>
      <c r="S1248" s="15">
        <v>0.85</v>
      </c>
      <c r="T1248" s="6">
        <v>2</v>
      </c>
      <c r="U1248" s="6">
        <v>2.0720000000000001</v>
      </c>
      <c r="V1248" s="6">
        <v>0.82499999999999996</v>
      </c>
      <c r="Z1248" s="6">
        <v>135</v>
      </c>
      <c r="AA1248" s="13">
        <f t="shared" si="20"/>
        <v>2.7731598000878713E-2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1248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2368</v>
      </c>
      <c r="K1249" s="11" t="str">
        <f>CONCATENATE(Table3[[#This Row],[Type]]," "&amp;TEXT(Table3[[#This Row],[Diameter]],".0000")&amp;""," "&amp;Table3[[#This Row],[NumFlutes]]&amp;"FL")</f>
        <v>DJ .1279 2FL</v>
      </c>
      <c r="M1249" s="13">
        <v>0.12790000000000001</v>
      </c>
      <c r="N1249" s="13">
        <v>0.12790000000000001</v>
      </c>
      <c r="O1249" s="6">
        <v>0.12790000000000001</v>
      </c>
      <c r="P1249" s="6">
        <v>0.74</v>
      </c>
      <c r="R1249" s="14">
        <f>IF(Table3[[#This Row],[ShoulderLenEnd]]="",0,90-(DEGREES(ATAN((Q1249-P1249)/((N1249-O1249)/2)))))</f>
        <v>0</v>
      </c>
      <c r="S1249" s="15">
        <v>0.76500000000000001</v>
      </c>
      <c r="T1249" s="6">
        <v>2</v>
      </c>
      <c r="U1249" s="6">
        <v>1.9379999999999999</v>
      </c>
      <c r="V1249" s="6">
        <v>0.74</v>
      </c>
      <c r="Z1249" s="6">
        <v>135</v>
      </c>
      <c r="AA1249" s="13">
        <f t="shared" si="20"/>
        <v>2.6488957313759432E-2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f>IF(Table3[[#This Row],[SoflexRule]]="",1,IF(Table3[[#This Row],[MinOHL]]="",1,IF(Table3[[#This Row],[Type]]="CT",1,IF(Table3[[#This Row],[I]]=1,0,1))))</f>
        <v>1</v>
      </c>
      <c r="B1250" s="6" t="s">
        <v>149</v>
      </c>
      <c r="D1250" s="6" t="s">
        <v>149</v>
      </c>
      <c r="E1250" s="6">
        <v>1249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2367</v>
      </c>
      <c r="K1250" s="11" t="str">
        <f>CONCATENATE(Table3[[#This Row],[Type]]," "&amp;TEXT(Table3[[#This Row],[Diameter]],".0000")&amp;""," "&amp;Table3[[#This Row],[NumFlutes]]&amp;"FL")</f>
        <v>DJ .1240 2FL</v>
      </c>
      <c r="M1250" s="13">
        <v>0.124</v>
      </c>
      <c r="N1250" s="13">
        <v>0.124</v>
      </c>
      <c r="O1250" s="6">
        <v>0.124</v>
      </c>
      <c r="P1250" s="6">
        <v>0.75</v>
      </c>
      <c r="R1250" s="14">
        <f>IF(Table3[[#This Row],[ShoulderLenEnd]]="",0,90-(DEGREES(ATAN((Q1250-P1250)/((N1250-O1250)/2)))))</f>
        <v>0</v>
      </c>
      <c r="S1250" s="15">
        <v>0.77500000000000002</v>
      </c>
      <c r="T1250" s="6">
        <v>2</v>
      </c>
      <c r="U1250" s="6">
        <v>1.95</v>
      </c>
      <c r="V1250" s="6">
        <v>0.75</v>
      </c>
      <c r="Z1250" s="6">
        <v>135</v>
      </c>
      <c r="AA1250" s="13">
        <f t="shared" si="20"/>
        <v>2.5681240867131895E-2</v>
      </c>
      <c r="AI1250" s="6">
        <v>0</v>
      </c>
      <c r="AJ1250" s="6">
        <v>0</v>
      </c>
      <c r="AK1250" s="6">
        <v>0</v>
      </c>
      <c r="AL1250" s="6">
        <v>0</v>
      </c>
      <c r="AM1250" s="6">
        <v>0</v>
      </c>
      <c r="AN1250" s="6">
        <v>0</v>
      </c>
      <c r="AO1250" s="6">
        <v>0</v>
      </c>
      <c r="AP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1250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2366</v>
      </c>
      <c r="K1251" s="11" t="str">
        <f>CONCATENATE(Table3[[#This Row],[Type]]," "&amp;TEXT(Table3[[#This Row],[Diameter]],".0000")&amp;""," "&amp;Table3[[#This Row],[NumFlutes]]&amp;"FL")</f>
        <v>DJ .1220 2FL</v>
      </c>
      <c r="M1251" s="13">
        <v>0.122</v>
      </c>
      <c r="N1251" s="13">
        <v>0.122</v>
      </c>
      <c r="O1251" s="6">
        <v>0.122</v>
      </c>
      <c r="P1251" s="6">
        <v>0.75</v>
      </c>
      <c r="R1251" s="14">
        <f>IF(Table3[[#This Row],[ShoulderLenEnd]]="",0,90-(DEGREES(ATAN((Q1251-P1251)/((N1251-O1251)/2)))))</f>
        <v>0</v>
      </c>
      <c r="S1251" s="15">
        <v>0.77500000000000002</v>
      </c>
      <c r="T1251" s="6">
        <v>2</v>
      </c>
      <c r="U1251" s="6">
        <v>1.94</v>
      </c>
      <c r="V1251" s="6">
        <v>0.75</v>
      </c>
      <c r="Z1251" s="6">
        <v>135</v>
      </c>
      <c r="AA1251" s="13">
        <f t="shared" si="20"/>
        <v>2.5267027304758799E-2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1251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2365</v>
      </c>
      <c r="K1252" s="11" t="str">
        <f>CONCATENATE(Table3[[#This Row],[Type]]," "&amp;TEXT(Table3[[#This Row],[Diameter]],".0000")&amp;""," "&amp;Table3[[#This Row],[NumFlutes]]&amp;"FL")</f>
        <v>DJ .1004 2FL</v>
      </c>
      <c r="M1252" s="13">
        <v>0.1004</v>
      </c>
      <c r="N1252" s="13">
        <v>0.1004</v>
      </c>
      <c r="O1252" s="6">
        <v>0.1004</v>
      </c>
      <c r="P1252" s="6">
        <v>0.6</v>
      </c>
      <c r="R1252" s="14">
        <f>IF(Table3[[#This Row],[ShoulderLenEnd]]="",0,90-(DEGREES(ATAN((Q1252-P1252)/((N1252-O1252)/2)))))</f>
        <v>0</v>
      </c>
      <c r="S1252" s="15">
        <v>0.625</v>
      </c>
      <c r="T1252" s="6">
        <v>2</v>
      </c>
      <c r="U1252" s="6">
        <v>1.7130000000000001</v>
      </c>
      <c r="V1252" s="6">
        <v>0.6</v>
      </c>
      <c r="Z1252" s="6">
        <v>135</v>
      </c>
      <c r="AA1252" s="13">
        <f t="shared" si="20"/>
        <v>2.0793520831129373E-2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1252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2364</v>
      </c>
      <c r="J1253" s="12">
        <v>8595205</v>
      </c>
      <c r="K1253" s="11" t="str">
        <f>CONCATENATE(Table3[[#This Row],[Type]]," "&amp;TEXT(Table3[[#This Row],[Diameter]],".0000")&amp;""," "&amp;Table3[[#This Row],[NumFlutes]]&amp;"FL")</f>
        <v>DJ .0807 2FL</v>
      </c>
      <c r="M1253" s="13">
        <v>8.0699999999999994E-2</v>
      </c>
      <c r="N1253" s="13">
        <v>0.11799999999999999</v>
      </c>
      <c r="O1253" s="6">
        <v>8.0699999999999994E-2</v>
      </c>
      <c r="P1253" s="6">
        <v>0.54500000000000004</v>
      </c>
      <c r="Q1253" s="6">
        <v>0.6</v>
      </c>
      <c r="R1253" s="14">
        <f>IF(Table3[[#This Row],[ShoulderLenEnd]]="",0,90-(DEGREES(ATAN((Q1253-P1253)/((N1253-O1253)/2)))))</f>
        <v>18.731330554716195</v>
      </c>
      <c r="S1253" s="15">
        <v>0.625</v>
      </c>
      <c r="T1253" s="6">
        <v>2</v>
      </c>
      <c r="U1253" s="6">
        <v>1.7304999999999999</v>
      </c>
      <c r="V1253" s="6">
        <v>0.54500000000000004</v>
      </c>
      <c r="Z1253" s="6">
        <v>130</v>
      </c>
      <c r="AA1253" s="13">
        <f t="shared" si="20"/>
        <v>1.8815514006554193E-2</v>
      </c>
      <c r="AF1253" s="6" t="s">
        <v>73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1253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2363</v>
      </c>
      <c r="K1254" s="11" t="str">
        <f>CONCATENATE(Table3[[#This Row],[Type]]," "&amp;TEXT(Table3[[#This Row],[Diameter]],".0000")&amp;""," "&amp;Table3[[#This Row],[NumFlutes]]&amp;"FL")</f>
        <v>DJ .2812 2FL</v>
      </c>
      <c r="M1254" s="13">
        <v>0.28120000000000001</v>
      </c>
      <c r="N1254" s="13">
        <v>0.28120000000000001</v>
      </c>
      <c r="O1254" s="6">
        <v>0.28120000000000001</v>
      </c>
      <c r="P1254" s="6">
        <v>1.575</v>
      </c>
      <c r="R1254" s="14">
        <f>IF(Table3[[#This Row],[ShoulderLenEnd]]="",0,90-(DEGREES(ATAN((Q1254-P1254)/((N1254-O1254)/2)))))</f>
        <v>0</v>
      </c>
      <c r="S1254" s="15">
        <v>1.6</v>
      </c>
      <c r="T1254" s="6">
        <v>2</v>
      </c>
      <c r="U1254" s="6">
        <v>2.73</v>
      </c>
      <c r="V1254" s="6">
        <v>1.575</v>
      </c>
      <c r="Z1254" s="6">
        <v>135</v>
      </c>
      <c r="AA1254" s="13">
        <f t="shared" si="20"/>
        <v>5.8238426869657169E-2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1254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DT</v>
      </c>
      <c r="I1255" s="11" t="s">
        <v>2362</v>
      </c>
      <c r="J1255" s="12">
        <v>61505</v>
      </c>
      <c r="K1255" s="11" t="str">
        <f>CONCATENATE(Table3[[#This Row],[Type]]," "&amp;TEXT(Table3[[#This Row],[Diameter]],".0000")&amp;""," "&amp;Table3[[#This Row],[NumFlutes]]&amp;"FL")</f>
        <v>DT .0197 2FL</v>
      </c>
      <c r="M1255" s="13">
        <v>1.9699999999999999E-2</v>
      </c>
      <c r="N1255" s="13">
        <v>0.11799999999999999</v>
      </c>
      <c r="O1255" s="6">
        <v>1.9699999999999999E-2</v>
      </c>
      <c r="P1255" s="6">
        <v>0.30499999999999999</v>
      </c>
      <c r="Q1255" s="6">
        <v>0.47</v>
      </c>
      <c r="R1255" s="14">
        <f>IF(Table3[[#This Row],[ShoulderLenEnd]]="",0,90-(DEGREES(ATAN((Q1255-P1255)/((N1255-O1255)/2)))))</f>
        <v>16.587677862274461</v>
      </c>
      <c r="S1255" s="15">
        <v>0.5</v>
      </c>
      <c r="T1255" s="6">
        <v>2</v>
      </c>
      <c r="U1255" s="6">
        <v>1.49</v>
      </c>
      <c r="V1255" s="6">
        <v>0.30499999999999999</v>
      </c>
      <c r="Z1255" s="6">
        <v>130</v>
      </c>
      <c r="AA1255" s="13">
        <f t="shared" si="20"/>
        <v>4.5931304328267362E-3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1255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2361</v>
      </c>
      <c r="J1256" s="12">
        <v>8595115</v>
      </c>
      <c r="K1256" s="11" t="str">
        <f>CONCATENATE(Table3[[#This Row],[Type]]," "&amp;TEXT(Table3[[#This Row],[Diameter]],".0000")&amp;""," "&amp;Table3[[#This Row],[NumFlutes]]&amp;"FL")</f>
        <v>DJ .0453 2FL</v>
      </c>
      <c r="M1256" s="13">
        <v>4.53E-2</v>
      </c>
      <c r="N1256" s="13">
        <v>0.11799999999999999</v>
      </c>
      <c r="O1256" s="6">
        <v>4.53E-2</v>
      </c>
      <c r="P1256" s="6">
        <v>0.33500000000000002</v>
      </c>
      <c r="Q1256" s="6">
        <v>0.46500000000000002</v>
      </c>
      <c r="R1256" s="14">
        <f>IF(Table3[[#This Row],[ShoulderLenEnd]]="",0,90-(DEGREES(ATAN((Q1256-P1256)/((N1256-O1256)/2)))))</f>
        <v>15.621809663602306</v>
      </c>
      <c r="S1256" s="15">
        <v>0.49</v>
      </c>
      <c r="T1256" s="6">
        <v>2</v>
      </c>
      <c r="U1256" s="6">
        <v>1.532</v>
      </c>
      <c r="V1256" s="6">
        <v>0.33500000000000002</v>
      </c>
      <c r="Z1256" s="6">
        <v>130</v>
      </c>
      <c r="AA1256" s="13">
        <f t="shared" si="20"/>
        <v>1.0561868457210718E-2</v>
      </c>
      <c r="AF1256" s="6" t="s">
        <v>73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hidden="1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1256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2360</v>
      </c>
      <c r="K1257" s="11" t="str">
        <f>CONCATENATE(Table3[[#This Row],[Type]]," "&amp;TEXT(Table3[[#This Row],[Diameter]],".0000")&amp;""," "&amp;Table3[[#This Row],[NumFlutes]]&amp;"FL")</f>
        <v>DT .0551 2FL</v>
      </c>
      <c r="M1257" s="13">
        <v>5.5100000000000003E-2</v>
      </c>
      <c r="N1257" s="13">
        <v>5.5100000000000003E-2</v>
      </c>
      <c r="O1257" s="6">
        <v>5.5100000000000003E-2</v>
      </c>
      <c r="P1257" s="6">
        <v>0.78500000000000003</v>
      </c>
      <c r="R1257" s="14">
        <f>IF(Table3[[#This Row],[ShoulderLenEnd]]="",0,90-(DEGREES(ATAN((Q1257-P1257)/((N1257-O1257)/2)))))</f>
        <v>0</v>
      </c>
      <c r="S1257" s="15">
        <v>0.81</v>
      </c>
      <c r="T1257" s="6">
        <v>2</v>
      </c>
      <c r="U1257" s="6">
        <v>1.597</v>
      </c>
      <c r="V1257" s="6">
        <v>0.78500000000000003</v>
      </c>
      <c r="Z1257" s="6">
        <v>135</v>
      </c>
      <c r="AA1257" s="13">
        <f t="shared" si="20"/>
        <v>1.141158364337877E-2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1257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DT</v>
      </c>
      <c r="I1258" s="11" t="s">
        <v>2359</v>
      </c>
      <c r="K1258" s="11" t="str">
        <f>CONCATENATE(Table3[[#This Row],[Type]]," "&amp;TEXT(Table3[[#This Row],[Diameter]],".0000")&amp;""," "&amp;Table3[[#This Row],[NumFlutes]]&amp;"FL")</f>
        <v>DT .0650 2FL</v>
      </c>
      <c r="M1258" s="13">
        <v>6.5000000000000002E-2</v>
      </c>
      <c r="N1258" s="13">
        <v>6.5000000000000002E-2</v>
      </c>
      <c r="O1258" s="6">
        <v>6.5000000000000002E-2</v>
      </c>
      <c r="P1258" s="6">
        <v>0.86499999999999999</v>
      </c>
      <c r="R1258" s="14">
        <f>IF(Table3[[#This Row],[ShoulderLenEnd]]="",0,90-(DEGREES(ATAN((Q1258-P1258)/((N1258-O1258)/2)))))</f>
        <v>0</v>
      </c>
      <c r="S1258" s="15">
        <v>0.89</v>
      </c>
      <c r="T1258" s="6">
        <v>2</v>
      </c>
      <c r="U1258" s="6">
        <v>1.6950000000000001</v>
      </c>
      <c r="V1258" s="6">
        <v>0.86499999999999999</v>
      </c>
      <c r="Z1258" s="6">
        <v>135</v>
      </c>
      <c r="AA1258" s="13">
        <f t="shared" si="20"/>
        <v>1.346194077712559E-2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hidden="1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1258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DJ</v>
      </c>
      <c r="I1259" s="11" t="s">
        <v>2358</v>
      </c>
      <c r="K1259" s="11" t="str">
        <f>CONCATENATE(Table3[[#This Row],[Type]]," "&amp;TEXT(Table3[[#This Row],[Diameter]],".0000")&amp;""," "&amp;Table3[[#This Row],[NumFlutes]]&amp;"FL")</f>
        <v>DJ .0689 2FL</v>
      </c>
      <c r="M1259" s="13">
        <v>6.8900000000000003E-2</v>
      </c>
      <c r="N1259" s="13">
        <v>6.8900000000000003E-2</v>
      </c>
      <c r="O1259" s="6">
        <v>6.8900000000000003E-2</v>
      </c>
      <c r="P1259" s="6">
        <v>0.48</v>
      </c>
      <c r="R1259" s="14">
        <f>IF(Table3[[#This Row],[ShoulderLenEnd]]="",0,90-(DEGREES(ATAN((Q1259-P1259)/((N1259-O1259)/2)))))</f>
        <v>0</v>
      </c>
      <c r="S1259" s="15">
        <v>0.505</v>
      </c>
      <c r="T1259" s="6">
        <v>2</v>
      </c>
      <c r="U1259" s="6">
        <v>1.4450000000000001</v>
      </c>
      <c r="V1259" s="6">
        <v>0.48</v>
      </c>
      <c r="Z1259" s="6">
        <v>135</v>
      </c>
      <c r="AA1259" s="13">
        <f t="shared" si="20"/>
        <v>1.4269657223753125E-2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hidden="1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1259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DJ</v>
      </c>
      <c r="I1260" s="11" t="s">
        <v>2357</v>
      </c>
      <c r="K1260" s="11" t="str">
        <f>CONCATENATE(Table3[[#This Row],[Type]]," "&amp;TEXT(Table3[[#This Row],[Diameter]],".0000")&amp;""," "&amp;Table3[[#This Row],[NumFlutes]]&amp;"FL")</f>
        <v>DJ .0768 2FL</v>
      </c>
      <c r="M1260" s="13">
        <v>7.6799999999999993E-2</v>
      </c>
      <c r="N1260" s="13">
        <v>7.6799999999999993E-2</v>
      </c>
      <c r="O1260" s="6">
        <v>7.6799999999999993E-2</v>
      </c>
      <c r="P1260" s="6">
        <v>0.51</v>
      </c>
      <c r="R1260" s="14">
        <f>IF(Table3[[#This Row],[ShoulderLenEnd]]="",0,90-(DEGREES(ATAN((Q1260-P1260)/((N1260-O1260)/2)))))</f>
        <v>0</v>
      </c>
      <c r="S1260" s="15">
        <v>0.53500000000000003</v>
      </c>
      <c r="T1260" s="6">
        <v>2</v>
      </c>
      <c r="U1260" s="6">
        <v>1.44</v>
      </c>
      <c r="V1260" s="6">
        <v>0.51</v>
      </c>
      <c r="Z1260" s="6">
        <v>135</v>
      </c>
      <c r="AA1260" s="13">
        <f t="shared" si="20"/>
        <v>1.5905800795126851E-2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1260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2356</v>
      </c>
      <c r="K1261" s="11" t="str">
        <f>CONCATENATE(Table3[[#This Row],[Type]]," "&amp;TEXT(Table3[[#This Row],[Diameter]],".0000")&amp;""," "&amp;Table3[[#This Row],[NumFlutes]]&amp;"FL")</f>
        <v>DJ .0807 2FL</v>
      </c>
      <c r="M1261" s="13">
        <v>8.0699999999999994E-2</v>
      </c>
      <c r="N1261" s="13">
        <v>8.0699999999999994E-2</v>
      </c>
      <c r="O1261" s="6">
        <v>8.0699999999999994E-2</v>
      </c>
      <c r="P1261" s="6">
        <v>0.49</v>
      </c>
      <c r="R1261" s="14">
        <f>IF(Table3[[#This Row],[ShoulderLenEnd]]="",0,90-(DEGREES(ATAN((Q1261-P1261)/((N1261-O1261)/2)))))</f>
        <v>0</v>
      </c>
      <c r="S1261" s="15">
        <v>0.51500000000000001</v>
      </c>
      <c r="T1261" s="6">
        <v>2</v>
      </c>
      <c r="U1261" s="6">
        <v>1.4950000000000001</v>
      </c>
      <c r="V1261" s="6">
        <v>0.49</v>
      </c>
      <c r="Z1261" s="6">
        <v>135</v>
      </c>
      <c r="AA1261" s="13">
        <f t="shared" si="20"/>
        <v>1.6713517241754385E-2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1261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2355</v>
      </c>
      <c r="K1262" s="11" t="str">
        <f>CONCATENATE(Table3[[#This Row],[Type]]," "&amp;TEXT(Table3[[#This Row],[Diameter]],".0000")&amp;""," "&amp;Table3[[#This Row],[NumFlutes]]&amp;"FL")</f>
        <v>DJ .2610 2FL</v>
      </c>
      <c r="M1262" s="13">
        <v>0.26100000000000001</v>
      </c>
      <c r="N1262" s="13">
        <v>0.26100000000000001</v>
      </c>
      <c r="O1262" s="6">
        <v>0.26100000000000001</v>
      </c>
      <c r="P1262" s="6">
        <v>1.615</v>
      </c>
      <c r="R1262" s="14">
        <f>IF(Table3[[#This Row],[ShoulderLenEnd]]="",0,90-(DEGREES(ATAN((Q1262-P1262)/((N1262-O1262)/2)))))</f>
        <v>0</v>
      </c>
      <c r="S1262" s="15">
        <v>1.64</v>
      </c>
      <c r="T1262" s="6">
        <v>2</v>
      </c>
      <c r="U1262" s="6">
        <v>2.75</v>
      </c>
      <c r="V1262" s="6">
        <v>1.615</v>
      </c>
      <c r="Z1262" s="6">
        <v>135</v>
      </c>
      <c r="AA1262" s="13">
        <f t="shared" si="20"/>
        <v>5.4054869889688911E-2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1262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2354</v>
      </c>
      <c r="K1263" s="11" t="str">
        <f>CONCATENATE(Table3[[#This Row],[Type]]," "&amp;TEXT(Table3[[#This Row],[Diameter]],".0000")&amp;""," "&amp;Table3[[#This Row],[NumFlutes]]&amp;"FL")</f>
        <v>DJ .2380 2FL</v>
      </c>
      <c r="M1263" s="13">
        <v>0.23799999999999999</v>
      </c>
      <c r="N1263" s="13">
        <v>0.23799999999999999</v>
      </c>
      <c r="O1263" s="6">
        <v>0.23799999999999999</v>
      </c>
      <c r="P1263" s="6">
        <v>1.5449999999999999</v>
      </c>
      <c r="R1263" s="14">
        <f>IF(Table3[[#This Row],[ShoulderLenEnd]]="",0,90-(DEGREES(ATAN((Q1263-P1263)/((N1263-O1263)/2)))))</f>
        <v>0</v>
      </c>
      <c r="S1263" s="15">
        <v>1.57</v>
      </c>
      <c r="T1263" s="6">
        <v>2</v>
      </c>
      <c r="U1263" s="6">
        <v>2.6230000000000002</v>
      </c>
      <c r="V1263" s="6">
        <v>1.5449999999999999</v>
      </c>
      <c r="Z1263" s="6">
        <v>135</v>
      </c>
      <c r="AA1263" s="13">
        <f t="shared" si="20"/>
        <v>4.929141392239831E-2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1263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2353</v>
      </c>
      <c r="K1264" s="11" t="str">
        <f>CONCATENATE(Table3[[#This Row],[Type]]," "&amp;TEXT(Table3[[#This Row],[Diameter]],".0000")&amp;""," "&amp;Table3[[#This Row],[NumFlutes]]&amp;"FL")</f>
        <v>DJ .2280 2FL</v>
      </c>
      <c r="M1264" s="13">
        <v>0.22800000000000001</v>
      </c>
      <c r="N1264" s="13">
        <v>0.22800000000000001</v>
      </c>
      <c r="O1264" s="6">
        <v>0.22800000000000001</v>
      </c>
      <c r="P1264" s="6">
        <v>1.335</v>
      </c>
      <c r="R1264" s="14">
        <f>IF(Table3[[#This Row],[ShoulderLenEnd]]="",0,90-(DEGREES(ATAN((Q1264-P1264)/((N1264-O1264)/2)))))</f>
        <v>0</v>
      </c>
      <c r="S1264" s="15">
        <v>1.36</v>
      </c>
      <c r="T1264" s="6">
        <v>2</v>
      </c>
      <c r="U1264" s="6">
        <v>2.4449999999999998</v>
      </c>
      <c r="V1264" s="6">
        <v>1.335</v>
      </c>
      <c r="Z1264" s="6">
        <v>135</v>
      </c>
      <c r="AA1264" s="13">
        <f t="shared" si="20"/>
        <v>4.7220346110532843E-2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1264</v>
      </c>
      <c r="G1265" s="9" t="s">
        <v>74</v>
      </c>
      <c r="H1265" s="10" t="s">
        <v>2265</v>
      </c>
      <c r="I1265" s="11" t="s">
        <v>2351</v>
      </c>
      <c r="J1265" s="12" t="s">
        <v>2352</v>
      </c>
      <c r="K1265" s="11" t="str">
        <f>CONCATENATE(Table3[[#This Row],[Type]]," "&amp;TEXT(Table3[[#This Row],[Diameter]],".0000")&amp;""," "&amp;Table3[[#This Row],[NumFlutes]]&amp;"FL")</f>
        <v>DC .2500 2FL</v>
      </c>
      <c r="M1265" s="13">
        <v>0.25</v>
      </c>
      <c r="N1265" s="13">
        <v>0.315</v>
      </c>
      <c r="O1265" s="6">
        <v>0.25</v>
      </c>
      <c r="P1265" s="6">
        <v>2.29</v>
      </c>
      <c r="Q1265" s="6">
        <v>2.29</v>
      </c>
      <c r="R1265" s="14">
        <f>IF(Table3[[#This Row],[ShoulderLenEnd]]="",0,90-(DEGREES(ATAN((Q1265-P1265)/((N1265-O1265)/2)))))</f>
        <v>90</v>
      </c>
      <c r="S1265" s="15">
        <v>2.3149999999999999</v>
      </c>
      <c r="T1265" s="6">
        <v>2</v>
      </c>
      <c r="U1265" s="6">
        <v>4.3559999999999999</v>
      </c>
      <c r="V1265" s="6">
        <v>2.29</v>
      </c>
      <c r="AA1265" s="13" t="str">
        <f t="shared" si="20"/>
        <v/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1265</v>
      </c>
      <c r="G1266" s="9" t="s">
        <v>74</v>
      </c>
      <c r="H1266" s="10" t="s">
        <v>2265</v>
      </c>
      <c r="I1266" s="11" t="s">
        <v>2349</v>
      </c>
      <c r="J1266" s="12" t="s">
        <v>2350</v>
      </c>
      <c r="K1266" s="11" t="str">
        <f>CONCATENATE(Table3[[#This Row],[Type]]," "&amp;TEXT(Table3[[#This Row],[Diameter]],".0000")&amp;""," "&amp;Table3[[#This Row],[NumFlutes]]&amp;"FL")</f>
        <v>DC .2500 2FL</v>
      </c>
      <c r="M1266" s="13">
        <v>0.25</v>
      </c>
      <c r="N1266" s="13">
        <v>0.315</v>
      </c>
      <c r="O1266" s="6">
        <v>0.25</v>
      </c>
      <c r="P1266" s="6">
        <v>6.06</v>
      </c>
      <c r="Q1266" s="6">
        <v>6.06</v>
      </c>
      <c r="R1266" s="14">
        <f>IF(Table3[[#This Row],[ShoulderLenEnd]]="",0,90-(DEGREES(ATAN((Q1266-P1266)/((N1266-O1266)/2)))))</f>
        <v>90</v>
      </c>
      <c r="S1266" s="15">
        <v>6.085</v>
      </c>
      <c r="T1266" s="6">
        <v>2</v>
      </c>
      <c r="U1266" s="6">
        <v>8.1549999999999994</v>
      </c>
      <c r="V1266" s="6">
        <v>6.06</v>
      </c>
      <c r="AA1266" s="13" t="str">
        <f t="shared" si="20"/>
        <v/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1266</v>
      </c>
      <c r="G1267" s="9" t="s">
        <v>74</v>
      </c>
      <c r="H1267" s="10" t="s">
        <v>2265</v>
      </c>
      <c r="I1267" s="11" t="s">
        <v>2347</v>
      </c>
      <c r="J1267" s="12" t="s">
        <v>2348</v>
      </c>
      <c r="K1267" s="11" t="str">
        <f>CONCATENATE(Table3[[#This Row],[Type]]," "&amp;TEXT(Table3[[#This Row],[Diameter]],".0000")&amp;""," "&amp;Table3[[#This Row],[NumFlutes]]&amp;"FL")</f>
        <v>DC .2283 2FL</v>
      </c>
      <c r="M1267" s="13">
        <v>0.2283</v>
      </c>
      <c r="N1267" s="13">
        <v>0.23699999999999999</v>
      </c>
      <c r="O1267" s="6">
        <v>0.2283</v>
      </c>
      <c r="P1267" s="6">
        <v>1.1200000000000001</v>
      </c>
      <c r="Q1267" s="6">
        <v>1.1200000000000001</v>
      </c>
      <c r="R1267" s="14">
        <f>IF(Table3[[#This Row],[ShoulderLenEnd]]="",0,90-(DEGREES(ATAN((Q1267-P1267)/((N1267-O1267)/2)))))</f>
        <v>90</v>
      </c>
      <c r="S1267" s="15">
        <v>1.1499999999999999</v>
      </c>
      <c r="T1267" s="6">
        <v>2</v>
      </c>
      <c r="U1267" s="6">
        <v>2.6150000000000002</v>
      </c>
      <c r="V1267" s="6">
        <v>1.1200000000000001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1267</v>
      </c>
      <c r="G1268" s="9" t="s">
        <v>74</v>
      </c>
      <c r="H1268" s="10" t="s">
        <v>2265</v>
      </c>
      <c r="I1268" s="11" t="s">
        <v>2345</v>
      </c>
      <c r="J1268" s="12" t="s">
        <v>2346</v>
      </c>
      <c r="K1268" s="11" t="str">
        <f>CONCATENATE(Table3[[#This Row],[Type]]," "&amp;TEXT(Table3[[#This Row],[Diameter]],".0000")&amp;""," "&amp;Table3[[#This Row],[NumFlutes]]&amp;"FL")</f>
        <v>DC .1874 2FL</v>
      </c>
      <c r="M1268" s="13">
        <v>0.18740000000000001</v>
      </c>
      <c r="N1268" s="13">
        <v>0.23699999999999999</v>
      </c>
      <c r="O1268" s="6">
        <v>0.18740000000000001</v>
      </c>
      <c r="P1268" s="6">
        <v>1.2250000000000001</v>
      </c>
      <c r="Q1268" s="6">
        <v>1.2250000000000001</v>
      </c>
      <c r="R1268" s="14">
        <f>IF(Table3[[#This Row],[ShoulderLenEnd]]="",0,90-(DEGREES(ATAN((Q1268-P1268)/((N1268-O1268)/2)))))</f>
        <v>90</v>
      </c>
      <c r="S1268" s="15">
        <v>1.25</v>
      </c>
      <c r="T1268" s="6">
        <v>2</v>
      </c>
      <c r="U1268" s="6">
        <v>3.56</v>
      </c>
      <c r="V1268" s="6">
        <v>1.2250000000000001</v>
      </c>
      <c r="AA1268" s="13" t="str">
        <f t="shared" ref="AA1268:AA1299" si="21">IF(Z1268 &lt; 1, "", (M1268/2)/TAN(RADIANS(Z1268/2)))</f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E1269" s="6">
        <v>1268</v>
      </c>
      <c r="I1269" s="11" t="s">
        <v>2344</v>
      </c>
      <c r="K1269" s="11" t="str">
        <f>CONCATENATE(Table3[[#This Row],[Type]]," "&amp;TEXT(Table3[[#This Row],[Diameter]],".0000")&amp;""," "&amp;Table3[[#This Row],[NumFlutes]]&amp;"FL")</f>
        <v xml:space="preserve"> .0000 FL</v>
      </c>
      <c r="R1269" s="14">
        <f>IF(Table3[[#This Row],[ShoulderLenEnd]]="",0,90-(DEGREES(ATAN((Q1269-P1269)/((N1269-O1269)/2)))))</f>
        <v>0</v>
      </c>
      <c r="AA1269" s="13" t="str">
        <f t="shared" si="21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E1270" s="6">
        <v>1269</v>
      </c>
      <c r="I1270" s="11" t="s">
        <v>2343</v>
      </c>
      <c r="K1270" s="11" t="str">
        <f>CONCATENATE(Table3[[#This Row],[Type]]," "&amp;TEXT(Table3[[#This Row],[Diameter]],".0000")&amp;""," "&amp;Table3[[#This Row],[NumFlutes]]&amp;"FL")</f>
        <v xml:space="preserve"> .0000 FL</v>
      </c>
      <c r="R1270" s="14">
        <f>IF(Table3[[#This Row],[ShoulderLenEnd]]="",0,90-(DEGREES(ATAN((Q1270-P1270)/((N1270-O1270)/2)))))</f>
        <v>0</v>
      </c>
      <c r="AA1270" s="13" t="str">
        <f t="shared" si="21"/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B1271" s="6" t="s">
        <v>149</v>
      </c>
      <c r="D1271" s="6" t="s">
        <v>149</v>
      </c>
      <c r="E1271" s="6">
        <v>1270</v>
      </c>
      <c r="G1271" s="9" t="s">
        <v>74</v>
      </c>
      <c r="H1271" s="10" t="s">
        <v>2265</v>
      </c>
      <c r="I1271" s="11" t="s">
        <v>2341</v>
      </c>
      <c r="J1271" s="12" t="s">
        <v>2342</v>
      </c>
      <c r="K1271" s="11" t="str">
        <f>CONCATENATE(Table3[[#This Row],[Type]]," "&amp;TEXT(Table3[[#This Row],[Diameter]],".0000")&amp;""," "&amp;Table3[[#This Row],[NumFlutes]]&amp;"FL")</f>
        <v>DC .3150 2FL</v>
      </c>
      <c r="M1271" s="13">
        <v>0.315</v>
      </c>
      <c r="N1271" s="13">
        <v>0.315</v>
      </c>
      <c r="O1271" s="6">
        <v>0.315</v>
      </c>
      <c r="P1271" s="6">
        <v>1.4950000000000001</v>
      </c>
      <c r="R1271" s="14">
        <f>IF(Table3[[#This Row],[ShoulderLenEnd]]="",0,90-(DEGREES(ATAN((Q1271-P1271)/((N1271-O1271)/2)))))</f>
        <v>0</v>
      </c>
      <c r="S1271" s="15">
        <v>1.52</v>
      </c>
      <c r="T1271" s="6">
        <v>2</v>
      </c>
      <c r="U1271" s="6">
        <v>3.15</v>
      </c>
      <c r="V1271" s="6">
        <v>1.4950000000000001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1271</v>
      </c>
      <c r="I1272" s="11" t="s">
        <v>2340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E1273" s="6">
        <v>1272</v>
      </c>
      <c r="I1273" s="11" t="s">
        <v>2339</v>
      </c>
      <c r="K1273" s="11" t="str">
        <f>CONCATENATE(Table3[[#This Row],[Type]]," "&amp;TEXT(Table3[[#This Row],[Diameter]],".0000")&amp;""," "&amp;Table3[[#This Row],[NumFlutes]]&amp;"FL")</f>
        <v xml:space="preserve"> .0000 FL</v>
      </c>
      <c r="R1273" s="14">
        <f>IF(Table3[[#This Row],[ShoulderLenEnd]]="",0,90-(DEGREES(ATAN((Q1273-P1273)/((N1273-O1273)/2)))))</f>
        <v>0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1273</v>
      </c>
      <c r="I1274" s="11" t="s">
        <v>2338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1274</v>
      </c>
      <c r="I1275" s="11" t="s">
        <v>2337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1275</v>
      </c>
      <c r="I1276" s="11" t="s">
        <v>2293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1276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B1278" s="6" t="s">
        <v>2193</v>
      </c>
      <c r="D1278" s="6" t="s">
        <v>2193</v>
      </c>
      <c r="E1278" s="6">
        <v>1277</v>
      </c>
      <c r="G1278" s="9" t="s">
        <v>74</v>
      </c>
      <c r="H1278" s="10" t="s">
        <v>2193</v>
      </c>
      <c r="I1278" s="11" t="s">
        <v>2334</v>
      </c>
      <c r="J1278" s="30" t="s">
        <v>2335</v>
      </c>
      <c r="K1278" s="11" t="str">
        <f>CONCATENATE(Table3[[#This Row],[Type]]," "&amp;TEXT(Table3[[#This Row],[Diameter]],".0000")&amp;""," "&amp;Table3[[#This Row],[NumFlutes]]&amp;"FL")</f>
        <v>SD .0930 2FL</v>
      </c>
      <c r="M1278" s="13">
        <v>9.2999999999999999E-2</v>
      </c>
      <c r="N1278" s="13">
        <v>0.125</v>
      </c>
      <c r="O1278" s="6">
        <v>0.1</v>
      </c>
      <c r="P1278" s="6">
        <v>0.3</v>
      </c>
      <c r="Q1278" s="6">
        <v>0.5</v>
      </c>
      <c r="R1278" s="14">
        <f>IF(Table3[[#This Row],[ShoulderLenEnd]]="",0,90-(DEGREES(ATAN((Q1278-P1278)/((N1278-O1278)/2)))))</f>
        <v>3.5763343749973444</v>
      </c>
      <c r="S1278" s="15">
        <v>0.625</v>
      </c>
      <c r="T1278" s="6">
        <v>2</v>
      </c>
      <c r="U1278" s="6">
        <v>1.5</v>
      </c>
      <c r="V1278" s="6">
        <v>0.27900000000000003</v>
      </c>
      <c r="Z1278" s="6">
        <v>140</v>
      </c>
      <c r="AA1278" s="13">
        <f t="shared" si="21"/>
        <v>1.6924615893378413E-2</v>
      </c>
      <c r="AE1278" s="6" t="s">
        <v>44</v>
      </c>
      <c r="AF1278" s="6" t="s">
        <v>369</v>
      </c>
      <c r="AG1278" s="6" t="s">
        <v>66</v>
      </c>
      <c r="AI1278" s="6">
        <v>0</v>
      </c>
      <c r="AJ1278" s="6">
        <v>0</v>
      </c>
      <c r="AK1278" s="6">
        <v>1</v>
      </c>
      <c r="AL1278" s="6">
        <v>0</v>
      </c>
      <c r="AM1278" s="6">
        <v>0</v>
      </c>
      <c r="AN1278" s="6">
        <v>0</v>
      </c>
      <c r="AO1278" s="6">
        <v>0</v>
      </c>
      <c r="AP1278" s="6">
        <v>1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Row],[ShankDiameter]]&gt;0.5,0,2)</f>
        <v>2</v>
      </c>
      <c r="AW1278" s="6">
        <v>0</v>
      </c>
      <c r="AX1278" s="6">
        <v>0</v>
      </c>
      <c r="AY1278" s="6">
        <v>2</v>
      </c>
      <c r="AZ1278" s="6">
        <f>IF(Table3[[#This Row],[ShankDiameter]]=0.225,2,IF(Table3[[#This Row],[ShankDiameter]]=0.25,2,IF(Table3[[#This Row],[ShankDiameter]]=0.2875,2,0)))</f>
        <v>0</v>
      </c>
      <c r="BA1278" s="6">
        <v>2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1922</v>
      </c>
      <c r="D1279" s="6" t="s">
        <v>1922</v>
      </c>
      <c r="E1279" s="6">
        <v>1278</v>
      </c>
      <c r="G1279" s="9" t="s">
        <v>74</v>
      </c>
      <c r="H1279" s="10" t="s">
        <v>1922</v>
      </c>
      <c r="I1279" s="11" t="s">
        <v>2332</v>
      </c>
      <c r="J1279" s="12" t="s">
        <v>2333</v>
      </c>
      <c r="K1279" s="11" t="str">
        <f>CONCATENATE(Table3[[#This Row],[Type]]," "&amp;TEXT(Table3[[#This Row],[Diameter]],".0000")&amp;""," "&amp;Table3[[#This Row],[NumFlutes]]&amp;"FL")</f>
        <v>RM .0435 4FL</v>
      </c>
      <c r="M1279" s="13">
        <v>4.3499999999999997E-2</v>
      </c>
      <c r="N1279" s="13">
        <v>0.125</v>
      </c>
      <c r="O1279" s="6">
        <v>4.1500000000000002E-2</v>
      </c>
      <c r="P1279" s="6">
        <v>0.62</v>
      </c>
      <c r="Q1279" s="6">
        <v>0.79</v>
      </c>
      <c r="R1279" s="14">
        <f>IF(Table3[[#This Row],[ShoulderLenEnd]]="",0,90-(DEGREES(ATAN((Q1279-P1279)/((N1279-O1279)/2)))))</f>
        <v>13.79809127028328</v>
      </c>
      <c r="S1279" s="15">
        <v>0.81</v>
      </c>
      <c r="T1279" s="6">
        <v>4</v>
      </c>
      <c r="U1279" s="6">
        <v>2</v>
      </c>
      <c r="V1279" s="6">
        <v>0.312</v>
      </c>
      <c r="AA1279" s="13" t="str">
        <f t="shared" si="21"/>
        <v/>
      </c>
      <c r="AB1279" s="6">
        <v>0.04</v>
      </c>
      <c r="AC1279" s="6">
        <v>5.0000000000000001E-3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Row],[ShankDiameter]]&gt;0.5,0,IF(Table3[[#This Row],[Type]]="CD",0,1))</f>
        <v>1</v>
      </c>
      <c r="AW1279" s="6">
        <v>0</v>
      </c>
      <c r="AX1279" s="6">
        <v>0</v>
      </c>
      <c r="AY1279" s="6">
        <v>0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v>1</v>
      </c>
      <c r="B1280" s="6" t="s">
        <v>1858</v>
      </c>
      <c r="C1280" s="6" t="s">
        <v>2278</v>
      </c>
      <c r="E1280" s="6">
        <v>1279</v>
      </c>
      <c r="G1280" s="9" t="s">
        <v>74</v>
      </c>
      <c r="H1280" s="10" t="s">
        <v>1858</v>
      </c>
      <c r="I1280" s="20" t="s">
        <v>2330</v>
      </c>
      <c r="J1280" s="12" t="s">
        <v>2331</v>
      </c>
      <c r="K1280" s="11" t="str">
        <f>CONCATENATE(Table3[[#This Row],[Type]]," "&amp;TEXT(Table3[[#This Row],[Diameter]],".0000")&amp;""," "&amp;Table3[[#This Row],[NumFlutes]]&amp;"FL")</f>
        <v>FM 1.5000 6FL</v>
      </c>
      <c r="M1280" s="13">
        <v>1.5</v>
      </c>
      <c r="N1280" s="13">
        <v>1.4350000000000001</v>
      </c>
      <c r="O1280" s="6">
        <v>1.2849999999999999</v>
      </c>
      <c r="P1280" s="6">
        <v>0.6</v>
      </c>
      <c r="R1280" s="14">
        <f>IF(Table3[[#This Row],[ShoulderLenEnd]]="",0,90-(DEGREES(ATAN((Q1280-P1280)/((N1280-O1280)/2)))))</f>
        <v>0</v>
      </c>
      <c r="S1280" s="15">
        <v>1.7509999999999999</v>
      </c>
      <c r="T1280" s="6">
        <v>6</v>
      </c>
      <c r="U1280" s="6">
        <v>1.7509999999999999</v>
      </c>
      <c r="V1280" s="6">
        <v>0.32500000000000001</v>
      </c>
      <c r="W1280" s="6">
        <v>2.7E-2</v>
      </c>
      <c r="Z1280" s="6">
        <v>0</v>
      </c>
      <c r="AA1280" s="13" t="str">
        <f t="shared" si="21"/>
        <v/>
      </c>
      <c r="AB1280" s="6">
        <v>1.34</v>
      </c>
      <c r="AD1280" s="6">
        <v>0.9</v>
      </c>
      <c r="AF1280" s="6" t="s">
        <v>119</v>
      </c>
      <c r="AG1280" s="18" t="s">
        <v>2287</v>
      </c>
      <c r="AI1280" s="6">
        <v>0</v>
      </c>
      <c r="AJ1280" s="6">
        <v>1</v>
      </c>
      <c r="AK1280" s="6">
        <v>1</v>
      </c>
      <c r="AL1280" s="6">
        <v>1</v>
      </c>
      <c r="AM1280" s="6">
        <v>1</v>
      </c>
      <c r="AN1280" s="6">
        <v>1</v>
      </c>
      <c r="AO1280" s="6">
        <v>1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0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0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1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f>IF(Table3[[#This Row],[SoflexRule]]="",1,IF(Table3[[#This Row],[MinOHL]]="",1,IF(Table3[[#This Row],[Type]]="CT",1,IF(Table3[[#This Row],[I]]=1,0,1))))</f>
        <v>1</v>
      </c>
      <c r="B1281" s="6" t="s">
        <v>149</v>
      </c>
      <c r="D1281" s="6" t="s">
        <v>149</v>
      </c>
      <c r="E1281" s="6">
        <v>1280</v>
      </c>
      <c r="G1281" s="9" t="s">
        <v>74</v>
      </c>
      <c r="H1281" s="10" t="s">
        <v>801</v>
      </c>
      <c r="I1281" s="11" t="s">
        <v>2329</v>
      </c>
      <c r="K1281" s="11" t="str">
        <f>CONCATENATE(Table3[[#This Row],[Type]]," "&amp;TEXT(Table3[[#This Row],[Diameter]],".0000")&amp;""," "&amp;Table3[[#This Row],[NumFlutes]]&amp;"FL")</f>
        <v>DJ .0781 2FL</v>
      </c>
      <c r="M1281" s="13">
        <v>7.8100000000000003E-2</v>
      </c>
      <c r="N1281" s="13">
        <v>7.8100000000000003E-2</v>
      </c>
      <c r="O1281" s="6">
        <v>7.8100000000000003E-2</v>
      </c>
      <c r="P1281" s="6">
        <v>0.97499999999999998</v>
      </c>
      <c r="R1281" s="14">
        <f>IF(Table3[[#This Row],[ShoulderLenEnd]]="",0,90-(DEGREES(ATAN((Q1281-P1281)/((N1281-O1281)/2)))))</f>
        <v>0</v>
      </c>
      <c r="S1281" s="15">
        <v>1</v>
      </c>
      <c r="T1281" s="6">
        <v>2</v>
      </c>
      <c r="U1281" s="6">
        <v>1.833</v>
      </c>
      <c r="V1281" s="6">
        <v>0.97499999999999998</v>
      </c>
      <c r="Z1281" s="6">
        <v>118</v>
      </c>
      <c r="AA1281" s="13">
        <f t="shared" si="21"/>
        <v>2.346360717302623E-2</v>
      </c>
      <c r="AI1281" s="6">
        <v>0</v>
      </c>
      <c r="AJ1281" s="6">
        <v>0</v>
      </c>
      <c r="AK1281" s="6">
        <v>0</v>
      </c>
      <c r="AL1281" s="6">
        <v>0</v>
      </c>
      <c r="AM1281" s="6">
        <v>0</v>
      </c>
      <c r="AN1281" s="6">
        <v>1</v>
      </c>
      <c r="AO1281" s="6">
        <v>0</v>
      </c>
      <c r="AP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Row],[ShankDiameter]]&gt;0.5,0,2)</f>
        <v>2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0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1281</v>
      </c>
      <c r="G1282" s="9" t="s">
        <v>74</v>
      </c>
      <c r="H1282" s="10" t="s">
        <v>2265</v>
      </c>
      <c r="I1282" s="11" t="s">
        <v>2327</v>
      </c>
      <c r="J1282" s="12" t="s">
        <v>2328</v>
      </c>
      <c r="K1282" s="11" t="str">
        <f>CONCATENATE(Table3[[#This Row],[Type]]," "&amp;TEXT(Table3[[#This Row],[Diameter]],".0000")&amp;""," "&amp;Table3[[#This Row],[NumFlutes]]&amp;"FL")</f>
        <v>DC .3937 2FL</v>
      </c>
      <c r="M1282" s="13">
        <v>0.39369999999999999</v>
      </c>
      <c r="N1282" s="13">
        <v>0.39369999999999999</v>
      </c>
      <c r="O1282" s="6">
        <v>0.39369999999999999</v>
      </c>
      <c r="P1282" s="6">
        <v>1.7849999999999999</v>
      </c>
      <c r="R1282" s="14">
        <f>IF(Table3[[#This Row],[ShoulderLenEnd]]="",0,90-(DEGREES(ATAN((Q1282-P1282)/((N1282-O1282)/2)))))</f>
        <v>0</v>
      </c>
      <c r="S1282" s="15">
        <v>1.81</v>
      </c>
      <c r="T1282" s="6">
        <v>2</v>
      </c>
      <c r="U1282" s="6">
        <v>3.5680000000000001</v>
      </c>
      <c r="V1282" s="6">
        <v>1.7849999999999999</v>
      </c>
      <c r="AA1282" s="13" t="str">
        <f t="shared" si="21"/>
        <v/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0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Row],[ShankDiameter]]&gt;0.5,0,IF(Table3[[#This Row],[Type]]="CD",0,1))</f>
        <v>1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E1283" s="6">
        <v>1282</v>
      </c>
      <c r="I1283" s="11" t="s">
        <v>2326</v>
      </c>
      <c r="K1283" s="11" t="str">
        <f>CONCATENATE(Table3[[#This Row],[Type]]," "&amp;TEXT(Table3[[#This Row],[Diameter]],".0000")&amp;""," "&amp;Table3[[#This Row],[NumFlutes]]&amp;"FL")</f>
        <v xml:space="preserve"> .0000 FL</v>
      </c>
      <c r="R1283" s="14">
        <f>IF(Table3[[#This Row],[ShoulderLenEnd]]="",0,90-(DEGREES(ATAN((Q1283-P1283)/((N1283-O1283)/2)))))</f>
        <v>0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1283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1284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1285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1286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v>1</v>
      </c>
      <c r="B1288" s="6" t="s">
        <v>149</v>
      </c>
      <c r="D1288" s="6" t="s">
        <v>149</v>
      </c>
      <c r="E1288" s="6">
        <v>1287</v>
      </c>
      <c r="G1288" s="9" t="s">
        <v>74</v>
      </c>
      <c r="H1288" s="10" t="s">
        <v>801</v>
      </c>
      <c r="I1288" s="11" t="s">
        <v>2321</v>
      </c>
      <c r="J1288" s="30" t="s">
        <v>3620</v>
      </c>
      <c r="K1288" s="11" t="str">
        <f>CONCATENATE(Table3[[#This Row],[Type]]," "&amp;TEXT(Table3[[#This Row],[Diameter]],".0000")&amp;""," "&amp;Table3[[#This Row],[NumFlutes]]&amp;"FL")</f>
        <v>DJ .0313 2FL</v>
      </c>
      <c r="M1288" s="13">
        <v>3.125E-2</v>
      </c>
      <c r="N1288" s="13">
        <v>3.125E-2</v>
      </c>
      <c r="O1288" s="6">
        <v>3.125E-2</v>
      </c>
      <c r="P1288" s="6">
        <v>0.5</v>
      </c>
      <c r="R1288" s="14">
        <f>IF(Table3[[#This Row],[ShoulderLenEnd]]="",0,90-(DEGREES(ATAN((Q1288-P1288)/((N1288-O1288)/2)))))</f>
        <v>0</v>
      </c>
      <c r="S1288" s="15">
        <v>0.56499999999999995</v>
      </c>
      <c r="T1288" s="6">
        <v>2</v>
      </c>
      <c r="U1288" s="6">
        <v>1.415</v>
      </c>
      <c r="V1288" s="6">
        <v>0.49</v>
      </c>
      <c r="Z1288" s="6">
        <v>118</v>
      </c>
      <c r="AA1288" s="13">
        <f t="shared" si="21"/>
        <v>9.3884471723056293E-3</v>
      </c>
      <c r="AE1288" s="6" t="s">
        <v>49</v>
      </c>
      <c r="AF1288" s="6" t="s">
        <v>62</v>
      </c>
      <c r="AG1288" s="6" t="s">
        <v>2388</v>
      </c>
      <c r="AI1288" s="6">
        <v>0</v>
      </c>
      <c r="AJ1288" s="6">
        <v>1</v>
      </c>
      <c r="AK1288" s="6">
        <v>1</v>
      </c>
      <c r="AL1288" s="6">
        <v>1</v>
      </c>
      <c r="AM1288" s="6">
        <v>1</v>
      </c>
      <c r="AN1288" s="6">
        <v>1</v>
      </c>
      <c r="AO1288" s="6">
        <v>0</v>
      </c>
      <c r="AP1288" s="6">
        <v>1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f>IF(Table3[[#This Row],[SoflexRule]]="",1,IF(Table3[[#This Row],[MinOHL]]="",1,IF(Table3[[#This Row],[Type]]="CT",1,IF(Table3[[#This Row],[I]]=1,0,1))))</f>
        <v>1</v>
      </c>
      <c r="E1289" s="6">
        <v>1288</v>
      </c>
      <c r="I1289" s="11" t="s">
        <v>2320</v>
      </c>
      <c r="K1289" s="11" t="str">
        <f>CONCATENATE(Table3[[#This Row],[Type]]," "&amp;TEXT(Table3[[#This Row],[Diameter]],".0000")&amp;""," "&amp;Table3[[#This Row],[NumFlutes]]&amp;"FL")</f>
        <v xml:space="preserve"> .0000 FL</v>
      </c>
      <c r="R1289" s="14">
        <f>IF(Table3[[#This Row],[ShoulderLenEnd]]="",0,90-(DEGREES(ATAN((Q1289-P1289)/((N1289-O1289)/2)))))</f>
        <v>0</v>
      </c>
      <c r="AA1289" s="13" t="str">
        <f t="shared" si="21"/>
        <v/>
      </c>
      <c r="AI1289" s="6">
        <v>0</v>
      </c>
      <c r="AJ1289" s="6">
        <v>0</v>
      </c>
      <c r="AK1289" s="6">
        <v>0</v>
      </c>
      <c r="AL1289" s="6">
        <v>0</v>
      </c>
      <c r="AM1289" s="6">
        <v>0</v>
      </c>
      <c r="AN1289" s="6">
        <v>0</v>
      </c>
      <c r="AO1289" s="6">
        <v>0</v>
      </c>
      <c r="AP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1289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1290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B1292" s="6" t="s">
        <v>149</v>
      </c>
      <c r="D1292" s="6" t="s">
        <v>149</v>
      </c>
      <c r="E1292" s="6">
        <v>1291</v>
      </c>
      <c r="G1292" s="9" t="s">
        <v>74</v>
      </c>
      <c r="H1292" s="10" t="s">
        <v>679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>DS .4331 2FL</v>
      </c>
      <c r="M1292" s="13">
        <v>0.43309999999999998</v>
      </c>
      <c r="N1292" s="13">
        <v>0.43309999999999998</v>
      </c>
      <c r="O1292" s="6">
        <v>0.43309999999999998</v>
      </c>
      <c r="P1292" s="6">
        <v>1.85</v>
      </c>
      <c r="R1292" s="14">
        <f>IF(Table3[[#This Row],[ShoulderLenEnd]]="",0,90-(DEGREES(ATAN((Q1292-P1292)/((N1292-O1292)/2)))))</f>
        <v>0</v>
      </c>
      <c r="S1292" s="15">
        <v>1.875</v>
      </c>
      <c r="T1292" s="6">
        <v>2</v>
      </c>
      <c r="U1292" s="6">
        <v>3.7719999999999998</v>
      </c>
      <c r="V1292" s="6">
        <v>1.85</v>
      </c>
      <c r="Z1292" s="6">
        <v>118</v>
      </c>
      <c r="AA1292" s="13">
        <f t="shared" si="21"/>
        <v>0.13011636705041818</v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1</v>
      </c>
      <c r="AO1292" s="6">
        <v>1</v>
      </c>
      <c r="AP1292" s="6">
        <v>1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Row],[ShankDiameter]]&gt;0.5,0,2)</f>
        <v>2</v>
      </c>
      <c r="AW1292" s="6">
        <v>0</v>
      </c>
      <c r="AX1292" s="6">
        <v>2</v>
      </c>
      <c r="AY1292" s="6">
        <v>2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E1293" s="6">
        <v>1292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 xml:space="preserve"> .0000 FL</v>
      </c>
      <c r="R1293" s="14">
        <f>IF(Table3[[#This Row],[ShoulderLenEnd]]="",0,90-(DEGREES(ATAN((Q1293-P1293)/((N1293-O1293)/2)))))</f>
        <v>0</v>
      </c>
      <c r="AA1293" s="13" t="str">
        <f t="shared" si="21"/>
        <v/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0</v>
      </c>
      <c r="AO1293" s="6">
        <v>0</v>
      </c>
      <c r="AP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Row],[ShankDiameter]]&gt;0.5,0,IF(Table3[[#This Row],[Type]]="CD",0,1))</f>
        <v>1</v>
      </c>
      <c r="AW1293" s="6">
        <v>0</v>
      </c>
      <c r="AX1293" s="6">
        <v>0</v>
      </c>
      <c r="AY1293" s="6">
        <v>0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hidden="1" x14ac:dyDescent="0.25">
      <c r="A1294" s="7">
        <f>IF(Table3[[#This Row],[SoflexRule]]="",1,IF(Table3[[#This Row],[MinOHL]]="",1,IF(Table3[[#This Row],[Type]]="CT",1,IF(Table3[[#This Row],[I]]=1,0,1))))</f>
        <v>1</v>
      </c>
      <c r="E1294" s="6">
        <v>1293</v>
      </c>
      <c r="I1294" s="11" t="s">
        <v>2315</v>
      </c>
      <c r="K1294" s="11" t="str">
        <f>CONCATENATE(Table3[[#This Row],[Type]]," "&amp;TEXT(Table3[[#This Row],[Diameter]],".0000")&amp;""," "&amp;Table3[[#This Row],[NumFlutes]]&amp;"FL")</f>
        <v xml:space="preserve"> .0000 FL</v>
      </c>
      <c r="R1294" s="14">
        <f>IF(Table3[[#This Row],[ShoulderLenEnd]]="",0,90-(DEGREES(ATAN((Q1294-P1294)/((N1294-O1294)/2)))))</f>
        <v>0</v>
      </c>
      <c r="AA1294" s="13" t="str">
        <f t="shared" si="21"/>
        <v/>
      </c>
      <c r="AI1294" s="6">
        <v>0</v>
      </c>
      <c r="AJ1294" s="6">
        <v>0</v>
      </c>
      <c r="AK1294" s="6">
        <v>0</v>
      </c>
      <c r="AL1294" s="6">
        <v>0</v>
      </c>
      <c r="AM1294" s="6">
        <v>0</v>
      </c>
      <c r="AN1294" s="6">
        <v>0</v>
      </c>
      <c r="AO1294" s="6">
        <v>0</v>
      </c>
      <c r="AP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1294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si="21"/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1295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1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1296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1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1297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1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1298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1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1299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ref="AA1300:AA1315" si="22">IF(Z1300 &lt; 1, "", (M1300/2)/TAN(RADIANS(Z1300/2)))</f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1300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v>0</v>
      </c>
      <c r="B1302" s="6" t="s">
        <v>529</v>
      </c>
      <c r="D1302" s="6" t="s">
        <v>529</v>
      </c>
      <c r="E1302" s="6">
        <v>1301</v>
      </c>
      <c r="G1302" s="9" t="s">
        <v>74</v>
      </c>
      <c r="H1302" s="10" t="s">
        <v>529</v>
      </c>
      <c r="I1302" s="11" t="s">
        <v>2307</v>
      </c>
      <c r="J1302" s="12">
        <v>141500608</v>
      </c>
      <c r="K1302" s="11" t="str">
        <f>CONCATENATE(Table3[[#This Row],[Type]]," "&amp;TEXT(Table3[[#This Row],[Diameter]],".0000")&amp;""," "&amp;Table3[[#This Row],[NumFlutes]]&amp;"FL")</f>
        <v>RT .0984 1FL</v>
      </c>
      <c r="L1302" s="17" t="s">
        <v>2471</v>
      </c>
      <c r="M1302" s="13">
        <v>9.8400000000000001E-2</v>
      </c>
      <c r="N1302" s="13">
        <v>0.14000000000000001</v>
      </c>
      <c r="O1302" s="6">
        <v>0.1</v>
      </c>
      <c r="P1302" s="6">
        <v>0.53</v>
      </c>
      <c r="Q1302" s="6">
        <v>0.73499999999999999</v>
      </c>
      <c r="R1302" s="14">
        <f>IF(Table3[[#This Row],[ShoulderLenEnd]]="",0,90-(DEGREES(ATAN((Q1302-P1302)/((N1302-O1302)/2)))))</f>
        <v>5.5721978039637889</v>
      </c>
      <c r="S1302" s="15">
        <v>0.75</v>
      </c>
      <c r="T1302" s="6">
        <v>1</v>
      </c>
      <c r="U1302" s="6">
        <v>1.88</v>
      </c>
      <c r="V1302" s="6">
        <v>0.53</v>
      </c>
      <c r="X1302" s="13">
        <v>1.77E-2</v>
      </c>
      <c r="Y1302" s="6" t="s">
        <v>570</v>
      </c>
      <c r="AA1302" s="13" t="str">
        <f t="shared" si="22"/>
        <v/>
      </c>
      <c r="AB1302" s="6">
        <v>6.8000000000000005E-2</v>
      </c>
      <c r="AC1302" s="6">
        <v>4.4290999999999997E-2</v>
      </c>
      <c r="AE1302" s="6" t="s">
        <v>44</v>
      </c>
      <c r="AF1302" s="6" t="s">
        <v>432</v>
      </c>
      <c r="AG1302" s="6" t="s">
        <v>90</v>
      </c>
      <c r="AI1302" s="6">
        <v>0</v>
      </c>
      <c r="AJ1302" s="6">
        <v>1</v>
      </c>
      <c r="AK1302" s="6">
        <v>1</v>
      </c>
      <c r="AL1302" s="6">
        <v>0</v>
      </c>
      <c r="AM1302" s="6">
        <v>0</v>
      </c>
      <c r="AN1302" s="6">
        <v>0</v>
      </c>
      <c r="AO1302" s="6">
        <v>0</v>
      </c>
      <c r="AP1302" s="6">
        <v>1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f>IF(Table3[[#This Row],[SoflexRule]]="",1,IF(Table3[[#This Row],[MinOHL]]="",1,IF(Table3[[#This Row],[Type]]="CT",1,IF(Table3[[#This Row],[I]]=1,0,1))))</f>
        <v>1</v>
      </c>
      <c r="E1303" s="6">
        <v>1302</v>
      </c>
      <c r="I1303" s="11" t="s">
        <v>2306</v>
      </c>
      <c r="K1303" s="11" t="str">
        <f>CONCATENATE(Table3[[#This Row],[Type]]," "&amp;TEXT(Table3[[#This Row],[Diameter]],".0000")&amp;""," "&amp;Table3[[#This Row],[NumFlutes]]&amp;"FL")</f>
        <v xml:space="preserve"> .0000 FL</v>
      </c>
      <c r="R1303" s="14">
        <f>IF(Table3[[#This Row],[ShoulderLenEnd]]="",0,90-(DEGREES(ATAN((Q1303-P1303)/((N1303-O1303)/2)))))</f>
        <v>0</v>
      </c>
      <c r="AA1303" s="13" t="str">
        <f t="shared" si="22"/>
        <v/>
      </c>
      <c r="AI1303" s="6">
        <v>0</v>
      </c>
      <c r="AJ1303" s="6">
        <v>0</v>
      </c>
      <c r="AK1303" s="6">
        <v>0</v>
      </c>
      <c r="AL1303" s="6">
        <v>0</v>
      </c>
      <c r="AM1303" s="6">
        <v>0</v>
      </c>
      <c r="AN1303" s="6">
        <v>0</v>
      </c>
      <c r="AO1303" s="6">
        <v>0</v>
      </c>
      <c r="AP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1303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1304</v>
      </c>
      <c r="I1305" s="11" t="s">
        <v>2304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1305</v>
      </c>
      <c r="I1306" s="11" t="s">
        <v>2303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1306</v>
      </c>
      <c r="I1307" s="11" t="s">
        <v>2302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1307</v>
      </c>
      <c r="I1308" s="11" t="s">
        <v>2301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1308</v>
      </c>
      <c r="G1309" s="9" t="s">
        <v>74</v>
      </c>
      <c r="H1309" s="10" t="s">
        <v>1565</v>
      </c>
      <c r="I1309" s="11" t="s">
        <v>2299</v>
      </c>
      <c r="J1309" s="12" t="s">
        <v>2300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1309</v>
      </c>
      <c r="G1310" s="9" t="s">
        <v>74</v>
      </c>
      <c r="H1310" s="10" t="s">
        <v>801</v>
      </c>
      <c r="I1310" s="11" t="s">
        <v>2297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2298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f>IF(Table3[[#This Row],[SoflexRule]]="",1,IF(Table3[[#This Row],[MinOHL]]="",1,IF(Table3[[#This Row],[Type]]="CT",1,IF(Table3[[#This Row],[I]]=1,0,1))))</f>
        <v>1</v>
      </c>
      <c r="B1311" s="6" t="s">
        <v>149</v>
      </c>
      <c r="D1311" s="6" t="s">
        <v>149</v>
      </c>
      <c r="E1311" s="6">
        <v>1310</v>
      </c>
      <c r="G1311" s="9" t="s">
        <v>74</v>
      </c>
      <c r="H1311" s="10" t="s">
        <v>2265</v>
      </c>
      <c r="I1311" s="11" t="s">
        <v>2295</v>
      </c>
      <c r="J1311" s="12" t="s">
        <v>2296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2287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f>IF(Table3[[#This Row],[ShankDiameter]]&gt;0.5,0,2)</f>
        <v>2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1311</v>
      </c>
      <c r="G1312" s="9" t="s">
        <v>74</v>
      </c>
      <c r="H1312" s="10" t="s">
        <v>801</v>
      </c>
      <c r="I1312" s="11" t="s">
        <v>2293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2294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2278</v>
      </c>
      <c r="E1313" s="6">
        <v>1312</v>
      </c>
      <c r="G1313" s="9" t="s">
        <v>74</v>
      </c>
      <c r="H1313" s="10" t="s">
        <v>1858</v>
      </c>
      <c r="I1313" s="11" t="s">
        <v>2292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2287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1313</v>
      </c>
      <c r="G1314" s="9" t="s">
        <v>74</v>
      </c>
      <c r="H1314" s="10" t="s">
        <v>120</v>
      </c>
      <c r="I1314" s="11" t="s">
        <v>2290</v>
      </c>
      <c r="J1314" s="12" t="s">
        <v>2291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2275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1314</v>
      </c>
      <c r="G1315" s="9" t="s">
        <v>74</v>
      </c>
      <c r="H1315" s="10" t="s">
        <v>801</v>
      </c>
      <c r="I1315" s="11" t="s">
        <v>2288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 t="shared" si="22"/>
        <v>3.3344191771034155E-2</v>
      </c>
      <c r="AE1315" s="6" t="s">
        <v>49</v>
      </c>
      <c r="AF1315" s="6" t="s">
        <v>62</v>
      </c>
      <c r="AG1315" s="6" t="s">
        <v>2289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2278</v>
      </c>
      <c r="D1316" s="7"/>
      <c r="E1316" s="6">
        <v>1315</v>
      </c>
      <c r="G1316" s="9" t="s">
        <v>74</v>
      </c>
      <c r="H1316" s="10" t="s">
        <v>1858</v>
      </c>
      <c r="I1316" s="11" t="s">
        <v>2285</v>
      </c>
      <c r="J1316" s="19" t="s">
        <v>2286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2287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1316</v>
      </c>
      <c r="G1317" s="9" t="s">
        <v>74</v>
      </c>
      <c r="H1317" s="10" t="s">
        <v>120</v>
      </c>
      <c r="I1317" s="11" t="s">
        <v>2283</v>
      </c>
      <c r="J1317" s="12" t="s">
        <v>2284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2275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f>IF(Table3[[#This Row],[SoflexRule]]="",1,IF(Table3[[#This Row],[MinOHL]]="",1,IF(Table3[[#This Row],[Type]]="CT",1,IF(Table3[[#This Row],[I]]=1,0,1))))</f>
        <v>1</v>
      </c>
      <c r="B1318" s="6" t="s">
        <v>59</v>
      </c>
      <c r="C1318" s="7" t="s">
        <v>59</v>
      </c>
      <c r="D1318" s="7"/>
      <c r="E1318" s="6">
        <v>1317</v>
      </c>
      <c r="G1318" s="9" t="s">
        <v>74</v>
      </c>
      <c r="H1318" s="10" t="s">
        <v>59</v>
      </c>
      <c r="I1318" s="11" t="s">
        <v>2281</v>
      </c>
      <c r="J1318" s="12" t="s">
        <v>2282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0.11749999999999999</v>
      </c>
      <c r="Q1318" s="6">
        <v>0.1431</v>
      </c>
      <c r="R1318" s="14">
        <f>IF(Table3[[#This Row],[ShoulderLenEnd]]="",0,90-(DEGREES(ATAN((Q1318-P1318)/((N1318-O1318)/2)))))</f>
        <v>65.040162646749522</v>
      </c>
      <c r="S1318" s="15">
        <v>0.15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2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>FIX</v>
      </c>
    </row>
    <row r="1319" spans="1:64" hidden="1" x14ac:dyDescent="0.25">
      <c r="A1319" s="7">
        <v>1</v>
      </c>
      <c r="B1319" s="6" t="s">
        <v>1858</v>
      </c>
      <c r="C1319" s="7" t="s">
        <v>2278</v>
      </c>
      <c r="D1319" s="7"/>
      <c r="E1319" s="6">
        <v>1318</v>
      </c>
      <c r="G1319" s="9" t="s">
        <v>74</v>
      </c>
      <c r="H1319" s="10" t="s">
        <v>1858</v>
      </c>
      <c r="I1319" s="11" t="s">
        <v>2279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2280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3302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1319</v>
      </c>
      <c r="G1320" s="9" t="s">
        <v>74</v>
      </c>
      <c r="H1320" s="10" t="s">
        <v>2265</v>
      </c>
      <c r="I1320" s="11" t="s">
        <v>2276</v>
      </c>
      <c r="J1320" s="12" t="s">
        <v>2277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1320</v>
      </c>
      <c r="G1321" s="9" t="s">
        <v>74</v>
      </c>
      <c r="H1321" s="10" t="s">
        <v>120</v>
      </c>
      <c r="I1321" s="11" t="s">
        <v>2273</v>
      </c>
      <c r="J1321" s="12" t="s">
        <v>2274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2275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1321</v>
      </c>
      <c r="G1322" s="9" t="s">
        <v>74</v>
      </c>
      <c r="H1322" s="10" t="s">
        <v>2265</v>
      </c>
      <c r="I1322" s="11" t="s">
        <v>2271</v>
      </c>
      <c r="J1322" s="12" t="s">
        <v>2272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119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1322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1323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1324</v>
      </c>
      <c r="F1325" s="16"/>
      <c r="G1325" s="16" t="s">
        <v>74</v>
      </c>
      <c r="H1325" s="10" t="s">
        <v>150</v>
      </c>
      <c r="I1325" s="11" t="s">
        <v>3310</v>
      </c>
      <c r="J1325" t="s">
        <v>3311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3312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1325</v>
      </c>
      <c r="F1326" s="16"/>
      <c r="G1326" s="16" t="s">
        <v>74</v>
      </c>
      <c r="H1326" s="10" t="s">
        <v>2193</v>
      </c>
      <c r="I1326" s="76" t="s">
        <v>3330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3331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1326</v>
      </c>
      <c r="F1327" s="16"/>
      <c r="G1327" s="16" t="s">
        <v>74</v>
      </c>
      <c r="H1327" s="10" t="s">
        <v>1565</v>
      </c>
      <c r="I1327" s="11" t="s">
        <v>3353</v>
      </c>
      <c r="J1327" s="12" t="s">
        <v>3343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1327</v>
      </c>
      <c r="F1328" s="16"/>
      <c r="G1328" s="16" t="s">
        <v>74</v>
      </c>
      <c r="H1328" s="10" t="s">
        <v>1565</v>
      </c>
      <c r="I1328" s="75" t="s">
        <v>3354</v>
      </c>
      <c r="J1328" s="12" t="s">
        <v>3344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1328</v>
      </c>
      <c r="F1329" s="16"/>
      <c r="G1329" s="16" t="s">
        <v>74</v>
      </c>
      <c r="H1329" s="10" t="s">
        <v>2193</v>
      </c>
      <c r="I1329" s="76" t="s">
        <v>3350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3345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1329</v>
      </c>
      <c r="F1330" s="16"/>
      <c r="G1330" s="16" t="s">
        <v>74</v>
      </c>
      <c r="H1330" s="10" t="s">
        <v>421</v>
      </c>
      <c r="I1330" s="11" t="s">
        <v>3351</v>
      </c>
      <c r="J1330" s="12" t="s">
        <v>3352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1330</v>
      </c>
      <c r="F1331" s="16"/>
      <c r="G1331" s="16" t="s">
        <v>74</v>
      </c>
      <c r="H1331" s="10" t="s">
        <v>1565</v>
      </c>
      <c r="I1331" s="11" t="s">
        <v>3359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1331</v>
      </c>
      <c r="F1332" s="16"/>
      <c r="G1332" s="16" t="s">
        <v>74</v>
      </c>
      <c r="H1332" s="10" t="s">
        <v>1565</v>
      </c>
      <c r="I1332" s="11" t="s">
        <v>3360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1332</v>
      </c>
      <c r="F1333" s="16"/>
      <c r="G1333" s="16" t="s">
        <v>74</v>
      </c>
      <c r="H1333" s="10" t="s">
        <v>1565</v>
      </c>
      <c r="I1333" s="11" t="s">
        <v>3361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1333</v>
      </c>
      <c r="F1334" s="16"/>
      <c r="G1334" s="16" t="s">
        <v>74</v>
      </c>
      <c r="H1334" s="10" t="s">
        <v>150</v>
      </c>
      <c r="I1334" s="11" t="s">
        <v>3362</v>
      </c>
      <c r="J1334" s="12" t="s">
        <v>3363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3369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7">
        <v>1334</v>
      </c>
      <c r="F1335" s="16"/>
      <c r="G1335" s="16" t="s">
        <v>74</v>
      </c>
      <c r="H1335" s="10" t="s">
        <v>120</v>
      </c>
      <c r="I1335" s="77" t="s">
        <v>3371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7">
        <v>1335</v>
      </c>
      <c r="F1336" s="16"/>
      <c r="G1336" s="16" t="s">
        <v>74</v>
      </c>
      <c r="H1336" s="10" t="s">
        <v>120</v>
      </c>
      <c r="I1336" s="77" t="s">
        <v>3370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1336</v>
      </c>
      <c r="G1337" s="9" t="s">
        <v>74</v>
      </c>
      <c r="H1337" s="10" t="s">
        <v>1565</v>
      </c>
      <c r="I1337" s="11" t="s">
        <v>3373</v>
      </c>
      <c r="J1337" s="12" t="s">
        <v>3374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3375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1337</v>
      </c>
      <c r="G1338" s="9" t="s">
        <v>74</v>
      </c>
      <c r="H1338" s="10" t="s">
        <v>1565</v>
      </c>
      <c r="I1338" s="11" t="s">
        <v>3376</v>
      </c>
      <c r="J1338" s="12" t="s">
        <v>3377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3375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8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1338</v>
      </c>
      <c r="H1339" s="10" t="s">
        <v>120</v>
      </c>
      <c r="I1339" s="11" t="s">
        <v>3378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8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1339</v>
      </c>
      <c r="H1340" s="10" t="s">
        <v>1565</v>
      </c>
      <c r="I1340" s="11" t="s">
        <v>3379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8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1340</v>
      </c>
      <c r="H1341" s="10" t="s">
        <v>421</v>
      </c>
      <c r="I1341" s="11" t="s">
        <v>3380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3382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8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1341</v>
      </c>
      <c r="H1342" s="10" t="s">
        <v>120</v>
      </c>
      <c r="I1342" s="11" t="s">
        <v>3381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8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1342</v>
      </c>
      <c r="G1343" s="9" t="s">
        <v>74</v>
      </c>
      <c r="H1343" s="10" t="s">
        <v>421</v>
      </c>
      <c r="I1343" s="11" t="s">
        <v>3387</v>
      </c>
      <c r="J1343" s="30" t="s">
        <v>3388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v>5.7799999999999997E-2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8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1343</v>
      </c>
      <c r="G1344" s="9" t="s">
        <v>74</v>
      </c>
      <c r="H1344" s="10" t="s">
        <v>150</v>
      </c>
      <c r="I1344" s="11" t="s">
        <v>3391</v>
      </c>
      <c r="J1344" s="12" t="s">
        <v>3393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3392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3389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3390</v>
      </c>
    </row>
    <row r="1345" spans="1:62" hidden="1" x14ac:dyDescent="0.25">
      <c r="A1345" s="6">
        <v>1</v>
      </c>
      <c r="B1345" s="6" t="s">
        <v>1565</v>
      </c>
      <c r="C1345" s="6" t="s">
        <v>3394</v>
      </c>
      <c r="E1345" s="6">
        <v>1344</v>
      </c>
      <c r="G1345" s="9" t="s">
        <v>74</v>
      </c>
      <c r="H1345" s="10" t="s">
        <v>3394</v>
      </c>
      <c r="I1345" s="11" t="s">
        <v>3395</v>
      </c>
      <c r="J1345" s="30" t="s">
        <v>3396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8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1345</v>
      </c>
      <c r="G1346" s="9" t="s">
        <v>60</v>
      </c>
      <c r="H1346" s="10" t="s">
        <v>1565</v>
      </c>
      <c r="I1346" s="11" t="s">
        <v>3398</v>
      </c>
      <c r="J1346" s="30" t="s">
        <v>3399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2275</v>
      </c>
      <c r="AG1346" s="6" t="s">
        <v>3400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8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1346</v>
      </c>
      <c r="G1347" s="9" t="s">
        <v>74</v>
      </c>
      <c r="H1347" s="10" t="s">
        <v>1565</v>
      </c>
      <c r="I1347" s="11" t="s">
        <v>3409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3401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8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1347</v>
      </c>
      <c r="G1348" s="9" t="s">
        <v>74</v>
      </c>
      <c r="H1348" s="10" t="s">
        <v>2193</v>
      </c>
      <c r="I1348" s="11" t="s">
        <v>3410</v>
      </c>
      <c r="J1348" s="30" t="s">
        <v>3411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3412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8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1348</v>
      </c>
      <c r="G1349" s="9" t="s">
        <v>74</v>
      </c>
      <c r="H1349" s="10" t="s">
        <v>1565</v>
      </c>
      <c r="I1349" s="11" t="s">
        <v>3414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8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1349</v>
      </c>
      <c r="G1350" s="9" t="s">
        <v>74</v>
      </c>
      <c r="H1350" s="10" t="s">
        <v>1565</v>
      </c>
      <c r="I1350" s="11" t="s">
        <v>3419</v>
      </c>
      <c r="J1350" s="30" t="s">
        <v>3420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2275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1350</v>
      </c>
      <c r="G1351" s="9" t="s">
        <v>74</v>
      </c>
      <c r="H1351" s="10" t="s">
        <v>1565</v>
      </c>
      <c r="I1351" s="11" t="s">
        <v>3421</v>
      </c>
      <c r="J1351" s="30" t="s">
        <v>3422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2275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8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1351</v>
      </c>
      <c r="G1352" s="9" t="s">
        <v>74</v>
      </c>
      <c r="H1352" s="10" t="s">
        <v>1565</v>
      </c>
      <c r="I1352" s="11" t="s">
        <v>3423</v>
      </c>
      <c r="J1352" s="30" t="s">
        <v>3424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2275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8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1352</v>
      </c>
      <c r="G1353" s="9" t="s">
        <v>74</v>
      </c>
      <c r="H1353" s="10" t="s">
        <v>1565</v>
      </c>
      <c r="I1353" s="11" t="s">
        <v>3425</v>
      </c>
      <c r="J1353" s="30" t="s">
        <v>3426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2275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8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1353</v>
      </c>
      <c r="G1354" s="9" t="s">
        <v>74</v>
      </c>
      <c r="H1354" s="10" t="s">
        <v>1565</v>
      </c>
      <c r="I1354" s="11" t="s">
        <v>3427</v>
      </c>
      <c r="J1354" s="30" t="s">
        <v>3428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2275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8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1354</v>
      </c>
      <c r="G1355" s="9" t="s">
        <v>74</v>
      </c>
      <c r="H1355" s="10" t="s">
        <v>1565</v>
      </c>
      <c r="I1355" s="11" t="s">
        <v>3429</v>
      </c>
      <c r="J1355" s="30" t="s">
        <v>3430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2275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8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1355</v>
      </c>
      <c r="G1356" s="9" t="s">
        <v>74</v>
      </c>
      <c r="H1356" s="10" t="s">
        <v>120</v>
      </c>
      <c r="I1356" s="11" t="s">
        <v>3431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8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1356</v>
      </c>
      <c r="G1357" s="9" t="s">
        <v>74</v>
      </c>
      <c r="H1357" s="10" t="s">
        <v>1565</v>
      </c>
      <c r="I1357" s="11" t="s">
        <v>3436</v>
      </c>
      <c r="J1357" s="30" t="s">
        <v>3437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8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1357</v>
      </c>
      <c r="G1358" s="9" t="s">
        <v>74</v>
      </c>
      <c r="H1358" s="10" t="s">
        <v>1565</v>
      </c>
      <c r="I1358" t="s">
        <v>3438</v>
      </c>
      <c r="J1358" s="30" t="s">
        <v>3439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8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1358</v>
      </c>
      <c r="G1359" s="9" t="s">
        <v>74</v>
      </c>
      <c r="H1359" s="10" t="s">
        <v>2216</v>
      </c>
      <c r="I1359" s="11" t="s">
        <v>3440</v>
      </c>
      <c r="J1359" s="30" t="s">
        <v>3441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3442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8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1359</v>
      </c>
      <c r="G1360" s="9" t="s">
        <v>74</v>
      </c>
      <c r="H1360" s="10" t="s">
        <v>120</v>
      </c>
      <c r="I1360" s="11" t="s">
        <v>3447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8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1360</v>
      </c>
      <c r="G1361" s="9" t="s">
        <v>74</v>
      </c>
      <c r="H1361" s="10" t="s">
        <v>2216</v>
      </c>
      <c r="I1361" s="11" t="s">
        <v>3448</v>
      </c>
      <c r="J1361" s="30" t="s">
        <v>3449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8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1361</v>
      </c>
      <c r="G1362" s="9" t="s">
        <v>74</v>
      </c>
      <c r="H1362" s="10" t="s">
        <v>2216</v>
      </c>
      <c r="I1362" s="11" t="s">
        <v>3450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8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1362</v>
      </c>
      <c r="G1363" s="9" t="s">
        <v>74</v>
      </c>
      <c r="H1363" s="10" t="s">
        <v>2216</v>
      </c>
      <c r="I1363" s="11" t="s">
        <v>3451</v>
      </c>
      <c r="J1363" s="30" t="s">
        <v>3452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8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1363</v>
      </c>
      <c r="G1364" s="9" t="s">
        <v>74</v>
      </c>
      <c r="H1364" s="10" t="s">
        <v>421</v>
      </c>
      <c r="I1364" s="11" t="s">
        <v>3453</v>
      </c>
      <c r="J1364" s="30" t="s">
        <v>3454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v>0.16500000000000001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8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3455</v>
      </c>
      <c r="E1365" s="6">
        <v>1364</v>
      </c>
      <c r="G1365" s="9" t="s">
        <v>74</v>
      </c>
      <c r="H1365" s="10" t="s">
        <v>3590</v>
      </c>
      <c r="I1365" s="11" t="s">
        <v>3456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3457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8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1365</v>
      </c>
      <c r="G1366" s="9" t="s">
        <v>74</v>
      </c>
      <c r="H1366" s="10" t="s">
        <v>1565</v>
      </c>
      <c r="I1366" s="11" t="s">
        <v>3591</v>
      </c>
      <c r="J1366" s="30" t="s">
        <v>3592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8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3455</v>
      </c>
      <c r="E1367" s="6">
        <v>1365</v>
      </c>
      <c r="G1367" s="9" t="s">
        <v>74</v>
      </c>
      <c r="H1367" s="10" t="s">
        <v>3590</v>
      </c>
      <c r="I1367" s="11" t="s">
        <v>3593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3457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8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1366</v>
      </c>
      <c r="G1368" s="9" t="s">
        <v>74</v>
      </c>
      <c r="H1368" s="10" t="s">
        <v>59</v>
      </c>
      <c r="I1368" s="11" t="s">
        <v>3595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3594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8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1367</v>
      </c>
      <c r="G1369" s="9" t="s">
        <v>74</v>
      </c>
      <c r="H1369" s="10" t="s">
        <v>528</v>
      </c>
      <c r="I1369" s="11" t="s">
        <v>3596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3597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8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1368</v>
      </c>
      <c r="G1370" s="9" t="s">
        <v>74</v>
      </c>
      <c r="H1370" s="10" t="s">
        <v>2193</v>
      </c>
      <c r="I1370" s="11" t="s">
        <v>3598</v>
      </c>
      <c r="J1370" s="30" t="s">
        <v>3599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8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1369</v>
      </c>
      <c r="G1371" s="9" t="s">
        <v>74</v>
      </c>
      <c r="H1371" s="10" t="s">
        <v>150</v>
      </c>
      <c r="I1371" s="11" t="s">
        <v>3600</v>
      </c>
      <c r="J1371" t="s">
        <v>3601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3602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8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1370</v>
      </c>
      <c r="G1372" s="9" t="s">
        <v>74</v>
      </c>
      <c r="H1372" s="10" t="s">
        <v>1565</v>
      </c>
      <c r="I1372" s="11" t="s">
        <v>3605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8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1371</v>
      </c>
      <c r="G1373" s="9" t="s">
        <v>74</v>
      </c>
      <c r="H1373" s="10" t="s">
        <v>1565</v>
      </c>
      <c r="I1373" s="11" t="s">
        <v>3606</v>
      </c>
      <c r="J1373" s="30" t="s">
        <v>3607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8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1372</v>
      </c>
      <c r="G1374" s="9" t="s">
        <v>74</v>
      </c>
      <c r="H1374" s="10" t="s">
        <v>120</v>
      </c>
      <c r="I1374" s="11" t="s">
        <v>3608</v>
      </c>
      <c r="J1374" s="12" t="s">
        <v>3609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1</v>
      </c>
      <c r="BA1374" s="6">
        <v>0</v>
      </c>
      <c r="BB1374" s="6">
        <v>0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8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1373</v>
      </c>
      <c r="G1375" s="9" t="s">
        <v>74</v>
      </c>
      <c r="H1375" s="10" t="s">
        <v>120</v>
      </c>
      <c r="I1375" s="11" t="s">
        <v>3610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1</v>
      </c>
      <c r="BA1375" s="6">
        <v>0</v>
      </c>
      <c r="BB1375" s="6">
        <v>0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8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1374</v>
      </c>
      <c r="G1376" s="9" t="s">
        <v>74</v>
      </c>
      <c r="H1376" s="10" t="s">
        <v>120</v>
      </c>
      <c r="I1376" s="11" t="s">
        <v>3611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1</v>
      </c>
      <c r="BA1376" s="6">
        <v>0</v>
      </c>
      <c r="BB1376" s="6">
        <v>0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8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1375</v>
      </c>
      <c r="G1377" s="9" t="s">
        <v>74</v>
      </c>
      <c r="H1377" s="10" t="s">
        <v>120</v>
      </c>
      <c r="I1377" s="11" t="s">
        <v>3612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8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1376</v>
      </c>
      <c r="G1378" s="9" t="s">
        <v>74</v>
      </c>
      <c r="H1378" s="10" t="s">
        <v>120</v>
      </c>
      <c r="I1378" s="11" t="s">
        <v>3613</v>
      </c>
      <c r="J1378" s="12" t="s">
        <v>3614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8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1377</v>
      </c>
      <c r="G1379" s="9" t="s">
        <v>74</v>
      </c>
      <c r="H1379" s="10" t="s">
        <v>120</v>
      </c>
      <c r="I1379" s="11" t="s">
        <v>3615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8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1378</v>
      </c>
      <c r="G1380" s="9" t="s">
        <v>74</v>
      </c>
      <c r="H1380" s="10" t="s">
        <v>120</v>
      </c>
      <c r="I1380" s="11" t="s">
        <v>3616</v>
      </c>
      <c r="J1380" s="12" t="s">
        <v>3617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8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1379</v>
      </c>
      <c r="G1381" s="9" t="s">
        <v>74</v>
      </c>
      <c r="H1381" s="10" t="s">
        <v>120</v>
      </c>
      <c r="I1381" s="11" t="s">
        <v>3618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8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1380</v>
      </c>
      <c r="G1382" s="9" t="s">
        <v>74</v>
      </c>
      <c r="H1382" s="10" t="s">
        <v>801</v>
      </c>
      <c r="I1382" s="11" t="s">
        <v>3619</v>
      </c>
      <c r="J1382" s="30" t="s">
        <v>3621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 t="shared" ref="AA1382:AA1383" si="24">IF(Z1382 &lt; 1, "", (M1382/2)/TAN(RADIANS(Z1382/2)))</f>
        <v>6.4720869120796108E-3</v>
      </c>
      <c r="AE1382" s="6" t="s">
        <v>471</v>
      </c>
      <c r="AF1382" s="6" t="s">
        <v>62</v>
      </c>
      <c r="AG1382" s="6" t="s">
        <v>2388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8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1381</v>
      </c>
      <c r="G1383" s="9" t="s">
        <v>74</v>
      </c>
      <c r="H1383" s="10" t="s">
        <v>150</v>
      </c>
      <c r="I1383" s="11" t="s">
        <v>3627</v>
      </c>
      <c r="J1383" s="30" t="s">
        <v>3628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 t="shared" si="24"/>
        <v>3.7304612652399888E-3</v>
      </c>
      <c r="AE1383" s="6" t="s">
        <v>44</v>
      </c>
      <c r="AF1383" s="6" t="s">
        <v>62</v>
      </c>
      <c r="AG1383" s="6" t="s">
        <v>3392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3622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8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1382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8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1383</v>
      </c>
      <c r="G1385" s="9" t="s">
        <v>74</v>
      </c>
      <c r="H1385" s="10" t="s">
        <v>2211</v>
      </c>
      <c r="I1385" s="11" t="s">
        <v>3631</v>
      </c>
      <c r="J1385" s="12" t="s">
        <v>3632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8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3636</v>
      </c>
      <c r="J1386" s="30" t="s">
        <v>3637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8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1385</v>
      </c>
      <c r="G1387" s="9" t="s">
        <v>74</v>
      </c>
      <c r="H1387" s="10" t="s">
        <v>1565</v>
      </c>
      <c r="I1387" s="11" t="s">
        <v>3638</v>
      </c>
      <c r="J1387" s="30" t="s">
        <v>3639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8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1386</v>
      </c>
      <c r="G1388" s="9" t="s">
        <v>74</v>
      </c>
      <c r="H1388" s="10" t="s">
        <v>120</v>
      </c>
      <c r="I1388" s="11" t="s">
        <v>3642</v>
      </c>
      <c r="J1388" s="30" t="s">
        <v>3641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8">
        <f>IF(Table3[[#This Row],[Type]]="EM",IF((Table3[[#This Row],[Diameter]]/2)-Table3[[#This Row],[CornerRadius]]-0.012&gt;0,(Table3[[#This Row],[Diameter]]/2)-Table3[[#This Row],[CornerRadius]]-0.012,0),)</f>
        <v>0</v>
      </c>
    </row>
    <row r="1048451" spans="5:5" x14ac:dyDescent="0.25">
      <c r="E1048451" s="6">
        <f>COUNT(E26:E1048450)</f>
        <v>1363</v>
      </c>
    </row>
  </sheetData>
  <conditionalFormatting sqref="BL125:BL128 BL1:BL8 BL10:BL21 BL1345:BL1356 BL1358:BL1360 BL1365:BL1048576">
    <cfRule type="containsText" dxfId="23" priority="15" operator="containsText" text="Error">
      <formula>NOT(ISERROR(SEARCH("Error",BL1)))</formula>
    </cfRule>
  </conditionalFormatting>
  <conditionalFormatting sqref="BL23:BL123">
    <cfRule type="containsText" dxfId="22" priority="16" operator="containsText" text="Error">
      <formula>NOT(ISERROR(SEARCH("Error",BL23)))</formula>
    </cfRule>
  </conditionalFormatting>
  <conditionalFormatting sqref="BL135:BL1336 BL1338:BL1343">
    <cfRule type="containsText" dxfId="21" priority="18" operator="containsText" text="Error">
      <formula>NOT(ISERROR(SEARCH("Error",BL135)))</formula>
    </cfRule>
  </conditionalFormatting>
  <conditionalFormatting sqref="I23:I1343 I1345:I1356 I1359:I1360 I1365:I1048576">
    <cfRule type="duplicateValues" dxfId="20" priority="19"/>
  </conditionalFormatting>
  <conditionalFormatting sqref="I13:I21 I1 I10:I11 I4:I8">
    <cfRule type="duplicateValues" dxfId="19" priority="20"/>
    <cfRule type="duplicateValues" dxfId="18" priority="20"/>
  </conditionalFormatting>
  <conditionalFormatting sqref="BL22">
    <cfRule type="containsText" dxfId="17" priority="21" operator="containsText" text="Error">
      <formula>NOT(ISERROR(SEARCH("Error",BL22)))</formula>
    </cfRule>
  </conditionalFormatting>
  <conditionalFormatting sqref="I22">
    <cfRule type="duplicateValues" dxfId="16" priority="22"/>
    <cfRule type="duplicateValues" dxfId="15" priority="22"/>
  </conditionalFormatting>
  <conditionalFormatting sqref="I1304:I1343 I1345:I1356 I1359:I1360 I1365:I1048576">
    <cfRule type="duplicateValues" dxfId="14" priority="23"/>
  </conditionalFormatting>
  <conditionalFormatting sqref="I23:I1302">
    <cfRule type="duplicateValues" dxfId="13" priority="24"/>
  </conditionalFormatting>
  <conditionalFormatting sqref="BL9">
    <cfRule type="containsText" dxfId="12" priority="11" operator="containsText" text="Error">
      <formula>NOT(ISERROR(SEARCH("Error",BL9)))</formula>
    </cfRule>
  </conditionalFormatting>
  <conditionalFormatting sqref="BL1337">
    <cfRule type="containsText" dxfId="11" priority="10" operator="containsText" text="Error">
      <formula>NOT(ISERROR(SEARCH("Error",BL1337)))</formula>
    </cfRule>
  </conditionalFormatting>
  <conditionalFormatting sqref="BL1344">
    <cfRule type="containsText" dxfId="10" priority="7" operator="containsText" text="Error">
      <formula>NOT(ISERROR(SEARCH("Error",BL1344)))</formula>
    </cfRule>
  </conditionalFormatting>
  <conditionalFormatting sqref="I1344">
    <cfRule type="duplicateValues" dxfId="9" priority="8"/>
  </conditionalFormatting>
  <conditionalFormatting sqref="I1344">
    <cfRule type="duplicateValues" dxfId="8" priority="9"/>
  </conditionalFormatting>
  <conditionalFormatting sqref="BL1357">
    <cfRule type="containsText" dxfId="7" priority="4" operator="containsText" text="Error">
      <formula>NOT(ISERROR(SEARCH("Error",BL1357)))</formula>
    </cfRule>
  </conditionalFormatting>
  <conditionalFormatting sqref="I1357">
    <cfRule type="duplicateValues" dxfId="6" priority="5"/>
  </conditionalFormatting>
  <conditionalFormatting sqref="I1357">
    <cfRule type="duplicateValues" dxfId="5" priority="6"/>
  </conditionalFormatting>
  <conditionalFormatting sqref="BL1361:BL1364">
    <cfRule type="containsText" dxfId="4" priority="1" operator="containsText" text="Error">
      <formula>NOT(ISERROR(SEARCH("Error",BL1361)))</formula>
    </cfRule>
  </conditionalFormatting>
  <conditionalFormatting sqref="I1361:I1364">
    <cfRule type="duplicateValues" dxfId="3" priority="2"/>
  </conditionalFormatting>
  <conditionalFormatting sqref="I1361:I1364">
    <cfRule type="duplicateValues" dxfId="2" priority="3"/>
  </conditionalFormatting>
  <dataValidations count="1">
    <dataValidation type="textLength" operator="lessThanOrEqual" allowBlank="1" showInputMessage="1" showErrorMessage="1" sqref="L1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C7" sqref="A1:XFD1048576 C7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K29"/>
  <sheetViews>
    <sheetView zoomScaleNormal="100" workbookViewId="0">
      <selection activeCell="A15" sqref="A15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9" width="9.140625" customWidth="1"/>
    <col min="60" max="60" width="18" bestFit="1" customWidth="1"/>
    <col min="61" max="61" width="12.28515625" bestFit="1" customWidth="1"/>
  </cols>
  <sheetData>
    <row r="1" spans="1:63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t="s">
        <v>3051</v>
      </c>
      <c r="I1" t="s">
        <v>3052</v>
      </c>
      <c r="J1" t="s">
        <v>3053</v>
      </c>
      <c r="K1" s="42" t="s">
        <v>12</v>
      </c>
      <c r="L1" t="s">
        <v>3054</v>
      </c>
      <c r="M1" s="42" t="s">
        <v>3055</v>
      </c>
      <c r="N1" t="s">
        <v>3056</v>
      </c>
      <c r="O1" s="42" t="s">
        <v>3057</v>
      </c>
      <c r="P1" s="41" t="s">
        <v>14</v>
      </c>
      <c r="Q1" s="43" t="s">
        <v>10</v>
      </c>
      <c r="R1" s="42" t="s">
        <v>3058</v>
      </c>
      <c r="S1" s="42" t="s">
        <v>13</v>
      </c>
      <c r="T1" t="s">
        <v>3059</v>
      </c>
      <c r="U1" s="42" t="s">
        <v>2497</v>
      </c>
      <c r="V1" s="42" t="s">
        <v>3060</v>
      </c>
      <c r="W1" s="43" t="s">
        <v>15</v>
      </c>
      <c r="X1" s="43" t="s">
        <v>17</v>
      </c>
      <c r="Y1" s="42" t="s">
        <v>29</v>
      </c>
      <c r="Z1" t="s">
        <v>3061</v>
      </c>
      <c r="AA1" s="42" t="s">
        <v>3062</v>
      </c>
      <c r="AB1" s="43" t="s">
        <v>3063</v>
      </c>
      <c r="AC1" s="43" t="s">
        <v>3064</v>
      </c>
      <c r="AD1" s="43" t="s">
        <v>3065</v>
      </c>
      <c r="AE1" t="s">
        <v>3066</v>
      </c>
      <c r="AF1" t="s">
        <v>3067</v>
      </c>
      <c r="AG1" s="43" t="s">
        <v>3068</v>
      </c>
      <c r="AH1" s="43" t="s">
        <v>3069</v>
      </c>
      <c r="AI1" t="s">
        <v>3070</v>
      </c>
      <c r="AJ1" s="43" t="s">
        <v>3071</v>
      </c>
      <c r="AK1" t="s">
        <v>3072</v>
      </c>
      <c r="AL1" t="s">
        <v>3073</v>
      </c>
      <c r="AM1" t="s">
        <v>3074</v>
      </c>
      <c r="AN1" t="s">
        <v>3075</v>
      </c>
      <c r="AO1" s="43" t="s">
        <v>3076</v>
      </c>
      <c r="AP1" t="s">
        <v>3077</v>
      </c>
      <c r="AQ1" s="43" t="s">
        <v>3078</v>
      </c>
      <c r="AR1" t="s">
        <v>3079</v>
      </c>
      <c r="AS1" s="43" t="s">
        <v>3080</v>
      </c>
      <c r="AT1" s="43" t="s">
        <v>3081</v>
      </c>
      <c r="AU1" s="42" t="s">
        <v>3082</v>
      </c>
      <c r="AV1" s="42" t="s">
        <v>3083</v>
      </c>
      <c r="AW1" t="s">
        <v>28</v>
      </c>
      <c r="AX1" s="42" t="s">
        <v>27</v>
      </c>
      <c r="AY1" s="43" t="s">
        <v>3084</v>
      </c>
      <c r="AZ1" s="43" t="s">
        <v>3085</v>
      </c>
      <c r="BA1" s="43" t="s">
        <v>3086</v>
      </c>
      <c r="BB1" t="s">
        <v>3087</v>
      </c>
      <c r="BC1" t="s">
        <v>3088</v>
      </c>
      <c r="BD1" s="43" t="s">
        <v>3089</v>
      </c>
      <c r="BE1" s="43" t="s">
        <v>3090</v>
      </c>
      <c r="BF1" t="s">
        <v>3091</v>
      </c>
      <c r="BG1" t="s">
        <v>3092</v>
      </c>
      <c r="BH1" t="s">
        <v>3093</v>
      </c>
      <c r="BI1" t="s">
        <v>3094</v>
      </c>
      <c r="BJ1" t="s">
        <v>3095</v>
      </c>
      <c r="BK1" t="s">
        <v>3096</v>
      </c>
    </row>
    <row r="2" spans="1:63" ht="15.75" customHeight="1" x14ac:dyDescent="0.25">
      <c r="A2" t="s">
        <v>59</v>
      </c>
      <c r="B2" t="s">
        <v>3097</v>
      </c>
      <c r="C2">
        <v>0</v>
      </c>
      <c r="D2">
        <v>1</v>
      </c>
      <c r="E2">
        <v>1</v>
      </c>
      <c r="F2">
        <v>0</v>
      </c>
      <c r="G2" t="s">
        <v>3098</v>
      </c>
      <c r="H2" t="s">
        <v>3099</v>
      </c>
      <c r="I2" t="s">
        <v>3099</v>
      </c>
      <c r="J2" t="s">
        <v>3100</v>
      </c>
      <c r="K2" t="s">
        <v>3101</v>
      </c>
      <c r="L2">
        <v>0</v>
      </c>
      <c r="M2" t="s">
        <v>3102</v>
      </c>
      <c r="N2">
        <v>0</v>
      </c>
      <c r="O2" t="s">
        <v>3103</v>
      </c>
      <c r="P2" t="s">
        <v>3104</v>
      </c>
      <c r="Q2" t="s">
        <v>3105</v>
      </c>
      <c r="R2">
        <v>0</v>
      </c>
      <c r="S2" t="s">
        <v>3106</v>
      </c>
      <c r="T2" t="s">
        <v>3100</v>
      </c>
      <c r="U2" t="s">
        <v>3107</v>
      </c>
      <c r="V2" t="s">
        <v>3108</v>
      </c>
      <c r="W2" t="s">
        <v>3109</v>
      </c>
      <c r="X2" t="s">
        <v>3110</v>
      </c>
      <c r="Y2">
        <v>0</v>
      </c>
      <c r="Z2">
        <v>0</v>
      </c>
      <c r="AA2" t="s">
        <v>3111</v>
      </c>
      <c r="AB2">
        <v>1</v>
      </c>
      <c r="AC2" t="s">
        <v>3112</v>
      </c>
      <c r="AD2">
        <v>45</v>
      </c>
      <c r="AE2" t="s">
        <v>3100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3113</v>
      </c>
      <c r="AQ2">
        <v>12000</v>
      </c>
      <c r="AR2">
        <v>0</v>
      </c>
      <c r="AS2" s="44" t="s">
        <v>3114</v>
      </c>
      <c r="AT2" t="s">
        <v>3115</v>
      </c>
      <c r="AU2" t="s">
        <v>3116</v>
      </c>
      <c r="AV2" t="s">
        <v>3117</v>
      </c>
      <c r="AW2">
        <v>0</v>
      </c>
      <c r="AX2">
        <v>0</v>
      </c>
      <c r="AY2" s="5" t="s">
        <v>3118</v>
      </c>
      <c r="AZ2" s="5" t="s">
        <v>3119</v>
      </c>
      <c r="BA2" s="5" t="s">
        <v>3120</v>
      </c>
      <c r="BD2">
        <v>0</v>
      </c>
      <c r="BE2">
        <v>0</v>
      </c>
      <c r="BF2">
        <v>0</v>
      </c>
      <c r="BG2" t="s">
        <v>3121</v>
      </c>
      <c r="BI2">
        <v>2</v>
      </c>
      <c r="BJ2">
        <v>0</v>
      </c>
      <c r="BK2">
        <v>0.05</v>
      </c>
    </row>
    <row r="3" spans="1:63" ht="15.75" customHeight="1" x14ac:dyDescent="0.25">
      <c r="A3" t="s">
        <v>1565</v>
      </c>
      <c r="B3" t="s">
        <v>3097</v>
      </c>
      <c r="C3">
        <v>0</v>
      </c>
      <c r="D3">
        <v>1</v>
      </c>
      <c r="E3">
        <v>1</v>
      </c>
      <c r="F3">
        <v>0</v>
      </c>
      <c r="G3" t="s">
        <v>3098</v>
      </c>
      <c r="H3" t="s">
        <v>3122</v>
      </c>
      <c r="I3" t="s">
        <v>3122</v>
      </c>
      <c r="J3" t="s">
        <v>3100</v>
      </c>
      <c r="K3" t="s">
        <v>3101</v>
      </c>
      <c r="L3">
        <v>0</v>
      </c>
      <c r="M3">
        <v>0</v>
      </c>
      <c r="N3">
        <v>0</v>
      </c>
      <c r="O3" t="s">
        <v>3103</v>
      </c>
      <c r="P3" t="s">
        <v>3104</v>
      </c>
      <c r="Q3" t="s">
        <v>3105</v>
      </c>
      <c r="R3">
        <v>0</v>
      </c>
      <c r="S3" t="s">
        <v>3106</v>
      </c>
      <c r="T3" t="s">
        <v>3100</v>
      </c>
      <c r="U3" t="s">
        <v>3107</v>
      </c>
      <c r="V3" t="s">
        <v>3108</v>
      </c>
      <c r="W3" t="s">
        <v>3109</v>
      </c>
      <c r="X3" t="s">
        <v>3110</v>
      </c>
      <c r="Y3">
        <v>0</v>
      </c>
      <c r="Z3">
        <v>0</v>
      </c>
      <c r="AA3" t="s">
        <v>3111</v>
      </c>
      <c r="AB3">
        <v>1</v>
      </c>
      <c r="AC3" t="s">
        <v>3112</v>
      </c>
      <c r="AD3">
        <v>45</v>
      </c>
      <c r="AE3" t="s">
        <v>3100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3113</v>
      </c>
      <c r="AQ3">
        <v>12000</v>
      </c>
      <c r="AR3">
        <v>0</v>
      </c>
      <c r="AS3" s="44" t="s">
        <v>3114</v>
      </c>
      <c r="AT3" t="s">
        <v>3115</v>
      </c>
      <c r="AU3" t="s">
        <v>3116</v>
      </c>
      <c r="AV3" t="s">
        <v>3117</v>
      </c>
      <c r="AW3">
        <v>0</v>
      </c>
      <c r="AX3">
        <v>0</v>
      </c>
      <c r="AY3" s="5" t="s">
        <v>3118</v>
      </c>
      <c r="AZ3" s="5" t="s">
        <v>3119</v>
      </c>
      <c r="BA3" s="5" t="s">
        <v>3120</v>
      </c>
      <c r="BD3">
        <v>0</v>
      </c>
      <c r="BE3">
        <v>0</v>
      </c>
      <c r="BF3">
        <v>0</v>
      </c>
      <c r="BG3" t="s">
        <v>3121</v>
      </c>
      <c r="BI3">
        <v>2</v>
      </c>
      <c r="BJ3">
        <v>0</v>
      </c>
      <c r="BK3">
        <v>0.05</v>
      </c>
    </row>
    <row r="4" spans="1:63" ht="15.75" customHeight="1" x14ac:dyDescent="0.25">
      <c r="A4" t="s">
        <v>120</v>
      </c>
      <c r="B4" t="s">
        <v>3097</v>
      </c>
      <c r="C4">
        <v>0</v>
      </c>
      <c r="D4">
        <v>1</v>
      </c>
      <c r="E4">
        <v>1</v>
      </c>
      <c r="F4">
        <v>0</v>
      </c>
      <c r="G4" t="s">
        <v>3098</v>
      </c>
      <c r="H4" t="s">
        <v>3123</v>
      </c>
      <c r="I4" t="s">
        <v>3124</v>
      </c>
      <c r="J4" t="s">
        <v>3100</v>
      </c>
      <c r="K4" t="s">
        <v>3101</v>
      </c>
      <c r="L4">
        <v>0</v>
      </c>
      <c r="M4" t="s">
        <v>3125</v>
      </c>
      <c r="N4">
        <v>0</v>
      </c>
      <c r="O4" t="s">
        <v>3103</v>
      </c>
      <c r="P4" t="s">
        <v>3104</v>
      </c>
      <c r="Q4" t="s">
        <v>3105</v>
      </c>
      <c r="R4">
        <v>0</v>
      </c>
      <c r="S4" t="s">
        <v>3106</v>
      </c>
      <c r="T4" t="s">
        <v>3100</v>
      </c>
      <c r="U4" t="s">
        <v>3107</v>
      </c>
      <c r="V4" t="s">
        <v>3108</v>
      </c>
      <c r="W4" t="s">
        <v>3109</v>
      </c>
      <c r="X4" t="s">
        <v>3110</v>
      </c>
      <c r="Y4">
        <v>0</v>
      </c>
      <c r="Z4">
        <v>0</v>
      </c>
      <c r="AA4" t="s">
        <v>3111</v>
      </c>
      <c r="AB4">
        <v>1</v>
      </c>
      <c r="AC4" t="s">
        <v>3112</v>
      </c>
      <c r="AD4">
        <v>45</v>
      </c>
      <c r="AE4" t="s">
        <v>3100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3113</v>
      </c>
      <c r="AQ4">
        <v>12000</v>
      </c>
      <c r="AR4">
        <v>0</v>
      </c>
      <c r="AS4" s="44" t="s">
        <v>3114</v>
      </c>
      <c r="AT4" t="s">
        <v>3115</v>
      </c>
      <c r="AU4" t="s">
        <v>3116</v>
      </c>
      <c r="AV4" t="s">
        <v>3117</v>
      </c>
      <c r="AW4">
        <v>0</v>
      </c>
      <c r="AX4">
        <v>0</v>
      </c>
      <c r="AY4" s="5" t="s">
        <v>3118</v>
      </c>
      <c r="AZ4" s="5" t="s">
        <v>3119</v>
      </c>
      <c r="BA4" s="5" t="s">
        <v>3120</v>
      </c>
      <c r="BD4">
        <v>0</v>
      </c>
      <c r="BE4">
        <v>0</v>
      </c>
      <c r="BF4">
        <v>0</v>
      </c>
      <c r="BG4" t="s">
        <v>3121</v>
      </c>
      <c r="BI4">
        <v>2</v>
      </c>
      <c r="BJ4">
        <v>0</v>
      </c>
      <c r="BK4">
        <v>0.05</v>
      </c>
    </row>
    <row r="5" spans="1:63" ht="15.75" customHeight="1" x14ac:dyDescent="0.25">
      <c r="A5" t="s">
        <v>421</v>
      </c>
      <c r="B5" t="s">
        <v>3097</v>
      </c>
      <c r="C5">
        <v>0</v>
      </c>
      <c r="D5">
        <v>1</v>
      </c>
      <c r="E5">
        <v>1</v>
      </c>
      <c r="F5">
        <v>0</v>
      </c>
      <c r="G5" t="s">
        <v>3098</v>
      </c>
      <c r="H5" t="s">
        <v>3126</v>
      </c>
      <c r="I5" t="s">
        <v>3127</v>
      </c>
      <c r="J5" t="s">
        <v>3100</v>
      </c>
      <c r="K5" t="s">
        <v>3101</v>
      </c>
      <c r="L5" t="s">
        <v>3128</v>
      </c>
      <c r="M5">
        <v>0</v>
      </c>
      <c r="N5">
        <v>0</v>
      </c>
      <c r="O5" t="s">
        <v>3103</v>
      </c>
      <c r="P5" t="s">
        <v>3104</v>
      </c>
      <c r="Q5" t="s">
        <v>3105</v>
      </c>
      <c r="R5">
        <v>0</v>
      </c>
      <c r="S5" t="s">
        <v>3106</v>
      </c>
      <c r="T5" t="s">
        <v>3100</v>
      </c>
      <c r="U5" t="s">
        <v>3107</v>
      </c>
      <c r="V5" t="s">
        <v>3108</v>
      </c>
      <c r="W5" t="s">
        <v>3109</v>
      </c>
      <c r="X5" t="s">
        <v>3110</v>
      </c>
      <c r="Y5">
        <v>0</v>
      </c>
      <c r="Z5">
        <v>0</v>
      </c>
      <c r="AA5" t="s">
        <v>3111</v>
      </c>
      <c r="AB5">
        <v>1</v>
      </c>
      <c r="AC5" t="s">
        <v>3112</v>
      </c>
      <c r="AD5">
        <v>45</v>
      </c>
      <c r="AE5" t="s">
        <v>3100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3113</v>
      </c>
      <c r="AQ5">
        <v>12000</v>
      </c>
      <c r="AR5">
        <v>0</v>
      </c>
      <c r="AS5" s="44" t="s">
        <v>3114</v>
      </c>
      <c r="AT5" t="s">
        <v>3115</v>
      </c>
      <c r="AU5" t="s">
        <v>3116</v>
      </c>
      <c r="AV5" t="s">
        <v>3117</v>
      </c>
      <c r="AW5">
        <v>0</v>
      </c>
      <c r="AX5">
        <v>0</v>
      </c>
      <c r="AY5" s="5" t="s">
        <v>3118</v>
      </c>
      <c r="AZ5" s="5" t="s">
        <v>3119</v>
      </c>
      <c r="BA5" s="5" t="s">
        <v>3120</v>
      </c>
      <c r="BD5">
        <v>0</v>
      </c>
      <c r="BE5">
        <v>0</v>
      </c>
      <c r="BF5">
        <v>0</v>
      </c>
      <c r="BG5" t="s">
        <v>3121</v>
      </c>
      <c r="BI5">
        <v>2</v>
      </c>
      <c r="BJ5">
        <v>0</v>
      </c>
      <c r="BK5">
        <v>0.05</v>
      </c>
    </row>
    <row r="6" spans="1:63" ht="15.75" customHeight="1" x14ac:dyDescent="0.25">
      <c r="A6" s="41" t="s">
        <v>2408</v>
      </c>
      <c r="B6" t="s">
        <v>3097</v>
      </c>
      <c r="C6">
        <v>0</v>
      </c>
      <c r="D6">
        <v>1</v>
      </c>
      <c r="E6">
        <v>1</v>
      </c>
      <c r="F6">
        <v>0</v>
      </c>
      <c r="G6" t="s">
        <v>3098</v>
      </c>
      <c r="H6" t="s">
        <v>3129</v>
      </c>
      <c r="I6" t="s">
        <v>3129</v>
      </c>
      <c r="J6" t="s">
        <v>3100</v>
      </c>
      <c r="K6" t="s">
        <v>3101</v>
      </c>
      <c r="L6">
        <v>0</v>
      </c>
      <c r="M6">
        <v>0</v>
      </c>
      <c r="N6">
        <v>0</v>
      </c>
      <c r="O6" t="s">
        <v>3103</v>
      </c>
      <c r="P6" t="s">
        <v>3104</v>
      </c>
      <c r="Q6" t="s">
        <v>3105</v>
      </c>
      <c r="R6" t="s">
        <v>3128</v>
      </c>
      <c r="S6" t="s">
        <v>3106</v>
      </c>
      <c r="T6" t="s">
        <v>3100</v>
      </c>
      <c r="U6" t="s">
        <v>3107</v>
      </c>
      <c r="V6" t="s">
        <v>3108</v>
      </c>
      <c r="W6" t="s">
        <v>3109</v>
      </c>
      <c r="X6" t="s">
        <v>3110</v>
      </c>
      <c r="Y6" t="s">
        <v>3130</v>
      </c>
      <c r="Z6">
        <v>0</v>
      </c>
      <c r="AA6" t="s">
        <v>3111</v>
      </c>
      <c r="AB6">
        <v>1</v>
      </c>
      <c r="AC6" t="s">
        <v>3112</v>
      </c>
      <c r="AD6">
        <v>45</v>
      </c>
      <c r="AE6" t="s">
        <v>3100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3113</v>
      </c>
      <c r="AQ6">
        <v>12000</v>
      </c>
      <c r="AR6">
        <v>0</v>
      </c>
      <c r="AS6" s="44" t="s">
        <v>3114</v>
      </c>
      <c r="AT6" t="s">
        <v>3115</v>
      </c>
      <c r="AU6" t="s">
        <v>3116</v>
      </c>
      <c r="AV6" t="s">
        <v>3117</v>
      </c>
      <c r="AW6">
        <v>0</v>
      </c>
      <c r="AX6" t="s">
        <v>3131</v>
      </c>
      <c r="AY6" s="5" t="s">
        <v>3118</v>
      </c>
      <c r="AZ6" s="5" t="s">
        <v>3119</v>
      </c>
      <c r="BA6" s="5" t="s">
        <v>3120</v>
      </c>
      <c r="BD6">
        <v>0</v>
      </c>
      <c r="BE6">
        <v>0</v>
      </c>
      <c r="BF6">
        <v>0</v>
      </c>
      <c r="BG6" t="s">
        <v>3121</v>
      </c>
      <c r="BI6">
        <v>2</v>
      </c>
      <c r="BJ6">
        <v>0</v>
      </c>
      <c r="BK6">
        <v>0.05</v>
      </c>
    </row>
    <row r="7" spans="1:63" ht="15.75" customHeight="1" x14ac:dyDescent="0.25">
      <c r="A7" s="41" t="s">
        <v>2278</v>
      </c>
      <c r="B7" t="s">
        <v>3097</v>
      </c>
      <c r="C7">
        <v>0</v>
      </c>
      <c r="D7">
        <v>1</v>
      </c>
      <c r="E7">
        <v>1</v>
      </c>
      <c r="F7">
        <v>0</v>
      </c>
      <c r="G7" t="s">
        <v>3098</v>
      </c>
      <c r="H7" t="s">
        <v>3129</v>
      </c>
      <c r="I7" t="s">
        <v>3129</v>
      </c>
      <c r="J7" t="s">
        <v>3100</v>
      </c>
      <c r="K7" t="s">
        <v>3101</v>
      </c>
      <c r="L7">
        <v>0</v>
      </c>
      <c r="M7" t="s">
        <v>3125</v>
      </c>
      <c r="N7">
        <v>0</v>
      </c>
      <c r="O7" t="s">
        <v>3103</v>
      </c>
      <c r="P7" t="s">
        <v>3104</v>
      </c>
      <c r="Q7" t="s">
        <v>3105</v>
      </c>
      <c r="R7">
        <v>90</v>
      </c>
      <c r="S7" t="s">
        <v>3106</v>
      </c>
      <c r="T7" t="s">
        <v>3100</v>
      </c>
      <c r="U7" t="s">
        <v>3107</v>
      </c>
      <c r="V7" t="s">
        <v>3108</v>
      </c>
      <c r="W7" t="s">
        <v>3109</v>
      </c>
      <c r="X7" t="s">
        <v>3110</v>
      </c>
      <c r="Y7" t="s">
        <v>3130</v>
      </c>
      <c r="Z7">
        <v>0</v>
      </c>
      <c r="AA7" t="s">
        <v>3111</v>
      </c>
      <c r="AB7">
        <v>1</v>
      </c>
      <c r="AC7" t="s">
        <v>3112</v>
      </c>
      <c r="AD7">
        <v>45</v>
      </c>
      <c r="AE7" t="s">
        <v>3100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3113</v>
      </c>
      <c r="AQ7">
        <v>12000</v>
      </c>
      <c r="AR7">
        <v>0</v>
      </c>
      <c r="AS7" s="44" t="s">
        <v>3114</v>
      </c>
      <c r="AT7" t="s">
        <v>3115</v>
      </c>
      <c r="AU7" t="s">
        <v>3116</v>
      </c>
      <c r="AV7" t="s">
        <v>3117</v>
      </c>
      <c r="AW7">
        <v>0</v>
      </c>
      <c r="AX7" t="s">
        <v>3131</v>
      </c>
      <c r="AY7" s="5" t="s">
        <v>3118</v>
      </c>
      <c r="AZ7" s="5" t="s">
        <v>3119</v>
      </c>
      <c r="BA7" s="5" t="s">
        <v>3120</v>
      </c>
      <c r="BD7">
        <v>0</v>
      </c>
      <c r="BE7">
        <v>0</v>
      </c>
      <c r="BF7">
        <v>0</v>
      </c>
      <c r="BG7" t="s">
        <v>3121</v>
      </c>
      <c r="BI7">
        <v>2</v>
      </c>
      <c r="BJ7">
        <v>0</v>
      </c>
      <c r="BK7">
        <v>0.05</v>
      </c>
    </row>
    <row r="8" spans="1:63" x14ac:dyDescent="0.25">
      <c r="A8" t="s">
        <v>2216</v>
      </c>
      <c r="B8" t="s">
        <v>3097</v>
      </c>
      <c r="C8">
        <v>0</v>
      </c>
      <c r="D8">
        <v>1</v>
      </c>
      <c r="E8">
        <v>1</v>
      </c>
      <c r="F8">
        <v>0</v>
      </c>
      <c r="G8" t="s">
        <v>3098</v>
      </c>
      <c r="H8" t="s">
        <v>3132</v>
      </c>
      <c r="I8" t="s">
        <v>3132</v>
      </c>
      <c r="J8" t="s">
        <v>3100</v>
      </c>
      <c r="K8" t="s">
        <v>3101</v>
      </c>
      <c r="L8" t="s">
        <v>3128</v>
      </c>
      <c r="M8">
        <v>0</v>
      </c>
      <c r="N8">
        <v>0</v>
      </c>
      <c r="O8" t="s">
        <v>3103</v>
      </c>
      <c r="P8" t="s">
        <v>3104</v>
      </c>
      <c r="Q8" t="s">
        <v>3105</v>
      </c>
      <c r="R8" t="s">
        <v>3128</v>
      </c>
      <c r="S8" t="s">
        <v>3106</v>
      </c>
      <c r="T8" t="s">
        <v>3100</v>
      </c>
      <c r="U8" t="s">
        <v>3107</v>
      </c>
      <c r="V8" t="s">
        <v>3108</v>
      </c>
      <c r="W8" t="s">
        <v>3109</v>
      </c>
      <c r="X8" t="s">
        <v>3110</v>
      </c>
      <c r="Y8">
        <v>0</v>
      </c>
      <c r="Z8">
        <v>0</v>
      </c>
      <c r="AA8" t="s">
        <v>3111</v>
      </c>
      <c r="AB8">
        <v>1</v>
      </c>
      <c r="AC8" t="s">
        <v>3112</v>
      </c>
      <c r="AD8">
        <v>45</v>
      </c>
      <c r="AE8" t="s">
        <v>3100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3113</v>
      </c>
      <c r="AQ8">
        <v>12000</v>
      </c>
      <c r="AR8">
        <v>0</v>
      </c>
      <c r="AS8" t="s">
        <v>3114</v>
      </c>
      <c r="AT8" t="s">
        <v>3115</v>
      </c>
      <c r="AU8" t="s">
        <v>3116</v>
      </c>
      <c r="AV8" t="s">
        <v>3117</v>
      </c>
      <c r="AW8">
        <v>0</v>
      </c>
      <c r="AX8" t="s">
        <v>3131</v>
      </c>
      <c r="AY8" t="s">
        <v>3118</v>
      </c>
      <c r="AZ8" t="s">
        <v>3119</v>
      </c>
      <c r="BA8" t="s">
        <v>3120</v>
      </c>
      <c r="BD8">
        <v>0</v>
      </c>
      <c r="BE8">
        <v>0</v>
      </c>
      <c r="BF8">
        <v>0</v>
      </c>
      <c r="BG8" t="s">
        <v>3121</v>
      </c>
      <c r="BI8">
        <v>2</v>
      </c>
      <c r="BJ8">
        <v>0</v>
      </c>
      <c r="BK8">
        <v>0.05</v>
      </c>
    </row>
    <row r="9" spans="1:63" x14ac:dyDescent="0.25">
      <c r="A9" t="s">
        <v>1873</v>
      </c>
      <c r="B9" t="s">
        <v>3097</v>
      </c>
      <c r="C9">
        <v>0</v>
      </c>
      <c r="D9">
        <v>1</v>
      </c>
      <c r="E9">
        <v>1</v>
      </c>
      <c r="F9">
        <v>0</v>
      </c>
      <c r="G9" t="s">
        <v>3098</v>
      </c>
      <c r="H9" t="s">
        <v>3133</v>
      </c>
      <c r="I9" t="s">
        <v>3133</v>
      </c>
      <c r="J9" t="s">
        <v>3100</v>
      </c>
      <c r="K9" t="s">
        <v>3101</v>
      </c>
      <c r="L9">
        <v>0</v>
      </c>
      <c r="M9">
        <v>0</v>
      </c>
      <c r="N9">
        <v>0</v>
      </c>
      <c r="O9" t="s">
        <v>3103</v>
      </c>
      <c r="P9" t="s">
        <v>3104</v>
      </c>
      <c r="Q9" t="s">
        <v>3105</v>
      </c>
      <c r="R9">
        <v>0</v>
      </c>
      <c r="S9" t="s">
        <v>3106</v>
      </c>
      <c r="T9" t="s">
        <v>3100</v>
      </c>
      <c r="U9" t="s">
        <v>3107</v>
      </c>
      <c r="V9" t="s">
        <v>3108</v>
      </c>
      <c r="W9" t="s">
        <v>3109</v>
      </c>
      <c r="X9" t="s">
        <v>3110</v>
      </c>
      <c r="Y9">
        <v>0</v>
      </c>
      <c r="Z9">
        <v>0</v>
      </c>
      <c r="AA9" t="s">
        <v>3111</v>
      </c>
      <c r="AB9">
        <v>1</v>
      </c>
      <c r="AC9" t="s">
        <v>3112</v>
      </c>
      <c r="AD9">
        <v>45</v>
      </c>
      <c r="AE9" t="s">
        <v>3100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3113</v>
      </c>
      <c r="AQ9">
        <v>12000</v>
      </c>
      <c r="AR9">
        <v>0</v>
      </c>
      <c r="AS9" t="s">
        <v>3114</v>
      </c>
      <c r="AT9" t="s">
        <v>3115</v>
      </c>
      <c r="AU9" t="s">
        <v>3116</v>
      </c>
      <c r="AV9" t="s">
        <v>3117</v>
      </c>
      <c r="AW9">
        <v>0</v>
      </c>
      <c r="AX9">
        <v>0</v>
      </c>
      <c r="AY9" t="s">
        <v>3118</v>
      </c>
      <c r="AZ9" t="s">
        <v>3119</v>
      </c>
      <c r="BA9" t="s">
        <v>3120</v>
      </c>
      <c r="BD9">
        <v>0</v>
      </c>
      <c r="BE9">
        <v>0</v>
      </c>
      <c r="BF9">
        <v>0</v>
      </c>
      <c r="BG9" t="s">
        <v>3121</v>
      </c>
      <c r="BI9">
        <v>2</v>
      </c>
      <c r="BJ9">
        <v>0</v>
      </c>
      <c r="BK9">
        <v>0.05</v>
      </c>
    </row>
    <row r="10" spans="1:63" x14ac:dyDescent="0.25">
      <c r="A10" t="s">
        <v>613</v>
      </c>
      <c r="B10" t="s">
        <v>3097</v>
      </c>
      <c r="C10">
        <v>0</v>
      </c>
      <c r="D10">
        <v>1</v>
      </c>
      <c r="E10">
        <v>1</v>
      </c>
      <c r="F10">
        <v>0</v>
      </c>
      <c r="G10" t="s">
        <v>3098</v>
      </c>
      <c r="H10" t="s">
        <v>3132</v>
      </c>
      <c r="I10" t="s">
        <v>3134</v>
      </c>
      <c r="J10" t="s">
        <v>3100</v>
      </c>
      <c r="K10" t="s">
        <v>3101</v>
      </c>
      <c r="L10" t="s">
        <v>3128</v>
      </c>
      <c r="M10">
        <v>0</v>
      </c>
      <c r="N10">
        <v>0</v>
      </c>
      <c r="O10" t="s">
        <v>3103</v>
      </c>
      <c r="P10" t="s">
        <v>3104</v>
      </c>
      <c r="Q10" t="s">
        <v>3105</v>
      </c>
      <c r="R10" t="s">
        <v>3128</v>
      </c>
      <c r="S10" t="s">
        <v>3106</v>
      </c>
      <c r="T10" t="s">
        <v>3100</v>
      </c>
      <c r="U10" t="s">
        <v>3107</v>
      </c>
      <c r="V10" t="s">
        <v>3108</v>
      </c>
      <c r="W10" t="s">
        <v>3109</v>
      </c>
      <c r="X10" t="s">
        <v>3110</v>
      </c>
      <c r="Y10">
        <v>0</v>
      </c>
      <c r="Z10">
        <v>0</v>
      </c>
      <c r="AA10" t="s">
        <v>3111</v>
      </c>
      <c r="AB10">
        <v>1</v>
      </c>
      <c r="AC10" t="s">
        <v>3112</v>
      </c>
      <c r="AD10">
        <v>45</v>
      </c>
      <c r="AE10" t="s">
        <v>3100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3113</v>
      </c>
      <c r="AQ10">
        <v>12000</v>
      </c>
      <c r="AR10">
        <v>0</v>
      </c>
      <c r="AS10" t="s">
        <v>3114</v>
      </c>
      <c r="AT10" t="s">
        <v>3115</v>
      </c>
      <c r="AU10" t="s">
        <v>3116</v>
      </c>
      <c r="AV10" t="s">
        <v>3117</v>
      </c>
      <c r="AW10">
        <v>0</v>
      </c>
      <c r="AX10" t="s">
        <v>3131</v>
      </c>
      <c r="AY10" t="s">
        <v>3118</v>
      </c>
      <c r="AZ10" t="s">
        <v>3119</v>
      </c>
      <c r="BA10" t="s">
        <v>3120</v>
      </c>
      <c r="BD10">
        <v>0</v>
      </c>
      <c r="BE10">
        <v>0</v>
      </c>
      <c r="BF10">
        <v>0</v>
      </c>
      <c r="BG10" t="s">
        <v>3121</v>
      </c>
      <c r="BI10">
        <v>2</v>
      </c>
      <c r="BJ10">
        <v>0</v>
      </c>
      <c r="BK10">
        <v>0.05</v>
      </c>
    </row>
    <row r="11" spans="1:63" x14ac:dyDescent="0.25">
      <c r="A11" t="s">
        <v>2241</v>
      </c>
      <c r="B11" t="s">
        <v>3097</v>
      </c>
      <c r="C11">
        <v>0</v>
      </c>
      <c r="D11">
        <v>1</v>
      </c>
      <c r="E11">
        <v>1</v>
      </c>
      <c r="F11">
        <v>0</v>
      </c>
      <c r="G11" t="s">
        <v>3098</v>
      </c>
      <c r="H11" t="s">
        <v>3135</v>
      </c>
      <c r="I11" t="s">
        <v>3135</v>
      </c>
      <c r="J11" t="s">
        <v>3100</v>
      </c>
      <c r="K11" t="s">
        <v>3101</v>
      </c>
      <c r="L11">
        <v>0</v>
      </c>
      <c r="M11">
        <v>0</v>
      </c>
      <c r="N11">
        <v>0</v>
      </c>
      <c r="O11" t="s">
        <v>3103</v>
      </c>
      <c r="P11" t="s">
        <v>3104</v>
      </c>
      <c r="Q11" t="s">
        <v>3105</v>
      </c>
      <c r="R11">
        <v>0</v>
      </c>
      <c r="S11" t="s">
        <v>3106</v>
      </c>
      <c r="T11" t="s">
        <v>3100</v>
      </c>
      <c r="U11" t="s">
        <v>3107</v>
      </c>
      <c r="V11" t="s">
        <v>3108</v>
      </c>
      <c r="W11" t="s">
        <v>3109</v>
      </c>
      <c r="X11" t="s">
        <v>3110</v>
      </c>
      <c r="Y11">
        <v>0</v>
      </c>
      <c r="Z11">
        <v>0</v>
      </c>
      <c r="AA11" t="s">
        <v>3111</v>
      </c>
      <c r="AB11">
        <v>1</v>
      </c>
      <c r="AC11" t="s">
        <v>3112</v>
      </c>
      <c r="AD11">
        <v>45</v>
      </c>
      <c r="AE11" t="s">
        <v>3100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3113</v>
      </c>
      <c r="AQ11">
        <v>12000</v>
      </c>
      <c r="AR11">
        <v>0</v>
      </c>
      <c r="AS11" t="s">
        <v>3114</v>
      </c>
      <c r="AT11" t="s">
        <v>3115</v>
      </c>
      <c r="AU11" t="s">
        <v>3116</v>
      </c>
      <c r="AV11" t="s">
        <v>3117</v>
      </c>
      <c r="AW11">
        <v>0</v>
      </c>
      <c r="AX11">
        <v>0</v>
      </c>
      <c r="AY11" t="s">
        <v>3118</v>
      </c>
      <c r="AZ11" t="s">
        <v>3119</v>
      </c>
      <c r="BA11" t="s">
        <v>3120</v>
      </c>
      <c r="BD11">
        <v>0</v>
      </c>
      <c r="BE11">
        <v>0</v>
      </c>
      <c r="BF11">
        <v>0</v>
      </c>
      <c r="BG11" t="s">
        <v>3121</v>
      </c>
      <c r="BI11">
        <v>2</v>
      </c>
      <c r="BJ11">
        <v>0</v>
      </c>
      <c r="BK11">
        <v>0.05</v>
      </c>
    </row>
    <row r="12" spans="1:63" x14ac:dyDescent="0.25">
      <c r="A12" t="s">
        <v>3394</v>
      </c>
      <c r="B12" t="s">
        <v>3097</v>
      </c>
      <c r="C12">
        <v>0</v>
      </c>
      <c r="D12">
        <v>1</v>
      </c>
      <c r="E12">
        <v>1</v>
      </c>
      <c r="F12">
        <v>0</v>
      </c>
      <c r="G12" t="s">
        <v>3098</v>
      </c>
      <c r="H12" t="s">
        <v>3397</v>
      </c>
      <c r="I12" t="s">
        <v>3397</v>
      </c>
      <c r="J12" t="s">
        <v>3100</v>
      </c>
      <c r="K12" t="s">
        <v>3101</v>
      </c>
      <c r="L12">
        <v>0</v>
      </c>
      <c r="M12" t="s">
        <v>3125</v>
      </c>
      <c r="N12">
        <v>0</v>
      </c>
      <c r="O12" t="s">
        <v>3103</v>
      </c>
      <c r="P12" t="s">
        <v>3104</v>
      </c>
      <c r="Q12" t="s">
        <v>3105</v>
      </c>
      <c r="R12" t="s">
        <v>3128</v>
      </c>
      <c r="S12" t="s">
        <v>3106</v>
      </c>
      <c r="T12" t="s">
        <v>3100</v>
      </c>
      <c r="U12" t="s">
        <v>3107</v>
      </c>
      <c r="V12" t="s">
        <v>3108</v>
      </c>
      <c r="W12" t="s">
        <v>3109</v>
      </c>
      <c r="X12" t="s">
        <v>3110</v>
      </c>
      <c r="Y12">
        <v>0</v>
      </c>
      <c r="Z12">
        <v>0</v>
      </c>
      <c r="AA12" t="s">
        <v>3111</v>
      </c>
      <c r="AB12">
        <v>1</v>
      </c>
      <c r="AC12" t="s">
        <v>3112</v>
      </c>
      <c r="AD12">
        <v>45</v>
      </c>
      <c r="AE12" t="s">
        <v>3100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3113</v>
      </c>
      <c r="AQ12">
        <v>12000</v>
      </c>
      <c r="AR12">
        <v>0</v>
      </c>
      <c r="AS12" t="s">
        <v>3114</v>
      </c>
      <c r="AT12" t="s">
        <v>3115</v>
      </c>
      <c r="AU12" t="s">
        <v>3116</v>
      </c>
      <c r="AV12" t="s">
        <v>3117</v>
      </c>
      <c r="AW12">
        <v>0</v>
      </c>
      <c r="AX12" t="s">
        <v>3131</v>
      </c>
      <c r="AY12" t="s">
        <v>3118</v>
      </c>
      <c r="AZ12" t="s">
        <v>3119</v>
      </c>
      <c r="BA12" t="s">
        <v>3120</v>
      </c>
      <c r="BD12">
        <v>0</v>
      </c>
      <c r="BE12">
        <v>0</v>
      </c>
      <c r="BF12">
        <v>0</v>
      </c>
      <c r="BG12" t="s">
        <v>3121</v>
      </c>
      <c r="BI12">
        <v>2</v>
      </c>
      <c r="BJ12">
        <v>0</v>
      </c>
      <c r="BK12">
        <v>0.05</v>
      </c>
    </row>
    <row r="13" spans="1:63" x14ac:dyDescent="0.25">
      <c r="A13" t="s">
        <v>3455</v>
      </c>
      <c r="B13" t="s">
        <v>3097</v>
      </c>
      <c r="C13">
        <v>0</v>
      </c>
      <c r="D13">
        <v>1</v>
      </c>
      <c r="E13">
        <v>1</v>
      </c>
      <c r="F13">
        <v>0</v>
      </c>
      <c r="G13" t="s">
        <v>3098</v>
      </c>
      <c r="H13" t="s">
        <v>3122</v>
      </c>
      <c r="I13" t="s">
        <v>3122</v>
      </c>
      <c r="J13" t="s">
        <v>3100</v>
      </c>
      <c r="K13" t="s">
        <v>3101</v>
      </c>
      <c r="L13">
        <v>0</v>
      </c>
      <c r="M13">
        <v>0</v>
      </c>
      <c r="N13">
        <v>0</v>
      </c>
      <c r="O13" t="s">
        <v>3103</v>
      </c>
      <c r="P13" t="s">
        <v>3104</v>
      </c>
      <c r="Q13" t="s">
        <v>3105</v>
      </c>
      <c r="R13">
        <v>0</v>
      </c>
      <c r="S13" t="s">
        <v>3106</v>
      </c>
      <c r="T13" t="s">
        <v>3100</v>
      </c>
      <c r="U13" t="s">
        <v>3107</v>
      </c>
      <c r="V13" t="s">
        <v>3108</v>
      </c>
      <c r="W13" t="s">
        <v>3109</v>
      </c>
      <c r="X13" t="s">
        <v>3110</v>
      </c>
      <c r="Y13">
        <v>0</v>
      </c>
      <c r="Z13">
        <v>0</v>
      </c>
      <c r="AA13" t="s">
        <v>3111</v>
      </c>
      <c r="AB13">
        <v>1</v>
      </c>
      <c r="AC13" t="s">
        <v>3112</v>
      </c>
      <c r="AD13">
        <v>45</v>
      </c>
      <c r="AE13" t="s">
        <v>3100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3113</v>
      </c>
      <c r="AQ13">
        <v>12000</v>
      </c>
      <c r="AR13">
        <v>0</v>
      </c>
      <c r="AS13" t="s">
        <v>3114</v>
      </c>
      <c r="AT13" t="s">
        <v>3115</v>
      </c>
      <c r="AU13" t="s">
        <v>3116</v>
      </c>
      <c r="AV13" t="s">
        <v>3117</v>
      </c>
      <c r="AW13">
        <v>0</v>
      </c>
      <c r="AX13">
        <v>0</v>
      </c>
      <c r="AY13" t="s">
        <v>3118</v>
      </c>
      <c r="AZ13" t="s">
        <v>3119</v>
      </c>
      <c r="BA13" t="s">
        <v>3120</v>
      </c>
      <c r="BD13">
        <v>0</v>
      </c>
      <c r="BE13">
        <v>0</v>
      </c>
      <c r="BF13">
        <v>0</v>
      </c>
      <c r="BG13" t="s">
        <v>3121</v>
      </c>
      <c r="BI13">
        <v>2</v>
      </c>
      <c r="BJ13">
        <v>0</v>
      </c>
      <c r="BK13">
        <v>0.05</v>
      </c>
    </row>
    <row r="14" spans="1:63" x14ac:dyDescent="0.25">
      <c r="A14" t="s">
        <v>1554</v>
      </c>
      <c r="B14" t="s">
        <v>3097</v>
      </c>
      <c r="C14">
        <v>0</v>
      </c>
      <c r="D14">
        <v>1</v>
      </c>
      <c r="E14">
        <v>1</v>
      </c>
      <c r="F14">
        <v>0</v>
      </c>
      <c r="G14" t="s">
        <v>3098</v>
      </c>
      <c r="H14" t="s">
        <v>3629</v>
      </c>
      <c r="I14" t="s">
        <v>3629</v>
      </c>
      <c r="J14" t="s">
        <v>3100</v>
      </c>
      <c r="K14" t="s">
        <v>3101</v>
      </c>
      <c r="L14" t="s">
        <v>3128</v>
      </c>
      <c r="M14" t="s">
        <v>3630</v>
      </c>
      <c r="N14">
        <v>0</v>
      </c>
      <c r="O14" t="s">
        <v>3103</v>
      </c>
      <c r="P14" t="s">
        <v>3104</v>
      </c>
      <c r="Q14" t="s">
        <v>3105</v>
      </c>
      <c r="R14">
        <v>0</v>
      </c>
      <c r="S14" t="s">
        <v>3106</v>
      </c>
      <c r="T14" t="s">
        <v>3100</v>
      </c>
      <c r="U14" t="s">
        <v>3107</v>
      </c>
      <c r="V14" t="s">
        <v>3108</v>
      </c>
      <c r="W14" t="s">
        <v>3109</v>
      </c>
      <c r="X14" t="s">
        <v>3110</v>
      </c>
      <c r="Y14" t="s">
        <v>3130</v>
      </c>
      <c r="Z14">
        <v>0</v>
      </c>
      <c r="AA14" t="s">
        <v>3111</v>
      </c>
      <c r="AB14">
        <v>1</v>
      </c>
      <c r="AC14" t="s">
        <v>3112</v>
      </c>
      <c r="AD14">
        <v>45</v>
      </c>
      <c r="AE14" t="s">
        <v>3100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3113</v>
      </c>
      <c r="AQ14">
        <v>12000</v>
      </c>
      <c r="AR14">
        <v>0</v>
      </c>
      <c r="AS14" t="s">
        <v>3114</v>
      </c>
      <c r="AT14" t="s">
        <v>3115</v>
      </c>
      <c r="AU14" t="s">
        <v>3116</v>
      </c>
      <c r="AV14" t="s">
        <v>3117</v>
      </c>
      <c r="AW14">
        <v>0</v>
      </c>
      <c r="AX14">
        <v>0</v>
      </c>
      <c r="AY14" t="s">
        <v>3118</v>
      </c>
      <c r="AZ14" t="s">
        <v>3119</v>
      </c>
      <c r="BA14" t="s">
        <v>3120</v>
      </c>
      <c r="BD14">
        <v>0</v>
      </c>
      <c r="BE14">
        <v>0</v>
      </c>
      <c r="BF14">
        <v>0</v>
      </c>
      <c r="BG14" t="s">
        <v>3121</v>
      </c>
      <c r="BI14">
        <v>2</v>
      </c>
      <c r="BJ14">
        <v>0</v>
      </c>
      <c r="BK14">
        <v>0.05</v>
      </c>
    </row>
    <row r="15" spans="1:63" x14ac:dyDescent="0.25">
      <c r="A15" t="s">
        <v>2211</v>
      </c>
      <c r="B15" t="s">
        <v>3097</v>
      </c>
      <c r="C15">
        <v>0</v>
      </c>
      <c r="D15">
        <v>1</v>
      </c>
      <c r="E15">
        <v>1</v>
      </c>
      <c r="F15">
        <v>0</v>
      </c>
      <c r="G15" t="s">
        <v>3098</v>
      </c>
      <c r="J15" t="s">
        <v>3100</v>
      </c>
      <c r="K15" t="s">
        <v>3101</v>
      </c>
      <c r="L15">
        <v>0</v>
      </c>
      <c r="M15">
        <v>0</v>
      </c>
      <c r="N15">
        <v>0</v>
      </c>
      <c r="O15" t="s">
        <v>3103</v>
      </c>
      <c r="P15" t="s">
        <v>3104</v>
      </c>
      <c r="Q15" t="s">
        <v>3105</v>
      </c>
      <c r="R15">
        <v>0</v>
      </c>
      <c r="S15" t="s">
        <v>3106</v>
      </c>
      <c r="T15" t="s">
        <v>3100</v>
      </c>
      <c r="U15" t="s">
        <v>3107</v>
      </c>
      <c r="V15" t="s">
        <v>3108</v>
      </c>
      <c r="W15" t="s">
        <v>3109</v>
      </c>
      <c r="X15" t="s">
        <v>3110</v>
      </c>
      <c r="Z15">
        <v>0</v>
      </c>
      <c r="AA15" t="s">
        <v>3111</v>
      </c>
      <c r="AB15">
        <v>1</v>
      </c>
      <c r="AC15" t="s">
        <v>3112</v>
      </c>
      <c r="AD15">
        <v>45</v>
      </c>
      <c r="AE15" t="s">
        <v>3100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3113</v>
      </c>
      <c r="AQ15">
        <v>12000</v>
      </c>
      <c r="AR15">
        <v>0</v>
      </c>
      <c r="AS15" t="s">
        <v>3114</v>
      </c>
      <c r="AT15" t="s">
        <v>3115</v>
      </c>
      <c r="AU15" t="s">
        <v>3116</v>
      </c>
      <c r="AV15" t="s">
        <v>3117</v>
      </c>
      <c r="AW15">
        <v>0</v>
      </c>
      <c r="AX15">
        <v>0</v>
      </c>
      <c r="AY15" t="s">
        <v>3118</v>
      </c>
      <c r="AZ15" t="s">
        <v>3119</v>
      </c>
      <c r="BA15" t="s">
        <v>3120</v>
      </c>
      <c r="BD15">
        <v>0</v>
      </c>
      <c r="BE15">
        <v>0</v>
      </c>
      <c r="BF15">
        <v>0</v>
      </c>
      <c r="BG15" t="s">
        <v>3121</v>
      </c>
      <c r="BI15">
        <v>2</v>
      </c>
      <c r="BJ15">
        <v>0</v>
      </c>
      <c r="BK15">
        <v>0.05</v>
      </c>
    </row>
    <row r="29" spans="7:7" x14ac:dyDescent="0.25">
      <c r="G29" t="s">
        <v>3432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U4" sqref="A1:BF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2493</v>
      </c>
      <c r="B1" s="42" t="s">
        <v>2984</v>
      </c>
      <c r="C1" t="s">
        <v>3046</v>
      </c>
      <c r="D1" t="s">
        <v>3047</v>
      </c>
      <c r="E1" t="s">
        <v>3048</v>
      </c>
      <c r="F1" t="s">
        <v>3049</v>
      </c>
      <c r="G1" s="42" t="s">
        <v>3050</v>
      </c>
      <c r="H1" s="41" t="s">
        <v>3051</v>
      </c>
      <c r="I1" s="41" t="s">
        <v>3052</v>
      </c>
      <c r="J1" t="s">
        <v>3053</v>
      </c>
      <c r="K1" s="42" t="s">
        <v>12</v>
      </c>
      <c r="L1" s="42" t="s">
        <v>3054</v>
      </c>
      <c r="M1" t="s">
        <v>3055</v>
      </c>
      <c r="N1" s="42" t="s">
        <v>3057</v>
      </c>
      <c r="O1" s="41" t="s">
        <v>10</v>
      </c>
      <c r="P1" t="s">
        <v>3058</v>
      </c>
      <c r="Q1" s="42" t="s">
        <v>13</v>
      </c>
      <c r="R1" t="s">
        <v>3059</v>
      </c>
      <c r="S1" s="42" t="s">
        <v>2497</v>
      </c>
      <c r="T1" s="42" t="s">
        <v>3060</v>
      </c>
      <c r="U1" s="41" t="s">
        <v>15</v>
      </c>
      <c r="V1" t="s">
        <v>29</v>
      </c>
      <c r="W1" t="s">
        <v>3061</v>
      </c>
      <c r="X1" s="42" t="s">
        <v>3062</v>
      </c>
      <c r="Y1" t="s">
        <v>3063</v>
      </c>
      <c r="Z1" s="42" t="s">
        <v>3136</v>
      </c>
      <c r="AA1" t="s">
        <v>3066</v>
      </c>
      <c r="AB1" t="s">
        <v>3067</v>
      </c>
      <c r="AC1" t="s">
        <v>3067</v>
      </c>
      <c r="AD1" t="s">
        <v>3068</v>
      </c>
      <c r="AE1" t="s">
        <v>3069</v>
      </c>
      <c r="AF1" t="s">
        <v>3070</v>
      </c>
      <c r="AG1" t="s">
        <v>3071</v>
      </c>
      <c r="AH1" t="s">
        <v>3072</v>
      </c>
      <c r="AI1" t="s">
        <v>3073</v>
      </c>
      <c r="AJ1" t="s">
        <v>3074</v>
      </c>
      <c r="AK1" t="s">
        <v>3075</v>
      </c>
      <c r="AL1" t="s">
        <v>3076</v>
      </c>
      <c r="AM1" t="s">
        <v>3077</v>
      </c>
      <c r="AN1" t="s">
        <v>3078</v>
      </c>
      <c r="AO1" t="s">
        <v>3079</v>
      </c>
      <c r="AP1" t="s">
        <v>3080</v>
      </c>
      <c r="AQ1" t="s">
        <v>3081</v>
      </c>
      <c r="AR1" s="42" t="s">
        <v>3082</v>
      </c>
      <c r="AS1" s="42" t="s">
        <v>3083</v>
      </c>
      <c r="AT1" s="42" t="s">
        <v>28</v>
      </c>
      <c r="AU1" s="42" t="s">
        <v>27</v>
      </c>
      <c r="AV1" s="42" t="s">
        <v>3084</v>
      </c>
      <c r="AW1" s="42" t="s">
        <v>3085</v>
      </c>
      <c r="AX1" t="s">
        <v>3086</v>
      </c>
      <c r="AY1" t="s">
        <v>3087</v>
      </c>
      <c r="AZ1" t="s">
        <v>3088</v>
      </c>
      <c r="BA1" t="s">
        <v>3089</v>
      </c>
      <c r="BB1" t="s">
        <v>3090</v>
      </c>
      <c r="BC1" t="s">
        <v>3091</v>
      </c>
      <c r="BD1" t="s">
        <v>3092</v>
      </c>
      <c r="BE1" s="41" t="s">
        <v>3096</v>
      </c>
      <c r="BF1" s="41" t="s">
        <v>3137</v>
      </c>
    </row>
    <row r="2" spans="1:58" ht="15.75" customHeight="1" x14ac:dyDescent="0.25">
      <c r="A2" t="s">
        <v>149</v>
      </c>
      <c r="B2" t="s">
        <v>3097</v>
      </c>
      <c r="C2" t="s">
        <v>3138</v>
      </c>
      <c r="D2" t="s">
        <v>3139</v>
      </c>
      <c r="E2" t="s">
        <v>3139</v>
      </c>
      <c r="F2" t="s">
        <v>3138</v>
      </c>
      <c r="G2" t="s">
        <v>3098</v>
      </c>
      <c r="H2" t="s">
        <v>3140</v>
      </c>
      <c r="I2" t="s">
        <v>3140</v>
      </c>
      <c r="J2" t="s">
        <v>3100</v>
      </c>
      <c r="K2" t="s">
        <v>3101</v>
      </c>
      <c r="L2" t="s">
        <v>3128</v>
      </c>
      <c r="M2" t="s">
        <v>3138</v>
      </c>
      <c r="N2" t="s">
        <v>3103</v>
      </c>
      <c r="O2" t="s">
        <v>3105</v>
      </c>
      <c r="P2" t="s">
        <v>3138</v>
      </c>
      <c r="Q2" t="s">
        <v>3106</v>
      </c>
      <c r="R2" t="s">
        <v>3100</v>
      </c>
      <c r="S2" t="s">
        <v>3107</v>
      </c>
      <c r="T2" t="s">
        <v>3108</v>
      </c>
      <c r="U2" t="s">
        <v>3109</v>
      </c>
      <c r="V2" t="s">
        <v>3138</v>
      </c>
      <c r="W2" t="s">
        <v>3138</v>
      </c>
      <c r="X2" t="s">
        <v>3111</v>
      </c>
      <c r="Y2">
        <v>1</v>
      </c>
      <c r="Z2" t="s">
        <v>3112</v>
      </c>
      <c r="AA2" t="s">
        <v>3100</v>
      </c>
      <c r="AB2" t="s">
        <v>3434</v>
      </c>
      <c r="AC2" t="s">
        <v>3434</v>
      </c>
      <c r="AD2" t="s">
        <v>3435</v>
      </c>
      <c r="AE2" t="s">
        <v>3435</v>
      </c>
      <c r="AF2">
        <v>0</v>
      </c>
      <c r="AG2" t="s">
        <v>3435</v>
      </c>
      <c r="AH2">
        <v>100</v>
      </c>
      <c r="AI2" t="s">
        <v>3142</v>
      </c>
      <c r="AJ2" t="s">
        <v>3142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4" t="s">
        <v>3114</v>
      </c>
      <c r="AQ2" t="s">
        <v>3115</v>
      </c>
      <c r="AR2" t="s">
        <v>3116</v>
      </c>
      <c r="AS2" t="s">
        <v>3117</v>
      </c>
      <c r="AT2" t="s">
        <v>3138</v>
      </c>
      <c r="AU2" t="s">
        <v>3138</v>
      </c>
      <c r="AV2" s="5" t="s">
        <v>3118</v>
      </c>
      <c r="AW2" s="5" t="s">
        <v>3119</v>
      </c>
      <c r="AX2" s="5" t="s">
        <v>3120</v>
      </c>
      <c r="BA2" t="s">
        <v>3138</v>
      </c>
      <c r="BB2" t="s">
        <v>3138</v>
      </c>
      <c r="BC2" t="s">
        <v>3138</v>
      </c>
      <c r="BD2" t="s">
        <v>3121</v>
      </c>
      <c r="BE2" t="s">
        <v>3138</v>
      </c>
      <c r="BF2" t="s">
        <v>3100</v>
      </c>
    </row>
    <row r="3" spans="1:58" ht="15.75" customHeight="1" x14ac:dyDescent="0.25">
      <c r="A3" t="s">
        <v>1922</v>
      </c>
      <c r="B3" t="s">
        <v>3097</v>
      </c>
      <c r="C3" t="s">
        <v>3138</v>
      </c>
      <c r="D3" t="s">
        <v>3139</v>
      </c>
      <c r="E3" t="s">
        <v>3139</v>
      </c>
      <c r="F3" t="s">
        <v>3138</v>
      </c>
      <c r="G3" t="s">
        <v>3098</v>
      </c>
      <c r="H3" t="s">
        <v>3144</v>
      </c>
      <c r="I3" t="s">
        <v>3144</v>
      </c>
      <c r="J3" t="s">
        <v>3100</v>
      </c>
      <c r="K3" t="s">
        <v>3101</v>
      </c>
      <c r="M3" t="s">
        <v>3138</v>
      </c>
      <c r="N3" t="s">
        <v>3103</v>
      </c>
      <c r="O3" t="s">
        <v>3105</v>
      </c>
      <c r="P3" t="s">
        <v>3138</v>
      </c>
      <c r="Q3" t="s">
        <v>3106</v>
      </c>
      <c r="R3" t="s">
        <v>3100</v>
      </c>
      <c r="S3" t="s">
        <v>3107</v>
      </c>
      <c r="T3" t="s">
        <v>3108</v>
      </c>
      <c r="U3" t="s">
        <v>3109</v>
      </c>
      <c r="V3" t="s">
        <v>3138</v>
      </c>
      <c r="W3" t="s">
        <v>3138</v>
      </c>
      <c r="X3" t="s">
        <v>3111</v>
      </c>
      <c r="Y3">
        <v>1</v>
      </c>
      <c r="Z3" t="s">
        <v>3112</v>
      </c>
      <c r="AA3" t="s">
        <v>3100</v>
      </c>
      <c r="AB3" t="s">
        <v>47</v>
      </c>
      <c r="AC3" t="s">
        <v>47</v>
      </c>
      <c r="AD3" t="s">
        <v>3141</v>
      </c>
      <c r="AE3" t="s">
        <v>3141</v>
      </c>
      <c r="AF3" t="s">
        <v>3139</v>
      </c>
      <c r="AG3" t="s">
        <v>3141</v>
      </c>
      <c r="AH3" t="s">
        <v>3142</v>
      </c>
      <c r="AI3" t="s">
        <v>3142</v>
      </c>
      <c r="AJ3" t="s">
        <v>3142</v>
      </c>
      <c r="AK3" t="s">
        <v>1249</v>
      </c>
      <c r="AL3" t="s">
        <v>3143</v>
      </c>
      <c r="AM3" t="s">
        <v>3139</v>
      </c>
      <c r="AN3" t="s">
        <v>3143</v>
      </c>
      <c r="AO3" t="s">
        <v>3138</v>
      </c>
      <c r="AP3" s="44" t="s">
        <v>3114</v>
      </c>
      <c r="AQ3" t="s">
        <v>3115</v>
      </c>
      <c r="AR3" t="s">
        <v>3116</v>
      </c>
      <c r="AS3" t="s">
        <v>3117</v>
      </c>
      <c r="AT3" t="s">
        <v>3145</v>
      </c>
      <c r="AU3" t="s">
        <v>3131</v>
      </c>
      <c r="AV3" s="5" t="s">
        <v>3118</v>
      </c>
      <c r="AW3" s="5" t="s">
        <v>3119</v>
      </c>
      <c r="AX3" s="5" t="s">
        <v>3120</v>
      </c>
      <c r="BA3" t="s">
        <v>3138</v>
      </c>
      <c r="BB3" t="s">
        <v>3138</v>
      </c>
      <c r="BC3" t="s">
        <v>3138</v>
      </c>
      <c r="BD3" t="s">
        <v>3121</v>
      </c>
      <c r="BE3" t="s">
        <v>3138</v>
      </c>
      <c r="BF3" t="s">
        <v>3100</v>
      </c>
    </row>
    <row r="4" spans="1:58" ht="15.75" customHeight="1" x14ac:dyDescent="0.25">
      <c r="A4" t="s">
        <v>2193</v>
      </c>
      <c r="B4" t="s">
        <v>3097</v>
      </c>
      <c r="C4" t="s">
        <v>3138</v>
      </c>
      <c r="D4" t="s">
        <v>3139</v>
      </c>
      <c r="E4" t="s">
        <v>3139</v>
      </c>
      <c r="F4" t="s">
        <v>3138</v>
      </c>
      <c r="G4" t="s">
        <v>3098</v>
      </c>
      <c r="H4" t="s">
        <v>3146</v>
      </c>
      <c r="I4" t="s">
        <v>3146</v>
      </c>
      <c r="J4" t="s">
        <v>3100</v>
      </c>
      <c r="K4" t="s">
        <v>3101</v>
      </c>
      <c r="L4" t="s">
        <v>3128</v>
      </c>
      <c r="M4" t="s">
        <v>3138</v>
      </c>
      <c r="N4" t="s">
        <v>3103</v>
      </c>
      <c r="O4" t="s">
        <v>3105</v>
      </c>
      <c r="P4" t="s">
        <v>3138</v>
      </c>
      <c r="Q4" t="s">
        <v>3106</v>
      </c>
      <c r="R4" t="s">
        <v>3100</v>
      </c>
      <c r="S4" t="s">
        <v>3107</v>
      </c>
      <c r="T4" t="s">
        <v>3108</v>
      </c>
      <c r="U4" t="s">
        <v>3109</v>
      </c>
      <c r="V4" t="s">
        <v>3138</v>
      </c>
      <c r="W4" t="s">
        <v>3138</v>
      </c>
      <c r="X4" t="s">
        <v>3111</v>
      </c>
      <c r="Y4">
        <v>1</v>
      </c>
      <c r="Z4" t="s">
        <v>3112</v>
      </c>
      <c r="AA4" t="s">
        <v>3100</v>
      </c>
      <c r="AB4" t="s">
        <v>47</v>
      </c>
      <c r="AC4" t="s">
        <v>47</v>
      </c>
      <c r="AD4" t="s">
        <v>3141</v>
      </c>
      <c r="AE4" t="s">
        <v>3141</v>
      </c>
      <c r="AF4" t="s">
        <v>3139</v>
      </c>
      <c r="AG4" t="s">
        <v>3141</v>
      </c>
      <c r="AH4" t="s">
        <v>3142</v>
      </c>
      <c r="AI4" t="s">
        <v>3142</v>
      </c>
      <c r="AJ4" t="s">
        <v>3142</v>
      </c>
      <c r="AK4" t="s">
        <v>1249</v>
      </c>
      <c r="AL4" t="s">
        <v>3143</v>
      </c>
      <c r="AM4" t="s">
        <v>3139</v>
      </c>
      <c r="AN4" t="s">
        <v>3143</v>
      </c>
      <c r="AO4" t="s">
        <v>3138</v>
      </c>
      <c r="AP4" s="44" t="s">
        <v>3114</v>
      </c>
      <c r="AQ4" t="s">
        <v>3115</v>
      </c>
      <c r="AR4" t="s">
        <v>3116</v>
      </c>
      <c r="AS4" t="s">
        <v>3117</v>
      </c>
      <c r="AT4" t="s">
        <v>3138</v>
      </c>
      <c r="AU4" t="s">
        <v>3138</v>
      </c>
      <c r="AV4" s="5" t="s">
        <v>3118</v>
      </c>
      <c r="AW4" s="5" t="s">
        <v>3119</v>
      </c>
      <c r="AX4" s="5" t="s">
        <v>3120</v>
      </c>
      <c r="BA4" t="s">
        <v>3138</v>
      </c>
      <c r="BB4" t="s">
        <v>3138</v>
      </c>
      <c r="BC4" t="s">
        <v>3138</v>
      </c>
      <c r="BD4" t="s">
        <v>3121</v>
      </c>
      <c r="BE4" t="s">
        <v>3138</v>
      </c>
      <c r="BF4" t="s">
        <v>3100</v>
      </c>
    </row>
    <row r="5" spans="1:58" ht="15.75" customHeight="1" x14ac:dyDescent="0.25">
      <c r="A5" t="s">
        <v>529</v>
      </c>
      <c r="B5" t="s">
        <v>3097</v>
      </c>
      <c r="C5" t="s">
        <v>3138</v>
      </c>
      <c r="D5" t="s">
        <v>3139</v>
      </c>
      <c r="E5" t="s">
        <v>3139</v>
      </c>
      <c r="F5" t="s">
        <v>3138</v>
      </c>
      <c r="G5" t="s">
        <v>3098</v>
      </c>
      <c r="H5" t="s">
        <v>3147</v>
      </c>
      <c r="I5" t="s">
        <v>3147</v>
      </c>
      <c r="J5" t="s">
        <v>3100</v>
      </c>
      <c r="K5" t="s">
        <v>3101</v>
      </c>
      <c r="L5">
        <v>0</v>
      </c>
      <c r="M5" t="s">
        <v>3138</v>
      </c>
      <c r="N5" t="s">
        <v>3103</v>
      </c>
      <c r="O5" t="s">
        <v>3105</v>
      </c>
      <c r="P5" t="s">
        <v>3138</v>
      </c>
      <c r="Q5" t="s">
        <v>3106</v>
      </c>
      <c r="R5" t="s">
        <v>3100</v>
      </c>
      <c r="S5" t="s">
        <v>3107</v>
      </c>
      <c r="T5" t="s">
        <v>3108</v>
      </c>
      <c r="U5" t="s">
        <v>3109</v>
      </c>
      <c r="V5" t="s">
        <v>3138</v>
      </c>
      <c r="W5" t="s">
        <v>3138</v>
      </c>
      <c r="X5" t="s">
        <v>3111</v>
      </c>
      <c r="Y5">
        <v>1</v>
      </c>
      <c r="Z5" t="s">
        <v>3112</v>
      </c>
      <c r="AA5" t="s">
        <v>3100</v>
      </c>
      <c r="AB5" t="s">
        <v>47</v>
      </c>
      <c r="AC5" t="s">
        <v>47</v>
      </c>
      <c r="AD5" t="s">
        <v>3141</v>
      </c>
      <c r="AE5" t="s">
        <v>3141</v>
      </c>
      <c r="AF5" t="s">
        <v>3139</v>
      </c>
      <c r="AG5" t="s">
        <v>3141</v>
      </c>
      <c r="AH5" t="s">
        <v>3142</v>
      </c>
      <c r="AI5" t="s">
        <v>3142</v>
      </c>
      <c r="AJ5" t="s">
        <v>3142</v>
      </c>
      <c r="AK5" t="s">
        <v>1249</v>
      </c>
      <c r="AL5" t="s">
        <v>3143</v>
      </c>
      <c r="AM5" t="s">
        <v>3139</v>
      </c>
      <c r="AN5" t="s">
        <v>3143</v>
      </c>
      <c r="AO5" t="s">
        <v>3138</v>
      </c>
      <c r="AP5" s="44" t="s">
        <v>3114</v>
      </c>
      <c r="AQ5" t="s">
        <v>3115</v>
      </c>
      <c r="AR5" t="s">
        <v>3116</v>
      </c>
      <c r="AS5" t="s">
        <v>3117</v>
      </c>
      <c r="AT5" t="s">
        <v>3145</v>
      </c>
      <c r="AU5" t="s">
        <v>3131</v>
      </c>
      <c r="AV5" s="5" t="s">
        <v>3118</v>
      </c>
      <c r="AW5" s="5" t="s">
        <v>3119</v>
      </c>
      <c r="AX5" s="5" t="s">
        <v>3120</v>
      </c>
      <c r="BA5" t="s">
        <v>3138</v>
      </c>
      <c r="BB5" t="s">
        <v>3138</v>
      </c>
      <c r="BC5" t="s">
        <v>3138</v>
      </c>
      <c r="BD5" t="s">
        <v>3121</v>
      </c>
      <c r="BE5" t="s">
        <v>3148</v>
      </c>
      <c r="BF5" t="s">
        <v>3100</v>
      </c>
    </row>
    <row r="19" spans="42:42" x14ac:dyDescent="0.25">
      <c r="AP19" t="s">
        <v>3433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V17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7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6" t="s">
        <v>2493</v>
      </c>
      <c r="B1" s="45" t="s">
        <v>7</v>
      </c>
      <c r="C1" s="45" t="s">
        <v>3149</v>
      </c>
      <c r="D1" s="45" t="s">
        <v>2983</v>
      </c>
      <c r="E1" s="45" t="s">
        <v>3150</v>
      </c>
      <c r="F1" s="45" t="s">
        <v>3151</v>
      </c>
      <c r="G1" s="45" t="s">
        <v>3152</v>
      </c>
      <c r="H1" s="45" t="s">
        <v>3153</v>
      </c>
      <c r="I1" s="45" t="s">
        <v>3154</v>
      </c>
      <c r="J1" s="45" t="s">
        <v>53</v>
      </c>
      <c r="K1" s="45" t="s">
        <v>3155</v>
      </c>
      <c r="L1" s="45" t="s">
        <v>3156</v>
      </c>
      <c r="M1" s="45" t="s">
        <v>1241</v>
      </c>
      <c r="N1" s="45" t="s">
        <v>3157</v>
      </c>
      <c r="O1" s="45" t="s">
        <v>3158</v>
      </c>
      <c r="P1" s="45" t="s">
        <v>3159</v>
      </c>
      <c r="Q1" s="45" t="s">
        <v>3160</v>
      </c>
      <c r="R1" s="45" t="s">
        <v>3161</v>
      </c>
      <c r="S1" s="45" t="s">
        <v>3162</v>
      </c>
      <c r="T1" s="45" t="s">
        <v>149</v>
      </c>
      <c r="U1" s="45" t="s">
        <v>3163</v>
      </c>
      <c r="V1" s="45" t="s">
        <v>3164</v>
      </c>
      <c r="W1" s="45" t="s">
        <v>3165</v>
      </c>
      <c r="X1" s="45" t="s">
        <v>3166</v>
      </c>
      <c r="Y1" s="45" t="s">
        <v>3167</v>
      </c>
      <c r="Z1" s="45" t="s">
        <v>3168</v>
      </c>
      <c r="AA1" s="45" t="s">
        <v>3169</v>
      </c>
      <c r="AB1" s="45" t="s">
        <v>3170</v>
      </c>
      <c r="AC1" s="45" t="s">
        <v>3171</v>
      </c>
      <c r="AD1" s="45" t="s">
        <v>3172</v>
      </c>
      <c r="AE1" s="45" t="s">
        <v>3173</v>
      </c>
      <c r="AF1" s="45" t="s">
        <v>3174</v>
      </c>
      <c r="AG1" s="45" t="s">
        <v>3175</v>
      </c>
      <c r="AH1" s="45" t="s">
        <v>3176</v>
      </c>
      <c r="AI1" s="45" t="s">
        <v>3177</v>
      </c>
      <c r="AJ1" s="45" t="s">
        <v>3178</v>
      </c>
      <c r="AK1" s="45" t="s">
        <v>3179</v>
      </c>
      <c r="AL1" s="45" t="s">
        <v>3180</v>
      </c>
      <c r="AM1" s="45" t="s">
        <v>3181</v>
      </c>
      <c r="AN1" s="45" t="s">
        <v>3182</v>
      </c>
      <c r="AO1" s="34" t="s">
        <v>3183</v>
      </c>
      <c r="AP1" s="45" t="s">
        <v>3184</v>
      </c>
      <c r="AQ1" s="45" t="s">
        <v>3185</v>
      </c>
      <c r="AR1" s="45" t="s">
        <v>3186</v>
      </c>
      <c r="AS1" s="45" t="s">
        <v>3187</v>
      </c>
      <c r="AT1" s="45" t="s">
        <v>3188</v>
      </c>
      <c r="AU1" s="45" t="s">
        <v>3189</v>
      </c>
      <c r="AV1" s="45" t="s">
        <v>3190</v>
      </c>
      <c r="AW1" s="45" t="s">
        <v>3191</v>
      </c>
      <c r="AX1" s="45" t="s">
        <v>3192</v>
      </c>
      <c r="AY1" s="45" t="s">
        <v>3193</v>
      </c>
    </row>
    <row r="2" spans="1:51" ht="90" customHeight="1" x14ac:dyDescent="0.25">
      <c r="A2" s="47" t="s">
        <v>59</v>
      </c>
      <c r="B2" s="3" t="s">
        <v>59</v>
      </c>
      <c r="C2" s="3" t="s">
        <v>3194</v>
      </c>
      <c r="D2" s="4" t="s">
        <v>1288</v>
      </c>
      <c r="E2" s="4" t="s">
        <v>3098</v>
      </c>
      <c r="F2" s="4" t="s">
        <v>3195</v>
      </c>
      <c r="G2" s="48" t="s">
        <v>3196</v>
      </c>
      <c r="H2" s="4">
        <v>0</v>
      </c>
      <c r="I2" s="4" t="s">
        <v>3197</v>
      </c>
      <c r="J2" s="4" t="s">
        <v>3112</v>
      </c>
      <c r="K2" s="4">
        <v>0</v>
      </c>
      <c r="L2" s="4">
        <v>0</v>
      </c>
      <c r="M2" s="4" t="s">
        <v>3102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3111</v>
      </c>
      <c r="Y2" s="4">
        <v>0</v>
      </c>
      <c r="Z2" s="4">
        <v>11</v>
      </c>
      <c r="AA2" s="4">
        <v>0</v>
      </c>
      <c r="AB2" s="4">
        <v>0</v>
      </c>
      <c r="AC2" s="4" t="s">
        <v>3103</v>
      </c>
      <c r="AD2" s="4" t="s">
        <v>3198</v>
      </c>
      <c r="AE2" s="4"/>
      <c r="AF2" s="4">
        <v>10</v>
      </c>
      <c r="AG2" s="4"/>
      <c r="AH2" s="4"/>
      <c r="AI2" s="4">
        <v>-1</v>
      </c>
      <c r="AJ2" s="49">
        <v>1E-3</v>
      </c>
      <c r="AK2" s="49">
        <v>1E-3</v>
      </c>
      <c r="AL2" s="48" t="s">
        <v>3199</v>
      </c>
      <c r="AM2" s="49">
        <v>0</v>
      </c>
      <c r="AN2" s="49">
        <v>0</v>
      </c>
      <c r="AO2" s="50">
        <v>0</v>
      </c>
      <c r="AP2" s="49">
        <v>0.01</v>
      </c>
      <c r="AQ2" s="49">
        <v>4.0000000000000001E-3</v>
      </c>
      <c r="AR2" s="51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8" t="s">
        <v>3200</v>
      </c>
      <c r="AY2" s="3"/>
    </row>
    <row r="3" spans="1:51" ht="90" customHeight="1" x14ac:dyDescent="0.25">
      <c r="A3" s="47" t="s">
        <v>120</v>
      </c>
      <c r="B3" s="3" t="s">
        <v>120</v>
      </c>
      <c r="C3" s="3" t="s">
        <v>3201</v>
      </c>
      <c r="D3" s="4" t="s">
        <v>1288</v>
      </c>
      <c r="E3" s="4" t="s">
        <v>3098</v>
      </c>
      <c r="F3" s="4" t="s">
        <v>3195</v>
      </c>
      <c r="G3" s="48" t="s">
        <v>3196</v>
      </c>
      <c r="H3" s="4">
        <v>0</v>
      </c>
      <c r="I3" s="4" t="s">
        <v>3197</v>
      </c>
      <c r="J3" s="4" t="s">
        <v>3112</v>
      </c>
      <c r="K3" s="4">
        <v>0</v>
      </c>
      <c r="L3" s="4">
        <v>0</v>
      </c>
      <c r="M3" s="4" t="s">
        <v>3102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3111</v>
      </c>
      <c r="Y3" s="4">
        <v>0</v>
      </c>
      <c r="Z3" s="4">
        <v>11</v>
      </c>
      <c r="AA3" s="4">
        <v>0</v>
      </c>
      <c r="AB3" s="4">
        <v>0</v>
      </c>
      <c r="AC3" s="4" t="s">
        <v>3103</v>
      </c>
      <c r="AD3" s="4" t="s">
        <v>3198</v>
      </c>
      <c r="AE3" s="4"/>
      <c r="AF3" s="4">
        <v>10</v>
      </c>
      <c r="AG3" s="4"/>
      <c r="AH3" s="4"/>
      <c r="AI3" s="4">
        <v>-1</v>
      </c>
      <c r="AJ3" s="49">
        <v>1E-3</v>
      </c>
      <c r="AK3" s="49">
        <v>1E-3</v>
      </c>
      <c r="AL3" s="48" t="s">
        <v>3202</v>
      </c>
      <c r="AM3" s="49">
        <v>0</v>
      </c>
      <c r="AN3" s="49">
        <v>0</v>
      </c>
      <c r="AO3" s="50">
        <v>0</v>
      </c>
      <c r="AP3" s="49">
        <v>0.01</v>
      </c>
      <c r="AQ3" s="49">
        <v>4.0000000000000001E-3</v>
      </c>
      <c r="AR3" s="51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8" t="s">
        <v>3203</v>
      </c>
      <c r="AY3" s="3"/>
    </row>
    <row r="4" spans="1:51" x14ac:dyDescent="0.25">
      <c r="A4" s="47" t="s">
        <v>3204</v>
      </c>
      <c r="B4" s="3" t="s">
        <v>150</v>
      </c>
      <c r="C4" s="3" t="s">
        <v>2490</v>
      </c>
      <c r="D4" s="3"/>
      <c r="E4" s="3"/>
      <c r="F4" s="3"/>
      <c r="G4" s="3">
        <v>40</v>
      </c>
      <c r="H4" s="3">
        <v>0</v>
      </c>
      <c r="I4" s="4" t="s">
        <v>3197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3140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7"/>
      <c r="AP4" s="3">
        <v>0.01</v>
      </c>
      <c r="AQ4" s="3">
        <v>2E-3</v>
      </c>
      <c r="AR4" s="51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8"/>
      <c r="AY4" s="3"/>
    </row>
    <row r="5" spans="1:51" ht="90" customHeight="1" x14ac:dyDescent="0.25">
      <c r="A5" s="47" t="s">
        <v>421</v>
      </c>
      <c r="B5" s="3" t="s">
        <v>421</v>
      </c>
      <c r="C5" s="3" t="s">
        <v>2488</v>
      </c>
      <c r="D5" s="4" t="s">
        <v>1288</v>
      </c>
      <c r="E5" s="4" t="s">
        <v>3098</v>
      </c>
      <c r="F5" s="4" t="s">
        <v>3195</v>
      </c>
      <c r="G5" s="48" t="s">
        <v>3196</v>
      </c>
      <c r="H5" s="4">
        <v>0</v>
      </c>
      <c r="I5" s="4" t="s">
        <v>3197</v>
      </c>
      <c r="J5" s="4" t="s">
        <v>3112</v>
      </c>
      <c r="K5" s="4">
        <v>0</v>
      </c>
      <c r="L5" s="4">
        <v>0</v>
      </c>
      <c r="M5" s="4" t="s">
        <v>3102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3111</v>
      </c>
      <c r="Y5" s="4">
        <v>0</v>
      </c>
      <c r="Z5" s="4">
        <v>7</v>
      </c>
      <c r="AA5" s="4">
        <v>0</v>
      </c>
      <c r="AB5" s="4">
        <v>0</v>
      </c>
      <c r="AC5" s="4" t="s">
        <v>3103</v>
      </c>
      <c r="AD5" s="4" t="s">
        <v>3205</v>
      </c>
      <c r="AE5" s="4"/>
      <c r="AF5" s="4">
        <v>4</v>
      </c>
      <c r="AG5" s="4"/>
      <c r="AH5" s="4"/>
      <c r="AI5" s="4">
        <v>-1</v>
      </c>
      <c r="AJ5" s="49">
        <v>1E-3</v>
      </c>
      <c r="AK5" s="49">
        <v>1E-3</v>
      </c>
      <c r="AL5" s="52">
        <v>0</v>
      </c>
      <c r="AM5" s="53" t="s">
        <v>3206</v>
      </c>
      <c r="AN5" s="53" t="s">
        <v>3207</v>
      </c>
      <c r="AO5" s="50">
        <v>0</v>
      </c>
      <c r="AP5" s="49">
        <v>0.03</v>
      </c>
      <c r="AQ5" s="49">
        <v>2E-3</v>
      </c>
      <c r="AR5" s="51">
        <v>12000</v>
      </c>
      <c r="AS5" s="54" t="s">
        <v>3128</v>
      </c>
      <c r="AT5" s="4">
        <v>0</v>
      </c>
      <c r="AU5" s="4">
        <v>3.5</v>
      </c>
      <c r="AV5" s="4">
        <v>0</v>
      </c>
      <c r="AW5" s="4">
        <v>1</v>
      </c>
      <c r="AX5" s="48" t="s">
        <v>3208</v>
      </c>
      <c r="AY5" s="3">
        <v>2</v>
      </c>
    </row>
    <row r="6" spans="1:51" x14ac:dyDescent="0.25">
      <c r="A6" s="47" t="s">
        <v>3204</v>
      </c>
      <c r="B6" s="3" t="s">
        <v>474</v>
      </c>
      <c r="C6" s="3" t="s">
        <v>3209</v>
      </c>
      <c r="D6" s="3"/>
      <c r="E6" s="3"/>
      <c r="F6" s="3"/>
      <c r="G6" s="3">
        <v>120</v>
      </c>
      <c r="H6" s="3">
        <v>0</v>
      </c>
      <c r="I6" s="4" t="s">
        <v>3197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7"/>
      <c r="AP6" s="3">
        <v>0.01</v>
      </c>
      <c r="AQ6" s="3">
        <v>2E-3</v>
      </c>
      <c r="AR6" s="51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8"/>
      <c r="AY6" s="3"/>
    </row>
    <row r="7" spans="1:51" ht="30" customHeight="1" x14ac:dyDescent="0.25">
      <c r="A7" s="47" t="s">
        <v>3204</v>
      </c>
      <c r="B7" s="3" t="s">
        <v>489</v>
      </c>
      <c r="C7" s="3" t="s">
        <v>2489</v>
      </c>
      <c r="D7" s="3"/>
      <c r="E7" s="3"/>
      <c r="F7" s="3"/>
      <c r="G7" s="3">
        <v>200</v>
      </c>
      <c r="H7" s="3">
        <v>0</v>
      </c>
      <c r="I7" s="4" t="s">
        <v>3197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7"/>
      <c r="AP7" s="3">
        <v>0.01</v>
      </c>
      <c r="AQ7" s="3">
        <v>2E-3</v>
      </c>
      <c r="AR7" s="51">
        <v>12000</v>
      </c>
      <c r="AS7" s="55" t="s">
        <v>3210</v>
      </c>
      <c r="AT7" s="3">
        <v>0</v>
      </c>
      <c r="AU7" s="4">
        <v>3.5</v>
      </c>
      <c r="AV7" s="3">
        <v>0</v>
      </c>
      <c r="AW7" s="3">
        <v>1</v>
      </c>
      <c r="AX7" s="48"/>
      <c r="AY7" s="3"/>
    </row>
    <row r="8" spans="1:51" x14ac:dyDescent="0.25">
      <c r="A8" s="47" t="s">
        <v>3204</v>
      </c>
      <c r="B8" s="3" t="s">
        <v>528</v>
      </c>
      <c r="C8" s="3" t="s">
        <v>3211</v>
      </c>
      <c r="D8" s="3"/>
      <c r="E8" s="3"/>
      <c r="F8" s="3"/>
      <c r="G8" s="3">
        <v>60</v>
      </c>
      <c r="H8" s="3">
        <v>0</v>
      </c>
      <c r="I8" s="4" t="s">
        <v>3197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3147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7"/>
      <c r="AP8" s="3">
        <v>0.01</v>
      </c>
      <c r="AQ8" s="3">
        <v>2E-3</v>
      </c>
      <c r="AR8" s="51">
        <v>12000</v>
      </c>
      <c r="AS8" s="3">
        <v>0</v>
      </c>
      <c r="AT8" s="49" t="s">
        <v>3148</v>
      </c>
      <c r="AU8" s="4">
        <v>3.5</v>
      </c>
      <c r="AV8" s="3">
        <v>0</v>
      </c>
      <c r="AW8" s="3">
        <v>0</v>
      </c>
      <c r="AX8" s="48"/>
      <c r="AY8" s="3"/>
    </row>
    <row r="9" spans="1:51" x14ac:dyDescent="0.25">
      <c r="A9" s="47" t="s">
        <v>3204</v>
      </c>
      <c r="B9" s="3" t="s">
        <v>613</v>
      </c>
      <c r="C9" s="3" t="s">
        <v>3212</v>
      </c>
      <c r="D9" s="3"/>
      <c r="E9" s="3"/>
      <c r="F9" s="3"/>
      <c r="G9" s="3">
        <v>120</v>
      </c>
      <c r="H9" s="3">
        <v>0</v>
      </c>
      <c r="I9" s="4" t="s">
        <v>3197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3140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7"/>
      <c r="AP9" s="3">
        <v>0.01</v>
      </c>
      <c r="AQ9" s="3">
        <v>2E-3</v>
      </c>
      <c r="AR9" s="51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8"/>
      <c r="AY9" s="3"/>
    </row>
    <row r="10" spans="1:51" x14ac:dyDescent="0.25">
      <c r="A10" s="47" t="s">
        <v>3204</v>
      </c>
      <c r="B10" s="3" t="s">
        <v>616</v>
      </c>
      <c r="C10" s="3" t="s">
        <v>3213</v>
      </c>
      <c r="D10" s="3"/>
      <c r="E10" s="3"/>
      <c r="F10" s="3"/>
      <c r="G10" s="3">
        <v>250</v>
      </c>
      <c r="H10" s="3">
        <v>0</v>
      </c>
      <c r="I10" s="4" t="s">
        <v>3197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7"/>
      <c r="AP10" s="3">
        <v>0.01</v>
      </c>
      <c r="AQ10" s="3">
        <v>2E-3</v>
      </c>
      <c r="AR10" s="51">
        <v>12000</v>
      </c>
      <c r="AS10" s="3">
        <v>135</v>
      </c>
      <c r="AT10" s="3">
        <v>0</v>
      </c>
      <c r="AU10" s="4">
        <v>3.5</v>
      </c>
      <c r="AV10" s="3" t="s">
        <v>3214</v>
      </c>
      <c r="AW10" s="3">
        <v>2</v>
      </c>
      <c r="AX10" s="48"/>
      <c r="AY10" s="3"/>
    </row>
    <row r="11" spans="1:51" x14ac:dyDescent="0.25">
      <c r="A11" s="47" t="s">
        <v>3204</v>
      </c>
      <c r="B11" s="3" t="s">
        <v>3215</v>
      </c>
      <c r="C11" s="3" t="s">
        <v>3216</v>
      </c>
      <c r="D11" s="3"/>
      <c r="E11" s="3"/>
      <c r="F11" s="3"/>
      <c r="G11" s="3">
        <v>80</v>
      </c>
      <c r="H11" s="3">
        <v>0</v>
      </c>
      <c r="I11" s="4" t="s">
        <v>3197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3140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7"/>
      <c r="AP11" s="3">
        <v>0.01</v>
      </c>
      <c r="AQ11" s="3">
        <v>2E-3</v>
      </c>
      <c r="AR11" s="51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8"/>
      <c r="AY11" s="3"/>
    </row>
    <row r="12" spans="1:51" ht="90" customHeight="1" x14ac:dyDescent="0.25">
      <c r="A12" s="47" t="s">
        <v>149</v>
      </c>
      <c r="B12" s="3" t="s">
        <v>149</v>
      </c>
      <c r="C12" s="3" t="s">
        <v>3217</v>
      </c>
      <c r="D12" s="4" t="s">
        <v>1288</v>
      </c>
      <c r="E12" s="4" t="s">
        <v>3098</v>
      </c>
      <c r="F12" s="4" t="s">
        <v>3195</v>
      </c>
      <c r="G12" s="48" t="s">
        <v>3196</v>
      </c>
      <c r="H12" s="4">
        <v>0</v>
      </c>
      <c r="I12" s="4" t="s">
        <v>3197</v>
      </c>
      <c r="J12" s="4" t="s">
        <v>3112</v>
      </c>
      <c r="K12" s="4">
        <v>0</v>
      </c>
      <c r="L12" s="4">
        <v>0</v>
      </c>
      <c r="M12" s="4" t="s">
        <v>3102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3111</v>
      </c>
      <c r="Y12" s="4">
        <v>0</v>
      </c>
      <c r="Z12" s="4">
        <v>7</v>
      </c>
      <c r="AA12" s="4">
        <v>0</v>
      </c>
      <c r="AB12" s="4">
        <v>0</v>
      </c>
      <c r="AC12" s="4" t="s">
        <v>3103</v>
      </c>
      <c r="AD12" s="4" t="s">
        <v>3140</v>
      </c>
      <c r="AE12" s="4"/>
      <c r="AF12" s="4">
        <v>1</v>
      </c>
      <c r="AG12" s="4"/>
      <c r="AH12" s="4"/>
      <c r="AI12" s="4">
        <v>-1</v>
      </c>
      <c r="AJ12" s="48" t="s">
        <v>3218</v>
      </c>
      <c r="AK12" s="48" t="s">
        <v>3219</v>
      </c>
      <c r="AL12" s="52" t="s">
        <v>3220</v>
      </c>
      <c r="AM12" s="49">
        <v>0</v>
      </c>
      <c r="AN12" s="49">
        <v>0</v>
      </c>
      <c r="AO12" s="50">
        <v>0</v>
      </c>
      <c r="AP12" s="49">
        <v>0.01</v>
      </c>
      <c r="AQ12" s="49">
        <v>2E-3</v>
      </c>
      <c r="AR12" s="51">
        <v>12000</v>
      </c>
      <c r="AS12" s="54" t="s">
        <v>3128</v>
      </c>
      <c r="AT12" s="4">
        <v>0</v>
      </c>
      <c r="AU12" s="4">
        <v>3.5</v>
      </c>
      <c r="AV12" s="4">
        <v>0</v>
      </c>
      <c r="AW12" s="4">
        <v>2</v>
      </c>
      <c r="AX12" s="48" t="s">
        <v>3221</v>
      </c>
      <c r="AY12" s="3"/>
    </row>
    <row r="13" spans="1:51" x14ac:dyDescent="0.25">
      <c r="A13" s="47" t="s">
        <v>3204</v>
      </c>
      <c r="B13" s="3" t="s">
        <v>3222</v>
      </c>
      <c r="C13" s="3" t="s">
        <v>3223</v>
      </c>
      <c r="D13" s="3"/>
      <c r="E13" s="3"/>
      <c r="F13" s="3"/>
      <c r="G13" s="3">
        <v>100</v>
      </c>
      <c r="H13" s="3">
        <v>0</v>
      </c>
      <c r="I13" s="4" t="s">
        <v>3197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3140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7"/>
      <c r="AP13" s="3">
        <v>0.01</v>
      </c>
      <c r="AQ13" s="3">
        <v>2E-3</v>
      </c>
      <c r="AR13" s="51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8"/>
      <c r="AY13" s="3"/>
    </row>
    <row r="14" spans="1:51" x14ac:dyDescent="0.25">
      <c r="A14" s="47" t="s">
        <v>1554</v>
      </c>
      <c r="B14" s="3" t="s">
        <v>1554</v>
      </c>
      <c r="C14" s="3" t="s">
        <v>3224</v>
      </c>
      <c r="D14" s="3"/>
      <c r="E14" s="3"/>
      <c r="F14" s="3"/>
      <c r="G14" s="3">
        <v>60</v>
      </c>
      <c r="H14" s="3">
        <v>0</v>
      </c>
      <c r="I14" s="4" t="s">
        <v>3197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7"/>
      <c r="AP14" s="3">
        <v>0.01</v>
      </c>
      <c r="AQ14" s="3">
        <v>2E-3</v>
      </c>
      <c r="AR14" s="51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8"/>
      <c r="AY14" s="3"/>
    </row>
    <row r="15" spans="1:51" ht="90" customHeight="1" x14ac:dyDescent="0.25">
      <c r="A15" s="47" t="s">
        <v>1565</v>
      </c>
      <c r="B15" s="3" t="s">
        <v>1565</v>
      </c>
      <c r="C15" s="3" t="s">
        <v>3225</v>
      </c>
      <c r="D15" s="4" t="s">
        <v>1288</v>
      </c>
      <c r="E15" s="4" t="s">
        <v>3098</v>
      </c>
      <c r="F15" s="4" t="s">
        <v>3195</v>
      </c>
      <c r="G15" s="48" t="s">
        <v>3196</v>
      </c>
      <c r="H15" s="4">
        <v>0</v>
      </c>
      <c r="I15" s="4" t="s">
        <v>3197</v>
      </c>
      <c r="J15" s="4" t="s">
        <v>3112</v>
      </c>
      <c r="K15" s="4">
        <v>0</v>
      </c>
      <c r="L15" s="4">
        <v>0</v>
      </c>
      <c r="M15" s="4" t="s">
        <v>3102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3111</v>
      </c>
      <c r="Y15" s="4">
        <v>0</v>
      </c>
      <c r="Z15" s="4">
        <v>11</v>
      </c>
      <c r="AA15" s="4">
        <v>0</v>
      </c>
      <c r="AB15" s="4">
        <v>0</v>
      </c>
      <c r="AC15" s="4" t="s">
        <v>3103</v>
      </c>
      <c r="AD15" s="4" t="s">
        <v>3198</v>
      </c>
      <c r="AE15" s="4"/>
      <c r="AF15" s="4">
        <v>10</v>
      </c>
      <c r="AG15" s="4"/>
      <c r="AH15" s="4"/>
      <c r="AI15" s="4">
        <v>-1</v>
      </c>
      <c r="AJ15" s="49">
        <v>1E-3</v>
      </c>
      <c r="AK15" s="49">
        <v>1E-3</v>
      </c>
      <c r="AL15" s="48" t="s">
        <v>3226</v>
      </c>
      <c r="AM15" s="49">
        <v>0</v>
      </c>
      <c r="AN15" s="49">
        <v>0</v>
      </c>
      <c r="AO15" s="50" t="s">
        <v>3357</v>
      </c>
      <c r="AP15" s="49">
        <v>0.01</v>
      </c>
      <c r="AQ15" s="49">
        <v>4.0000000000000001E-3</v>
      </c>
      <c r="AR15" s="51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8" t="s">
        <v>3227</v>
      </c>
      <c r="AY15" s="3"/>
    </row>
    <row r="16" spans="1:51" x14ac:dyDescent="0.25">
      <c r="A16" s="47" t="s">
        <v>3204</v>
      </c>
      <c r="B16" s="3" t="s">
        <v>1857</v>
      </c>
      <c r="C16" s="3" t="s">
        <v>3228</v>
      </c>
      <c r="D16" s="3"/>
      <c r="E16" s="3"/>
      <c r="F16" s="3">
        <v>0</v>
      </c>
      <c r="G16" s="3">
        <v>0</v>
      </c>
      <c r="H16" s="3">
        <v>0</v>
      </c>
      <c r="I16" s="4" t="s">
        <v>3197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7"/>
      <c r="AP16" s="3">
        <v>0.01</v>
      </c>
      <c r="AQ16" s="3">
        <v>2E-3</v>
      </c>
      <c r="AR16" s="51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8"/>
      <c r="AY16" s="3"/>
    </row>
    <row r="17" spans="1:51" ht="90" customHeight="1" x14ac:dyDescent="0.25">
      <c r="A17" s="47" t="s">
        <v>1858</v>
      </c>
      <c r="B17" s="3" t="s">
        <v>1858</v>
      </c>
      <c r="C17" s="3" t="s">
        <v>3229</v>
      </c>
      <c r="D17" s="4" t="s">
        <v>1288</v>
      </c>
      <c r="E17" s="4" t="s">
        <v>3098</v>
      </c>
      <c r="F17" s="4" t="s">
        <v>3195</v>
      </c>
      <c r="G17" s="48" t="s">
        <v>3196</v>
      </c>
      <c r="H17" s="4">
        <v>0</v>
      </c>
      <c r="I17" s="4" t="s">
        <v>3197</v>
      </c>
      <c r="J17" s="4" t="s">
        <v>3112</v>
      </c>
      <c r="K17" s="4">
        <v>0</v>
      </c>
      <c r="L17" s="4">
        <v>0</v>
      </c>
      <c r="M17" s="4" t="s">
        <v>3102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3111</v>
      </c>
      <c r="Y17" s="4">
        <v>0</v>
      </c>
      <c r="Z17" s="4">
        <v>6</v>
      </c>
      <c r="AA17" s="4">
        <v>0</v>
      </c>
      <c r="AB17" s="4">
        <v>0</v>
      </c>
      <c r="AC17" s="4" t="s">
        <v>3103</v>
      </c>
      <c r="AD17" s="4" t="s">
        <v>3198</v>
      </c>
      <c r="AE17" s="4"/>
      <c r="AF17" s="4">
        <v>14</v>
      </c>
      <c r="AG17" s="4"/>
      <c r="AH17" s="4"/>
      <c r="AI17" s="4">
        <v>-1</v>
      </c>
      <c r="AJ17" s="49">
        <v>1E-3</v>
      </c>
      <c r="AK17" s="49">
        <v>1E-3</v>
      </c>
      <c r="AL17" s="52" t="s">
        <v>3230</v>
      </c>
      <c r="AM17" s="49">
        <v>0</v>
      </c>
      <c r="AN17" s="49">
        <v>0</v>
      </c>
      <c r="AO17" s="50">
        <v>0</v>
      </c>
      <c r="AP17" s="49">
        <v>0.01</v>
      </c>
      <c r="AQ17" s="49">
        <v>4.0000000000000001E-3</v>
      </c>
      <c r="AR17" s="51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8" t="s">
        <v>3231</v>
      </c>
      <c r="AY17" s="3"/>
    </row>
    <row r="18" spans="1:51" ht="90" customHeight="1" x14ac:dyDescent="0.25">
      <c r="A18" s="47" t="s">
        <v>1873</v>
      </c>
      <c r="B18" s="3" t="s">
        <v>1873</v>
      </c>
      <c r="C18" s="3" t="s">
        <v>1876</v>
      </c>
      <c r="D18" s="3"/>
      <c r="E18" s="4" t="s">
        <v>3098</v>
      </c>
      <c r="F18" s="4" t="s">
        <v>3232</v>
      </c>
      <c r="G18" s="48" t="s">
        <v>3233</v>
      </c>
      <c r="H18" s="3">
        <v>0</v>
      </c>
      <c r="I18" s="4" t="s">
        <v>3197</v>
      </c>
      <c r="J18" s="4" t="s">
        <v>3112</v>
      </c>
      <c r="K18" s="3">
        <v>0</v>
      </c>
      <c r="L18" s="3">
        <v>0</v>
      </c>
      <c r="M18" s="4" t="s">
        <v>3102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3111</v>
      </c>
      <c r="Y18" s="3">
        <v>0</v>
      </c>
      <c r="Z18" s="3">
        <v>11</v>
      </c>
      <c r="AA18" s="3">
        <v>0</v>
      </c>
      <c r="AB18" s="3">
        <v>0</v>
      </c>
      <c r="AC18" s="4" t="s">
        <v>3103</v>
      </c>
      <c r="AD18" s="3" t="s">
        <v>3234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7"/>
      <c r="AP18" s="3">
        <v>0.01</v>
      </c>
      <c r="AQ18" s="3">
        <v>2E-3</v>
      </c>
      <c r="AR18" s="51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8" t="s">
        <v>3235</v>
      </c>
      <c r="AY18" s="3"/>
    </row>
    <row r="19" spans="1:51" x14ac:dyDescent="0.25">
      <c r="A19" s="47" t="s">
        <v>3204</v>
      </c>
      <c r="B19" s="3" t="s">
        <v>1907</v>
      </c>
      <c r="C19" s="3" t="s">
        <v>3236</v>
      </c>
      <c r="D19" s="3"/>
      <c r="E19" s="3"/>
      <c r="F19" s="3">
        <v>0</v>
      </c>
      <c r="G19" s="3">
        <v>0</v>
      </c>
      <c r="H19" s="3">
        <v>0</v>
      </c>
      <c r="I19" s="4" t="s">
        <v>3197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7"/>
      <c r="AP19" s="3">
        <v>0.01</v>
      </c>
      <c r="AQ19" s="3">
        <v>2E-3</v>
      </c>
      <c r="AR19" s="51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8"/>
      <c r="AY19" s="3"/>
    </row>
    <row r="20" spans="1:51" x14ac:dyDescent="0.25">
      <c r="A20" s="47" t="s">
        <v>3204</v>
      </c>
      <c r="B20" s="3" t="s">
        <v>1908</v>
      </c>
      <c r="C20" s="3" t="s">
        <v>3237</v>
      </c>
      <c r="D20" s="3"/>
      <c r="E20" s="3"/>
      <c r="F20" s="3"/>
      <c r="G20" s="3">
        <v>60</v>
      </c>
      <c r="H20" s="3">
        <v>0</v>
      </c>
      <c r="I20" s="4" t="s">
        <v>3197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7"/>
      <c r="AP20" s="3">
        <v>0.01</v>
      </c>
      <c r="AQ20" s="3">
        <v>2E-3</v>
      </c>
      <c r="AR20" s="51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8"/>
      <c r="AY20" s="3"/>
    </row>
    <row r="21" spans="1:51" x14ac:dyDescent="0.25">
      <c r="A21" s="47" t="s">
        <v>3204</v>
      </c>
      <c r="B21" s="3" t="s">
        <v>1914</v>
      </c>
      <c r="C21" s="3" t="s">
        <v>2492</v>
      </c>
      <c r="D21" s="3"/>
      <c r="E21" s="3"/>
      <c r="F21" s="3">
        <v>0</v>
      </c>
      <c r="G21" s="3">
        <v>0</v>
      </c>
      <c r="H21" s="3">
        <v>0</v>
      </c>
      <c r="I21" s="4" t="s">
        <v>3197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2491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7"/>
      <c r="AP21" s="3">
        <v>0.01</v>
      </c>
      <c r="AQ21" s="3">
        <v>2E-3</v>
      </c>
      <c r="AR21" s="51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8"/>
      <c r="AY21" s="3"/>
    </row>
    <row r="22" spans="1:51" ht="90" customHeight="1" x14ac:dyDescent="0.25">
      <c r="A22" s="47" t="s">
        <v>1922</v>
      </c>
      <c r="B22" s="3" t="s">
        <v>1922</v>
      </c>
      <c r="C22" s="3" t="s">
        <v>3238</v>
      </c>
      <c r="D22" s="4" t="s">
        <v>1288</v>
      </c>
      <c r="E22" s="4" t="s">
        <v>3098</v>
      </c>
      <c r="F22" s="4" t="s">
        <v>3195</v>
      </c>
      <c r="G22" s="48" t="s">
        <v>3196</v>
      </c>
      <c r="H22" s="4">
        <v>0</v>
      </c>
      <c r="I22" s="4" t="s">
        <v>3197</v>
      </c>
      <c r="J22" s="4" t="s">
        <v>3112</v>
      </c>
      <c r="K22" s="4">
        <v>0</v>
      </c>
      <c r="L22" s="4">
        <v>0</v>
      </c>
      <c r="M22" s="4" t="s">
        <v>3102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3111</v>
      </c>
      <c r="Y22" s="4">
        <v>0</v>
      </c>
      <c r="Z22" s="4">
        <v>7</v>
      </c>
      <c r="AA22" s="4">
        <v>0</v>
      </c>
      <c r="AB22" s="4">
        <v>0</v>
      </c>
      <c r="AC22" s="4" t="s">
        <v>3103</v>
      </c>
      <c r="AD22" s="4" t="s">
        <v>3144</v>
      </c>
      <c r="AE22" s="4"/>
      <c r="AF22" s="4">
        <v>3</v>
      </c>
      <c r="AG22" s="4"/>
      <c r="AH22" s="4"/>
      <c r="AI22" s="4">
        <v>-1</v>
      </c>
      <c r="AJ22" s="49">
        <v>1E-3</v>
      </c>
      <c r="AK22" s="49">
        <v>1E-3</v>
      </c>
      <c r="AL22" s="52">
        <v>0</v>
      </c>
      <c r="AM22" s="49">
        <v>0</v>
      </c>
      <c r="AN22" s="49">
        <v>0</v>
      </c>
      <c r="AO22" s="50">
        <v>0</v>
      </c>
      <c r="AP22" s="49">
        <v>0.01</v>
      </c>
      <c r="AQ22" s="49">
        <v>2E-3</v>
      </c>
      <c r="AR22" s="51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8" t="s">
        <v>3239</v>
      </c>
      <c r="AY22" s="3"/>
    </row>
    <row r="23" spans="1:51" ht="90" customHeight="1" x14ac:dyDescent="0.25">
      <c r="A23" s="47" t="s">
        <v>529</v>
      </c>
      <c r="B23" s="3" t="s">
        <v>529</v>
      </c>
      <c r="C23" s="3" t="s">
        <v>3240</v>
      </c>
      <c r="D23" s="4" t="s">
        <v>1288</v>
      </c>
      <c r="E23" s="4" t="s">
        <v>3098</v>
      </c>
      <c r="F23" s="4" t="s">
        <v>3195</v>
      </c>
      <c r="G23" s="48" t="s">
        <v>3196</v>
      </c>
      <c r="H23" s="4">
        <v>0</v>
      </c>
      <c r="I23" s="4" t="s">
        <v>3197</v>
      </c>
      <c r="J23" s="4" t="s">
        <v>3112</v>
      </c>
      <c r="K23" s="4">
        <v>0</v>
      </c>
      <c r="L23" s="4">
        <v>0</v>
      </c>
      <c r="M23" s="4" t="s">
        <v>3102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3111</v>
      </c>
      <c r="Y23" s="4">
        <v>0</v>
      </c>
      <c r="Z23" s="4">
        <v>7</v>
      </c>
      <c r="AA23" s="4">
        <v>0</v>
      </c>
      <c r="AB23" s="4">
        <v>0</v>
      </c>
      <c r="AC23" s="4" t="s">
        <v>3103</v>
      </c>
      <c r="AD23" s="4" t="s">
        <v>3147</v>
      </c>
      <c r="AE23" s="4"/>
      <c r="AF23" s="4">
        <v>2</v>
      </c>
      <c r="AG23" s="4"/>
      <c r="AH23" s="4"/>
      <c r="AI23" s="4">
        <v>-1</v>
      </c>
      <c r="AJ23" s="48" t="s">
        <v>3218</v>
      </c>
      <c r="AK23" s="48" t="s">
        <v>3218</v>
      </c>
      <c r="AL23" s="52">
        <v>0</v>
      </c>
      <c r="AM23" s="49">
        <v>0</v>
      </c>
      <c r="AN23" s="49">
        <v>0</v>
      </c>
      <c r="AO23" s="50">
        <v>0</v>
      </c>
      <c r="AP23" s="49">
        <v>0.01</v>
      </c>
      <c r="AQ23" s="49">
        <v>2E-3</v>
      </c>
      <c r="AR23" s="51">
        <v>12000</v>
      </c>
      <c r="AS23" s="54">
        <v>0</v>
      </c>
      <c r="AT23" s="54" t="s">
        <v>3148</v>
      </c>
      <c r="AU23" s="4">
        <v>3.5</v>
      </c>
      <c r="AV23" s="4">
        <v>0</v>
      </c>
      <c r="AW23" s="4">
        <v>0</v>
      </c>
      <c r="AX23" s="48" t="s">
        <v>3221</v>
      </c>
      <c r="AY23" s="3"/>
    </row>
    <row r="24" spans="1:51" ht="90" customHeight="1" x14ac:dyDescent="0.25">
      <c r="A24" s="47" t="s">
        <v>2193</v>
      </c>
      <c r="B24" s="3" t="s">
        <v>2193</v>
      </c>
      <c r="C24" s="3" t="s">
        <v>3241</v>
      </c>
      <c r="D24" s="4" t="s">
        <v>1288</v>
      </c>
      <c r="E24" s="4" t="s">
        <v>3098</v>
      </c>
      <c r="F24" s="4" t="s">
        <v>3195</v>
      </c>
      <c r="G24" s="48" t="s">
        <v>3196</v>
      </c>
      <c r="H24" s="4">
        <v>0</v>
      </c>
      <c r="I24" s="4" t="s">
        <v>3197</v>
      </c>
      <c r="J24" s="4" t="s">
        <v>3112</v>
      </c>
      <c r="K24" s="4">
        <v>0</v>
      </c>
      <c r="L24" s="4">
        <v>0</v>
      </c>
      <c r="M24" s="4" t="s">
        <v>3102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3111</v>
      </c>
      <c r="Y24" s="4">
        <v>0</v>
      </c>
      <c r="Z24" s="4">
        <v>11</v>
      </c>
      <c r="AA24" s="4">
        <v>0</v>
      </c>
      <c r="AB24" s="4">
        <v>0</v>
      </c>
      <c r="AC24" s="4" t="s">
        <v>3103</v>
      </c>
      <c r="AD24" s="4" t="s">
        <v>3205</v>
      </c>
      <c r="AE24" s="4"/>
      <c r="AF24" s="4">
        <v>4</v>
      </c>
      <c r="AG24" s="4"/>
      <c r="AH24" s="4"/>
      <c r="AI24" s="4">
        <v>-1</v>
      </c>
      <c r="AJ24" s="49">
        <v>1E-3</v>
      </c>
      <c r="AK24" s="49">
        <v>1E-3</v>
      </c>
      <c r="AL24" s="52">
        <v>0</v>
      </c>
      <c r="AM24" s="53" t="s">
        <v>3206</v>
      </c>
      <c r="AN24" s="53" t="s">
        <v>3207</v>
      </c>
      <c r="AO24" s="50">
        <v>0</v>
      </c>
      <c r="AP24" s="49">
        <v>0.03</v>
      </c>
      <c r="AQ24" s="49">
        <v>2E-3</v>
      </c>
      <c r="AR24" s="51">
        <v>12000</v>
      </c>
      <c r="AS24" s="54" t="s">
        <v>3128</v>
      </c>
      <c r="AT24" s="4">
        <v>0</v>
      </c>
      <c r="AU24" s="4">
        <v>3.5</v>
      </c>
      <c r="AV24" s="4">
        <v>0</v>
      </c>
      <c r="AW24" s="4">
        <v>1</v>
      </c>
      <c r="AX24" s="48" t="s">
        <v>3208</v>
      </c>
      <c r="AY24" s="3">
        <v>2</v>
      </c>
    </row>
    <row r="25" spans="1:51" ht="60" x14ac:dyDescent="0.25">
      <c r="A25" s="47" t="s">
        <v>2211</v>
      </c>
      <c r="B25" s="3" t="s">
        <v>2211</v>
      </c>
      <c r="C25" s="3" t="s">
        <v>3242</v>
      </c>
      <c r="D25" s="3" t="s">
        <v>1288</v>
      </c>
      <c r="E25" s="4" t="s">
        <v>3098</v>
      </c>
      <c r="F25" s="4" t="s">
        <v>3195</v>
      </c>
      <c r="G25" s="3">
        <v>50</v>
      </c>
      <c r="H25" s="3">
        <v>0</v>
      </c>
      <c r="I25" s="4" t="s">
        <v>3197</v>
      </c>
      <c r="J25" s="4" t="s">
        <v>3112</v>
      </c>
      <c r="K25" s="3">
        <v>0</v>
      </c>
      <c r="L25" s="3">
        <v>0</v>
      </c>
      <c r="M25" s="4" t="s">
        <v>3102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3111</v>
      </c>
      <c r="Y25" s="3">
        <v>0</v>
      </c>
      <c r="Z25" s="3">
        <v>7</v>
      </c>
      <c r="AA25" s="3">
        <v>0</v>
      </c>
      <c r="AB25" s="3">
        <v>0</v>
      </c>
      <c r="AC25" s="4" t="s">
        <v>3103</v>
      </c>
      <c r="AD25" s="3" t="s">
        <v>3243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7"/>
      <c r="AP25" s="3">
        <v>0.01</v>
      </c>
      <c r="AQ25" s="3">
        <v>2E-3</v>
      </c>
      <c r="AR25" s="51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8" t="s">
        <v>3245</v>
      </c>
      <c r="AY25" s="3"/>
    </row>
    <row r="26" spans="1:51" ht="90" customHeight="1" x14ac:dyDescent="0.25">
      <c r="A26" s="56" t="s">
        <v>2216</v>
      </c>
      <c r="B26" s="57" t="s">
        <v>2216</v>
      </c>
      <c r="C26" s="58" t="s">
        <v>3244</v>
      </c>
      <c r="D26" s="59" t="s">
        <v>1288</v>
      </c>
      <c r="E26" s="60" t="s">
        <v>3098</v>
      </c>
      <c r="F26" s="60" t="s">
        <v>3195</v>
      </c>
      <c r="G26" s="61" t="s">
        <v>3196</v>
      </c>
      <c r="H26" s="59">
        <v>0</v>
      </c>
      <c r="I26" s="60" t="s">
        <v>3197</v>
      </c>
      <c r="J26" s="60" t="s">
        <v>3112</v>
      </c>
      <c r="K26" s="59">
        <v>0</v>
      </c>
      <c r="L26" s="59">
        <v>0</v>
      </c>
      <c r="M26" s="60" t="s">
        <v>3102</v>
      </c>
      <c r="N26" s="59">
        <v>0</v>
      </c>
      <c r="O26" s="59">
        <v>0</v>
      </c>
      <c r="P26" s="59">
        <v>0</v>
      </c>
      <c r="Q26" s="59">
        <v>0</v>
      </c>
      <c r="R26" s="59">
        <v>0</v>
      </c>
      <c r="S26" s="59">
        <v>0</v>
      </c>
      <c r="T26" s="59">
        <v>0</v>
      </c>
      <c r="U26" s="59">
        <v>0</v>
      </c>
      <c r="V26" s="59">
        <v>0</v>
      </c>
      <c r="W26" s="59">
        <v>0</v>
      </c>
      <c r="X26" s="59" t="s">
        <v>3111</v>
      </c>
      <c r="Y26" s="59">
        <v>0</v>
      </c>
      <c r="Z26" s="59">
        <v>7</v>
      </c>
      <c r="AA26" s="59">
        <v>0</v>
      </c>
      <c r="AB26" s="59">
        <v>0</v>
      </c>
      <c r="AC26" s="59" t="s">
        <v>3103</v>
      </c>
      <c r="AD26" s="59" t="s">
        <v>3198</v>
      </c>
      <c r="AE26" s="59"/>
      <c r="AF26" s="59">
        <v>10</v>
      </c>
      <c r="AG26" s="59"/>
      <c r="AH26" s="59"/>
      <c r="AI26" s="59">
        <v>-1</v>
      </c>
      <c r="AJ26" s="62">
        <v>1E-3</v>
      </c>
      <c r="AK26" s="62">
        <v>1E-3</v>
      </c>
      <c r="AL26" s="63">
        <v>0</v>
      </c>
      <c r="AM26" s="62">
        <v>0</v>
      </c>
      <c r="AN26" s="64">
        <v>0</v>
      </c>
      <c r="AO26" s="62"/>
      <c r="AP26" s="62">
        <v>0.01</v>
      </c>
      <c r="AQ26" s="62">
        <v>2E-3</v>
      </c>
      <c r="AR26" s="61">
        <v>12000</v>
      </c>
      <c r="AS26" s="59">
        <v>0</v>
      </c>
      <c r="AT26" s="59">
        <v>0</v>
      </c>
      <c r="AU26" s="60">
        <v>3.5</v>
      </c>
      <c r="AV26" s="59">
        <v>0</v>
      </c>
      <c r="AW26" s="59">
        <v>0</v>
      </c>
      <c r="AX26" s="65" t="s">
        <v>3208</v>
      </c>
      <c r="AY26" s="66"/>
    </row>
    <row r="27" spans="1:51" ht="90" customHeight="1" x14ac:dyDescent="0.25">
      <c r="A27" s="47" t="s">
        <v>2241</v>
      </c>
      <c r="B27" s="3" t="s">
        <v>2241</v>
      </c>
      <c r="C27" s="3" t="s">
        <v>2243</v>
      </c>
      <c r="D27" s="59" t="s">
        <v>1288</v>
      </c>
      <c r="E27" s="60" t="s">
        <v>3098</v>
      </c>
      <c r="F27" s="60" t="s">
        <v>3195</v>
      </c>
      <c r="G27" s="61" t="s">
        <v>3233</v>
      </c>
      <c r="H27" s="59">
        <v>0</v>
      </c>
      <c r="I27" s="4" t="s">
        <v>3197</v>
      </c>
      <c r="J27" s="60" t="s">
        <v>3112</v>
      </c>
      <c r="K27" s="59">
        <v>0</v>
      </c>
      <c r="L27" s="59">
        <v>0</v>
      </c>
      <c r="M27" s="60" t="s">
        <v>3102</v>
      </c>
      <c r="N27" s="59">
        <v>0</v>
      </c>
      <c r="O27" s="59">
        <v>0</v>
      </c>
      <c r="P27" s="59">
        <v>0</v>
      </c>
      <c r="Q27" s="59">
        <v>0</v>
      </c>
      <c r="R27" s="59">
        <v>0</v>
      </c>
      <c r="S27" s="59">
        <v>0</v>
      </c>
      <c r="T27" s="59">
        <v>0</v>
      </c>
      <c r="U27" s="59">
        <v>0</v>
      </c>
      <c r="V27" s="59">
        <v>0</v>
      </c>
      <c r="W27" s="59">
        <v>0</v>
      </c>
      <c r="X27" s="59" t="s">
        <v>3111</v>
      </c>
      <c r="Y27" s="3">
        <v>0</v>
      </c>
      <c r="Z27" s="3">
        <v>7</v>
      </c>
      <c r="AA27" s="3">
        <v>0</v>
      </c>
      <c r="AB27" s="3">
        <v>0</v>
      </c>
      <c r="AC27" s="59" t="s">
        <v>3103</v>
      </c>
      <c r="AD27" s="3" t="s">
        <v>3147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7"/>
      <c r="AP27" s="3">
        <v>0.01</v>
      </c>
      <c r="AQ27" s="3">
        <v>2E-3</v>
      </c>
      <c r="AR27" s="51">
        <v>12000</v>
      </c>
      <c r="AS27" s="3">
        <v>0</v>
      </c>
      <c r="AT27" s="49">
        <v>0</v>
      </c>
      <c r="AU27" s="4">
        <v>3.5</v>
      </c>
      <c r="AV27" s="3">
        <v>0</v>
      </c>
      <c r="AW27" s="3">
        <v>0</v>
      </c>
      <c r="AX27" s="65" t="s">
        <v>3245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workbookViewId="0">
      <selection activeCell="A22" sqref="A22:A23 A22:A23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29:R29"/>
    <mergeCell ref="A31:A33"/>
    <mergeCell ref="B31:B33"/>
    <mergeCell ref="A29:A30"/>
    <mergeCell ref="B29:B30"/>
    <mergeCell ref="C29:F29"/>
    <mergeCell ref="G29:H29"/>
    <mergeCell ref="I29:P29"/>
    <mergeCell ref="G22:H22"/>
    <mergeCell ref="I22:P22"/>
    <mergeCell ref="Q22:R22"/>
    <mergeCell ref="A24:A26"/>
    <mergeCell ref="B24:B26"/>
    <mergeCell ref="A17:A19"/>
    <mergeCell ref="B17:B19"/>
    <mergeCell ref="A22:A23"/>
    <mergeCell ref="B22:B23"/>
    <mergeCell ref="C22:F22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A8:A9"/>
    <mergeCell ref="B8:B9"/>
    <mergeCell ref="C8:F8"/>
    <mergeCell ref="G8:H8"/>
    <mergeCell ref="I8:P8"/>
    <mergeCell ref="I1:P1"/>
    <mergeCell ref="Q1:R1"/>
    <mergeCell ref="A1:A2"/>
    <mergeCell ref="B1:B2"/>
    <mergeCell ref="A3:A5"/>
    <mergeCell ref="B3:B5"/>
    <mergeCell ref="C1:F1"/>
    <mergeCell ref="G1:H1"/>
  </mergeCells>
  <pageMargins left="0.7" right="0.7" top="0.75" bottom="0.75" header="0.3" footer="0.3"/>
  <pageSetup orientation="portrait" verticalDpi="597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"/>
  <sheetViews>
    <sheetView workbookViewId="0">
      <selection activeCell="H11" sqref="H11 H11"/>
    </sheetView>
  </sheetViews>
  <sheetFormatPr defaultRowHeight="15" x14ac:dyDescent="0.25"/>
  <sheetData>
    <row r="1" spans="1:17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81" t="s">
        <v>3249</v>
      </c>
      <c r="Q1" s="81"/>
    </row>
    <row r="2" spans="1:17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3250</v>
      </c>
      <c r="Q2" t="s">
        <v>3251</v>
      </c>
    </row>
    <row r="3" spans="1:17" x14ac:dyDescent="0.25">
      <c r="A3" s="80" t="s">
        <v>2211</v>
      </c>
      <c r="B3" s="80">
        <v>450</v>
      </c>
      <c r="C3" s="3" t="s">
        <v>3252</v>
      </c>
      <c r="D3" s="3">
        <v>3.0000000000000001E-5</v>
      </c>
      <c r="E3" s="3">
        <v>6.9999999999999994E-5</v>
      </c>
      <c r="F3" s="3">
        <v>1E-4</v>
      </c>
      <c r="G3" s="3">
        <v>1.2999999999999999E-4</v>
      </c>
      <c r="H3" s="3">
        <v>1.7000000000000001E-4</v>
      </c>
      <c r="I3" s="3">
        <v>2.0000000000000001E-4</v>
      </c>
      <c r="J3" s="3">
        <v>2.7E-4</v>
      </c>
      <c r="K3" s="3">
        <v>4.0000000000000002E-4</v>
      </c>
      <c r="L3" s="3">
        <v>5.4000000000000001E-4</v>
      </c>
      <c r="M3" s="3">
        <v>6.7000000000000002E-4</v>
      </c>
      <c r="N3" s="3">
        <v>8.0999999999999996E-4</v>
      </c>
      <c r="O3" s="3">
        <v>1.08E-3</v>
      </c>
      <c r="P3" t="s">
        <v>3253</v>
      </c>
      <c r="Q3" t="s">
        <v>3257</v>
      </c>
    </row>
    <row r="4" spans="1:17" x14ac:dyDescent="0.25">
      <c r="A4" s="80"/>
      <c r="B4" s="80"/>
      <c r="C4" s="3" t="s">
        <v>3256</v>
      </c>
      <c r="D4" s="3">
        <v>4.0000000000000003E-5</v>
      </c>
      <c r="E4" s="3">
        <v>8.0000000000000007E-5</v>
      </c>
      <c r="F4" s="3">
        <v>1.2E-4</v>
      </c>
      <c r="G4" s="3">
        <v>1.6000000000000001E-4</v>
      </c>
      <c r="H4" s="3">
        <v>2.0000000000000001E-4</v>
      </c>
      <c r="I4" s="3">
        <v>2.4000000000000001E-4</v>
      </c>
      <c r="J4" s="3">
        <v>3.3E-4</v>
      </c>
      <c r="K4" s="3">
        <v>4.8999999999999998E-4</v>
      </c>
      <c r="L4" s="3">
        <v>6.4999999999999997E-4</v>
      </c>
      <c r="M4" s="3">
        <v>8.1999999999999998E-4</v>
      </c>
      <c r="N4" s="3">
        <v>9.7999999999999997E-4</v>
      </c>
      <c r="O4" s="3">
        <v>2.4499999999999999E-3</v>
      </c>
      <c r="P4" t="s">
        <v>3262</v>
      </c>
      <c r="Q4" t="s">
        <v>3263</v>
      </c>
    </row>
    <row r="5" spans="1:17" x14ac:dyDescent="0.25">
      <c r="A5" s="80"/>
      <c r="B5" s="8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mergeCells count="7">
    <mergeCell ref="G1:O1"/>
    <mergeCell ref="P1:Q1"/>
    <mergeCell ref="A3:A5"/>
    <mergeCell ref="B3:B5"/>
    <mergeCell ref="A1:A2"/>
    <mergeCell ref="B1:B2"/>
    <mergeCell ref="C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3"/>
  <sheetViews>
    <sheetView workbookViewId="0">
      <selection activeCell="E38" sqref="E38 E38"/>
    </sheetView>
  </sheetViews>
  <sheetFormatPr defaultRowHeight="15" x14ac:dyDescent="0.25"/>
  <sheetData>
    <row r="1" spans="1:18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18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18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18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</row>
    <row r="5" spans="1:18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8" spans="1:18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3249</v>
      </c>
      <c r="H8" s="80"/>
      <c r="I8" s="80" t="s">
        <v>3248</v>
      </c>
      <c r="J8" s="80"/>
      <c r="K8" s="80"/>
      <c r="L8" s="80"/>
      <c r="M8" s="80"/>
      <c r="N8" s="80"/>
      <c r="O8" s="80"/>
      <c r="P8" s="80"/>
      <c r="Q8" s="81" t="s">
        <v>3249</v>
      </c>
      <c r="R8" s="81"/>
    </row>
    <row r="9" spans="1:18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 t="s">
        <v>3250</v>
      </c>
      <c r="H9" s="3" t="s">
        <v>3251</v>
      </c>
      <c r="I9" s="3">
        <v>6.2E-2</v>
      </c>
      <c r="J9" s="3">
        <v>7.8E-2</v>
      </c>
      <c r="K9" s="3">
        <v>9.2999999999999999E-2</v>
      </c>
      <c r="L9" s="3">
        <v>0.125</v>
      </c>
      <c r="M9" s="3">
        <v>0.187</v>
      </c>
      <c r="N9" s="3">
        <v>0.25</v>
      </c>
      <c r="O9" s="3">
        <v>0.375</v>
      </c>
      <c r="P9" s="3">
        <v>0.5</v>
      </c>
      <c r="Q9" t="s">
        <v>3250</v>
      </c>
      <c r="R9" t="s">
        <v>3251</v>
      </c>
    </row>
    <row r="10" spans="1:18" x14ac:dyDescent="0.25">
      <c r="A10" s="80" t="s">
        <v>36</v>
      </c>
      <c r="B10" s="80">
        <v>225</v>
      </c>
      <c r="C10" s="3" t="s">
        <v>3252</v>
      </c>
      <c r="D10" s="3">
        <v>1.7000000000000001E-4</v>
      </c>
      <c r="E10" s="3">
        <v>3.5E-4</v>
      </c>
      <c r="F10" s="3">
        <v>5.1999999999999995E-4</v>
      </c>
      <c r="G10" s="3" t="s">
        <v>3253</v>
      </c>
      <c r="H10" s="3" t="s">
        <v>3254</v>
      </c>
      <c r="I10" s="3">
        <v>5.9999999999999995E-4</v>
      </c>
      <c r="J10" s="3">
        <v>7.6000000000000004E-4</v>
      </c>
      <c r="K10" s="3">
        <v>8.9999999999999998E-4</v>
      </c>
      <c r="L10" s="3">
        <v>1.2099999999999999E-3</v>
      </c>
      <c r="M10" s="3">
        <v>1.81E-3</v>
      </c>
      <c r="N10" s="3">
        <v>2.4199999999999998E-3</v>
      </c>
      <c r="O10" s="3">
        <v>3.63E-3</v>
      </c>
      <c r="P10" s="3">
        <v>4.8399999999999997E-3</v>
      </c>
      <c r="Q10" t="s">
        <v>3253</v>
      </c>
      <c r="R10" t="s">
        <v>3255</v>
      </c>
    </row>
    <row r="11" spans="1:18" x14ac:dyDescent="0.25">
      <c r="A11" s="80"/>
      <c r="B11" s="80"/>
      <c r="C11" s="3" t="s">
        <v>3256</v>
      </c>
      <c r="D11" s="3">
        <v>2.2000000000000001E-4</v>
      </c>
      <c r="E11" s="3">
        <v>4.4999999999999999E-4</v>
      </c>
      <c r="F11" s="3">
        <v>6.8000000000000005E-4</v>
      </c>
      <c r="G11" s="3" t="s">
        <v>3257</v>
      </c>
      <c r="H11" s="3" t="s">
        <v>3253</v>
      </c>
      <c r="I11" s="3">
        <v>7.7999999999999999E-4</v>
      </c>
      <c r="J11" s="3">
        <v>9.8999999999999999E-4</v>
      </c>
      <c r="K11" s="3">
        <v>1.1800000000000001E-3</v>
      </c>
      <c r="L11" s="3">
        <v>1.58E-3</v>
      </c>
      <c r="M11" s="3">
        <v>2.3700000000000001E-3</v>
      </c>
      <c r="N11" s="3">
        <v>3.16E-3</v>
      </c>
      <c r="O11" s="3">
        <v>4.7400000000000003E-3</v>
      </c>
      <c r="P11" s="3">
        <v>6.3299999999999997E-3</v>
      </c>
      <c r="Q11" t="s">
        <v>3258</v>
      </c>
      <c r="R11" t="s">
        <v>3253</v>
      </c>
    </row>
    <row r="12" spans="1:18" x14ac:dyDescent="0.25">
      <c r="A12" s="80"/>
      <c r="B12" s="80"/>
      <c r="C12" s="3" t="s">
        <v>3259</v>
      </c>
      <c r="D12" s="3">
        <v>2.4000000000000001E-4</v>
      </c>
      <c r="E12" s="3">
        <v>5.0000000000000001E-4</v>
      </c>
      <c r="F12" s="3">
        <v>7.5000000000000002E-4</v>
      </c>
      <c r="G12" s="3" t="s">
        <v>3260</v>
      </c>
      <c r="H12" s="3" t="s">
        <v>3253</v>
      </c>
      <c r="I12" s="3">
        <v>8.5999999999999998E-4</v>
      </c>
      <c r="J12" s="3">
        <v>1.08E-3</v>
      </c>
      <c r="K12" s="3">
        <v>1.2899999999999999E-3</v>
      </c>
      <c r="L12" s="3">
        <v>1.74E-3</v>
      </c>
      <c r="M12" s="3">
        <v>2.5999999999999999E-3</v>
      </c>
      <c r="N12" s="3">
        <v>3.48E-3</v>
      </c>
      <c r="O12" s="3">
        <v>5.2100000000000002E-3</v>
      </c>
      <c r="P12" s="3">
        <v>6.9499999999999996E-3</v>
      </c>
      <c r="Q12" t="s">
        <v>3261</v>
      </c>
      <c r="R12" t="s">
        <v>3253</v>
      </c>
    </row>
    <row r="15" spans="1:18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18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34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37</v>
      </c>
      <c r="B24" s="82">
        <v>540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2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2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38</v>
      </c>
      <c r="B31" s="80">
        <v>225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0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0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</sheetData>
  <mergeCells count="40">
    <mergeCell ref="Q1:R1"/>
    <mergeCell ref="A1:A2"/>
    <mergeCell ref="B1:B2"/>
    <mergeCell ref="C1:F1"/>
    <mergeCell ref="G1:H1"/>
    <mergeCell ref="I1:P1"/>
    <mergeCell ref="A3:A5"/>
    <mergeCell ref="B3:B5"/>
    <mergeCell ref="A8:A9"/>
    <mergeCell ref="B8:B9"/>
    <mergeCell ref="C8:F8"/>
    <mergeCell ref="I8:P8"/>
    <mergeCell ref="Q8:R8"/>
    <mergeCell ref="A10:A12"/>
    <mergeCell ref="B10:B12"/>
    <mergeCell ref="A15:A16"/>
    <mergeCell ref="B15:B16"/>
    <mergeCell ref="C15:F15"/>
    <mergeCell ref="G15:H15"/>
    <mergeCell ref="I15:P15"/>
    <mergeCell ref="Q15:R15"/>
    <mergeCell ref="G8:H8"/>
    <mergeCell ref="A17:A19"/>
    <mergeCell ref="B17:B19"/>
    <mergeCell ref="A22:A23"/>
    <mergeCell ref="B22:B23"/>
    <mergeCell ref="C22:F22"/>
    <mergeCell ref="A31:A33"/>
    <mergeCell ref="B31:B33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G22:O22"/>
    <mergeCell ref="A24:A26"/>
    <mergeCell ref="B24:B26"/>
    <mergeCell ref="A29:A30"/>
    <mergeCell ref="B29:B30"/>
    <mergeCell ref="C29:F29"/>
    <mergeCell ref="G29:O29"/>
    <mergeCell ref="A22:A23"/>
    <mergeCell ref="B22:B23"/>
    <mergeCell ref="C22:F22"/>
    <mergeCell ref="A31:A33"/>
    <mergeCell ref="B31:B33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3"/>
  <sheetViews>
    <sheetView workbookViewId="0">
      <selection activeCell="I37" sqref="I37 I37"/>
    </sheetView>
  </sheetViews>
  <sheetFormatPr defaultRowHeight="15" x14ac:dyDescent="0.25"/>
  <cols>
    <col min="1" max="14" width="9.140625" customWidth="1"/>
    <col min="15" max="15" width="13" customWidth="1"/>
    <col min="16" max="16" width="13.1406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 t="s">
        <v>3249</v>
      </c>
      <c r="P1" s="80"/>
    </row>
    <row r="2" spans="1:16" x14ac:dyDescent="0.25">
      <c r="A2" s="80"/>
      <c r="B2" s="80"/>
      <c r="C2" s="3">
        <v>1.4999999999999999E-2</v>
      </c>
      <c r="D2" s="3">
        <v>3.1E-2</v>
      </c>
      <c r="E2" s="3">
        <v>4.7E-2</v>
      </c>
      <c r="F2" s="3">
        <v>6.2E-2</v>
      </c>
      <c r="G2" s="3">
        <v>7.8E-2</v>
      </c>
      <c r="H2" s="3">
        <v>9.2999999999999999E-2</v>
      </c>
      <c r="I2" s="3">
        <v>0.125</v>
      </c>
      <c r="J2" s="3">
        <v>0.187</v>
      </c>
      <c r="K2" s="3">
        <v>0.25</v>
      </c>
      <c r="L2" s="3">
        <v>0.312</v>
      </c>
      <c r="M2" s="3">
        <v>0.375</v>
      </c>
      <c r="N2" s="3">
        <v>0.5</v>
      </c>
      <c r="O2" s="3" t="s">
        <v>3268</v>
      </c>
      <c r="P2" s="3" t="s">
        <v>3269</v>
      </c>
    </row>
    <row r="3" spans="1:16" x14ac:dyDescent="0.25">
      <c r="A3" s="80" t="s">
        <v>2211</v>
      </c>
      <c r="B3" s="80" t="s">
        <v>3270</v>
      </c>
      <c r="C3" s="83" t="s">
        <v>3271</v>
      </c>
      <c r="D3" s="83" t="s">
        <v>3272</v>
      </c>
      <c r="E3" s="83" t="s">
        <v>3273</v>
      </c>
      <c r="F3" s="83" t="s">
        <v>3274</v>
      </c>
      <c r="G3" s="83" t="s">
        <v>3275</v>
      </c>
      <c r="H3" s="83" t="s">
        <v>3276</v>
      </c>
      <c r="I3" s="83" t="s">
        <v>3277</v>
      </c>
      <c r="J3" s="83" t="s">
        <v>3278</v>
      </c>
      <c r="K3" s="83" t="s">
        <v>3279</v>
      </c>
      <c r="L3" s="83" t="s">
        <v>3280</v>
      </c>
      <c r="M3" s="83" t="s">
        <v>3281</v>
      </c>
      <c r="N3" s="83" t="s">
        <v>3282</v>
      </c>
      <c r="O3" s="80">
        <v>1</v>
      </c>
      <c r="P3" s="80">
        <v>3</v>
      </c>
    </row>
    <row r="4" spans="1:16" x14ac:dyDescent="0.25">
      <c r="A4" s="80"/>
      <c r="B4" s="80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0"/>
      <c r="P4" s="80"/>
    </row>
    <row r="5" spans="1:16" x14ac:dyDescent="0.25">
      <c r="A5" s="80"/>
      <c r="B5" s="80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0"/>
      <c r="P5" s="80"/>
    </row>
    <row r="6" spans="1:16" x14ac:dyDescent="0.25">
      <c r="O6" s="3"/>
      <c r="P6" s="3"/>
    </row>
    <row r="7" spans="1:16" x14ac:dyDescent="0.25">
      <c r="O7" s="3"/>
      <c r="P7" s="3"/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 t="s">
        <v>3249</v>
      </c>
      <c r="P8" s="80"/>
    </row>
    <row r="9" spans="1:16" x14ac:dyDescent="0.25">
      <c r="A9" s="80"/>
      <c r="B9" s="80"/>
      <c r="C9" s="3">
        <v>1.4999999999999999E-2</v>
      </c>
      <c r="D9" s="3">
        <v>3.1E-2</v>
      </c>
      <c r="E9" s="3">
        <v>4.7E-2</v>
      </c>
      <c r="F9" s="3">
        <v>6.2E-2</v>
      </c>
      <c r="G9" s="3">
        <v>7.8E-2</v>
      </c>
      <c r="H9" s="3">
        <v>9.2999999999999999E-2</v>
      </c>
      <c r="I9" s="3">
        <v>0.125</v>
      </c>
      <c r="J9" s="3">
        <v>0.187</v>
      </c>
      <c r="K9" s="3">
        <v>0.25</v>
      </c>
      <c r="L9" s="3">
        <v>0.312</v>
      </c>
      <c r="M9" s="3">
        <v>0.375</v>
      </c>
      <c r="N9" s="3">
        <v>0.5</v>
      </c>
      <c r="O9" s="3" t="s">
        <v>3268</v>
      </c>
      <c r="P9" s="3" t="s">
        <v>3269</v>
      </c>
    </row>
    <row r="10" spans="1:16" x14ac:dyDescent="0.25">
      <c r="A10" s="80" t="s">
        <v>36</v>
      </c>
      <c r="B10" s="80">
        <v>225</v>
      </c>
      <c r="C10" s="80">
        <v>1.2999999999999999E-4</v>
      </c>
      <c r="D10" s="80">
        <v>2.7E-4</v>
      </c>
      <c r="E10" s="80">
        <v>4.0999999999999999E-4</v>
      </c>
      <c r="F10" s="80">
        <v>5.5000000000000003E-4</v>
      </c>
      <c r="G10" s="80">
        <v>6.8999999999999997E-4</v>
      </c>
      <c r="H10" s="80">
        <v>8.1999999999999998E-4</v>
      </c>
      <c r="I10" s="80">
        <v>1.1000000000000001E-3</v>
      </c>
      <c r="J10" s="80">
        <v>1.65E-3</v>
      </c>
      <c r="K10" s="80">
        <v>2.2000000000000001E-3</v>
      </c>
      <c r="L10" s="80">
        <v>2.7499999999999998E-3</v>
      </c>
      <c r="M10" s="80">
        <v>3.3E-3</v>
      </c>
      <c r="N10" s="80">
        <v>4.4000000000000003E-3</v>
      </c>
      <c r="O10" s="80">
        <v>1</v>
      </c>
      <c r="P10" s="80">
        <v>2</v>
      </c>
    </row>
    <row r="11" spans="1:16" x14ac:dyDescent="0.25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1:16" x14ac:dyDescent="0.25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1:16" x14ac:dyDescent="0.25">
      <c r="O13" s="3"/>
      <c r="P13" s="3"/>
    </row>
    <row r="14" spans="1:16" x14ac:dyDescent="0.25">
      <c r="O14" s="3"/>
      <c r="P14" s="3"/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 t="s">
        <v>3249</v>
      </c>
      <c r="P15" s="80"/>
    </row>
    <row r="16" spans="1:16" x14ac:dyDescent="0.25">
      <c r="A16" s="80"/>
      <c r="B16" s="80"/>
      <c r="C16" s="3">
        <v>1.4999999999999999E-2</v>
      </c>
      <c r="D16" s="3">
        <v>3.1E-2</v>
      </c>
      <c r="E16" s="3">
        <v>4.7E-2</v>
      </c>
      <c r="F16" s="3">
        <v>6.2E-2</v>
      </c>
      <c r="G16" s="3">
        <v>7.8E-2</v>
      </c>
      <c r="H16" s="3">
        <v>9.2999999999999999E-2</v>
      </c>
      <c r="I16" s="3">
        <v>0.125</v>
      </c>
      <c r="J16" s="3">
        <v>0.187</v>
      </c>
      <c r="K16" s="3">
        <v>0.25</v>
      </c>
      <c r="L16" s="3">
        <v>0.312</v>
      </c>
      <c r="M16" s="3">
        <v>0.375</v>
      </c>
      <c r="N16" s="3">
        <v>0.5</v>
      </c>
      <c r="O16" s="3" t="s">
        <v>3268</v>
      </c>
      <c r="P16" s="3" t="s">
        <v>3269</v>
      </c>
    </row>
    <row r="17" spans="1:16" x14ac:dyDescent="0.25">
      <c r="A17" s="80" t="s">
        <v>34</v>
      </c>
      <c r="B17" s="80">
        <v>1000</v>
      </c>
      <c r="C17" s="80">
        <v>1.7000000000000001E-4</v>
      </c>
      <c r="D17" s="80">
        <v>3.4000000000000002E-4</v>
      </c>
      <c r="E17" s="80">
        <v>5.1999999999999995E-4</v>
      </c>
      <c r="F17" s="80">
        <v>6.8000000000000005E-4</v>
      </c>
      <c r="G17" s="80">
        <v>8.5999999999999998E-4</v>
      </c>
      <c r="H17" s="80">
        <v>1.0200000000000001E-3</v>
      </c>
      <c r="I17" s="80">
        <v>1.3799999999999999E-3</v>
      </c>
      <c r="J17" s="80">
        <v>2.0600000000000002E-3</v>
      </c>
      <c r="K17" s="80">
        <v>2.7499999999999998E-3</v>
      </c>
      <c r="L17" s="80">
        <v>3.4299999999999999E-3</v>
      </c>
      <c r="M17" s="80">
        <v>4.13E-3</v>
      </c>
      <c r="N17" s="80">
        <v>5.4999999999999997E-3</v>
      </c>
      <c r="O17" s="80">
        <v>1</v>
      </c>
      <c r="P17" s="80">
        <v>2</v>
      </c>
    </row>
    <row r="18" spans="1:16" x14ac:dyDescent="0.25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1:16" x14ac:dyDescent="0.25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1:16" x14ac:dyDescent="0.25">
      <c r="O20" s="3"/>
      <c r="P20" s="3"/>
    </row>
    <row r="21" spans="1:16" x14ac:dyDescent="0.25">
      <c r="O21" s="3"/>
      <c r="P21" s="3"/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 t="s">
        <v>3249</v>
      </c>
      <c r="P22" s="80"/>
    </row>
    <row r="23" spans="1:16" x14ac:dyDescent="0.25">
      <c r="A23" s="80"/>
      <c r="B23" s="80"/>
      <c r="C23" s="3">
        <v>1.4999999999999999E-2</v>
      </c>
      <c r="D23" s="3">
        <v>3.1E-2</v>
      </c>
      <c r="E23" s="3">
        <v>4.7E-2</v>
      </c>
      <c r="F23" s="3">
        <v>6.2E-2</v>
      </c>
      <c r="G23" s="3">
        <v>7.8E-2</v>
      </c>
      <c r="H23" s="3">
        <v>9.2999999999999999E-2</v>
      </c>
      <c r="I23" s="3">
        <v>0.125</v>
      </c>
      <c r="J23" s="3">
        <v>0.187</v>
      </c>
      <c r="K23" s="3">
        <v>0.25</v>
      </c>
      <c r="L23" s="3">
        <v>0.312</v>
      </c>
      <c r="M23" s="3">
        <v>0.375</v>
      </c>
      <c r="N23" s="3">
        <v>0.5</v>
      </c>
      <c r="O23" s="3" t="s">
        <v>3268</v>
      </c>
      <c r="P23" s="3" t="s">
        <v>3269</v>
      </c>
    </row>
    <row r="24" spans="1:16" x14ac:dyDescent="0.25">
      <c r="A24" s="80" t="s">
        <v>37</v>
      </c>
      <c r="B24" s="82">
        <v>540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1:16" x14ac:dyDescent="0.25">
      <c r="A25" s="80"/>
      <c r="B25" s="82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1:16" x14ac:dyDescent="0.25">
      <c r="A26" s="80"/>
      <c r="B26" s="82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1:16" x14ac:dyDescent="0.25">
      <c r="O27" s="3"/>
      <c r="P27" s="3"/>
    </row>
    <row r="28" spans="1:16" x14ac:dyDescent="0.25">
      <c r="O28" s="3"/>
      <c r="P28" s="3"/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 t="s">
        <v>3249</v>
      </c>
      <c r="P29" s="80"/>
    </row>
    <row r="30" spans="1:16" x14ac:dyDescent="0.25">
      <c r="A30" s="80"/>
      <c r="B30" s="80"/>
      <c r="C30" s="3">
        <v>1.4999999999999999E-2</v>
      </c>
      <c r="D30" s="3">
        <v>3.1E-2</v>
      </c>
      <c r="E30" s="3">
        <v>4.7E-2</v>
      </c>
      <c r="F30" s="3">
        <v>6.2E-2</v>
      </c>
      <c r="G30" s="3">
        <v>7.8E-2</v>
      </c>
      <c r="H30" s="3">
        <v>9.2999999999999999E-2</v>
      </c>
      <c r="I30" s="3">
        <v>0.125</v>
      </c>
      <c r="J30" s="3">
        <v>0.187</v>
      </c>
      <c r="K30" s="3">
        <v>0.25</v>
      </c>
      <c r="L30" s="3">
        <v>0.312</v>
      </c>
      <c r="M30" s="3">
        <v>0.375</v>
      </c>
      <c r="N30" s="3">
        <v>0.5</v>
      </c>
      <c r="O30" s="3" t="s">
        <v>3268</v>
      </c>
      <c r="P30" s="3" t="s">
        <v>3269</v>
      </c>
    </row>
    <row r="31" spans="1:16" x14ac:dyDescent="0.25">
      <c r="A31" s="80" t="s">
        <v>38</v>
      </c>
      <c r="B31" s="80">
        <v>225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1:16" x14ac:dyDescent="0.25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1:16" x14ac:dyDescent="0.25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</sheetData>
  <mergeCells count="100">
    <mergeCell ref="M24:M26"/>
    <mergeCell ref="N31:N33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M31:M33"/>
    <mergeCell ref="H24:H26"/>
    <mergeCell ref="I24:I26"/>
    <mergeCell ref="J24:J26"/>
    <mergeCell ref="K24:K26"/>
    <mergeCell ref="L24:L26"/>
    <mergeCell ref="C24:C26"/>
    <mergeCell ref="D24:D26"/>
    <mergeCell ref="E24:E26"/>
    <mergeCell ref="F24:F26"/>
    <mergeCell ref="G24:G26"/>
    <mergeCell ref="O29:P29"/>
    <mergeCell ref="O31:O33"/>
    <mergeCell ref="P31:P33"/>
    <mergeCell ref="N17:N19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M17:M19"/>
    <mergeCell ref="N24:N26"/>
    <mergeCell ref="O15:P15"/>
    <mergeCell ref="O17:O19"/>
    <mergeCell ref="P17:P19"/>
    <mergeCell ref="O22:P22"/>
    <mergeCell ref="O24:O26"/>
    <mergeCell ref="P24:P26"/>
    <mergeCell ref="O1:P1"/>
    <mergeCell ref="O3:O5"/>
    <mergeCell ref="P3:P5"/>
    <mergeCell ref="O8:P8"/>
    <mergeCell ref="O10:O12"/>
    <mergeCell ref="P10:P12"/>
    <mergeCell ref="L10:L12"/>
    <mergeCell ref="M10:M12"/>
    <mergeCell ref="L3:L5"/>
    <mergeCell ref="M3:M5"/>
    <mergeCell ref="N3:N5"/>
    <mergeCell ref="H3:H5"/>
    <mergeCell ref="I3:I5"/>
    <mergeCell ref="J3:J5"/>
    <mergeCell ref="K3:K5"/>
    <mergeCell ref="H10:H12"/>
    <mergeCell ref="I10:I12"/>
    <mergeCell ref="J10:J12"/>
    <mergeCell ref="K10:K12"/>
    <mergeCell ref="C29:N29"/>
    <mergeCell ref="C22:N22"/>
    <mergeCell ref="C15:N15"/>
    <mergeCell ref="C8:N8"/>
    <mergeCell ref="C1:N1"/>
    <mergeCell ref="C10:C12"/>
    <mergeCell ref="D10:D12"/>
    <mergeCell ref="E10:E12"/>
    <mergeCell ref="F10:F12"/>
    <mergeCell ref="G10:G12"/>
    <mergeCell ref="N10:N12"/>
    <mergeCell ref="C3:C5"/>
    <mergeCell ref="D3:D5"/>
    <mergeCell ref="E3:E5"/>
    <mergeCell ref="F3:F5"/>
    <mergeCell ref="G3:G5"/>
    <mergeCell ref="A29:A30"/>
    <mergeCell ref="B29:B30"/>
    <mergeCell ref="A31:A33"/>
    <mergeCell ref="B31:B33"/>
    <mergeCell ref="A22:A23"/>
    <mergeCell ref="B22:B23"/>
    <mergeCell ref="A24:A26"/>
    <mergeCell ref="B24:B26"/>
    <mergeCell ref="A17:A19"/>
    <mergeCell ref="B17:B19"/>
    <mergeCell ref="A8:A9"/>
    <mergeCell ref="B8:B9"/>
    <mergeCell ref="A10:A12"/>
    <mergeCell ref="B10:B12"/>
    <mergeCell ref="A1:A2"/>
    <mergeCell ref="B1:B2"/>
    <mergeCell ref="A3:A5"/>
    <mergeCell ref="B3:B5"/>
    <mergeCell ref="A15:A16"/>
    <mergeCell ref="B15:B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topLeftCell="A29" workbookViewId="0">
      <selection activeCell="K39" sqref="K39 K39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57" sqref="A57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2494</v>
      </c>
      <c r="B1" s="34" t="s">
        <v>2495</v>
      </c>
      <c r="C1" s="34" t="s">
        <v>2496</v>
      </c>
      <c r="D1" s="34" t="s">
        <v>2497</v>
      </c>
      <c r="E1" s="34" t="s">
        <v>2498</v>
      </c>
      <c r="F1" s="34" t="s">
        <v>2499</v>
      </c>
      <c r="G1" s="34" t="s">
        <v>2500</v>
      </c>
      <c r="H1" s="34" t="s">
        <v>2501</v>
      </c>
      <c r="I1" s="34" t="s">
        <v>2502</v>
      </c>
      <c r="J1" s="34" t="s">
        <v>2503</v>
      </c>
      <c r="K1" s="34" t="s">
        <v>2504</v>
      </c>
      <c r="L1" s="34" t="s">
        <v>2505</v>
      </c>
      <c r="M1" s="34" t="s">
        <v>2506</v>
      </c>
      <c r="N1" s="34" t="s">
        <v>2507</v>
      </c>
      <c r="O1" s="34" t="s">
        <v>2508</v>
      </c>
      <c r="P1" s="34" t="s">
        <v>2509</v>
      </c>
      <c r="Q1" s="34" t="s">
        <v>2510</v>
      </c>
      <c r="R1" s="34" t="s">
        <v>2511</v>
      </c>
      <c r="S1" s="2"/>
      <c r="T1" s="2"/>
      <c r="U1" s="2"/>
      <c r="V1" s="2"/>
    </row>
    <row r="2" spans="1:22" x14ac:dyDescent="0.25">
      <c r="A2" t="s">
        <v>42</v>
      </c>
      <c r="B2" t="s">
        <v>2512</v>
      </c>
      <c r="C2" t="s">
        <v>2513</v>
      </c>
      <c r="D2">
        <f>ROUND(100/25.4,4)</f>
        <v>3.9369999999999998</v>
      </c>
      <c r="E2" t="s">
        <v>2514</v>
      </c>
      <c r="F2" t="s">
        <v>2515</v>
      </c>
      <c r="G2" t="s">
        <v>2516</v>
      </c>
      <c r="H2" t="s">
        <v>2517</v>
      </c>
      <c r="I2" t="s">
        <v>2518</v>
      </c>
      <c r="J2" t="s">
        <v>2519</v>
      </c>
      <c r="K2" t="s">
        <v>2520</v>
      </c>
      <c r="L2" t="s">
        <v>2521</v>
      </c>
      <c r="M2" t="s">
        <v>2522</v>
      </c>
      <c r="N2" t="s">
        <v>2523</v>
      </c>
      <c r="O2" t="s">
        <v>2524</v>
      </c>
      <c r="P2" t="s">
        <v>2525</v>
      </c>
      <c r="Q2" t="s">
        <v>2526</v>
      </c>
      <c r="R2" t="s">
        <v>2527</v>
      </c>
    </row>
    <row r="3" spans="1:22" x14ac:dyDescent="0.25">
      <c r="A3" t="s">
        <v>43</v>
      </c>
      <c r="B3" t="s">
        <v>2528</v>
      </c>
      <c r="C3" t="s">
        <v>2513</v>
      </c>
      <c r="D3">
        <f>ROUND(100/25.4,4)</f>
        <v>3.9369999999999998</v>
      </c>
      <c r="E3" t="s">
        <v>2529</v>
      </c>
      <c r="F3" t="s">
        <v>2515</v>
      </c>
      <c r="G3" t="s">
        <v>2530</v>
      </c>
      <c r="H3" t="s">
        <v>2531</v>
      </c>
      <c r="I3" t="s">
        <v>2532</v>
      </c>
      <c r="J3" t="s">
        <v>2533</v>
      </c>
      <c r="K3" t="s">
        <v>2534</v>
      </c>
      <c r="L3" t="s">
        <v>2535</v>
      </c>
      <c r="M3" t="s">
        <v>2526</v>
      </c>
      <c r="N3" t="s">
        <v>2527</v>
      </c>
    </row>
    <row r="4" spans="1:22" x14ac:dyDescent="0.25">
      <c r="A4" t="s">
        <v>44</v>
      </c>
      <c r="B4" t="s">
        <v>2536</v>
      </c>
      <c r="C4" t="s">
        <v>2513</v>
      </c>
      <c r="D4">
        <f>ROUND(100/25.4,4)</f>
        <v>3.9369999999999998</v>
      </c>
      <c r="E4" t="s">
        <v>2537</v>
      </c>
      <c r="F4" t="s">
        <v>2515</v>
      </c>
      <c r="G4" t="s">
        <v>2538</v>
      </c>
      <c r="H4" t="s">
        <v>2539</v>
      </c>
      <c r="I4" t="s">
        <v>2540</v>
      </c>
      <c r="J4" t="s">
        <v>2541</v>
      </c>
      <c r="K4" t="s">
        <v>2542</v>
      </c>
      <c r="L4" t="s">
        <v>2543</v>
      </c>
      <c r="M4" t="s">
        <v>2544</v>
      </c>
      <c r="N4" t="s">
        <v>2545</v>
      </c>
      <c r="O4" t="s">
        <v>2525</v>
      </c>
      <c r="P4" t="s">
        <v>2526</v>
      </c>
      <c r="Q4" t="s">
        <v>2527</v>
      </c>
    </row>
    <row r="5" spans="1:22" x14ac:dyDescent="0.25">
      <c r="A5" s="36" t="s">
        <v>45</v>
      </c>
      <c r="B5" s="36" t="s">
        <v>2546</v>
      </c>
      <c r="C5" t="s">
        <v>2547</v>
      </c>
      <c r="D5">
        <f>ROUND(100/25.4,4)</f>
        <v>3.9369999999999998</v>
      </c>
      <c r="E5" t="s">
        <v>2514</v>
      </c>
      <c r="F5" t="s">
        <v>2515</v>
      </c>
      <c r="G5" t="s">
        <v>2548</v>
      </c>
      <c r="H5" t="s">
        <v>2549</v>
      </c>
      <c r="I5" t="s">
        <v>2550</v>
      </c>
      <c r="J5" t="s">
        <v>2551</v>
      </c>
      <c r="K5" t="s">
        <v>2552</v>
      </c>
      <c r="L5" t="s">
        <v>2553</v>
      </c>
      <c r="M5" t="s">
        <v>2554</v>
      </c>
      <c r="N5" t="s">
        <v>2523</v>
      </c>
      <c r="O5" t="s">
        <v>2524</v>
      </c>
      <c r="P5" t="s">
        <v>2555</v>
      </c>
      <c r="Q5" t="s">
        <v>2556</v>
      </c>
      <c r="R5" t="s">
        <v>2527</v>
      </c>
    </row>
    <row r="6" spans="1:22" x14ac:dyDescent="0.25">
      <c r="A6" s="36" t="s">
        <v>46</v>
      </c>
      <c r="B6" s="36" t="s">
        <v>2557</v>
      </c>
      <c r="C6" t="s">
        <v>2547</v>
      </c>
      <c r="D6">
        <f>ROUND(100/25.4,4)</f>
        <v>3.9369999999999998</v>
      </c>
      <c r="E6" t="s">
        <v>2514</v>
      </c>
      <c r="F6" t="s">
        <v>2515</v>
      </c>
      <c r="G6" t="s">
        <v>2516</v>
      </c>
      <c r="H6" t="s">
        <v>2517</v>
      </c>
      <c r="I6" t="s">
        <v>2518</v>
      </c>
      <c r="J6" t="s">
        <v>2519</v>
      </c>
      <c r="K6" t="s">
        <v>2520</v>
      </c>
      <c r="L6" t="s">
        <v>2521</v>
      </c>
      <c r="M6" t="s">
        <v>2522</v>
      </c>
      <c r="N6" t="s">
        <v>2523</v>
      </c>
      <c r="O6" t="s">
        <v>2524</v>
      </c>
      <c r="P6" t="s">
        <v>2555</v>
      </c>
      <c r="Q6" t="s">
        <v>2556</v>
      </c>
      <c r="R6" t="s">
        <v>2527</v>
      </c>
    </row>
    <row r="7" spans="1:22" x14ac:dyDescent="0.25">
      <c r="A7" s="36" t="s">
        <v>47</v>
      </c>
      <c r="B7" s="36" t="s">
        <v>2558</v>
      </c>
      <c r="C7" t="s">
        <v>2547</v>
      </c>
      <c r="D7">
        <f>ROUND(160/25.4,4)</f>
        <v>6.2991999999999999</v>
      </c>
      <c r="E7" t="s">
        <v>2514</v>
      </c>
      <c r="F7" t="s">
        <v>2515</v>
      </c>
      <c r="G7" t="s">
        <v>2516</v>
      </c>
      <c r="H7" t="s">
        <v>2517</v>
      </c>
      <c r="I7" t="s">
        <v>2518</v>
      </c>
      <c r="J7" t="s">
        <v>2559</v>
      </c>
      <c r="K7" t="s">
        <v>2560</v>
      </c>
      <c r="L7" t="s">
        <v>2561</v>
      </c>
      <c r="M7" t="s">
        <v>2562</v>
      </c>
      <c r="N7" t="s">
        <v>2563</v>
      </c>
      <c r="O7" t="s">
        <v>2564</v>
      </c>
      <c r="P7" t="s">
        <v>2565</v>
      </c>
      <c r="Q7" t="s">
        <v>2566</v>
      </c>
      <c r="R7" t="s">
        <v>2567</v>
      </c>
    </row>
    <row r="8" spans="1:22" x14ac:dyDescent="0.25">
      <c r="A8" s="36" t="s">
        <v>48</v>
      </c>
      <c r="B8" s="36" t="s">
        <v>2568</v>
      </c>
      <c r="C8" t="s">
        <v>2547</v>
      </c>
      <c r="D8">
        <f>ROUND(75/25.4,4)</f>
        <v>2.9527999999999999</v>
      </c>
      <c r="E8" t="s">
        <v>2569</v>
      </c>
      <c r="F8" t="s">
        <v>2515</v>
      </c>
      <c r="G8" t="s">
        <v>2570</v>
      </c>
      <c r="H8" t="s">
        <v>2571</v>
      </c>
      <c r="I8" t="s">
        <v>2572</v>
      </c>
      <c r="J8" t="s">
        <v>2573</v>
      </c>
      <c r="K8" t="s">
        <v>2574</v>
      </c>
      <c r="L8" t="s">
        <v>2575</v>
      </c>
      <c r="M8" t="s">
        <v>2576</v>
      </c>
      <c r="N8" t="s">
        <v>2577</v>
      </c>
      <c r="O8" t="s">
        <v>2578</v>
      </c>
      <c r="P8" t="s">
        <v>2579</v>
      </c>
    </row>
    <row r="9" spans="1:22" x14ac:dyDescent="0.25">
      <c r="A9" s="36" t="s">
        <v>49</v>
      </c>
      <c r="B9" s="36" t="s">
        <v>2580</v>
      </c>
      <c r="C9" t="s">
        <v>2547</v>
      </c>
      <c r="D9">
        <f>ROUND(100/25.4,4)</f>
        <v>3.9369999999999998</v>
      </c>
      <c r="E9" t="s">
        <v>2529</v>
      </c>
      <c r="F9" t="s">
        <v>2515</v>
      </c>
      <c r="G9" t="s">
        <v>2530</v>
      </c>
      <c r="H9" t="s">
        <v>2531</v>
      </c>
      <c r="I9" t="s">
        <v>2532</v>
      </c>
      <c r="J9" t="s">
        <v>2533</v>
      </c>
      <c r="K9" t="s">
        <v>2534</v>
      </c>
      <c r="L9" t="s">
        <v>2535</v>
      </c>
      <c r="M9" t="s">
        <v>2526</v>
      </c>
      <c r="N9" t="s">
        <v>2527</v>
      </c>
    </row>
    <row r="10" spans="1:22" x14ac:dyDescent="0.25">
      <c r="A10" s="36" t="s">
        <v>50</v>
      </c>
      <c r="B10" s="36" t="s">
        <v>2581</v>
      </c>
      <c r="C10" t="s">
        <v>2547</v>
      </c>
      <c r="D10">
        <f>ROUND(100/25.4,4)</f>
        <v>3.9369999999999998</v>
      </c>
      <c r="E10" t="s">
        <v>2529</v>
      </c>
      <c r="F10" t="s">
        <v>2515</v>
      </c>
      <c r="G10" t="s">
        <v>2582</v>
      </c>
      <c r="H10" t="s">
        <v>2542</v>
      </c>
      <c r="I10" t="s">
        <v>2583</v>
      </c>
      <c r="J10" t="s">
        <v>2584</v>
      </c>
      <c r="K10" t="s">
        <v>2524</v>
      </c>
      <c r="L10" t="s">
        <v>2555</v>
      </c>
      <c r="M10" t="s">
        <v>2556</v>
      </c>
      <c r="N10" t="s">
        <v>2527</v>
      </c>
    </row>
    <row r="11" spans="1:22" x14ac:dyDescent="0.25">
      <c r="A11" s="36" t="s">
        <v>51</v>
      </c>
      <c r="B11" s="36" t="s">
        <v>2585</v>
      </c>
      <c r="C11" t="s">
        <v>2547</v>
      </c>
      <c r="D11">
        <f>ROUND(120/25.4,4)</f>
        <v>4.7244000000000002</v>
      </c>
      <c r="E11" t="s">
        <v>2537</v>
      </c>
      <c r="F11" t="s">
        <v>2515</v>
      </c>
      <c r="G11" t="s">
        <v>2538</v>
      </c>
      <c r="H11" t="s">
        <v>2539</v>
      </c>
      <c r="I11" t="s">
        <v>2540</v>
      </c>
      <c r="J11" t="s">
        <v>2586</v>
      </c>
      <c r="K11" t="s">
        <v>2542</v>
      </c>
      <c r="L11" t="s">
        <v>2587</v>
      </c>
      <c r="M11" t="s">
        <v>2588</v>
      </c>
      <c r="N11" t="s">
        <v>2589</v>
      </c>
      <c r="O11" t="s">
        <v>2590</v>
      </c>
      <c r="P11" t="s">
        <v>2591</v>
      </c>
      <c r="Q11" t="s">
        <v>2592</v>
      </c>
    </row>
    <row r="12" spans="1:22" x14ac:dyDescent="0.25">
      <c r="A12" s="36" t="s">
        <v>52</v>
      </c>
      <c r="B12" s="36" t="s">
        <v>2593</v>
      </c>
      <c r="C12" t="s">
        <v>2547</v>
      </c>
      <c r="D12">
        <f>ROUND(100/25.4,4)</f>
        <v>3.9369999999999998</v>
      </c>
      <c r="E12" t="s">
        <v>2569</v>
      </c>
      <c r="F12" t="s">
        <v>2515</v>
      </c>
      <c r="G12" t="s">
        <v>2594</v>
      </c>
      <c r="H12" t="s">
        <v>2595</v>
      </c>
      <c r="I12" t="s">
        <v>2596</v>
      </c>
      <c r="J12" t="s">
        <v>2597</v>
      </c>
      <c r="K12" t="s">
        <v>2598</v>
      </c>
      <c r="L12" t="s">
        <v>2599</v>
      </c>
      <c r="M12" t="s">
        <v>2524</v>
      </c>
      <c r="N12" t="s">
        <v>2555</v>
      </c>
      <c r="O12" t="s">
        <v>2556</v>
      </c>
      <c r="P12" t="s">
        <v>2527</v>
      </c>
    </row>
    <row r="13" spans="1:22" x14ac:dyDescent="0.25">
      <c r="A13" s="36" t="s">
        <v>53</v>
      </c>
      <c r="B13" s="36" t="s">
        <v>2600</v>
      </c>
      <c r="C13" t="s">
        <v>2547</v>
      </c>
      <c r="D13">
        <f>ROUND(120/25.4,4)</f>
        <v>4.7244000000000002</v>
      </c>
      <c r="E13" t="s">
        <v>2569</v>
      </c>
      <c r="F13" t="s">
        <v>2515</v>
      </c>
      <c r="G13" t="s">
        <v>2594</v>
      </c>
      <c r="H13" t="s">
        <v>2595</v>
      </c>
      <c r="I13" t="s">
        <v>2596</v>
      </c>
      <c r="J13" t="s">
        <v>2597</v>
      </c>
      <c r="K13" t="s">
        <v>2601</v>
      </c>
      <c r="L13" t="s">
        <v>2602</v>
      </c>
      <c r="M13" t="s">
        <v>2589</v>
      </c>
      <c r="N13" t="s">
        <v>2590</v>
      </c>
      <c r="O13" t="s">
        <v>2591</v>
      </c>
      <c r="P13" t="s">
        <v>2592</v>
      </c>
    </row>
    <row r="14" spans="1:22" x14ac:dyDescent="0.25">
      <c r="A14" s="36" t="s">
        <v>54</v>
      </c>
      <c r="B14" s="36" t="s">
        <v>2603</v>
      </c>
      <c r="C14" t="s">
        <v>2547</v>
      </c>
      <c r="D14">
        <f>ROUND(160/25.4,4)</f>
        <v>6.2991999999999999</v>
      </c>
      <c r="E14" t="s">
        <v>2569</v>
      </c>
      <c r="F14" t="s">
        <v>2515</v>
      </c>
      <c r="G14" t="s">
        <v>2594</v>
      </c>
      <c r="H14" t="s">
        <v>2595</v>
      </c>
      <c r="I14" t="s">
        <v>2596</v>
      </c>
      <c r="J14" t="s">
        <v>2597</v>
      </c>
      <c r="K14" t="s">
        <v>2604</v>
      </c>
      <c r="L14" t="s">
        <v>2605</v>
      </c>
      <c r="M14" t="s">
        <v>2606</v>
      </c>
      <c r="N14" t="s">
        <v>2607</v>
      </c>
      <c r="O14" t="s">
        <v>2566</v>
      </c>
      <c r="P14" t="s">
        <v>2567</v>
      </c>
    </row>
    <row r="15" spans="1:22" x14ac:dyDescent="0.25">
      <c r="A15" s="36" t="s">
        <v>55</v>
      </c>
      <c r="B15" s="36" t="s">
        <v>2608</v>
      </c>
      <c r="C15" t="s">
        <v>2547</v>
      </c>
      <c r="D15">
        <f>ROUND(100/25.4,4)</f>
        <v>3.9369999999999998</v>
      </c>
      <c r="E15" t="s">
        <v>2529</v>
      </c>
      <c r="F15" t="s">
        <v>2515</v>
      </c>
      <c r="G15" t="s">
        <v>2570</v>
      </c>
      <c r="H15" t="s">
        <v>2609</v>
      </c>
      <c r="I15" t="s">
        <v>2610</v>
      </c>
      <c r="J15" t="s">
        <v>2611</v>
      </c>
      <c r="K15" t="s">
        <v>2534</v>
      </c>
      <c r="L15" t="s">
        <v>2612</v>
      </c>
      <c r="M15" t="s">
        <v>2556</v>
      </c>
      <c r="N15" t="s">
        <v>2527</v>
      </c>
    </row>
    <row r="16" spans="1:22" x14ac:dyDescent="0.25">
      <c r="A16" s="36" t="s">
        <v>56</v>
      </c>
      <c r="B16" s="36" t="s">
        <v>2613</v>
      </c>
      <c r="C16" t="s">
        <v>2547</v>
      </c>
      <c r="D16">
        <f>ROUND(100/25.4,4)</f>
        <v>3.9369999999999998</v>
      </c>
      <c r="E16" t="s">
        <v>2529</v>
      </c>
      <c r="F16" t="s">
        <v>2515</v>
      </c>
      <c r="G16" t="s">
        <v>2614</v>
      </c>
      <c r="H16" t="s">
        <v>2615</v>
      </c>
      <c r="I16" t="s">
        <v>2616</v>
      </c>
      <c r="J16" t="s">
        <v>2617</v>
      </c>
      <c r="K16" t="s">
        <v>2535</v>
      </c>
      <c r="L16" t="s">
        <v>2612</v>
      </c>
      <c r="M16" t="s">
        <v>2556</v>
      </c>
      <c r="N16" t="s">
        <v>2527</v>
      </c>
    </row>
    <row r="17" spans="1:11" x14ac:dyDescent="0.25">
      <c r="A17" s="36" t="s">
        <v>57</v>
      </c>
      <c r="B17" s="35" t="s">
        <v>3355</v>
      </c>
      <c r="C17" s="37" t="s">
        <v>2547</v>
      </c>
      <c r="D17">
        <v>1.77</v>
      </c>
      <c r="E17" t="s">
        <v>2618</v>
      </c>
      <c r="F17" t="s">
        <v>2515</v>
      </c>
      <c r="G17" t="s">
        <v>2619</v>
      </c>
      <c r="H17" t="s">
        <v>2620</v>
      </c>
      <c r="I17" t="s">
        <v>2621</v>
      </c>
      <c r="J17" t="s">
        <v>2622</v>
      </c>
      <c r="K17" t="s">
        <v>2623</v>
      </c>
    </row>
    <row r="18" spans="1:11" x14ac:dyDescent="0.25">
      <c r="A18" s="36" t="s">
        <v>58</v>
      </c>
      <c r="B18" s="35" t="s">
        <v>3356</v>
      </c>
      <c r="C18" s="37" t="s">
        <v>2547</v>
      </c>
      <c r="D18">
        <v>2.625</v>
      </c>
      <c r="E18" t="s">
        <v>2618</v>
      </c>
      <c r="F18" t="s">
        <v>2515</v>
      </c>
      <c r="G18" t="s">
        <v>2624</v>
      </c>
      <c r="H18" t="s">
        <v>2625</v>
      </c>
      <c r="I18" t="s">
        <v>2626</v>
      </c>
      <c r="J18" t="s">
        <v>2627</v>
      </c>
      <c r="K18" t="s">
        <v>2628</v>
      </c>
    </row>
    <row r="19" spans="1:11" x14ac:dyDescent="0.25">
      <c r="A19" t="s">
        <v>1241</v>
      </c>
      <c r="B19" t="s">
        <v>2629</v>
      </c>
      <c r="C19" t="s">
        <v>2547</v>
      </c>
      <c r="D19">
        <v>3</v>
      </c>
      <c r="E19" t="s">
        <v>2618</v>
      </c>
      <c r="F19" t="s">
        <v>2515</v>
      </c>
      <c r="G19" t="s">
        <v>2630</v>
      </c>
      <c r="H19" t="s">
        <v>2631</v>
      </c>
      <c r="I19" t="s">
        <v>2632</v>
      </c>
      <c r="J19" t="s">
        <v>2633</v>
      </c>
      <c r="K19" t="s">
        <v>2634</v>
      </c>
    </row>
  </sheetData>
  <pageMargins left="0.7" right="0.7" top="0.75" bottom="0.75" header="0.3" footer="0.3"/>
  <pageSetup orientation="portrait" verticalDpi="597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sqref="A1:A2 A1:A2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3"/>
  <sheetViews>
    <sheetView topLeftCell="A22" workbookViewId="0">
      <selection activeCell="H37" sqref="H37 H37"/>
    </sheetView>
  </sheetViews>
  <sheetFormatPr defaultRowHeight="15" x14ac:dyDescent="0.25"/>
  <cols>
    <col min="1" max="2" width="9.140625" customWidth="1"/>
    <col min="3" max="3" width="20.28515625" customWidth="1"/>
    <col min="4" max="15" width="9.140625" customWidth="1"/>
    <col min="16" max="16" width="17.42578125" customWidth="1"/>
  </cols>
  <sheetData>
    <row r="1" spans="1:16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3248</v>
      </c>
      <c r="H1" s="80"/>
      <c r="I1" s="80"/>
      <c r="J1" s="80"/>
      <c r="K1" s="80"/>
      <c r="L1" s="80"/>
      <c r="M1" s="80"/>
      <c r="N1" s="80"/>
      <c r="O1" s="80"/>
      <c r="P1" s="2" t="s">
        <v>3249</v>
      </c>
    </row>
    <row r="2" spans="1:16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>
        <v>6.2E-2</v>
      </c>
      <c r="H2" s="3">
        <v>7.8E-2</v>
      </c>
      <c r="I2" s="3">
        <v>9.2999999999999999E-2</v>
      </c>
      <c r="J2" s="3">
        <v>0.125</v>
      </c>
      <c r="K2" s="3">
        <v>0.187</v>
      </c>
      <c r="L2" s="3">
        <v>0.25</v>
      </c>
      <c r="M2" s="3">
        <v>0.312</v>
      </c>
      <c r="N2" s="3">
        <v>0.375</v>
      </c>
      <c r="O2" s="3">
        <v>0.5</v>
      </c>
      <c r="P2" t="s">
        <v>3264</v>
      </c>
    </row>
    <row r="3" spans="1:16" x14ac:dyDescent="0.25">
      <c r="A3" s="80" t="s">
        <v>2211</v>
      </c>
      <c r="B3" s="80">
        <v>450</v>
      </c>
      <c r="C3" s="3" t="s">
        <v>3265</v>
      </c>
      <c r="D3" s="3">
        <v>8.0000000000000007E-5</v>
      </c>
      <c r="E3" s="3">
        <v>1.6000000000000001E-4</v>
      </c>
      <c r="F3" s="3">
        <v>2.4000000000000001E-4</v>
      </c>
      <c r="G3" s="3">
        <v>3.2000000000000003E-4</v>
      </c>
      <c r="H3" s="3">
        <v>4.0000000000000002E-4</v>
      </c>
      <c r="I3" s="3">
        <v>4.6999999999999999E-4</v>
      </c>
      <c r="J3" s="3">
        <v>6.4000000000000005E-4</v>
      </c>
      <c r="K3" s="3">
        <v>9.5E-4</v>
      </c>
      <c r="L3" s="3">
        <v>1.2800000000000001E-3</v>
      </c>
      <c r="M3" s="3">
        <v>1.5900000000000001E-3</v>
      </c>
      <c r="N3" s="3">
        <v>1.91E-3</v>
      </c>
      <c r="O3" s="3">
        <v>2.5500000000000002E-3</v>
      </c>
      <c r="P3">
        <v>1</v>
      </c>
    </row>
    <row r="4" spans="1:16" x14ac:dyDescent="0.25">
      <c r="A4" s="80"/>
      <c r="B4" s="80"/>
      <c r="C4" s="3" t="s">
        <v>3266</v>
      </c>
      <c r="D4" s="3">
        <v>6.0000000000000002E-5</v>
      </c>
      <c r="E4" s="3">
        <v>1.2999999999999999E-4</v>
      </c>
      <c r="F4" s="3">
        <v>2.0000000000000001E-4</v>
      </c>
      <c r="G4" s="3">
        <v>2.5999999999999998E-4</v>
      </c>
      <c r="H4" s="3">
        <v>3.3E-4</v>
      </c>
      <c r="I4" s="3">
        <v>4.0000000000000002E-4</v>
      </c>
      <c r="J4" s="3">
        <v>5.2999999999999998E-4</v>
      </c>
      <c r="K4" s="3">
        <v>8.0000000000000004E-4</v>
      </c>
      <c r="L4" s="3">
        <v>1.06E-3</v>
      </c>
      <c r="M4" s="3">
        <v>1.33E-3</v>
      </c>
      <c r="N4" s="3">
        <v>1.5900000000000001E-3</v>
      </c>
      <c r="O4" s="3">
        <v>2.1299999999999999E-3</v>
      </c>
      <c r="P4">
        <v>3</v>
      </c>
    </row>
    <row r="5" spans="1:16" x14ac:dyDescent="0.25">
      <c r="A5" s="80"/>
      <c r="B5" s="80"/>
      <c r="C5" s="3" t="s">
        <v>3267</v>
      </c>
      <c r="D5" s="3">
        <v>5.0000000000000002E-5</v>
      </c>
      <c r="E5" s="3">
        <v>1E-4</v>
      </c>
      <c r="F5" s="3">
        <v>1.4999999999999999E-4</v>
      </c>
      <c r="G5" s="3">
        <v>2.0000000000000001E-4</v>
      </c>
      <c r="H5" s="3">
        <v>2.5000000000000001E-4</v>
      </c>
      <c r="I5" s="3">
        <v>2.9999999999999997E-4</v>
      </c>
      <c r="J5" s="3">
        <v>4.0000000000000002E-4</v>
      </c>
      <c r="K5" s="3">
        <v>5.9999999999999995E-4</v>
      </c>
      <c r="L5" s="3">
        <v>8.0000000000000004E-4</v>
      </c>
      <c r="M5" s="3">
        <v>1E-3</v>
      </c>
      <c r="N5" s="3">
        <v>1.1999999999999999E-3</v>
      </c>
      <c r="O5" s="3">
        <v>1.5900000000000001E-3</v>
      </c>
      <c r="P5">
        <v>4</v>
      </c>
    </row>
    <row r="8" spans="1:16" x14ac:dyDescent="0.25">
      <c r="A8" s="80" t="s">
        <v>3246</v>
      </c>
      <c r="B8" s="80" t="s">
        <v>3247</v>
      </c>
      <c r="C8" s="80" t="s">
        <v>3248</v>
      </c>
      <c r="D8" s="80"/>
      <c r="E8" s="80"/>
      <c r="F8" s="80"/>
      <c r="G8" s="80" t="s">
        <v>3248</v>
      </c>
      <c r="H8" s="80"/>
      <c r="I8" s="80"/>
      <c r="J8" s="80"/>
      <c r="K8" s="80"/>
      <c r="L8" s="80"/>
      <c r="M8" s="80"/>
      <c r="N8" s="80"/>
      <c r="O8" s="80"/>
      <c r="P8" s="2" t="s">
        <v>3249</v>
      </c>
    </row>
    <row r="9" spans="1:16" x14ac:dyDescent="0.25">
      <c r="A9" s="80"/>
      <c r="B9" s="80"/>
      <c r="C9" s="47"/>
      <c r="D9" s="3">
        <v>1.4999999999999999E-2</v>
      </c>
      <c r="E9" s="3">
        <v>3.1E-2</v>
      </c>
      <c r="F9" s="3">
        <v>4.7E-2</v>
      </c>
      <c r="G9" s="3">
        <v>6.2E-2</v>
      </c>
      <c r="H9" s="3">
        <v>7.8E-2</v>
      </c>
      <c r="I9" s="3">
        <v>9.2999999999999999E-2</v>
      </c>
      <c r="J9" s="3">
        <v>0.125</v>
      </c>
      <c r="K9" s="3">
        <v>0.187</v>
      </c>
      <c r="L9" s="3">
        <v>0.25</v>
      </c>
      <c r="M9" s="3">
        <v>0.312</v>
      </c>
      <c r="N9" s="3">
        <v>0.375</v>
      </c>
      <c r="O9" s="3">
        <v>0.5</v>
      </c>
      <c r="P9" t="s">
        <v>3264</v>
      </c>
    </row>
    <row r="10" spans="1:16" x14ac:dyDescent="0.25">
      <c r="A10" s="80" t="s">
        <v>36</v>
      </c>
      <c r="B10" s="80">
        <v>225</v>
      </c>
      <c r="C10" s="3" t="s">
        <v>3265</v>
      </c>
      <c r="D10" s="3">
        <v>1.6000000000000001E-4</v>
      </c>
      <c r="E10" s="3">
        <v>3.3E-4</v>
      </c>
      <c r="F10" s="3">
        <v>5.1000000000000004E-4</v>
      </c>
      <c r="G10" s="3">
        <v>6.7000000000000002E-4</v>
      </c>
      <c r="H10" s="3">
        <v>8.4000000000000003E-4</v>
      </c>
      <c r="I10" s="3">
        <v>1E-3</v>
      </c>
      <c r="J10" s="3">
        <v>1.3500000000000001E-3</v>
      </c>
      <c r="K10" s="3">
        <v>2.0200000000000001E-3</v>
      </c>
      <c r="L10" s="3">
        <v>2.7000000000000001E-3</v>
      </c>
      <c r="M10" s="3">
        <v>3.3700000000000002E-3</v>
      </c>
      <c r="N10" s="3">
        <v>4.0499999999999998E-3</v>
      </c>
      <c r="O10" s="3">
        <v>5.4000000000000003E-3</v>
      </c>
      <c r="P10">
        <v>1</v>
      </c>
    </row>
    <row r="11" spans="1:16" x14ac:dyDescent="0.25">
      <c r="A11" s="80"/>
      <c r="B11" s="80"/>
      <c r="C11" s="3" t="s">
        <v>3266</v>
      </c>
      <c r="D11" s="3">
        <v>1.3999999999999999E-4</v>
      </c>
      <c r="E11" s="3">
        <v>2.7999999999999998E-4</v>
      </c>
      <c r="F11" s="3">
        <v>4.2000000000000002E-4</v>
      </c>
      <c r="G11" s="3">
        <v>5.5999999999999995E-4</v>
      </c>
      <c r="H11" s="3">
        <v>6.9999999999999999E-4</v>
      </c>
      <c r="I11" s="3">
        <v>8.4000000000000003E-4</v>
      </c>
      <c r="J11" s="3">
        <v>1.1299999999999999E-3</v>
      </c>
      <c r="K11" s="3">
        <v>1.6800000000000001E-3</v>
      </c>
      <c r="L11" s="3">
        <v>2.2499999999999998E-3</v>
      </c>
      <c r="M11" s="3">
        <v>2.81E-3</v>
      </c>
      <c r="N11" s="3">
        <v>3.3800000000000002E-3</v>
      </c>
      <c r="O11" s="3">
        <v>4.4999999999999997E-3</v>
      </c>
      <c r="P11">
        <v>2</v>
      </c>
    </row>
    <row r="12" spans="1:16" x14ac:dyDescent="0.25">
      <c r="A12" s="80"/>
      <c r="B12" s="80"/>
      <c r="C12" s="3" t="s">
        <v>3267</v>
      </c>
      <c r="D12" s="3">
        <v>1E-4</v>
      </c>
      <c r="E12" s="3">
        <v>2.1000000000000001E-4</v>
      </c>
      <c r="F12" s="3">
        <v>3.2000000000000003E-4</v>
      </c>
      <c r="G12" s="3">
        <v>4.2000000000000002E-4</v>
      </c>
      <c r="H12" s="3">
        <v>5.2999999999999998E-4</v>
      </c>
      <c r="I12" s="3">
        <v>6.3000000000000003E-4</v>
      </c>
      <c r="J12" s="3">
        <v>8.4000000000000003E-4</v>
      </c>
      <c r="K12" s="3">
        <v>1.2600000000000001E-3</v>
      </c>
      <c r="L12" s="3">
        <v>1.6900000000000001E-3</v>
      </c>
      <c r="M12" s="3">
        <v>2.1099999999999999E-3</v>
      </c>
      <c r="N12" s="3">
        <v>2.5300000000000001E-3</v>
      </c>
      <c r="O12" s="3">
        <v>3.3800000000000002E-3</v>
      </c>
      <c r="P12">
        <v>3</v>
      </c>
    </row>
    <row r="15" spans="1:16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3248</v>
      </c>
      <c r="H15" s="80"/>
      <c r="I15" s="80"/>
      <c r="J15" s="80"/>
      <c r="K15" s="80"/>
      <c r="L15" s="80"/>
      <c r="M15" s="80"/>
      <c r="N15" s="80"/>
      <c r="O15" s="80"/>
      <c r="P15" s="2" t="s">
        <v>3249</v>
      </c>
    </row>
    <row r="16" spans="1:16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>
        <v>6.2E-2</v>
      </c>
      <c r="H16" s="3">
        <v>7.8E-2</v>
      </c>
      <c r="I16" s="3">
        <v>9.2999999999999999E-2</v>
      </c>
      <c r="J16" s="3">
        <v>0.125</v>
      </c>
      <c r="K16" s="3">
        <v>0.187</v>
      </c>
      <c r="L16" s="3">
        <v>0.25</v>
      </c>
      <c r="M16" s="3">
        <v>0.312</v>
      </c>
      <c r="N16" s="3">
        <v>0.375</v>
      </c>
      <c r="O16" s="3">
        <v>0.5</v>
      </c>
      <c r="P16" t="s">
        <v>3264</v>
      </c>
    </row>
    <row r="17" spans="1:16" x14ac:dyDescent="0.25">
      <c r="A17" s="80" t="s">
        <v>34</v>
      </c>
      <c r="B17" s="80">
        <v>225</v>
      </c>
      <c r="C17" s="3" t="s">
        <v>3265</v>
      </c>
      <c r="D17" s="3">
        <v>1.7000000000000001E-4</v>
      </c>
      <c r="E17" s="3">
        <v>3.5E-4</v>
      </c>
      <c r="F17" s="3">
        <v>5.1999999999999995E-4</v>
      </c>
      <c r="G17" s="3">
        <v>5.9999999999999995E-4</v>
      </c>
      <c r="H17" s="3">
        <v>7.6000000000000004E-4</v>
      </c>
      <c r="I17" s="3">
        <v>8.9999999999999998E-4</v>
      </c>
      <c r="J17" s="3">
        <v>1.2099999999999999E-3</v>
      </c>
      <c r="K17" s="3">
        <v>1.81E-3</v>
      </c>
      <c r="L17" s="3">
        <v>2.4199999999999998E-3</v>
      </c>
      <c r="M17" s="3"/>
      <c r="N17" s="3">
        <v>3.63E-3</v>
      </c>
      <c r="O17" s="3">
        <v>4.8399999999999997E-3</v>
      </c>
      <c r="P17">
        <v>1</v>
      </c>
    </row>
    <row r="18" spans="1:16" x14ac:dyDescent="0.25">
      <c r="A18" s="80"/>
      <c r="B18" s="80"/>
      <c r="C18" s="3" t="s">
        <v>3266</v>
      </c>
      <c r="D18" s="3">
        <v>2.2000000000000001E-4</v>
      </c>
      <c r="E18" s="3">
        <v>4.4999999999999999E-4</v>
      </c>
      <c r="F18" s="3">
        <v>6.8000000000000005E-4</v>
      </c>
      <c r="G18" s="3">
        <v>7.7999999999999999E-4</v>
      </c>
      <c r="H18" s="3">
        <v>9.8999999999999999E-4</v>
      </c>
      <c r="I18" s="3">
        <v>1.1800000000000001E-3</v>
      </c>
      <c r="J18" s="3">
        <v>1.58E-3</v>
      </c>
      <c r="K18" s="3">
        <v>2.3700000000000001E-3</v>
      </c>
      <c r="L18" s="3">
        <v>3.16E-3</v>
      </c>
      <c r="M18" s="3"/>
      <c r="N18" s="3">
        <v>4.7400000000000003E-3</v>
      </c>
      <c r="O18" s="3">
        <v>6.3299999999999997E-3</v>
      </c>
      <c r="P18">
        <v>2</v>
      </c>
    </row>
    <row r="19" spans="1:16" x14ac:dyDescent="0.25">
      <c r="A19" s="80"/>
      <c r="B19" s="80"/>
      <c r="C19" s="3" t="s">
        <v>3267</v>
      </c>
      <c r="D19" s="3">
        <v>2.4000000000000001E-4</v>
      </c>
      <c r="E19" s="3">
        <v>5.0000000000000001E-4</v>
      </c>
      <c r="F19" s="3">
        <v>7.5000000000000002E-4</v>
      </c>
      <c r="G19" s="3">
        <v>8.5999999999999998E-4</v>
      </c>
      <c r="H19" s="3">
        <v>1.08E-3</v>
      </c>
      <c r="I19" s="3">
        <v>1.2899999999999999E-3</v>
      </c>
      <c r="J19" s="3">
        <v>1.74E-3</v>
      </c>
      <c r="K19" s="3">
        <v>2.5999999999999999E-3</v>
      </c>
      <c r="L19" s="3">
        <v>3.48E-3</v>
      </c>
      <c r="M19" s="3"/>
      <c r="N19" s="3">
        <v>5.2100000000000002E-3</v>
      </c>
      <c r="O19" s="3">
        <v>6.9499999999999996E-3</v>
      </c>
      <c r="P19">
        <v>3</v>
      </c>
    </row>
    <row r="22" spans="1:16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3248</v>
      </c>
      <c r="H22" s="80"/>
      <c r="I22" s="80"/>
      <c r="J22" s="80"/>
      <c r="K22" s="80"/>
      <c r="L22" s="80"/>
      <c r="M22" s="80"/>
      <c r="N22" s="80"/>
      <c r="O22" s="80"/>
      <c r="P22" s="2" t="s">
        <v>3249</v>
      </c>
    </row>
    <row r="23" spans="1:16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>
        <v>6.2E-2</v>
      </c>
      <c r="H23" s="3">
        <v>7.8E-2</v>
      </c>
      <c r="I23" s="3">
        <v>9.2999999999999999E-2</v>
      </c>
      <c r="J23" s="3">
        <v>0.125</v>
      </c>
      <c r="K23" s="3">
        <v>0.187</v>
      </c>
      <c r="L23" s="3">
        <v>0.25</v>
      </c>
      <c r="M23" s="3">
        <v>0.312</v>
      </c>
      <c r="N23" s="3">
        <v>0.375</v>
      </c>
      <c r="O23" s="3">
        <v>0.5</v>
      </c>
      <c r="P23" t="s">
        <v>3264</v>
      </c>
    </row>
    <row r="24" spans="1:16" x14ac:dyDescent="0.25">
      <c r="A24" s="80" t="s">
        <v>37</v>
      </c>
      <c r="B24" s="82">
        <v>540</v>
      </c>
      <c r="C24" s="3" t="s">
        <v>3265</v>
      </c>
      <c r="D24" s="3">
        <v>1.7000000000000001E-4</v>
      </c>
      <c r="E24" s="3">
        <v>3.5E-4</v>
      </c>
      <c r="F24" s="3">
        <v>5.1999999999999995E-4</v>
      </c>
      <c r="G24" s="3">
        <v>5.9999999999999995E-4</v>
      </c>
      <c r="H24" s="3">
        <v>7.6000000000000004E-4</v>
      </c>
      <c r="I24" s="3">
        <v>8.9999999999999998E-4</v>
      </c>
      <c r="J24" s="3">
        <v>1.2099999999999999E-3</v>
      </c>
      <c r="K24" s="3">
        <v>1.81E-3</v>
      </c>
      <c r="L24" s="3">
        <v>2.4199999999999998E-3</v>
      </c>
      <c r="M24" s="3"/>
      <c r="N24" s="3">
        <v>3.63E-3</v>
      </c>
      <c r="O24" s="3">
        <v>4.8399999999999997E-3</v>
      </c>
      <c r="P24" t="s">
        <v>3253</v>
      </c>
    </row>
    <row r="25" spans="1:16" x14ac:dyDescent="0.25">
      <c r="A25" s="80"/>
      <c r="B25" s="82"/>
      <c r="C25" s="3" t="s">
        <v>3266</v>
      </c>
      <c r="D25" s="3">
        <v>2.2000000000000001E-4</v>
      </c>
      <c r="E25" s="3">
        <v>4.4999999999999999E-4</v>
      </c>
      <c r="F25" s="3">
        <v>6.8000000000000005E-4</v>
      </c>
      <c r="G25" s="3">
        <v>7.7999999999999999E-4</v>
      </c>
      <c r="H25" s="3">
        <v>9.8999999999999999E-4</v>
      </c>
      <c r="I25" s="3">
        <v>1.1800000000000001E-3</v>
      </c>
      <c r="J25" s="3">
        <v>1.58E-3</v>
      </c>
      <c r="K25" s="3">
        <v>2.3700000000000001E-3</v>
      </c>
      <c r="L25" s="3">
        <v>3.16E-3</v>
      </c>
      <c r="M25" s="3"/>
      <c r="N25" s="3">
        <v>4.7400000000000003E-3</v>
      </c>
      <c r="O25" s="3">
        <v>6.3299999999999997E-3</v>
      </c>
      <c r="P25" t="s">
        <v>3258</v>
      </c>
    </row>
    <row r="26" spans="1:16" x14ac:dyDescent="0.25">
      <c r="A26" s="80"/>
      <c r="B26" s="82"/>
      <c r="C26" s="3" t="s">
        <v>3267</v>
      </c>
      <c r="D26" s="3">
        <v>2.4000000000000001E-4</v>
      </c>
      <c r="E26" s="3">
        <v>5.0000000000000001E-4</v>
      </c>
      <c r="F26" s="3">
        <v>7.5000000000000002E-4</v>
      </c>
      <c r="G26" s="3">
        <v>8.5999999999999998E-4</v>
      </c>
      <c r="H26" s="3">
        <v>1.08E-3</v>
      </c>
      <c r="I26" s="3">
        <v>1.2899999999999999E-3</v>
      </c>
      <c r="J26" s="3">
        <v>1.74E-3</v>
      </c>
      <c r="K26" s="3">
        <v>2.5999999999999999E-3</v>
      </c>
      <c r="L26" s="3">
        <v>3.48E-3</v>
      </c>
      <c r="M26" s="3"/>
      <c r="N26" s="3">
        <v>5.2100000000000002E-3</v>
      </c>
      <c r="O26" s="3">
        <v>6.9499999999999996E-3</v>
      </c>
      <c r="P26" t="s">
        <v>3261</v>
      </c>
    </row>
    <row r="29" spans="1:16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3248</v>
      </c>
      <c r="H29" s="80"/>
      <c r="I29" s="80"/>
      <c r="J29" s="80"/>
      <c r="K29" s="80"/>
      <c r="L29" s="80"/>
      <c r="M29" s="80"/>
      <c r="N29" s="80"/>
      <c r="O29" s="80"/>
      <c r="P29" s="2" t="s">
        <v>3249</v>
      </c>
    </row>
    <row r="30" spans="1:16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>
        <v>6.2E-2</v>
      </c>
      <c r="H30" s="3">
        <v>7.8E-2</v>
      </c>
      <c r="I30" s="3">
        <v>9.2999999999999999E-2</v>
      </c>
      <c r="J30" s="3">
        <v>0.125</v>
      </c>
      <c r="K30" s="3">
        <v>0.187</v>
      </c>
      <c r="L30" s="3">
        <v>0.25</v>
      </c>
      <c r="M30" s="3">
        <v>0.312</v>
      </c>
      <c r="N30" s="3">
        <v>0.375</v>
      </c>
      <c r="O30" s="3">
        <v>0.5</v>
      </c>
      <c r="P30" t="s">
        <v>3264</v>
      </c>
    </row>
    <row r="31" spans="1:16" x14ac:dyDescent="0.25">
      <c r="A31" s="80" t="s">
        <v>38</v>
      </c>
      <c r="B31" s="80">
        <v>225</v>
      </c>
      <c r="C31" s="3" t="s">
        <v>3265</v>
      </c>
      <c r="D31" s="3">
        <v>1.7000000000000001E-4</v>
      </c>
      <c r="E31" s="3">
        <v>3.5E-4</v>
      </c>
      <c r="F31" s="3">
        <v>5.1999999999999995E-4</v>
      </c>
      <c r="G31" s="3">
        <v>5.9999999999999995E-4</v>
      </c>
      <c r="H31" s="3">
        <v>7.6000000000000004E-4</v>
      </c>
      <c r="I31" s="3">
        <v>8.9999999999999998E-4</v>
      </c>
      <c r="J31" s="3">
        <v>1.2099999999999999E-3</v>
      </c>
      <c r="K31" s="3">
        <v>1.81E-3</v>
      </c>
      <c r="L31" s="3">
        <v>2.4199999999999998E-3</v>
      </c>
      <c r="M31" s="3"/>
      <c r="N31" s="3">
        <v>3.63E-3</v>
      </c>
      <c r="O31" s="3">
        <v>4.8399999999999997E-3</v>
      </c>
      <c r="P31" t="s">
        <v>3253</v>
      </c>
    </row>
    <row r="32" spans="1:16" x14ac:dyDescent="0.25">
      <c r="A32" s="80"/>
      <c r="B32" s="80"/>
      <c r="C32" s="3" t="s">
        <v>3266</v>
      </c>
      <c r="D32" s="3">
        <v>2.2000000000000001E-4</v>
      </c>
      <c r="E32" s="3">
        <v>4.4999999999999999E-4</v>
      </c>
      <c r="F32" s="3">
        <v>6.8000000000000005E-4</v>
      </c>
      <c r="G32" s="3">
        <v>7.7999999999999999E-4</v>
      </c>
      <c r="H32" s="3">
        <v>9.8999999999999999E-4</v>
      </c>
      <c r="I32" s="3">
        <v>1.1800000000000001E-3</v>
      </c>
      <c r="J32" s="3">
        <v>1.58E-3</v>
      </c>
      <c r="K32" s="3">
        <v>2.3700000000000001E-3</v>
      </c>
      <c r="L32" s="3">
        <v>3.16E-3</v>
      </c>
      <c r="M32" s="3"/>
      <c r="N32" s="3">
        <v>4.7400000000000003E-3</v>
      </c>
      <c r="O32" s="3">
        <v>6.3299999999999997E-3</v>
      </c>
      <c r="P32" t="s">
        <v>3258</v>
      </c>
    </row>
    <row r="33" spans="1:16" x14ac:dyDescent="0.25">
      <c r="A33" s="80"/>
      <c r="B33" s="80"/>
      <c r="C33" s="3" t="s">
        <v>3267</v>
      </c>
      <c r="D33" s="3">
        <v>2.4000000000000001E-4</v>
      </c>
      <c r="E33" s="3">
        <v>5.0000000000000001E-4</v>
      </c>
      <c r="F33" s="3">
        <v>7.5000000000000002E-4</v>
      </c>
      <c r="G33" s="3">
        <v>8.5999999999999998E-4</v>
      </c>
      <c r="H33" s="3">
        <v>1.08E-3</v>
      </c>
      <c r="I33" s="3">
        <v>1.2899999999999999E-3</v>
      </c>
      <c r="J33" s="3">
        <v>1.74E-3</v>
      </c>
      <c r="K33" s="3">
        <v>2.5999999999999999E-3</v>
      </c>
      <c r="L33" s="3">
        <v>3.48E-3</v>
      </c>
      <c r="M33" s="3"/>
      <c r="N33" s="3">
        <v>5.2100000000000002E-3</v>
      </c>
      <c r="O33" s="3">
        <v>6.9499999999999996E-3</v>
      </c>
      <c r="P33" t="s">
        <v>3261</v>
      </c>
    </row>
  </sheetData>
  <mergeCells count="30">
    <mergeCell ref="A29:A30"/>
    <mergeCell ref="B29:B30"/>
    <mergeCell ref="C29:F29"/>
    <mergeCell ref="G29:O29"/>
    <mergeCell ref="A31:A33"/>
    <mergeCell ref="B31:B33"/>
    <mergeCell ref="A22:A23"/>
    <mergeCell ref="B22:B23"/>
    <mergeCell ref="C22:F22"/>
    <mergeCell ref="G22:O22"/>
    <mergeCell ref="A24:A26"/>
    <mergeCell ref="B24:B26"/>
    <mergeCell ref="A15:A16"/>
    <mergeCell ref="B15:B16"/>
    <mergeCell ref="C15:F15"/>
    <mergeCell ref="G15:O15"/>
    <mergeCell ref="A17:A19"/>
    <mergeCell ref="B17:B19"/>
    <mergeCell ref="A8:A9"/>
    <mergeCell ref="B8:B9"/>
    <mergeCell ref="C8:F8"/>
    <mergeCell ref="G8:O8"/>
    <mergeCell ref="A10:A12"/>
    <mergeCell ref="B10:B12"/>
    <mergeCell ref="A1:A2"/>
    <mergeCell ref="B1:B2"/>
    <mergeCell ref="C1:F1"/>
    <mergeCell ref="G1:O1"/>
    <mergeCell ref="A3:A5"/>
    <mergeCell ref="B3:B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3"/>
  <sheetViews>
    <sheetView topLeftCell="A15"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3"/>
  <sheetViews>
    <sheetView workbookViewId="0">
      <selection activeCell="F30" sqref="F30 F30"/>
    </sheetView>
  </sheetViews>
  <sheetFormatPr defaultRowHeight="15" x14ac:dyDescent="0.25"/>
  <sheetData>
    <row r="1" spans="1:6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</row>
    <row r="2" spans="1:6" x14ac:dyDescent="0.25">
      <c r="A2" s="80"/>
      <c r="B2" s="80"/>
      <c r="C2" s="3">
        <v>6.25E-2</v>
      </c>
      <c r="D2" s="3">
        <v>0.125</v>
      </c>
      <c r="E2" s="3">
        <v>0.25</v>
      </c>
      <c r="F2" s="3">
        <v>0.5</v>
      </c>
    </row>
    <row r="3" spans="1:6" ht="15" customHeight="1" x14ac:dyDescent="0.25">
      <c r="A3" s="80" t="s">
        <v>2211</v>
      </c>
      <c r="B3" s="80" t="s">
        <v>3284</v>
      </c>
      <c r="C3" s="83">
        <v>1E-3</v>
      </c>
      <c r="D3" s="83">
        <v>2E-3</v>
      </c>
      <c r="E3" s="83">
        <v>3.0000000000000001E-3</v>
      </c>
      <c r="F3" s="83">
        <v>6.0000000000000001E-3</v>
      </c>
    </row>
    <row r="4" spans="1:6" x14ac:dyDescent="0.25">
      <c r="A4" s="80"/>
      <c r="B4" s="80"/>
      <c r="C4" s="83"/>
      <c r="D4" s="83"/>
      <c r="E4" s="83"/>
      <c r="F4" s="83"/>
    </row>
    <row r="5" spans="1:6" x14ac:dyDescent="0.25">
      <c r="A5" s="80"/>
      <c r="B5" s="80"/>
      <c r="C5" s="83"/>
      <c r="D5" s="83"/>
      <c r="E5" s="83"/>
      <c r="F5" s="83"/>
    </row>
    <row r="8" spans="1:6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</row>
    <row r="9" spans="1:6" x14ac:dyDescent="0.25">
      <c r="A9" s="80"/>
      <c r="B9" s="80"/>
      <c r="C9" s="3">
        <v>6.25E-2</v>
      </c>
      <c r="D9" s="3">
        <v>0.125</v>
      </c>
      <c r="E9" s="3">
        <v>0.25</v>
      </c>
      <c r="F9" s="3">
        <v>0.5</v>
      </c>
    </row>
    <row r="10" spans="1:6" x14ac:dyDescent="0.25">
      <c r="A10" s="80" t="s">
        <v>36</v>
      </c>
      <c r="B10" s="80">
        <v>80</v>
      </c>
      <c r="C10" s="80">
        <v>2E-3</v>
      </c>
      <c r="D10" s="80">
        <v>4.0000000000000001E-3</v>
      </c>
      <c r="E10" s="80">
        <v>6.0000000000000001E-3</v>
      </c>
      <c r="F10" s="80">
        <v>1.0999999999999999E-2</v>
      </c>
    </row>
    <row r="11" spans="1:6" x14ac:dyDescent="0.25">
      <c r="A11" s="80"/>
      <c r="B11" s="80"/>
      <c r="C11" s="80"/>
      <c r="D11" s="80"/>
      <c r="E11" s="80"/>
      <c r="F11" s="80"/>
    </row>
    <row r="12" spans="1:6" x14ac:dyDescent="0.25">
      <c r="A12" s="80"/>
      <c r="B12" s="80"/>
      <c r="C12" s="80"/>
      <c r="D12" s="80"/>
      <c r="E12" s="80"/>
      <c r="F12" s="80"/>
    </row>
    <row r="15" spans="1:6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</row>
    <row r="16" spans="1:6" x14ac:dyDescent="0.25">
      <c r="A16" s="80"/>
      <c r="B16" s="80"/>
      <c r="C16" s="3">
        <v>6.25E-2</v>
      </c>
      <c r="D16" s="3">
        <v>0.125</v>
      </c>
      <c r="E16" s="3">
        <v>0.25</v>
      </c>
      <c r="F16" s="3">
        <v>0.5</v>
      </c>
    </row>
    <row r="17" spans="1:6" x14ac:dyDescent="0.25">
      <c r="A17" s="80" t="s">
        <v>34</v>
      </c>
      <c r="B17" s="80">
        <v>350</v>
      </c>
      <c r="C17" s="80">
        <v>2E-3</v>
      </c>
      <c r="D17" s="80">
        <v>4.0000000000000001E-3</v>
      </c>
      <c r="E17" s="80">
        <v>6.0000000000000001E-3</v>
      </c>
      <c r="F17" s="80">
        <v>1.0999999999999999E-2</v>
      </c>
    </row>
    <row r="18" spans="1:6" x14ac:dyDescent="0.25">
      <c r="A18" s="80"/>
      <c r="B18" s="80"/>
      <c r="C18" s="80"/>
      <c r="D18" s="80"/>
      <c r="E18" s="80"/>
      <c r="F18" s="80"/>
    </row>
    <row r="19" spans="1:6" x14ac:dyDescent="0.25">
      <c r="A19" s="80"/>
      <c r="B19" s="80"/>
      <c r="C19" s="80"/>
      <c r="D19" s="80"/>
      <c r="E19" s="80"/>
      <c r="F19" s="80"/>
    </row>
    <row r="22" spans="1:6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</row>
    <row r="23" spans="1:6" x14ac:dyDescent="0.25">
      <c r="A23" s="80"/>
      <c r="B23" s="80"/>
      <c r="C23" s="3">
        <v>6.25E-2</v>
      </c>
      <c r="D23" s="3">
        <v>0.125</v>
      </c>
      <c r="E23" s="3">
        <v>0.25</v>
      </c>
      <c r="F23" s="3">
        <v>0.5</v>
      </c>
    </row>
    <row r="24" spans="1:6" x14ac:dyDescent="0.25">
      <c r="A24" s="80" t="s">
        <v>37</v>
      </c>
      <c r="B24" s="82">
        <v>175</v>
      </c>
      <c r="C24" s="80">
        <v>1E-3</v>
      </c>
      <c r="D24" s="80">
        <v>2E-3</v>
      </c>
      <c r="E24" s="80">
        <v>3.0000000000000001E-3</v>
      </c>
      <c r="F24" s="80">
        <v>6.0000000000000001E-3</v>
      </c>
    </row>
    <row r="25" spans="1:6" x14ac:dyDescent="0.25">
      <c r="A25" s="80"/>
      <c r="B25" s="82"/>
      <c r="C25" s="80"/>
      <c r="D25" s="80"/>
      <c r="E25" s="80"/>
      <c r="F25" s="80"/>
    </row>
    <row r="26" spans="1:6" x14ac:dyDescent="0.25">
      <c r="A26" s="80"/>
      <c r="B26" s="82"/>
      <c r="C26" s="80"/>
      <c r="D26" s="80"/>
      <c r="E26" s="80"/>
      <c r="F26" s="80"/>
    </row>
    <row r="29" spans="1:6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</row>
    <row r="30" spans="1:6" x14ac:dyDescent="0.25">
      <c r="A30" s="80"/>
      <c r="B30" s="80"/>
      <c r="C30" s="3">
        <v>6.25E-2</v>
      </c>
      <c r="D30" s="3">
        <v>0.125</v>
      </c>
      <c r="E30" s="3">
        <v>0.25</v>
      </c>
      <c r="F30" s="3">
        <v>0.5</v>
      </c>
    </row>
    <row r="31" spans="1:6" x14ac:dyDescent="0.25">
      <c r="A31" s="80" t="s">
        <v>38</v>
      </c>
      <c r="B31" s="80">
        <v>175</v>
      </c>
      <c r="C31" s="80">
        <v>1E-3</v>
      </c>
      <c r="D31" s="80">
        <v>2E-3</v>
      </c>
      <c r="E31" s="80">
        <v>3.0000000000000001E-3</v>
      </c>
      <c r="F31" s="80">
        <v>6.0000000000000001E-3</v>
      </c>
    </row>
    <row r="32" spans="1:6" x14ac:dyDescent="0.25">
      <c r="A32" s="80"/>
      <c r="B32" s="80"/>
      <c r="C32" s="80"/>
      <c r="D32" s="80"/>
      <c r="E32" s="80"/>
      <c r="F32" s="80"/>
    </row>
    <row r="33" spans="1:6" x14ac:dyDescent="0.25">
      <c r="A33" s="80"/>
      <c r="B33" s="80"/>
      <c r="C33" s="80"/>
      <c r="D33" s="80"/>
      <c r="E33" s="80"/>
      <c r="F33" s="80"/>
    </row>
  </sheetData>
  <mergeCells count="45">
    <mergeCell ref="A1:A2"/>
    <mergeCell ref="B1:B2"/>
    <mergeCell ref="C1:F1"/>
    <mergeCell ref="A3:A5"/>
    <mergeCell ref="B3:B5"/>
    <mergeCell ref="C3:C5"/>
    <mergeCell ref="D3:D5"/>
    <mergeCell ref="E3:E5"/>
    <mergeCell ref="F3:F5"/>
    <mergeCell ref="A8:A9"/>
    <mergeCell ref="B8:B9"/>
    <mergeCell ref="C8:F8"/>
    <mergeCell ref="A10:A12"/>
    <mergeCell ref="B10:B12"/>
    <mergeCell ref="C10:C12"/>
    <mergeCell ref="D10:D12"/>
    <mergeCell ref="E10:E12"/>
    <mergeCell ref="F10:F12"/>
    <mergeCell ref="A15:A16"/>
    <mergeCell ref="B15:B16"/>
    <mergeCell ref="C15:F15"/>
    <mergeCell ref="A17:A19"/>
    <mergeCell ref="B17:B19"/>
    <mergeCell ref="C17:C19"/>
    <mergeCell ref="D17:D19"/>
    <mergeCell ref="E17:E19"/>
    <mergeCell ref="F17:F19"/>
    <mergeCell ref="A22:A23"/>
    <mergeCell ref="B22:B23"/>
    <mergeCell ref="C22:F22"/>
    <mergeCell ref="A24:A26"/>
    <mergeCell ref="B24:B26"/>
    <mergeCell ref="C24:C26"/>
    <mergeCell ref="D24:D26"/>
    <mergeCell ref="E24:E26"/>
    <mergeCell ref="F24:F26"/>
    <mergeCell ref="A29:A30"/>
    <mergeCell ref="B29:B30"/>
    <mergeCell ref="C29:F29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8:A9"/>
    <mergeCell ref="B8:B9"/>
    <mergeCell ref="C8:G8"/>
    <mergeCell ref="G3:G5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A15:A16"/>
    <mergeCell ref="B15:B16"/>
    <mergeCell ref="C15:G15"/>
    <mergeCell ref="G10:G12"/>
    <mergeCell ref="A10:A12"/>
    <mergeCell ref="B10:B12"/>
    <mergeCell ref="C10:C12"/>
    <mergeCell ref="D10:D12"/>
    <mergeCell ref="E10:E12"/>
    <mergeCell ref="F10:F12"/>
    <mergeCell ref="A22:A23"/>
    <mergeCell ref="B22:B23"/>
    <mergeCell ref="C22:G22"/>
    <mergeCell ref="G17:G19"/>
    <mergeCell ref="A17:A19"/>
    <mergeCell ref="B17:B19"/>
    <mergeCell ref="C17:C19"/>
    <mergeCell ref="D17:D19"/>
    <mergeCell ref="E17:E19"/>
    <mergeCell ref="F17:F19"/>
    <mergeCell ref="A29:A30"/>
    <mergeCell ref="B29:B30"/>
    <mergeCell ref="C29:G29"/>
    <mergeCell ref="G24:G26"/>
    <mergeCell ref="A24:A26"/>
    <mergeCell ref="B24:B26"/>
    <mergeCell ref="C24:C26"/>
    <mergeCell ref="D24:D26"/>
    <mergeCell ref="E24:E26"/>
    <mergeCell ref="F24:F26"/>
    <mergeCell ref="G31:G33"/>
    <mergeCell ref="A31:A33"/>
    <mergeCell ref="B31:B33"/>
    <mergeCell ref="C31:C33"/>
    <mergeCell ref="D31:D33"/>
    <mergeCell ref="E31:E33"/>
    <mergeCell ref="F31:F3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3"/>
  <sheetViews>
    <sheetView workbookViewId="0">
      <selection activeCell="B24" sqref="B24:B26 B24:B26"/>
    </sheetView>
  </sheetViews>
  <sheetFormatPr defaultRowHeight="15" x14ac:dyDescent="0.25"/>
  <sheetData>
    <row r="1" spans="1:7" x14ac:dyDescent="0.25">
      <c r="A1" s="80" t="s">
        <v>3246</v>
      </c>
      <c r="B1" s="80" t="s">
        <v>3247</v>
      </c>
      <c r="C1" s="80" t="s">
        <v>3283</v>
      </c>
      <c r="D1" s="80"/>
      <c r="E1" s="80"/>
      <c r="F1" s="80"/>
      <c r="G1" s="80"/>
    </row>
    <row r="2" spans="1:7" x14ac:dyDescent="0.25">
      <c r="A2" s="80"/>
      <c r="B2" s="80"/>
      <c r="C2" s="3">
        <v>0.125</v>
      </c>
      <c r="D2" s="3">
        <v>0.25</v>
      </c>
      <c r="E2" s="3">
        <v>0.5</v>
      </c>
      <c r="F2" s="3">
        <v>0.75</v>
      </c>
      <c r="G2" s="3">
        <v>1</v>
      </c>
    </row>
    <row r="3" spans="1:7" ht="15" customHeight="1" x14ac:dyDescent="0.25">
      <c r="A3" s="80" t="s">
        <v>2211</v>
      </c>
      <c r="B3" s="80" t="s">
        <v>3285</v>
      </c>
      <c r="C3" s="83">
        <v>2E-3</v>
      </c>
      <c r="D3" s="83">
        <v>3.0000000000000001E-3</v>
      </c>
      <c r="E3" s="83">
        <v>6.0000000000000001E-3</v>
      </c>
      <c r="F3" s="83">
        <v>7.0000000000000001E-3</v>
      </c>
      <c r="G3" s="83">
        <v>8.0000000000000002E-3</v>
      </c>
    </row>
    <row r="4" spans="1:7" x14ac:dyDescent="0.25">
      <c r="A4" s="80"/>
      <c r="B4" s="80"/>
      <c r="C4" s="83"/>
      <c r="D4" s="83"/>
      <c r="E4" s="83"/>
      <c r="F4" s="83"/>
      <c r="G4" s="83"/>
    </row>
    <row r="5" spans="1:7" x14ac:dyDescent="0.25">
      <c r="A5" s="80"/>
      <c r="B5" s="80"/>
      <c r="C5" s="83"/>
      <c r="D5" s="83"/>
      <c r="E5" s="83"/>
      <c r="F5" s="83"/>
      <c r="G5" s="83"/>
    </row>
    <row r="8" spans="1:7" x14ac:dyDescent="0.25">
      <c r="A8" s="80" t="s">
        <v>3246</v>
      </c>
      <c r="B8" s="80" t="s">
        <v>3247</v>
      </c>
      <c r="C8" s="80" t="s">
        <v>3283</v>
      </c>
      <c r="D8" s="80"/>
      <c r="E8" s="80"/>
      <c r="F8" s="80"/>
      <c r="G8" s="80"/>
    </row>
    <row r="9" spans="1:7" x14ac:dyDescent="0.25">
      <c r="A9" s="80"/>
      <c r="B9" s="80"/>
      <c r="C9" s="3">
        <v>0.125</v>
      </c>
      <c r="D9" s="3">
        <v>0.25</v>
      </c>
      <c r="E9" s="3">
        <v>0.5</v>
      </c>
      <c r="F9" s="3">
        <v>0.75</v>
      </c>
      <c r="G9" s="3">
        <v>1</v>
      </c>
    </row>
    <row r="10" spans="1:7" x14ac:dyDescent="0.25">
      <c r="A10" s="80" t="s">
        <v>36</v>
      </c>
      <c r="B10" s="80">
        <v>80</v>
      </c>
      <c r="C10" s="80">
        <v>4.0000000000000001E-3</v>
      </c>
      <c r="D10" s="80">
        <v>6.0000000000000001E-3</v>
      </c>
      <c r="E10" s="80">
        <v>1.0999999999999999E-2</v>
      </c>
      <c r="F10" s="80">
        <v>1.2999999999999999E-2</v>
      </c>
      <c r="G10" s="80">
        <v>1.4E-2</v>
      </c>
    </row>
    <row r="11" spans="1:7" x14ac:dyDescent="0.25">
      <c r="A11" s="80"/>
      <c r="B11" s="80"/>
      <c r="C11" s="80"/>
      <c r="D11" s="80"/>
      <c r="E11" s="80"/>
      <c r="F11" s="80"/>
      <c r="G11" s="80"/>
    </row>
    <row r="12" spans="1:7" x14ac:dyDescent="0.25">
      <c r="A12" s="80"/>
      <c r="B12" s="80"/>
      <c r="C12" s="80"/>
      <c r="D12" s="80"/>
      <c r="E12" s="80"/>
      <c r="F12" s="80"/>
      <c r="G12" s="80"/>
    </row>
    <row r="15" spans="1:7" x14ac:dyDescent="0.25">
      <c r="A15" s="80" t="s">
        <v>3246</v>
      </c>
      <c r="B15" s="80" t="s">
        <v>3247</v>
      </c>
      <c r="C15" s="80" t="s">
        <v>3283</v>
      </c>
      <c r="D15" s="80"/>
      <c r="E15" s="80"/>
      <c r="F15" s="80"/>
      <c r="G15" s="80"/>
    </row>
    <row r="16" spans="1:7" x14ac:dyDescent="0.25">
      <c r="A16" s="80"/>
      <c r="B16" s="80"/>
      <c r="C16" s="3">
        <v>0.125</v>
      </c>
      <c r="D16" s="3">
        <v>0.25</v>
      </c>
      <c r="E16" s="3">
        <v>0.5</v>
      </c>
      <c r="F16" s="3">
        <v>0.75</v>
      </c>
      <c r="G16" s="3">
        <v>1</v>
      </c>
    </row>
    <row r="17" spans="1:7" x14ac:dyDescent="0.25">
      <c r="A17" s="80" t="s">
        <v>34</v>
      </c>
      <c r="B17" s="80">
        <v>325</v>
      </c>
      <c r="C17" s="80">
        <v>4.0000000000000001E-3</v>
      </c>
      <c r="D17" s="80">
        <v>6.0000000000000001E-3</v>
      </c>
      <c r="E17" s="80">
        <v>1.0999999999999999E-2</v>
      </c>
      <c r="F17" s="80">
        <v>1.2999999999999999E-2</v>
      </c>
      <c r="G17" s="80">
        <v>1.4E-2</v>
      </c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2" spans="1:7" x14ac:dyDescent="0.25">
      <c r="A22" s="80" t="s">
        <v>3246</v>
      </c>
      <c r="B22" s="80" t="s">
        <v>3247</v>
      </c>
      <c r="C22" s="80" t="s">
        <v>3283</v>
      </c>
      <c r="D22" s="80"/>
      <c r="E22" s="80"/>
      <c r="F22" s="80"/>
      <c r="G22" s="80"/>
    </row>
    <row r="23" spans="1:7" x14ac:dyDescent="0.25">
      <c r="A23" s="80"/>
      <c r="B23" s="80"/>
      <c r="C23" s="3">
        <v>0.125</v>
      </c>
      <c r="D23" s="3">
        <v>0.25</v>
      </c>
      <c r="E23" s="3">
        <v>0.5</v>
      </c>
      <c r="F23" s="3">
        <v>0.75</v>
      </c>
      <c r="G23" s="3">
        <v>1</v>
      </c>
    </row>
    <row r="24" spans="1:7" x14ac:dyDescent="0.25">
      <c r="A24" s="80" t="s">
        <v>37</v>
      </c>
      <c r="B24" s="82">
        <v>540</v>
      </c>
      <c r="C24" s="80"/>
      <c r="D24" s="80"/>
      <c r="E24" s="80"/>
      <c r="F24" s="80"/>
      <c r="G24" s="80"/>
    </row>
    <row r="25" spans="1:7" x14ac:dyDescent="0.25">
      <c r="A25" s="80"/>
      <c r="B25" s="82"/>
      <c r="C25" s="80"/>
      <c r="D25" s="80"/>
      <c r="E25" s="80"/>
      <c r="F25" s="80"/>
      <c r="G25" s="80"/>
    </row>
    <row r="26" spans="1:7" x14ac:dyDescent="0.25">
      <c r="A26" s="80"/>
      <c r="B26" s="82"/>
      <c r="C26" s="80"/>
      <c r="D26" s="80"/>
      <c r="E26" s="80"/>
      <c r="F26" s="80"/>
      <c r="G26" s="80"/>
    </row>
    <row r="29" spans="1:7" x14ac:dyDescent="0.25">
      <c r="A29" s="80" t="s">
        <v>3246</v>
      </c>
      <c r="B29" s="80" t="s">
        <v>3247</v>
      </c>
      <c r="C29" s="80" t="s">
        <v>3283</v>
      </c>
      <c r="D29" s="80"/>
      <c r="E29" s="80"/>
      <c r="F29" s="80"/>
      <c r="G29" s="80"/>
    </row>
    <row r="30" spans="1:7" x14ac:dyDescent="0.25">
      <c r="A30" s="80"/>
      <c r="B30" s="80"/>
      <c r="C30" s="3">
        <v>0.125</v>
      </c>
      <c r="D30" s="3">
        <v>0.25</v>
      </c>
      <c r="E30" s="3">
        <v>0.5</v>
      </c>
      <c r="F30" s="3">
        <v>0.75</v>
      </c>
      <c r="G30" s="3">
        <v>1</v>
      </c>
    </row>
    <row r="31" spans="1:7" x14ac:dyDescent="0.25">
      <c r="A31" s="80" t="s">
        <v>38</v>
      </c>
      <c r="B31" s="80">
        <v>225</v>
      </c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</sheetData>
  <mergeCells count="50">
    <mergeCell ref="A29:A30"/>
    <mergeCell ref="B29:B30"/>
    <mergeCell ref="C29:G29"/>
    <mergeCell ref="A31:A33"/>
    <mergeCell ref="B31:B33"/>
    <mergeCell ref="C31:C33"/>
    <mergeCell ref="D31:D33"/>
    <mergeCell ref="E31:E33"/>
    <mergeCell ref="F31:F33"/>
    <mergeCell ref="G31:G33"/>
    <mergeCell ref="A22:A23"/>
    <mergeCell ref="B22:B23"/>
    <mergeCell ref="C22:G22"/>
    <mergeCell ref="A24:A26"/>
    <mergeCell ref="B24:B26"/>
    <mergeCell ref="C24:C26"/>
    <mergeCell ref="D24:D26"/>
    <mergeCell ref="E24:E26"/>
    <mergeCell ref="F24:F26"/>
    <mergeCell ref="G24:G26"/>
    <mergeCell ref="A15:A16"/>
    <mergeCell ref="B15:B16"/>
    <mergeCell ref="C15:G15"/>
    <mergeCell ref="A17:A19"/>
    <mergeCell ref="B17:B19"/>
    <mergeCell ref="C17:C19"/>
    <mergeCell ref="D17:D19"/>
    <mergeCell ref="E17:E19"/>
    <mergeCell ref="F17:F19"/>
    <mergeCell ref="G17:G19"/>
    <mergeCell ref="A8:A9"/>
    <mergeCell ref="B8:B9"/>
    <mergeCell ref="C8:G8"/>
    <mergeCell ref="A10:A12"/>
    <mergeCell ref="B10:B12"/>
    <mergeCell ref="C10:C12"/>
    <mergeCell ref="D10:D12"/>
    <mergeCell ref="E10:E12"/>
    <mergeCell ref="F10:F12"/>
    <mergeCell ref="G10:G12"/>
    <mergeCell ref="A1:A2"/>
    <mergeCell ref="B1:B2"/>
    <mergeCell ref="C1:G1"/>
    <mergeCell ref="A3:A5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0"/>
  <sheetViews>
    <sheetView workbookViewId="0">
      <selection activeCell="T12" sqref="T12 T1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Q1:R1"/>
    <mergeCell ref="A1:A2"/>
    <mergeCell ref="B1:B2"/>
    <mergeCell ref="C1:F1"/>
    <mergeCell ref="G1:H1"/>
    <mergeCell ref="I1:P1"/>
    <mergeCell ref="A3:A5"/>
    <mergeCell ref="B3:B5"/>
    <mergeCell ref="A15:A16"/>
    <mergeCell ref="B15:B16"/>
    <mergeCell ref="C15:F15"/>
    <mergeCell ref="I15:P15"/>
    <mergeCell ref="Q15:R15"/>
    <mergeCell ref="A17:A19"/>
    <mergeCell ref="B17:B19"/>
    <mergeCell ref="A22:A23"/>
    <mergeCell ref="B22:B23"/>
    <mergeCell ref="C22:F22"/>
    <mergeCell ref="G22:H22"/>
    <mergeCell ref="I22:P22"/>
    <mergeCell ref="Q22:R22"/>
    <mergeCell ref="G15:H15"/>
    <mergeCell ref="I29:P29"/>
    <mergeCell ref="Q29:R29"/>
    <mergeCell ref="A31:A33"/>
    <mergeCell ref="B31:B33"/>
    <mergeCell ref="A36:A37"/>
    <mergeCell ref="B36:B37"/>
    <mergeCell ref="C36:F36"/>
    <mergeCell ref="G36:H36"/>
    <mergeCell ref="I36:P36"/>
    <mergeCell ref="Q36:R36"/>
    <mergeCell ref="A29:A30"/>
    <mergeCell ref="B29:B30"/>
    <mergeCell ref="C29:F29"/>
    <mergeCell ref="G29:H29"/>
    <mergeCell ref="A38:A40"/>
    <mergeCell ref="B38:B40"/>
    <mergeCell ref="A7:A9"/>
    <mergeCell ref="B7:B9"/>
    <mergeCell ref="A11:A13"/>
    <mergeCell ref="B11:B13"/>
    <mergeCell ref="A24:A26"/>
    <mergeCell ref="B24:B26"/>
  </mergeCells>
  <pageMargins left="0.7" right="0.7" top="0.75" bottom="0.75" header="0.3" footer="0.3"/>
  <pageSetup orientation="portrait" verticalDpi="597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S164"/>
  <sheetViews>
    <sheetView zoomScale="130" zoomScaleNormal="130" workbookViewId="0">
      <pane ySplit="1" topLeftCell="A134" activePane="bottomLeft" state="frozen"/>
      <selection activeCell="M1" sqref="M1"/>
      <selection pane="bottomLeft" activeCell="A144" sqref="A144"/>
    </sheetView>
  </sheetViews>
  <sheetFormatPr defaultColWidth="9.140625" defaultRowHeight="12.75" x14ac:dyDescent="0.2"/>
  <cols>
    <col min="1" max="1" width="45.140625" style="21" bestFit="1" customWidth="1"/>
    <col min="2" max="2" width="15" style="21" bestFit="1" customWidth="1"/>
    <col min="3" max="3" width="7.140625" style="21" bestFit="1" customWidth="1"/>
    <col min="4" max="4" width="12" style="21" bestFit="1" customWidth="1"/>
    <col min="5" max="5" width="31.42578125" style="21" bestFit="1" customWidth="1"/>
    <col min="6" max="7" width="32.42578125" style="21" bestFit="1" customWidth="1"/>
    <col min="8" max="16" width="31.42578125" style="21" bestFit="1" customWidth="1"/>
    <col min="17" max="17" width="7.5703125" style="21" bestFit="1" customWidth="1"/>
    <col min="18" max="16384" width="9.140625" style="21"/>
  </cols>
  <sheetData>
    <row r="1" spans="1:19" x14ac:dyDescent="0.2">
      <c r="A1" s="38" t="s">
        <v>2495</v>
      </c>
      <c r="B1" s="38" t="s">
        <v>2496</v>
      </c>
      <c r="C1" s="38" t="s">
        <v>2497</v>
      </c>
      <c r="D1" s="38" t="s">
        <v>2498</v>
      </c>
      <c r="E1" s="38" t="s">
        <v>2499</v>
      </c>
      <c r="F1" s="38" t="s">
        <v>2500</v>
      </c>
      <c r="G1" s="38" t="s">
        <v>2501</v>
      </c>
      <c r="H1" s="38" t="s">
        <v>2502</v>
      </c>
      <c r="I1" s="38" t="s">
        <v>2503</v>
      </c>
      <c r="J1" s="38" t="s">
        <v>2504</v>
      </c>
      <c r="K1" s="38" t="s">
        <v>2505</v>
      </c>
      <c r="L1" s="38" t="s">
        <v>2506</v>
      </c>
      <c r="M1" s="38" t="s">
        <v>2507</v>
      </c>
      <c r="N1" s="38" t="s">
        <v>2508</v>
      </c>
      <c r="O1" s="38" t="s">
        <v>2509</v>
      </c>
      <c r="P1" s="38" t="s">
        <v>2510</v>
      </c>
      <c r="Q1" s="38" t="s">
        <v>2511</v>
      </c>
      <c r="R1" s="39"/>
      <c r="S1" s="39"/>
    </row>
    <row r="2" spans="1:19" s="1" customFormat="1" x14ac:dyDescent="0.2">
      <c r="A2" s="69" t="s">
        <v>154</v>
      </c>
      <c r="B2" s="69" t="s">
        <v>2490</v>
      </c>
      <c r="C2" s="69">
        <v>1.5</v>
      </c>
      <c r="D2" s="69" t="s">
        <v>2537</v>
      </c>
      <c r="E2" s="69" t="s">
        <v>2515</v>
      </c>
      <c r="F2" s="69" t="s">
        <v>2635</v>
      </c>
      <c r="G2" s="69" t="s">
        <v>2636</v>
      </c>
      <c r="H2" s="69" t="s">
        <v>2637</v>
      </c>
      <c r="I2" s="69" t="s">
        <v>2638</v>
      </c>
      <c r="J2" s="69" t="s">
        <v>2639</v>
      </c>
      <c r="K2" s="69" t="s">
        <v>2640</v>
      </c>
      <c r="L2" s="69" t="s">
        <v>2641</v>
      </c>
      <c r="M2" s="69" t="s">
        <v>2642</v>
      </c>
      <c r="N2" s="69" t="s">
        <v>2643</v>
      </c>
      <c r="O2" s="69" t="s">
        <v>2644</v>
      </c>
      <c r="P2" s="69" t="s">
        <v>2645</v>
      </c>
      <c r="Q2" s="70"/>
    </row>
    <row r="3" spans="1:19" x14ac:dyDescent="0.2">
      <c r="A3" s="71" t="s">
        <v>157</v>
      </c>
      <c r="B3" s="71" t="s">
        <v>2490</v>
      </c>
      <c r="C3" s="71">
        <v>1.5</v>
      </c>
      <c r="D3" s="71" t="s">
        <v>2537</v>
      </c>
      <c r="E3" s="72" t="s">
        <v>2515</v>
      </c>
      <c r="F3" s="72" t="s">
        <v>2646</v>
      </c>
      <c r="G3" s="72" t="s">
        <v>2647</v>
      </c>
      <c r="H3" s="72" t="s">
        <v>2648</v>
      </c>
      <c r="I3" s="72" t="s">
        <v>2649</v>
      </c>
      <c r="J3" s="72" t="s">
        <v>2650</v>
      </c>
      <c r="K3" s="72" t="s">
        <v>2640</v>
      </c>
      <c r="L3" s="72" t="s">
        <v>2641</v>
      </c>
      <c r="M3" s="72" t="s">
        <v>2642</v>
      </c>
      <c r="N3" s="72" t="s">
        <v>2643</v>
      </c>
      <c r="O3" s="72" t="s">
        <v>2644</v>
      </c>
      <c r="P3" s="72" t="s">
        <v>2645</v>
      </c>
      <c r="Q3" s="71"/>
    </row>
    <row r="4" spans="1:19" x14ac:dyDescent="0.2">
      <c r="A4" s="70" t="s">
        <v>160</v>
      </c>
      <c r="B4" s="70" t="s">
        <v>2490</v>
      </c>
      <c r="C4" s="70">
        <v>1.5</v>
      </c>
      <c r="D4" s="70" t="s">
        <v>2537</v>
      </c>
      <c r="E4" s="70" t="s">
        <v>2515</v>
      </c>
      <c r="F4" s="70" t="s">
        <v>2646</v>
      </c>
      <c r="G4" s="70" t="s">
        <v>2651</v>
      </c>
      <c r="H4" s="70" t="s">
        <v>2652</v>
      </c>
      <c r="I4" s="70" t="s">
        <v>2653</v>
      </c>
      <c r="J4" s="70" t="s">
        <v>2650</v>
      </c>
      <c r="K4" s="70" t="s">
        <v>2640</v>
      </c>
      <c r="L4" s="70" t="s">
        <v>2641</v>
      </c>
      <c r="M4" s="70" t="s">
        <v>2642</v>
      </c>
      <c r="N4" s="70" t="s">
        <v>2643</v>
      </c>
      <c r="O4" s="70" t="s">
        <v>2644</v>
      </c>
      <c r="P4" s="70" t="s">
        <v>2645</v>
      </c>
      <c r="Q4" s="70"/>
    </row>
    <row r="5" spans="1:19" x14ac:dyDescent="0.2">
      <c r="A5" s="71" t="s">
        <v>162</v>
      </c>
      <c r="B5" s="71" t="s">
        <v>2490</v>
      </c>
      <c r="C5" s="71">
        <v>1.5</v>
      </c>
      <c r="D5" s="71" t="s">
        <v>2537</v>
      </c>
      <c r="E5" s="72" t="s">
        <v>2515</v>
      </c>
      <c r="F5" s="72" t="s">
        <v>2654</v>
      </c>
      <c r="G5" s="72" t="s">
        <v>2655</v>
      </c>
      <c r="H5" s="72" t="s">
        <v>2652</v>
      </c>
      <c r="I5" s="72" t="s">
        <v>2656</v>
      </c>
      <c r="J5" s="72" t="s">
        <v>2657</v>
      </c>
      <c r="K5" s="72" t="s">
        <v>2640</v>
      </c>
      <c r="L5" s="72" t="s">
        <v>2641</v>
      </c>
      <c r="M5" s="72" t="s">
        <v>2642</v>
      </c>
      <c r="N5" s="72" t="s">
        <v>2643</v>
      </c>
      <c r="O5" s="72" t="s">
        <v>2644</v>
      </c>
      <c r="P5" s="72" t="s">
        <v>2645</v>
      </c>
      <c r="Q5" s="71"/>
    </row>
    <row r="6" spans="1:19" x14ac:dyDescent="0.2">
      <c r="A6" s="70" t="s">
        <v>165</v>
      </c>
      <c r="B6" s="70" t="s">
        <v>2490</v>
      </c>
      <c r="C6" s="70">
        <v>1.5</v>
      </c>
      <c r="D6" s="70" t="s">
        <v>2537</v>
      </c>
      <c r="E6" s="70" t="s">
        <v>2515</v>
      </c>
      <c r="F6" s="70" t="s">
        <v>2658</v>
      </c>
      <c r="G6" s="70" t="s">
        <v>2659</v>
      </c>
      <c r="H6" s="70" t="s">
        <v>2660</v>
      </c>
      <c r="I6" s="70" t="s">
        <v>2661</v>
      </c>
      <c r="J6" s="70" t="s">
        <v>2657</v>
      </c>
      <c r="K6" s="70" t="s">
        <v>2640</v>
      </c>
      <c r="L6" s="70" t="s">
        <v>2641</v>
      </c>
      <c r="M6" s="70" t="s">
        <v>2642</v>
      </c>
      <c r="N6" s="70" t="s">
        <v>2643</v>
      </c>
      <c r="O6" s="70" t="s">
        <v>2644</v>
      </c>
      <c r="P6" s="70" t="s">
        <v>2645</v>
      </c>
      <c r="Q6" s="70"/>
    </row>
    <row r="7" spans="1:19" x14ac:dyDescent="0.2">
      <c r="A7" s="71" t="s">
        <v>168</v>
      </c>
      <c r="B7" s="71" t="s">
        <v>2490</v>
      </c>
      <c r="C7" s="71">
        <v>1.5</v>
      </c>
      <c r="D7" s="71" t="s">
        <v>2537</v>
      </c>
      <c r="E7" s="72" t="s">
        <v>2515</v>
      </c>
      <c r="F7" s="72" t="s">
        <v>2658</v>
      </c>
      <c r="G7" s="72" t="s">
        <v>2659</v>
      </c>
      <c r="H7" s="72" t="s">
        <v>2660</v>
      </c>
      <c r="I7" s="72" t="s">
        <v>2661</v>
      </c>
      <c r="J7" s="72" t="s">
        <v>2657</v>
      </c>
      <c r="K7" s="72" t="s">
        <v>2640</v>
      </c>
      <c r="L7" s="72" t="s">
        <v>2641</v>
      </c>
      <c r="M7" s="72" t="s">
        <v>2642</v>
      </c>
      <c r="N7" s="72" t="s">
        <v>2643</v>
      </c>
      <c r="O7" s="72" t="s">
        <v>2644</v>
      </c>
      <c r="P7" s="72" t="s">
        <v>2645</v>
      </c>
      <c r="Q7" s="71"/>
    </row>
    <row r="8" spans="1:19" x14ac:dyDescent="0.2">
      <c r="A8" s="70" t="s">
        <v>171</v>
      </c>
      <c r="B8" s="70" t="s">
        <v>2490</v>
      </c>
      <c r="C8" s="70">
        <v>1.5</v>
      </c>
      <c r="D8" s="70" t="s">
        <v>2537</v>
      </c>
      <c r="E8" s="70" t="s">
        <v>2515</v>
      </c>
      <c r="F8" s="70" t="s">
        <v>2662</v>
      </c>
      <c r="G8" s="70" t="s">
        <v>2663</v>
      </c>
      <c r="H8" s="70" t="s">
        <v>2664</v>
      </c>
      <c r="I8" s="70" t="s">
        <v>2665</v>
      </c>
      <c r="J8" s="70" t="s">
        <v>2666</v>
      </c>
      <c r="K8" s="70" t="s">
        <v>2640</v>
      </c>
      <c r="L8" s="70" t="s">
        <v>2641</v>
      </c>
      <c r="M8" s="70" t="s">
        <v>2642</v>
      </c>
      <c r="N8" s="70" t="s">
        <v>2643</v>
      </c>
      <c r="O8" s="70" t="s">
        <v>2644</v>
      </c>
      <c r="P8" s="70" t="s">
        <v>2645</v>
      </c>
      <c r="Q8" s="70"/>
    </row>
    <row r="9" spans="1:19" x14ac:dyDescent="0.2">
      <c r="A9" s="71" t="s">
        <v>174</v>
      </c>
      <c r="B9" s="71" t="s">
        <v>2490</v>
      </c>
      <c r="C9" s="71">
        <v>1.5</v>
      </c>
      <c r="D9" s="71" t="s">
        <v>2537</v>
      </c>
      <c r="E9" s="72" t="s">
        <v>2515</v>
      </c>
      <c r="F9" s="72" t="s">
        <v>2667</v>
      </c>
      <c r="G9" s="72" t="s">
        <v>2668</v>
      </c>
      <c r="H9" s="72" t="s">
        <v>2669</v>
      </c>
      <c r="I9" s="72" t="s">
        <v>2670</v>
      </c>
      <c r="J9" s="72" t="s">
        <v>2671</v>
      </c>
      <c r="K9" s="72" t="s">
        <v>2640</v>
      </c>
      <c r="L9" s="72" t="s">
        <v>2641</v>
      </c>
      <c r="M9" s="72" t="s">
        <v>2642</v>
      </c>
      <c r="N9" s="72" t="s">
        <v>2643</v>
      </c>
      <c r="O9" s="72" t="s">
        <v>2644</v>
      </c>
      <c r="P9" s="72" t="s">
        <v>2645</v>
      </c>
      <c r="Q9" s="71"/>
    </row>
    <row r="10" spans="1:19" x14ac:dyDescent="0.2">
      <c r="A10" s="70" t="s">
        <v>176</v>
      </c>
      <c r="B10" s="70" t="s">
        <v>2490</v>
      </c>
      <c r="C10" s="70">
        <v>1.5</v>
      </c>
      <c r="D10" s="70" t="s">
        <v>2537</v>
      </c>
      <c r="E10" s="70" t="s">
        <v>2515</v>
      </c>
      <c r="F10" s="70" t="s">
        <v>2672</v>
      </c>
      <c r="G10" s="70" t="s">
        <v>2673</v>
      </c>
      <c r="H10" s="70" t="s">
        <v>2648</v>
      </c>
      <c r="I10" s="70" t="s">
        <v>2649</v>
      </c>
      <c r="J10" s="70" t="s">
        <v>2674</v>
      </c>
      <c r="K10" s="70" t="s">
        <v>2640</v>
      </c>
      <c r="L10" s="70" t="s">
        <v>2641</v>
      </c>
      <c r="M10" s="70" t="s">
        <v>2642</v>
      </c>
      <c r="N10" s="70" t="s">
        <v>2643</v>
      </c>
      <c r="O10" s="70" t="s">
        <v>2644</v>
      </c>
      <c r="P10" s="70" t="s">
        <v>2645</v>
      </c>
      <c r="Q10" s="70"/>
    </row>
    <row r="11" spans="1:19" x14ac:dyDescent="0.2">
      <c r="A11" s="71" t="s">
        <v>179</v>
      </c>
      <c r="B11" s="71" t="s">
        <v>2490</v>
      </c>
      <c r="C11" s="71">
        <v>1.5</v>
      </c>
      <c r="D11" s="71" t="s">
        <v>2537</v>
      </c>
      <c r="E11" s="72" t="s">
        <v>2515</v>
      </c>
      <c r="F11" s="72" t="s">
        <v>2675</v>
      </c>
      <c r="G11" s="72" t="s">
        <v>2676</v>
      </c>
      <c r="H11" s="72" t="s">
        <v>2664</v>
      </c>
      <c r="I11" s="72" t="s">
        <v>2638</v>
      </c>
      <c r="J11" s="72" t="s">
        <v>2639</v>
      </c>
      <c r="K11" s="72" t="s">
        <v>2640</v>
      </c>
      <c r="L11" s="72" t="s">
        <v>2641</v>
      </c>
      <c r="M11" s="72" t="s">
        <v>2642</v>
      </c>
      <c r="N11" s="72" t="s">
        <v>2643</v>
      </c>
      <c r="O11" s="72" t="s">
        <v>2644</v>
      </c>
      <c r="P11" s="72" t="s">
        <v>2645</v>
      </c>
      <c r="Q11" s="71"/>
    </row>
    <row r="12" spans="1:19" x14ac:dyDescent="0.2">
      <c r="A12" s="70" t="s">
        <v>182</v>
      </c>
      <c r="B12" s="70" t="s">
        <v>2490</v>
      </c>
      <c r="C12" s="70">
        <v>1.5</v>
      </c>
      <c r="D12" s="70" t="s">
        <v>2537</v>
      </c>
      <c r="E12" s="70" t="s">
        <v>2515</v>
      </c>
      <c r="F12" s="70" t="s">
        <v>2677</v>
      </c>
      <c r="G12" s="70" t="s">
        <v>2678</v>
      </c>
      <c r="H12" s="70" t="s">
        <v>2679</v>
      </c>
      <c r="I12" s="70" t="s">
        <v>2680</v>
      </c>
      <c r="J12" s="70" t="s">
        <v>2681</v>
      </c>
      <c r="K12" s="70" t="s">
        <v>2640</v>
      </c>
      <c r="L12" s="70" t="s">
        <v>2641</v>
      </c>
      <c r="M12" s="70" t="s">
        <v>2642</v>
      </c>
      <c r="N12" s="70" t="s">
        <v>2643</v>
      </c>
      <c r="O12" s="70" t="s">
        <v>2644</v>
      </c>
      <c r="P12" s="70" t="s">
        <v>2645</v>
      </c>
      <c r="Q12" s="70"/>
    </row>
    <row r="13" spans="1:19" x14ac:dyDescent="0.2">
      <c r="A13" s="71" t="s">
        <v>184</v>
      </c>
      <c r="B13" s="71" t="s">
        <v>2490</v>
      </c>
      <c r="C13" s="71">
        <v>1.5</v>
      </c>
      <c r="D13" s="71" t="s">
        <v>2537</v>
      </c>
      <c r="E13" s="72" t="s">
        <v>2515</v>
      </c>
      <c r="F13" s="72" t="s">
        <v>2682</v>
      </c>
      <c r="G13" s="72" t="s">
        <v>2683</v>
      </c>
      <c r="H13" s="72" t="s">
        <v>2684</v>
      </c>
      <c r="I13" s="72" t="s">
        <v>2638</v>
      </c>
      <c r="J13" s="72" t="s">
        <v>2685</v>
      </c>
      <c r="K13" s="72" t="s">
        <v>2640</v>
      </c>
      <c r="L13" s="72" t="s">
        <v>2641</v>
      </c>
      <c r="M13" s="72" t="s">
        <v>2642</v>
      </c>
      <c r="N13" s="72" t="s">
        <v>2643</v>
      </c>
      <c r="O13" s="72" t="s">
        <v>2644</v>
      </c>
      <c r="P13" s="72" t="s">
        <v>2645</v>
      </c>
      <c r="Q13" s="71"/>
    </row>
    <row r="14" spans="1:19" x14ac:dyDescent="0.2">
      <c r="A14" s="70" t="s">
        <v>186</v>
      </c>
      <c r="B14" s="70" t="s">
        <v>2490</v>
      </c>
      <c r="C14" s="70">
        <v>1.5</v>
      </c>
      <c r="D14" s="70" t="s">
        <v>2537</v>
      </c>
      <c r="E14" s="70" t="s">
        <v>2515</v>
      </c>
      <c r="F14" s="70" t="s">
        <v>2686</v>
      </c>
      <c r="G14" s="70" t="s">
        <v>2687</v>
      </c>
      <c r="H14" s="70" t="s">
        <v>2684</v>
      </c>
      <c r="I14" s="70" t="s">
        <v>2638</v>
      </c>
      <c r="J14" s="70" t="s">
        <v>2685</v>
      </c>
      <c r="K14" s="70" t="s">
        <v>2640</v>
      </c>
      <c r="L14" s="70" t="s">
        <v>2641</v>
      </c>
      <c r="M14" s="70" t="s">
        <v>2642</v>
      </c>
      <c r="N14" s="70" t="s">
        <v>2643</v>
      </c>
      <c r="O14" s="70" t="s">
        <v>2644</v>
      </c>
      <c r="P14" s="70" t="s">
        <v>2645</v>
      </c>
      <c r="Q14" s="70"/>
    </row>
    <row r="15" spans="1:19" x14ac:dyDescent="0.2">
      <c r="A15" s="71" t="s">
        <v>189</v>
      </c>
      <c r="B15" s="71" t="s">
        <v>2490</v>
      </c>
      <c r="C15" s="71">
        <v>1.5</v>
      </c>
      <c r="D15" s="71" t="s">
        <v>2537</v>
      </c>
      <c r="E15" s="72" t="s">
        <v>2515</v>
      </c>
      <c r="F15" s="72" t="s">
        <v>2688</v>
      </c>
      <c r="G15" s="72" t="s">
        <v>2689</v>
      </c>
      <c r="H15" s="72" t="s">
        <v>2660</v>
      </c>
      <c r="I15" s="72" t="s">
        <v>2690</v>
      </c>
      <c r="J15" s="72" t="s">
        <v>2691</v>
      </c>
      <c r="K15" s="72" t="s">
        <v>2640</v>
      </c>
      <c r="L15" s="72" t="s">
        <v>2641</v>
      </c>
      <c r="M15" s="72" t="s">
        <v>2642</v>
      </c>
      <c r="N15" s="72" t="s">
        <v>2643</v>
      </c>
      <c r="O15" s="72" t="s">
        <v>2644</v>
      </c>
      <c r="P15" s="72" t="s">
        <v>2645</v>
      </c>
      <c r="Q15" s="71"/>
    </row>
    <row r="16" spans="1:19" x14ac:dyDescent="0.2">
      <c r="A16" s="70" t="s">
        <v>192</v>
      </c>
      <c r="B16" s="70" t="s">
        <v>2490</v>
      </c>
      <c r="C16" s="70">
        <v>1.5</v>
      </c>
      <c r="D16" s="70" t="s">
        <v>2537</v>
      </c>
      <c r="E16" s="70" t="s">
        <v>2515</v>
      </c>
      <c r="F16" s="70" t="s">
        <v>2692</v>
      </c>
      <c r="G16" s="70" t="s">
        <v>2693</v>
      </c>
      <c r="H16" s="70" t="s">
        <v>2694</v>
      </c>
      <c r="I16" s="70" t="s">
        <v>2695</v>
      </c>
      <c r="J16" s="70" t="s">
        <v>2696</v>
      </c>
      <c r="K16" s="70" t="s">
        <v>2640</v>
      </c>
      <c r="L16" s="70" t="s">
        <v>2641</v>
      </c>
      <c r="M16" s="70" t="s">
        <v>2642</v>
      </c>
      <c r="N16" s="70" t="s">
        <v>2643</v>
      </c>
      <c r="O16" s="70" t="s">
        <v>2644</v>
      </c>
      <c r="P16" s="70" t="s">
        <v>2645</v>
      </c>
      <c r="Q16" s="70"/>
    </row>
    <row r="17" spans="1:17" x14ac:dyDescent="0.2">
      <c r="A17" s="71" t="s">
        <v>194</v>
      </c>
      <c r="B17" s="71" t="s">
        <v>2490</v>
      </c>
      <c r="C17" s="71">
        <v>1.5</v>
      </c>
      <c r="D17" s="71" t="s">
        <v>2537</v>
      </c>
      <c r="E17" s="72" t="s">
        <v>2515</v>
      </c>
      <c r="F17" s="72" t="s">
        <v>2697</v>
      </c>
      <c r="G17" s="72" t="s">
        <v>2698</v>
      </c>
      <c r="H17" s="72" t="s">
        <v>2665</v>
      </c>
      <c r="I17" s="72" t="s">
        <v>2699</v>
      </c>
      <c r="J17" s="72" t="s">
        <v>2674</v>
      </c>
      <c r="K17" s="72" t="s">
        <v>2640</v>
      </c>
      <c r="L17" s="72" t="s">
        <v>2641</v>
      </c>
      <c r="M17" s="72" t="s">
        <v>2642</v>
      </c>
      <c r="N17" s="72" t="s">
        <v>2643</v>
      </c>
      <c r="O17" s="72" t="s">
        <v>2644</v>
      </c>
      <c r="P17" s="72" t="s">
        <v>2645</v>
      </c>
      <c r="Q17" s="71"/>
    </row>
    <row r="18" spans="1:17" x14ac:dyDescent="0.2">
      <c r="A18" s="70" t="s">
        <v>197</v>
      </c>
      <c r="B18" s="70" t="s">
        <v>2490</v>
      </c>
      <c r="C18" s="70">
        <v>1.5</v>
      </c>
      <c r="D18" s="70" t="s">
        <v>2537</v>
      </c>
      <c r="E18" s="70" t="s">
        <v>2515</v>
      </c>
      <c r="F18" s="70" t="s">
        <v>2700</v>
      </c>
      <c r="G18" s="70" t="s">
        <v>2701</v>
      </c>
      <c r="H18" s="70" t="s">
        <v>2702</v>
      </c>
      <c r="I18" s="70" t="s">
        <v>2703</v>
      </c>
      <c r="J18" s="70" t="s">
        <v>2704</v>
      </c>
      <c r="K18" s="70" t="s">
        <v>2640</v>
      </c>
      <c r="L18" s="70" t="s">
        <v>2641</v>
      </c>
      <c r="M18" s="70" t="s">
        <v>2642</v>
      </c>
      <c r="N18" s="70" t="s">
        <v>2643</v>
      </c>
      <c r="O18" s="70" t="s">
        <v>2644</v>
      </c>
      <c r="P18" s="70" t="s">
        <v>2645</v>
      </c>
      <c r="Q18" s="70"/>
    </row>
    <row r="19" spans="1:17" x14ac:dyDescent="0.2">
      <c r="A19" s="71" t="s">
        <v>197</v>
      </c>
      <c r="B19" s="71" t="s">
        <v>2490</v>
      </c>
      <c r="C19" s="71">
        <v>1.5</v>
      </c>
      <c r="D19" s="71" t="s">
        <v>2537</v>
      </c>
      <c r="E19" s="72" t="s">
        <v>2515</v>
      </c>
      <c r="F19" s="72" t="s">
        <v>2700</v>
      </c>
      <c r="G19" s="72" t="s">
        <v>2701</v>
      </c>
      <c r="H19" s="72" t="s">
        <v>2705</v>
      </c>
      <c r="I19" s="72" t="s">
        <v>2649</v>
      </c>
      <c r="J19" s="72" t="s">
        <v>2706</v>
      </c>
      <c r="K19" s="72" t="s">
        <v>2640</v>
      </c>
      <c r="L19" s="72" t="s">
        <v>2641</v>
      </c>
      <c r="M19" s="72" t="s">
        <v>2642</v>
      </c>
      <c r="N19" s="72" t="s">
        <v>2643</v>
      </c>
      <c r="O19" s="72" t="s">
        <v>2644</v>
      </c>
      <c r="P19" s="72" t="s">
        <v>2645</v>
      </c>
      <c r="Q19" s="71"/>
    </row>
    <row r="20" spans="1:17" x14ac:dyDescent="0.2">
      <c r="A20" s="70" t="s">
        <v>202</v>
      </c>
      <c r="B20" s="70" t="s">
        <v>2490</v>
      </c>
      <c r="C20" s="70">
        <v>1.5</v>
      </c>
      <c r="D20" s="70" t="s">
        <v>2537</v>
      </c>
      <c r="E20" s="70" t="s">
        <v>2515</v>
      </c>
      <c r="F20" s="70" t="s">
        <v>2707</v>
      </c>
      <c r="G20" s="70" t="s">
        <v>2708</v>
      </c>
      <c r="H20" s="70" t="s">
        <v>2656</v>
      </c>
      <c r="I20" s="70" t="s">
        <v>2653</v>
      </c>
      <c r="J20" s="70" t="s">
        <v>2706</v>
      </c>
      <c r="K20" s="70" t="s">
        <v>2640</v>
      </c>
      <c r="L20" s="70" t="s">
        <v>2641</v>
      </c>
      <c r="M20" s="70" t="s">
        <v>2642</v>
      </c>
      <c r="N20" s="70" t="s">
        <v>2643</v>
      </c>
      <c r="O20" s="70" t="s">
        <v>2644</v>
      </c>
      <c r="P20" s="70" t="s">
        <v>2645</v>
      </c>
      <c r="Q20" s="70"/>
    </row>
    <row r="21" spans="1:17" x14ac:dyDescent="0.2">
      <c r="A21" s="71" t="s">
        <v>205</v>
      </c>
      <c r="B21" s="71" t="s">
        <v>2490</v>
      </c>
      <c r="C21" s="71">
        <v>1.5</v>
      </c>
      <c r="D21" s="71" t="s">
        <v>2537</v>
      </c>
      <c r="E21" s="72" t="s">
        <v>2515</v>
      </c>
      <c r="F21" s="72" t="s">
        <v>2709</v>
      </c>
      <c r="G21" s="72" t="s">
        <v>2710</v>
      </c>
      <c r="H21" s="72" t="s">
        <v>2711</v>
      </c>
      <c r="I21" s="72" t="s">
        <v>2712</v>
      </c>
      <c r="J21" s="72" t="s">
        <v>2713</v>
      </c>
      <c r="K21" s="72" t="s">
        <v>2640</v>
      </c>
      <c r="L21" s="72" t="s">
        <v>2641</v>
      </c>
      <c r="M21" s="72" t="s">
        <v>2642</v>
      </c>
      <c r="N21" s="72" t="s">
        <v>2643</v>
      </c>
      <c r="O21" s="72" t="s">
        <v>2644</v>
      </c>
      <c r="P21" s="72" t="s">
        <v>2645</v>
      </c>
      <c r="Q21" s="71"/>
    </row>
    <row r="22" spans="1:17" x14ac:dyDescent="0.2">
      <c r="A22" s="70" t="s">
        <v>207</v>
      </c>
      <c r="B22" s="70" t="s">
        <v>2490</v>
      </c>
      <c r="C22" s="70">
        <v>1.5</v>
      </c>
      <c r="D22" s="70" t="s">
        <v>2537</v>
      </c>
      <c r="E22" s="70" t="s">
        <v>2515</v>
      </c>
      <c r="F22" s="70" t="s">
        <v>2714</v>
      </c>
      <c r="G22" s="70" t="s">
        <v>2715</v>
      </c>
      <c r="H22" s="70" t="s">
        <v>2716</v>
      </c>
      <c r="I22" s="70" t="s">
        <v>2712</v>
      </c>
      <c r="J22" s="70" t="s">
        <v>2713</v>
      </c>
      <c r="K22" s="70" t="s">
        <v>2640</v>
      </c>
      <c r="L22" s="70" t="s">
        <v>2641</v>
      </c>
      <c r="M22" s="70" t="s">
        <v>2642</v>
      </c>
      <c r="N22" s="70" t="s">
        <v>2643</v>
      </c>
      <c r="O22" s="70" t="s">
        <v>2644</v>
      </c>
      <c r="P22" s="70" t="s">
        <v>2645</v>
      </c>
      <c r="Q22" s="70"/>
    </row>
    <row r="23" spans="1:17" x14ac:dyDescent="0.2">
      <c r="A23" s="71" t="s">
        <v>210</v>
      </c>
      <c r="B23" s="71" t="s">
        <v>2490</v>
      </c>
      <c r="C23" s="71">
        <v>1.5</v>
      </c>
      <c r="D23" s="71" t="s">
        <v>2537</v>
      </c>
      <c r="E23" s="72" t="s">
        <v>2515</v>
      </c>
      <c r="F23" s="72" t="s">
        <v>2717</v>
      </c>
      <c r="G23" s="72" t="s">
        <v>2718</v>
      </c>
      <c r="H23" s="72" t="s">
        <v>2684</v>
      </c>
      <c r="I23" s="72" t="s">
        <v>2653</v>
      </c>
      <c r="J23" s="72" t="s">
        <v>2719</v>
      </c>
      <c r="K23" s="72" t="s">
        <v>2640</v>
      </c>
      <c r="L23" s="72" t="s">
        <v>2641</v>
      </c>
      <c r="M23" s="72" t="s">
        <v>2642</v>
      </c>
      <c r="N23" s="72" t="s">
        <v>2643</v>
      </c>
      <c r="O23" s="72" t="s">
        <v>2644</v>
      </c>
      <c r="P23" s="72" t="s">
        <v>2645</v>
      </c>
      <c r="Q23" s="71"/>
    </row>
    <row r="24" spans="1:17" x14ac:dyDescent="0.2">
      <c r="A24" s="70" t="s">
        <v>212</v>
      </c>
      <c r="B24" s="70" t="s">
        <v>2490</v>
      </c>
      <c r="C24" s="70">
        <v>1.5</v>
      </c>
      <c r="D24" s="70" t="s">
        <v>2537</v>
      </c>
      <c r="E24" s="70" t="s">
        <v>2515</v>
      </c>
      <c r="F24" s="70" t="s">
        <v>2720</v>
      </c>
      <c r="G24" s="70" t="s">
        <v>2721</v>
      </c>
      <c r="H24" s="70" t="s">
        <v>2722</v>
      </c>
      <c r="I24" s="70" t="s">
        <v>2723</v>
      </c>
      <c r="J24" s="70" t="s">
        <v>2724</v>
      </c>
      <c r="K24" s="70" t="s">
        <v>2640</v>
      </c>
      <c r="L24" s="70" t="s">
        <v>2641</v>
      </c>
      <c r="M24" s="70" t="s">
        <v>2642</v>
      </c>
      <c r="N24" s="70" t="s">
        <v>2643</v>
      </c>
      <c r="O24" s="70" t="s">
        <v>2644</v>
      </c>
      <c r="P24" s="70" t="s">
        <v>2645</v>
      </c>
      <c r="Q24" s="70"/>
    </row>
    <row r="25" spans="1:17" x14ac:dyDescent="0.2">
      <c r="A25" s="71" t="s">
        <v>214</v>
      </c>
      <c r="B25" s="71" t="s">
        <v>2490</v>
      </c>
      <c r="C25" s="71">
        <v>1.5</v>
      </c>
      <c r="D25" s="71" t="s">
        <v>2537</v>
      </c>
      <c r="E25" s="72" t="s">
        <v>2515</v>
      </c>
      <c r="F25" s="72" t="s">
        <v>2725</v>
      </c>
      <c r="G25" s="72" t="s">
        <v>2726</v>
      </c>
      <c r="H25" s="72" t="s">
        <v>2722</v>
      </c>
      <c r="I25" s="72" t="s">
        <v>2653</v>
      </c>
      <c r="J25" s="72" t="s">
        <v>2719</v>
      </c>
      <c r="K25" s="72" t="s">
        <v>2640</v>
      </c>
      <c r="L25" s="72" t="s">
        <v>2641</v>
      </c>
      <c r="M25" s="72" t="s">
        <v>2642</v>
      </c>
      <c r="N25" s="72" t="s">
        <v>2643</v>
      </c>
      <c r="O25" s="72" t="s">
        <v>2644</v>
      </c>
      <c r="P25" s="72" t="s">
        <v>2645</v>
      </c>
      <c r="Q25" s="71"/>
    </row>
    <row r="26" spans="1:17" x14ac:dyDescent="0.2">
      <c r="A26" s="70" t="s">
        <v>217</v>
      </c>
      <c r="B26" s="70" t="s">
        <v>2490</v>
      </c>
      <c r="C26" s="70">
        <v>1.5</v>
      </c>
      <c r="D26" s="70" t="s">
        <v>2537</v>
      </c>
      <c r="E26" s="70" t="s">
        <v>2515</v>
      </c>
      <c r="F26" s="70" t="s">
        <v>2727</v>
      </c>
      <c r="G26" s="70" t="s">
        <v>2728</v>
      </c>
      <c r="H26" s="70" t="s">
        <v>2729</v>
      </c>
      <c r="I26" s="70" t="s">
        <v>2730</v>
      </c>
      <c r="J26" s="70" t="s">
        <v>2731</v>
      </c>
      <c r="K26" s="70" t="s">
        <v>2640</v>
      </c>
      <c r="L26" s="70" t="s">
        <v>2641</v>
      </c>
      <c r="M26" s="70" t="s">
        <v>2642</v>
      </c>
      <c r="N26" s="70" t="s">
        <v>2643</v>
      </c>
      <c r="O26" s="70" t="s">
        <v>2644</v>
      </c>
      <c r="P26" s="70" t="s">
        <v>2645</v>
      </c>
      <c r="Q26" s="70"/>
    </row>
    <row r="27" spans="1:17" x14ac:dyDescent="0.2">
      <c r="A27" s="71" t="s">
        <v>220</v>
      </c>
      <c r="B27" s="71" t="s">
        <v>2490</v>
      </c>
      <c r="C27" s="71">
        <v>1.5</v>
      </c>
      <c r="D27" s="71" t="s">
        <v>2537</v>
      </c>
      <c r="E27" s="72" t="s">
        <v>2515</v>
      </c>
      <c r="F27" s="72" t="s">
        <v>2732</v>
      </c>
      <c r="G27" s="72" t="s">
        <v>2733</v>
      </c>
      <c r="H27" s="72" t="s">
        <v>2729</v>
      </c>
      <c r="I27" s="72" t="s">
        <v>2730</v>
      </c>
      <c r="J27" s="72" t="s">
        <v>2734</v>
      </c>
      <c r="K27" s="72" t="s">
        <v>2640</v>
      </c>
      <c r="L27" s="72" t="s">
        <v>2641</v>
      </c>
      <c r="M27" s="72" t="s">
        <v>2642</v>
      </c>
      <c r="N27" s="72" t="s">
        <v>2643</v>
      </c>
      <c r="O27" s="72" t="s">
        <v>2644</v>
      </c>
      <c r="P27" s="72" t="s">
        <v>2645</v>
      </c>
      <c r="Q27" s="71"/>
    </row>
    <row r="28" spans="1:17" x14ac:dyDescent="0.2">
      <c r="A28" s="70" t="s">
        <v>223</v>
      </c>
      <c r="B28" s="70" t="s">
        <v>2490</v>
      </c>
      <c r="C28" s="70">
        <v>1.5</v>
      </c>
      <c r="D28" s="70" t="s">
        <v>2537</v>
      </c>
      <c r="E28" s="70" t="s">
        <v>2515</v>
      </c>
      <c r="F28" s="70" t="s">
        <v>2735</v>
      </c>
      <c r="G28" s="70" t="s">
        <v>2736</v>
      </c>
      <c r="H28" s="70" t="s">
        <v>2737</v>
      </c>
      <c r="I28" s="70" t="s">
        <v>2738</v>
      </c>
      <c r="J28" s="70" t="s">
        <v>2719</v>
      </c>
      <c r="K28" s="70" t="s">
        <v>2640</v>
      </c>
      <c r="L28" s="70" t="s">
        <v>2641</v>
      </c>
      <c r="M28" s="70" t="s">
        <v>2642</v>
      </c>
      <c r="N28" s="70" t="s">
        <v>2643</v>
      </c>
      <c r="O28" s="70" t="s">
        <v>2644</v>
      </c>
      <c r="P28" s="70" t="s">
        <v>2645</v>
      </c>
      <c r="Q28" s="70"/>
    </row>
    <row r="29" spans="1:17" x14ac:dyDescent="0.2">
      <c r="A29" s="71" t="s">
        <v>225</v>
      </c>
      <c r="B29" s="71" t="s">
        <v>2490</v>
      </c>
      <c r="C29" s="71">
        <v>1.5</v>
      </c>
      <c r="D29" s="71" t="s">
        <v>2537</v>
      </c>
      <c r="E29" s="72" t="s">
        <v>2515</v>
      </c>
      <c r="F29" s="72" t="s">
        <v>2739</v>
      </c>
      <c r="G29" s="72" t="s">
        <v>2740</v>
      </c>
      <c r="H29" s="72" t="s">
        <v>2737</v>
      </c>
      <c r="I29" s="72" t="s">
        <v>2741</v>
      </c>
      <c r="J29" s="72" t="s">
        <v>2719</v>
      </c>
      <c r="K29" s="72" t="s">
        <v>2640</v>
      </c>
      <c r="L29" s="72" t="s">
        <v>2641</v>
      </c>
      <c r="M29" s="72" t="s">
        <v>2642</v>
      </c>
      <c r="N29" s="72" t="s">
        <v>2643</v>
      </c>
      <c r="O29" s="72" t="s">
        <v>2644</v>
      </c>
      <c r="P29" s="72" t="s">
        <v>2645</v>
      </c>
      <c r="Q29" s="71"/>
    </row>
    <row r="30" spans="1:17" x14ac:dyDescent="0.2">
      <c r="A30" s="70" t="s">
        <v>227</v>
      </c>
      <c r="B30" s="70" t="s">
        <v>2490</v>
      </c>
      <c r="C30" s="70">
        <v>1.5</v>
      </c>
      <c r="D30" s="70" t="s">
        <v>2537</v>
      </c>
      <c r="E30" s="70" t="s">
        <v>2515</v>
      </c>
      <c r="F30" s="70" t="s">
        <v>2742</v>
      </c>
      <c r="G30" s="70" t="s">
        <v>2743</v>
      </c>
      <c r="H30" s="70" t="s">
        <v>2744</v>
      </c>
      <c r="I30" s="70" t="s">
        <v>2723</v>
      </c>
      <c r="J30" s="70" t="s">
        <v>2719</v>
      </c>
      <c r="K30" s="70" t="s">
        <v>2640</v>
      </c>
      <c r="L30" s="70" t="s">
        <v>2641</v>
      </c>
      <c r="M30" s="70" t="s">
        <v>2642</v>
      </c>
      <c r="N30" s="70" t="s">
        <v>2643</v>
      </c>
      <c r="O30" s="70" t="s">
        <v>2644</v>
      </c>
      <c r="P30" s="70" t="s">
        <v>2645</v>
      </c>
      <c r="Q30" s="70"/>
    </row>
    <row r="31" spans="1:17" x14ac:dyDescent="0.2">
      <c r="A31" s="71" t="s">
        <v>229</v>
      </c>
      <c r="B31" s="71" t="s">
        <v>2490</v>
      </c>
      <c r="C31" s="71">
        <v>1.5</v>
      </c>
      <c r="D31" s="71" t="s">
        <v>2537</v>
      </c>
      <c r="E31" s="72" t="s">
        <v>2515</v>
      </c>
      <c r="F31" s="72" t="s">
        <v>2745</v>
      </c>
      <c r="G31" s="72" t="s">
        <v>2746</v>
      </c>
      <c r="H31" s="72" t="s">
        <v>2747</v>
      </c>
      <c r="I31" s="72" t="s">
        <v>2748</v>
      </c>
      <c r="J31" s="72" t="s">
        <v>2706</v>
      </c>
      <c r="K31" s="72" t="s">
        <v>2640</v>
      </c>
      <c r="L31" s="72" t="s">
        <v>2641</v>
      </c>
      <c r="M31" s="72" t="s">
        <v>2642</v>
      </c>
      <c r="N31" s="72" t="s">
        <v>2643</v>
      </c>
      <c r="O31" s="72" t="s">
        <v>2644</v>
      </c>
      <c r="P31" s="72" t="s">
        <v>2645</v>
      </c>
      <c r="Q31" s="71"/>
    </row>
    <row r="32" spans="1:17" x14ac:dyDescent="0.2">
      <c r="A32" s="70" t="s">
        <v>231</v>
      </c>
      <c r="B32" s="70" t="s">
        <v>2490</v>
      </c>
      <c r="C32" s="70">
        <v>1.5</v>
      </c>
      <c r="D32" s="70" t="s">
        <v>2749</v>
      </c>
      <c r="E32" s="70" t="s">
        <v>2515</v>
      </c>
      <c r="F32" s="70" t="s">
        <v>2750</v>
      </c>
      <c r="G32" s="70" t="s">
        <v>2751</v>
      </c>
      <c r="H32" s="70" t="s">
        <v>2752</v>
      </c>
      <c r="I32" s="70" t="s">
        <v>2640</v>
      </c>
      <c r="J32" s="70" t="s">
        <v>2641</v>
      </c>
      <c r="K32" s="70" t="s">
        <v>2642</v>
      </c>
      <c r="L32" s="70" t="s">
        <v>2643</v>
      </c>
      <c r="M32" s="70" t="s">
        <v>2644</v>
      </c>
      <c r="N32" s="70" t="s">
        <v>2645</v>
      </c>
      <c r="O32" s="70"/>
      <c r="P32" s="70"/>
      <c r="Q32" s="70"/>
    </row>
    <row r="33" spans="1:17" x14ac:dyDescent="0.2">
      <c r="A33" s="71" t="s">
        <v>234</v>
      </c>
      <c r="B33" s="71" t="s">
        <v>2490</v>
      </c>
      <c r="C33" s="71">
        <v>1.5</v>
      </c>
      <c r="D33" s="71" t="s">
        <v>2749</v>
      </c>
      <c r="E33" s="72" t="s">
        <v>2515</v>
      </c>
      <c r="F33" s="72" t="s">
        <v>2753</v>
      </c>
      <c r="G33" s="72" t="s">
        <v>2754</v>
      </c>
      <c r="H33" s="72" t="s">
        <v>2752</v>
      </c>
      <c r="I33" s="72" t="s">
        <v>2640</v>
      </c>
      <c r="J33" s="72" t="s">
        <v>2755</v>
      </c>
      <c r="K33" s="72" t="s">
        <v>2642</v>
      </c>
      <c r="L33" s="72" t="s">
        <v>2643</v>
      </c>
      <c r="M33" s="72" t="s">
        <v>2644</v>
      </c>
      <c r="N33" s="72" t="s">
        <v>2645</v>
      </c>
      <c r="O33" s="72"/>
      <c r="P33" s="72"/>
      <c r="Q33" s="71"/>
    </row>
    <row r="34" spans="1:17" x14ac:dyDescent="0.2">
      <c r="A34" s="70" t="s">
        <v>236</v>
      </c>
      <c r="B34" s="70" t="s">
        <v>2490</v>
      </c>
      <c r="C34" s="70">
        <v>1.5</v>
      </c>
      <c r="D34" s="70" t="s">
        <v>2749</v>
      </c>
      <c r="E34" s="70" t="s">
        <v>2515</v>
      </c>
      <c r="F34" s="70" t="s">
        <v>2756</v>
      </c>
      <c r="G34" s="70" t="s">
        <v>2757</v>
      </c>
      <c r="H34" s="70" t="s">
        <v>2752</v>
      </c>
      <c r="I34" s="70" t="s">
        <v>2640</v>
      </c>
      <c r="J34" s="70" t="s">
        <v>2758</v>
      </c>
      <c r="K34" s="70" t="s">
        <v>2642</v>
      </c>
      <c r="L34" s="70" t="s">
        <v>2643</v>
      </c>
      <c r="M34" s="70" t="s">
        <v>2644</v>
      </c>
      <c r="N34" s="70" t="s">
        <v>2645</v>
      </c>
      <c r="O34" s="70"/>
      <c r="P34" s="70"/>
      <c r="Q34" s="70"/>
    </row>
    <row r="35" spans="1:17" x14ac:dyDescent="0.2">
      <c r="A35" s="71" t="s">
        <v>237</v>
      </c>
      <c r="B35" s="71" t="s">
        <v>2490</v>
      </c>
      <c r="C35" s="71">
        <v>1.5</v>
      </c>
      <c r="D35" s="71" t="s">
        <v>2749</v>
      </c>
      <c r="E35" s="72" t="s">
        <v>2515</v>
      </c>
      <c r="F35" s="72" t="s">
        <v>2759</v>
      </c>
      <c r="G35" s="72" t="s">
        <v>2760</v>
      </c>
      <c r="H35" s="72" t="s">
        <v>2719</v>
      </c>
      <c r="I35" s="72" t="s">
        <v>2640</v>
      </c>
      <c r="J35" s="72" t="s">
        <v>2641</v>
      </c>
      <c r="K35" s="72" t="s">
        <v>2642</v>
      </c>
      <c r="L35" s="72" t="s">
        <v>2643</v>
      </c>
      <c r="M35" s="72" t="s">
        <v>2644</v>
      </c>
      <c r="N35" s="72" t="s">
        <v>2645</v>
      </c>
      <c r="O35" s="72"/>
      <c r="P35" s="72"/>
      <c r="Q35" s="71"/>
    </row>
    <row r="36" spans="1:17" x14ac:dyDescent="0.2">
      <c r="A36" s="70" t="s">
        <v>240</v>
      </c>
      <c r="B36" s="70" t="s">
        <v>2490</v>
      </c>
      <c r="C36" s="70">
        <v>1.5</v>
      </c>
      <c r="D36" s="70" t="s">
        <v>2537</v>
      </c>
      <c r="E36" s="70" t="s">
        <v>2515</v>
      </c>
      <c r="F36" s="70" t="s">
        <v>2761</v>
      </c>
      <c r="G36" s="70" t="s">
        <v>2762</v>
      </c>
      <c r="H36" s="70" t="s">
        <v>2763</v>
      </c>
      <c r="I36" s="70" t="s">
        <v>2764</v>
      </c>
      <c r="J36" s="70" t="s">
        <v>2706</v>
      </c>
      <c r="K36" s="70" t="s">
        <v>2640</v>
      </c>
      <c r="L36" s="70" t="s">
        <v>2641</v>
      </c>
      <c r="M36" s="70" t="s">
        <v>2642</v>
      </c>
      <c r="N36" s="70" t="s">
        <v>2643</v>
      </c>
      <c r="O36" s="70" t="s">
        <v>2644</v>
      </c>
      <c r="P36" s="70" t="s">
        <v>2645</v>
      </c>
      <c r="Q36" s="70"/>
    </row>
    <row r="37" spans="1:17" x14ac:dyDescent="0.2">
      <c r="A37" s="71" t="s">
        <v>243</v>
      </c>
      <c r="B37" s="71" t="s">
        <v>2490</v>
      </c>
      <c r="C37" s="71">
        <v>1.5</v>
      </c>
      <c r="D37" s="71" t="s">
        <v>2537</v>
      </c>
      <c r="E37" s="72" t="s">
        <v>2515</v>
      </c>
      <c r="F37" s="72" t="s">
        <v>2765</v>
      </c>
      <c r="G37" s="72" t="s">
        <v>2766</v>
      </c>
      <c r="H37" s="72" t="s">
        <v>2723</v>
      </c>
      <c r="I37" s="72" t="s">
        <v>2764</v>
      </c>
      <c r="J37" s="72" t="s">
        <v>2719</v>
      </c>
      <c r="K37" s="72" t="s">
        <v>2640</v>
      </c>
      <c r="L37" s="72" t="s">
        <v>2641</v>
      </c>
      <c r="M37" s="72" t="s">
        <v>2642</v>
      </c>
      <c r="N37" s="72" t="s">
        <v>2643</v>
      </c>
      <c r="O37" s="72" t="s">
        <v>2644</v>
      </c>
      <c r="P37" s="72" t="s">
        <v>2645</v>
      </c>
      <c r="Q37" s="71"/>
    </row>
    <row r="38" spans="1:17" x14ac:dyDescent="0.2">
      <c r="A38" s="70" t="s">
        <v>245</v>
      </c>
      <c r="B38" s="70" t="s">
        <v>2490</v>
      </c>
      <c r="C38" s="70">
        <v>1.5</v>
      </c>
      <c r="D38" s="70" t="s">
        <v>2749</v>
      </c>
      <c r="E38" s="70" t="s">
        <v>2515</v>
      </c>
      <c r="F38" s="70" t="s">
        <v>2767</v>
      </c>
      <c r="G38" s="70" t="s">
        <v>2768</v>
      </c>
      <c r="H38" s="70" t="s">
        <v>2752</v>
      </c>
      <c r="I38" s="70" t="s">
        <v>2640</v>
      </c>
      <c r="J38" s="70" t="s">
        <v>2641</v>
      </c>
      <c r="K38" s="70" t="s">
        <v>2642</v>
      </c>
      <c r="L38" s="70" t="s">
        <v>2643</v>
      </c>
      <c r="M38" s="70" t="s">
        <v>2644</v>
      </c>
      <c r="N38" s="70" t="s">
        <v>2645</v>
      </c>
      <c r="O38" s="70"/>
      <c r="P38" s="70"/>
      <c r="Q38" s="70"/>
    </row>
    <row r="39" spans="1:17" x14ac:dyDescent="0.2">
      <c r="A39" s="71" t="s">
        <v>247</v>
      </c>
      <c r="B39" s="71" t="s">
        <v>2490</v>
      </c>
      <c r="C39" s="71">
        <v>1.5</v>
      </c>
      <c r="D39" s="71" t="s">
        <v>2537</v>
      </c>
      <c r="E39" s="72" t="s">
        <v>2515</v>
      </c>
      <c r="F39" s="72" t="s">
        <v>2769</v>
      </c>
      <c r="G39" s="72" t="s">
        <v>2770</v>
      </c>
      <c r="H39" s="72" t="s">
        <v>2771</v>
      </c>
      <c r="I39" s="72" t="s">
        <v>2772</v>
      </c>
      <c r="J39" s="72" t="s">
        <v>2773</v>
      </c>
      <c r="K39" s="72" t="s">
        <v>2640</v>
      </c>
      <c r="L39" s="72" t="s">
        <v>2641</v>
      </c>
      <c r="M39" s="72" t="s">
        <v>2642</v>
      </c>
      <c r="N39" s="72" t="s">
        <v>2643</v>
      </c>
      <c r="O39" s="72" t="s">
        <v>2644</v>
      </c>
      <c r="P39" s="72" t="s">
        <v>2645</v>
      </c>
      <c r="Q39" s="71"/>
    </row>
    <row r="40" spans="1:17" x14ac:dyDescent="0.2">
      <c r="A40" s="70" t="s">
        <v>250</v>
      </c>
      <c r="B40" s="70" t="s">
        <v>2490</v>
      </c>
      <c r="C40" s="70">
        <v>1.5</v>
      </c>
      <c r="D40" s="70" t="s">
        <v>2749</v>
      </c>
      <c r="E40" s="70" t="s">
        <v>2515</v>
      </c>
      <c r="F40" s="70" t="s">
        <v>2774</v>
      </c>
      <c r="G40" s="70" t="s">
        <v>2775</v>
      </c>
      <c r="H40" s="70" t="s">
        <v>2752</v>
      </c>
      <c r="I40" s="70" t="s">
        <v>2640</v>
      </c>
      <c r="J40" s="70" t="s">
        <v>2641</v>
      </c>
      <c r="K40" s="70" t="s">
        <v>2642</v>
      </c>
      <c r="L40" s="70" t="s">
        <v>2643</v>
      </c>
      <c r="M40" s="70" t="s">
        <v>2644</v>
      </c>
      <c r="N40" s="70" t="s">
        <v>2645</v>
      </c>
      <c r="O40" s="70"/>
      <c r="P40" s="70"/>
      <c r="Q40" s="70"/>
    </row>
    <row r="41" spans="1:17" x14ac:dyDescent="0.2">
      <c r="A41" s="71" t="s">
        <v>252</v>
      </c>
      <c r="B41" s="71" t="s">
        <v>2490</v>
      </c>
      <c r="C41" s="71">
        <v>1.5</v>
      </c>
      <c r="D41" s="71" t="s">
        <v>2749</v>
      </c>
      <c r="E41" s="72" t="s">
        <v>2515</v>
      </c>
      <c r="F41" s="72" t="s">
        <v>2776</v>
      </c>
      <c r="G41" s="72" t="s">
        <v>2777</v>
      </c>
      <c r="H41" s="72" t="s">
        <v>2719</v>
      </c>
      <c r="I41" s="72" t="s">
        <v>2640</v>
      </c>
      <c r="J41" s="72" t="s">
        <v>2641</v>
      </c>
      <c r="K41" s="72" t="s">
        <v>2642</v>
      </c>
      <c r="L41" s="72" t="s">
        <v>2643</v>
      </c>
      <c r="M41" s="72" t="s">
        <v>2644</v>
      </c>
      <c r="N41" s="72" t="s">
        <v>2645</v>
      </c>
      <c r="O41" s="72"/>
      <c r="P41" s="72"/>
      <c r="Q41" s="71"/>
    </row>
    <row r="42" spans="1:17" x14ac:dyDescent="0.2">
      <c r="A42" s="70" t="s">
        <v>254</v>
      </c>
      <c r="B42" s="70" t="s">
        <v>2490</v>
      </c>
      <c r="C42" s="70">
        <v>1.5</v>
      </c>
      <c r="D42" s="70" t="s">
        <v>2537</v>
      </c>
      <c r="E42" s="70" t="s">
        <v>2515</v>
      </c>
      <c r="F42" s="70" t="s">
        <v>2778</v>
      </c>
      <c r="G42" s="70" t="s">
        <v>2779</v>
      </c>
      <c r="H42" s="70" t="s">
        <v>2780</v>
      </c>
      <c r="I42" s="70" t="s">
        <v>2781</v>
      </c>
      <c r="J42" s="70" t="s">
        <v>2782</v>
      </c>
      <c r="K42" s="70" t="s">
        <v>2640</v>
      </c>
      <c r="L42" s="70" t="s">
        <v>2641</v>
      </c>
      <c r="M42" s="70" t="s">
        <v>2642</v>
      </c>
      <c r="N42" s="70" t="s">
        <v>2643</v>
      </c>
      <c r="O42" s="70" t="s">
        <v>2644</v>
      </c>
      <c r="P42" s="70" t="s">
        <v>2645</v>
      </c>
      <c r="Q42" s="70"/>
    </row>
    <row r="43" spans="1:17" x14ac:dyDescent="0.2">
      <c r="A43" s="71" t="s">
        <v>256</v>
      </c>
      <c r="B43" s="71" t="s">
        <v>2490</v>
      </c>
      <c r="C43" s="71">
        <v>1.5</v>
      </c>
      <c r="D43" s="71" t="s">
        <v>2537</v>
      </c>
      <c r="E43" s="72" t="s">
        <v>2515</v>
      </c>
      <c r="F43" s="72" t="s">
        <v>2783</v>
      </c>
      <c r="G43" s="72" t="s">
        <v>2784</v>
      </c>
      <c r="H43" s="72" t="s">
        <v>2780</v>
      </c>
      <c r="I43" s="72" t="s">
        <v>2781</v>
      </c>
      <c r="J43" s="72" t="s">
        <v>2782</v>
      </c>
      <c r="K43" s="72" t="s">
        <v>2640</v>
      </c>
      <c r="L43" s="72" t="s">
        <v>2641</v>
      </c>
      <c r="M43" s="72" t="s">
        <v>2642</v>
      </c>
      <c r="N43" s="72" t="s">
        <v>2643</v>
      </c>
      <c r="O43" s="72" t="s">
        <v>2644</v>
      </c>
      <c r="P43" s="72" t="s">
        <v>2645</v>
      </c>
      <c r="Q43" s="71"/>
    </row>
    <row r="44" spans="1:17" x14ac:dyDescent="0.2">
      <c r="A44" s="70" t="s">
        <v>258</v>
      </c>
      <c r="B44" s="70" t="s">
        <v>2490</v>
      </c>
      <c r="C44" s="70">
        <v>1.5</v>
      </c>
      <c r="D44" s="70" t="s">
        <v>2749</v>
      </c>
      <c r="E44" s="70" t="s">
        <v>2515</v>
      </c>
      <c r="F44" s="70" t="s">
        <v>2785</v>
      </c>
      <c r="G44" s="70" t="s">
        <v>2786</v>
      </c>
      <c r="H44" s="70" t="s">
        <v>2787</v>
      </c>
      <c r="I44" s="70" t="s">
        <v>2640</v>
      </c>
      <c r="J44" s="70" t="s">
        <v>2641</v>
      </c>
      <c r="K44" s="70" t="s">
        <v>2642</v>
      </c>
      <c r="L44" s="70" t="s">
        <v>2643</v>
      </c>
      <c r="M44" s="70" t="s">
        <v>2644</v>
      </c>
      <c r="N44" s="70" t="s">
        <v>2645</v>
      </c>
      <c r="O44" s="70"/>
      <c r="P44" s="70"/>
      <c r="Q44" s="70"/>
    </row>
    <row r="45" spans="1:17" x14ac:dyDescent="0.2">
      <c r="A45" s="71" t="s">
        <v>259</v>
      </c>
      <c r="B45" s="71" t="s">
        <v>2490</v>
      </c>
      <c r="C45" s="71">
        <v>1.5</v>
      </c>
      <c r="D45" s="71" t="s">
        <v>2537</v>
      </c>
      <c r="E45" s="72" t="s">
        <v>2515</v>
      </c>
      <c r="F45" s="72" t="s">
        <v>2788</v>
      </c>
      <c r="G45" s="72" t="s">
        <v>2789</v>
      </c>
      <c r="H45" s="72" t="s">
        <v>2790</v>
      </c>
      <c r="I45" s="72" t="s">
        <v>2791</v>
      </c>
      <c r="J45" s="72" t="s">
        <v>2792</v>
      </c>
      <c r="K45" s="72" t="s">
        <v>2640</v>
      </c>
      <c r="L45" s="72" t="s">
        <v>2641</v>
      </c>
      <c r="M45" s="72" t="s">
        <v>2642</v>
      </c>
      <c r="N45" s="72" t="s">
        <v>2643</v>
      </c>
      <c r="O45" s="72" t="s">
        <v>2644</v>
      </c>
      <c r="P45" s="72" t="s">
        <v>2645</v>
      </c>
      <c r="Q45" s="71"/>
    </row>
    <row r="46" spans="1:17" x14ac:dyDescent="0.2">
      <c r="A46" s="70" t="s">
        <v>261</v>
      </c>
      <c r="B46" s="70" t="s">
        <v>2490</v>
      </c>
      <c r="C46" s="70">
        <v>1.5</v>
      </c>
      <c r="D46" s="70" t="s">
        <v>2749</v>
      </c>
      <c r="E46" s="70" t="s">
        <v>2515</v>
      </c>
      <c r="F46" s="70" t="s">
        <v>2793</v>
      </c>
      <c r="G46" s="70" t="s">
        <v>2794</v>
      </c>
      <c r="H46" s="70" t="s">
        <v>2792</v>
      </c>
      <c r="I46" s="70" t="s">
        <v>2640</v>
      </c>
      <c r="J46" s="70" t="s">
        <v>2641</v>
      </c>
      <c r="K46" s="70" t="s">
        <v>2642</v>
      </c>
      <c r="L46" s="70" t="s">
        <v>2643</v>
      </c>
      <c r="M46" s="70" t="s">
        <v>2644</v>
      </c>
      <c r="N46" s="70" t="s">
        <v>2645</v>
      </c>
      <c r="O46" s="70"/>
      <c r="P46" s="70"/>
      <c r="Q46" s="70"/>
    </row>
    <row r="47" spans="1:17" x14ac:dyDescent="0.2">
      <c r="A47" s="71" t="s">
        <v>263</v>
      </c>
      <c r="B47" s="71" t="s">
        <v>2490</v>
      </c>
      <c r="C47" s="71">
        <v>1.5</v>
      </c>
      <c r="D47" s="71" t="s">
        <v>2749</v>
      </c>
      <c r="E47" s="72" t="s">
        <v>2515</v>
      </c>
      <c r="F47" s="72" t="s">
        <v>2795</v>
      </c>
      <c r="G47" s="72" t="s">
        <v>2796</v>
      </c>
      <c r="H47" s="72" t="s">
        <v>2719</v>
      </c>
      <c r="I47" s="72" t="s">
        <v>2640</v>
      </c>
      <c r="J47" s="72" t="s">
        <v>2641</v>
      </c>
      <c r="K47" s="72" t="s">
        <v>2642</v>
      </c>
      <c r="L47" s="72" t="s">
        <v>2643</v>
      </c>
      <c r="M47" s="72" t="s">
        <v>2644</v>
      </c>
      <c r="N47" s="72" t="s">
        <v>2645</v>
      </c>
      <c r="O47" s="72"/>
      <c r="P47" s="72"/>
      <c r="Q47" s="71"/>
    </row>
    <row r="48" spans="1:17" x14ac:dyDescent="0.2">
      <c r="A48" s="70" t="s">
        <v>265</v>
      </c>
      <c r="B48" s="70" t="s">
        <v>2490</v>
      </c>
      <c r="C48" s="70">
        <v>1.5</v>
      </c>
      <c r="D48" s="70" t="s">
        <v>2749</v>
      </c>
      <c r="E48" s="70" t="s">
        <v>2515</v>
      </c>
      <c r="F48" s="70" t="s">
        <v>2797</v>
      </c>
      <c r="G48" s="70" t="s">
        <v>2798</v>
      </c>
      <c r="H48" s="70" t="s">
        <v>2792</v>
      </c>
      <c r="I48" s="70" t="s">
        <v>2640</v>
      </c>
      <c r="J48" s="70" t="s">
        <v>2641</v>
      </c>
      <c r="K48" s="70" t="s">
        <v>2642</v>
      </c>
      <c r="L48" s="70" t="s">
        <v>2643</v>
      </c>
      <c r="M48" s="70" t="s">
        <v>2644</v>
      </c>
      <c r="N48" s="70" t="s">
        <v>2645</v>
      </c>
      <c r="O48" s="70"/>
      <c r="P48" s="70"/>
      <c r="Q48" s="70"/>
    </row>
    <row r="49" spans="1:17" x14ac:dyDescent="0.2">
      <c r="A49" s="71" t="s">
        <v>267</v>
      </c>
      <c r="B49" s="71" t="s">
        <v>2490</v>
      </c>
      <c r="C49" s="71">
        <v>1.5</v>
      </c>
      <c r="D49" s="71" t="s">
        <v>2749</v>
      </c>
      <c r="E49" s="72" t="s">
        <v>2515</v>
      </c>
      <c r="F49" s="72" t="s">
        <v>2799</v>
      </c>
      <c r="G49" s="72" t="s">
        <v>2800</v>
      </c>
      <c r="H49" s="72" t="s">
        <v>2792</v>
      </c>
      <c r="I49" s="72" t="s">
        <v>2640</v>
      </c>
      <c r="J49" s="72" t="s">
        <v>2641</v>
      </c>
      <c r="K49" s="72" t="s">
        <v>2642</v>
      </c>
      <c r="L49" s="72" t="s">
        <v>2643</v>
      </c>
      <c r="M49" s="72" t="s">
        <v>2644</v>
      </c>
      <c r="N49" s="72" t="s">
        <v>2645</v>
      </c>
      <c r="O49" s="72"/>
      <c r="P49" s="72"/>
      <c r="Q49" s="71"/>
    </row>
    <row r="50" spans="1:17" x14ac:dyDescent="0.2">
      <c r="A50" s="70" t="s">
        <v>269</v>
      </c>
      <c r="B50" s="70" t="s">
        <v>2490</v>
      </c>
      <c r="C50" s="70">
        <v>1.5</v>
      </c>
      <c r="D50" s="70" t="s">
        <v>2749</v>
      </c>
      <c r="E50" s="70" t="s">
        <v>2515</v>
      </c>
      <c r="F50" s="70" t="s">
        <v>2801</v>
      </c>
      <c r="G50" s="70" t="s">
        <v>2802</v>
      </c>
      <c r="H50" s="70" t="s">
        <v>2792</v>
      </c>
      <c r="I50" s="70" t="s">
        <v>2640</v>
      </c>
      <c r="J50" s="70" t="s">
        <v>2641</v>
      </c>
      <c r="K50" s="70" t="s">
        <v>2642</v>
      </c>
      <c r="L50" s="70" t="s">
        <v>2643</v>
      </c>
      <c r="M50" s="70" t="s">
        <v>2644</v>
      </c>
      <c r="N50" s="70" t="s">
        <v>2645</v>
      </c>
      <c r="O50" s="70"/>
      <c r="P50" s="70"/>
      <c r="Q50" s="70"/>
    </row>
    <row r="51" spans="1:17" x14ac:dyDescent="0.2">
      <c r="A51" s="71" t="s">
        <v>271</v>
      </c>
      <c r="B51" s="71" t="s">
        <v>2490</v>
      </c>
      <c r="C51" s="71">
        <v>1.5</v>
      </c>
      <c r="D51" s="71" t="s">
        <v>2749</v>
      </c>
      <c r="E51" s="72" t="s">
        <v>2515</v>
      </c>
      <c r="F51" s="72" t="s">
        <v>2803</v>
      </c>
      <c r="G51" s="72" t="s">
        <v>2804</v>
      </c>
      <c r="H51" s="72" t="s">
        <v>2805</v>
      </c>
      <c r="I51" s="72" t="s">
        <v>2640</v>
      </c>
      <c r="J51" s="72" t="s">
        <v>2641</v>
      </c>
      <c r="K51" s="72" t="s">
        <v>2642</v>
      </c>
      <c r="L51" s="72" t="s">
        <v>2643</v>
      </c>
      <c r="M51" s="72" t="s">
        <v>2644</v>
      </c>
      <c r="N51" s="72" t="s">
        <v>2645</v>
      </c>
      <c r="O51" s="72"/>
      <c r="P51" s="72"/>
      <c r="Q51" s="71"/>
    </row>
    <row r="52" spans="1:17" x14ac:dyDescent="0.2">
      <c r="A52" s="70" t="s">
        <v>273</v>
      </c>
      <c r="B52" s="70" t="s">
        <v>2490</v>
      </c>
      <c r="C52" s="70">
        <v>1.5</v>
      </c>
      <c r="D52" s="70" t="s">
        <v>2749</v>
      </c>
      <c r="E52" s="70" t="s">
        <v>2515</v>
      </c>
      <c r="F52" s="70" t="s">
        <v>2806</v>
      </c>
      <c r="G52" s="70" t="s">
        <v>2807</v>
      </c>
      <c r="H52" s="70" t="s">
        <v>2808</v>
      </c>
      <c r="I52" s="70" t="s">
        <v>2640</v>
      </c>
      <c r="J52" s="70" t="s">
        <v>2641</v>
      </c>
      <c r="K52" s="70" t="s">
        <v>2642</v>
      </c>
      <c r="L52" s="70" t="s">
        <v>2643</v>
      </c>
      <c r="M52" s="70" t="s">
        <v>2644</v>
      </c>
      <c r="N52" s="70" t="s">
        <v>2645</v>
      </c>
      <c r="O52" s="70"/>
      <c r="P52" s="70"/>
      <c r="Q52" s="70"/>
    </row>
    <row r="53" spans="1:17" x14ac:dyDescent="0.2">
      <c r="A53" s="71" t="s">
        <v>275</v>
      </c>
      <c r="B53" s="71" t="s">
        <v>2490</v>
      </c>
      <c r="C53" s="71">
        <v>1.5</v>
      </c>
      <c r="D53" s="71" t="s">
        <v>2749</v>
      </c>
      <c r="E53" s="72" t="s">
        <v>2515</v>
      </c>
      <c r="F53" s="72" t="s">
        <v>2809</v>
      </c>
      <c r="G53" s="72" t="s">
        <v>2810</v>
      </c>
      <c r="H53" s="72" t="s">
        <v>2719</v>
      </c>
      <c r="I53" s="72" t="s">
        <v>2640</v>
      </c>
      <c r="J53" s="72" t="s">
        <v>2641</v>
      </c>
      <c r="K53" s="72" t="s">
        <v>2642</v>
      </c>
      <c r="L53" s="72" t="s">
        <v>2643</v>
      </c>
      <c r="M53" s="72" t="s">
        <v>2644</v>
      </c>
      <c r="N53" s="72" t="s">
        <v>2645</v>
      </c>
      <c r="O53" s="72"/>
      <c r="P53" s="72"/>
      <c r="Q53" s="71"/>
    </row>
    <row r="54" spans="1:17" x14ac:dyDescent="0.2">
      <c r="A54" s="70" t="s">
        <v>277</v>
      </c>
      <c r="B54" s="70" t="s">
        <v>2490</v>
      </c>
      <c r="C54" s="70">
        <v>1.5</v>
      </c>
      <c r="D54" s="70" t="s">
        <v>2749</v>
      </c>
      <c r="E54" s="70" t="s">
        <v>2515</v>
      </c>
      <c r="F54" s="70" t="s">
        <v>2811</v>
      </c>
      <c r="G54" s="70" t="s">
        <v>2812</v>
      </c>
      <c r="H54" s="70" t="s">
        <v>2813</v>
      </c>
      <c r="I54" s="70" t="s">
        <v>2640</v>
      </c>
      <c r="J54" s="70" t="s">
        <v>2641</v>
      </c>
      <c r="K54" s="70" t="s">
        <v>2642</v>
      </c>
      <c r="L54" s="70" t="s">
        <v>2643</v>
      </c>
      <c r="M54" s="70" t="s">
        <v>2644</v>
      </c>
      <c r="N54" s="70" t="s">
        <v>2645</v>
      </c>
      <c r="O54" s="70"/>
      <c r="P54" s="70"/>
      <c r="Q54" s="70"/>
    </row>
    <row r="55" spans="1:17" x14ac:dyDescent="0.2">
      <c r="A55" s="71" t="s">
        <v>279</v>
      </c>
      <c r="B55" s="71" t="s">
        <v>2490</v>
      </c>
      <c r="C55" s="71">
        <v>1.5</v>
      </c>
      <c r="D55" s="71" t="s">
        <v>2749</v>
      </c>
      <c r="E55" s="72" t="s">
        <v>2515</v>
      </c>
      <c r="F55" s="72" t="s">
        <v>2814</v>
      </c>
      <c r="G55" s="72" t="s">
        <v>2815</v>
      </c>
      <c r="H55" s="72" t="s">
        <v>2719</v>
      </c>
      <c r="I55" s="72" t="s">
        <v>2640</v>
      </c>
      <c r="J55" s="72" t="s">
        <v>2641</v>
      </c>
      <c r="K55" s="72" t="s">
        <v>2642</v>
      </c>
      <c r="L55" s="72" t="s">
        <v>2643</v>
      </c>
      <c r="M55" s="72" t="s">
        <v>2644</v>
      </c>
      <c r="N55" s="72" t="s">
        <v>2645</v>
      </c>
      <c r="O55" s="72"/>
      <c r="P55" s="72"/>
      <c r="Q55" s="71"/>
    </row>
    <row r="56" spans="1:17" x14ac:dyDescent="0.2">
      <c r="A56" s="70" t="s">
        <v>281</v>
      </c>
      <c r="B56" s="70" t="s">
        <v>2490</v>
      </c>
      <c r="C56" s="70">
        <v>1.5</v>
      </c>
      <c r="D56" s="70" t="s">
        <v>2749</v>
      </c>
      <c r="E56" s="70" t="s">
        <v>2515</v>
      </c>
      <c r="F56" s="70" t="s">
        <v>2816</v>
      </c>
      <c r="G56" s="70" t="s">
        <v>2817</v>
      </c>
      <c r="H56" s="70" t="s">
        <v>2808</v>
      </c>
      <c r="I56" s="70" t="s">
        <v>2640</v>
      </c>
      <c r="J56" s="70" t="s">
        <v>2641</v>
      </c>
      <c r="K56" s="70" t="s">
        <v>2642</v>
      </c>
      <c r="L56" s="70" t="s">
        <v>2643</v>
      </c>
      <c r="M56" s="70" t="s">
        <v>2644</v>
      </c>
      <c r="N56" s="70" t="s">
        <v>2645</v>
      </c>
      <c r="O56" s="70"/>
      <c r="P56" s="70"/>
      <c r="Q56" s="70"/>
    </row>
    <row r="57" spans="1:17" x14ac:dyDescent="0.2">
      <c r="A57" s="71" t="s">
        <v>283</v>
      </c>
      <c r="B57" s="71" t="s">
        <v>2490</v>
      </c>
      <c r="C57" s="71">
        <v>1.5</v>
      </c>
      <c r="D57" s="71" t="s">
        <v>2749</v>
      </c>
      <c r="E57" s="72" t="s">
        <v>2515</v>
      </c>
      <c r="F57" s="72" t="s">
        <v>2818</v>
      </c>
      <c r="G57" s="72" t="s">
        <v>2819</v>
      </c>
      <c r="H57" s="72" t="s">
        <v>2773</v>
      </c>
      <c r="I57" s="72" t="s">
        <v>2640</v>
      </c>
      <c r="J57" s="72" t="s">
        <v>2641</v>
      </c>
      <c r="K57" s="72" t="s">
        <v>2642</v>
      </c>
      <c r="L57" s="72" t="s">
        <v>2643</v>
      </c>
      <c r="M57" s="72" t="s">
        <v>2644</v>
      </c>
      <c r="N57" s="72" t="s">
        <v>2645</v>
      </c>
      <c r="O57" s="72"/>
      <c r="P57" s="72"/>
      <c r="Q57" s="71"/>
    </row>
    <row r="58" spans="1:17" x14ac:dyDescent="0.2">
      <c r="A58" s="70" t="s">
        <v>285</v>
      </c>
      <c r="B58" s="70" t="s">
        <v>2490</v>
      </c>
      <c r="C58" s="70">
        <v>1.5</v>
      </c>
      <c r="D58" s="70" t="s">
        <v>2749</v>
      </c>
      <c r="E58" s="70" t="s">
        <v>2515</v>
      </c>
      <c r="F58" s="70" t="s">
        <v>2820</v>
      </c>
      <c r="G58" s="70" t="s">
        <v>2772</v>
      </c>
      <c r="H58" s="70" t="s">
        <v>2773</v>
      </c>
      <c r="I58" s="70" t="s">
        <v>2640</v>
      </c>
      <c r="J58" s="70" t="s">
        <v>2641</v>
      </c>
      <c r="K58" s="70" t="s">
        <v>2642</v>
      </c>
      <c r="L58" s="70" t="s">
        <v>2643</v>
      </c>
      <c r="M58" s="70" t="s">
        <v>2644</v>
      </c>
      <c r="N58" s="70" t="s">
        <v>2645</v>
      </c>
      <c r="O58" s="70"/>
      <c r="P58" s="70"/>
      <c r="Q58" s="70"/>
    </row>
    <row r="59" spans="1:17" x14ac:dyDescent="0.2">
      <c r="A59" s="71" t="s">
        <v>287</v>
      </c>
      <c r="B59" s="71" t="s">
        <v>2490</v>
      </c>
      <c r="C59" s="71">
        <v>1.5</v>
      </c>
      <c r="D59" s="71" t="s">
        <v>2749</v>
      </c>
      <c r="E59" s="72" t="s">
        <v>2515</v>
      </c>
      <c r="F59" s="72" t="s">
        <v>2821</v>
      </c>
      <c r="G59" s="72" t="s">
        <v>2822</v>
      </c>
      <c r="H59" s="72" t="s">
        <v>2773</v>
      </c>
      <c r="I59" s="72" t="s">
        <v>2640</v>
      </c>
      <c r="J59" s="72" t="s">
        <v>2641</v>
      </c>
      <c r="K59" s="72" t="s">
        <v>2642</v>
      </c>
      <c r="L59" s="72" t="s">
        <v>2643</v>
      </c>
      <c r="M59" s="72" t="s">
        <v>2644</v>
      </c>
      <c r="N59" s="72" t="s">
        <v>2645</v>
      </c>
      <c r="O59" s="72"/>
      <c r="P59" s="72"/>
      <c r="Q59" s="71"/>
    </row>
    <row r="60" spans="1:17" x14ac:dyDescent="0.2">
      <c r="A60" s="70" t="s">
        <v>289</v>
      </c>
      <c r="B60" s="70" t="s">
        <v>2490</v>
      </c>
      <c r="C60" s="70">
        <v>1.5</v>
      </c>
      <c r="D60" s="70" t="s">
        <v>2749</v>
      </c>
      <c r="E60" s="70" t="s">
        <v>2515</v>
      </c>
      <c r="F60" s="70" t="s">
        <v>2823</v>
      </c>
      <c r="G60" s="70" t="s">
        <v>2824</v>
      </c>
      <c r="H60" s="70" t="s">
        <v>2773</v>
      </c>
      <c r="I60" s="70" t="s">
        <v>2640</v>
      </c>
      <c r="J60" s="70" t="s">
        <v>2641</v>
      </c>
      <c r="K60" s="70" t="s">
        <v>2642</v>
      </c>
      <c r="L60" s="70" t="s">
        <v>2643</v>
      </c>
      <c r="M60" s="70" t="s">
        <v>2644</v>
      </c>
      <c r="N60" s="70" t="s">
        <v>2645</v>
      </c>
      <c r="O60" s="70"/>
      <c r="P60" s="70"/>
      <c r="Q60" s="70"/>
    </row>
    <row r="61" spans="1:17" x14ac:dyDescent="0.2">
      <c r="A61" s="71" t="s">
        <v>291</v>
      </c>
      <c r="B61" s="71" t="s">
        <v>2490</v>
      </c>
      <c r="C61" s="71">
        <v>1.5</v>
      </c>
      <c r="D61" s="71" t="s">
        <v>2749</v>
      </c>
      <c r="E61" s="72" t="s">
        <v>2515</v>
      </c>
      <c r="F61" s="72" t="s">
        <v>2825</v>
      </c>
      <c r="G61" s="72" t="s">
        <v>2826</v>
      </c>
      <c r="H61" s="72" t="s">
        <v>2808</v>
      </c>
      <c r="I61" s="72" t="s">
        <v>2640</v>
      </c>
      <c r="J61" s="72" t="s">
        <v>2641</v>
      </c>
      <c r="K61" s="72" t="s">
        <v>2642</v>
      </c>
      <c r="L61" s="72" t="s">
        <v>2643</v>
      </c>
      <c r="M61" s="72" t="s">
        <v>2644</v>
      </c>
      <c r="N61" s="72" t="s">
        <v>2645</v>
      </c>
      <c r="O61" s="72"/>
      <c r="P61" s="72"/>
      <c r="Q61" s="71"/>
    </row>
    <row r="62" spans="1:17" x14ac:dyDescent="0.2">
      <c r="A62" s="70" t="s">
        <v>293</v>
      </c>
      <c r="B62" s="70" t="s">
        <v>2490</v>
      </c>
      <c r="C62" s="70">
        <v>1.5</v>
      </c>
      <c r="D62" s="70" t="s">
        <v>2749</v>
      </c>
      <c r="E62" s="70" t="s">
        <v>2515</v>
      </c>
      <c r="F62" s="70" t="s">
        <v>2827</v>
      </c>
      <c r="G62" s="70" t="s">
        <v>2828</v>
      </c>
      <c r="H62" s="70" t="s">
        <v>2829</v>
      </c>
      <c r="I62" s="70" t="s">
        <v>2640</v>
      </c>
      <c r="J62" s="70" t="s">
        <v>2641</v>
      </c>
      <c r="K62" s="70" t="s">
        <v>2642</v>
      </c>
      <c r="L62" s="70" t="s">
        <v>2643</v>
      </c>
      <c r="M62" s="70" t="s">
        <v>2644</v>
      </c>
      <c r="N62" s="70" t="s">
        <v>2645</v>
      </c>
      <c r="O62" s="70"/>
      <c r="P62" s="70"/>
      <c r="Q62" s="70"/>
    </row>
    <row r="63" spans="1:17" x14ac:dyDescent="0.2">
      <c r="A63" s="71" t="s">
        <v>295</v>
      </c>
      <c r="B63" s="71" t="s">
        <v>2490</v>
      </c>
      <c r="C63" s="71">
        <v>1.5</v>
      </c>
      <c r="D63" s="71" t="s">
        <v>2749</v>
      </c>
      <c r="E63" s="72" t="s">
        <v>2515</v>
      </c>
      <c r="F63" s="72" t="s">
        <v>2830</v>
      </c>
      <c r="G63" s="72" t="s">
        <v>2831</v>
      </c>
      <c r="H63" s="72" t="s">
        <v>2782</v>
      </c>
      <c r="I63" s="72" t="s">
        <v>2640</v>
      </c>
      <c r="J63" s="72" t="s">
        <v>2641</v>
      </c>
      <c r="K63" s="72" t="s">
        <v>2642</v>
      </c>
      <c r="L63" s="72" t="s">
        <v>2643</v>
      </c>
      <c r="M63" s="72" t="s">
        <v>2644</v>
      </c>
      <c r="N63" s="72" t="s">
        <v>2645</v>
      </c>
      <c r="O63" s="72"/>
      <c r="P63" s="72"/>
      <c r="Q63" s="71"/>
    </row>
    <row r="64" spans="1:17" x14ac:dyDescent="0.2">
      <c r="A64" s="70" t="s">
        <v>297</v>
      </c>
      <c r="B64" s="70" t="s">
        <v>2490</v>
      </c>
      <c r="C64" s="70">
        <v>1.5</v>
      </c>
      <c r="D64" s="70" t="s">
        <v>2749</v>
      </c>
      <c r="E64" s="70" t="s">
        <v>2515</v>
      </c>
      <c r="F64" s="70" t="s">
        <v>2832</v>
      </c>
      <c r="G64" s="70" t="s">
        <v>2833</v>
      </c>
      <c r="H64" s="70" t="s">
        <v>2813</v>
      </c>
      <c r="I64" s="70" t="s">
        <v>2640</v>
      </c>
      <c r="J64" s="70" t="s">
        <v>2641</v>
      </c>
      <c r="K64" s="70" t="s">
        <v>2642</v>
      </c>
      <c r="L64" s="70" t="s">
        <v>2643</v>
      </c>
      <c r="M64" s="70" t="s">
        <v>2644</v>
      </c>
      <c r="N64" s="70" t="s">
        <v>2645</v>
      </c>
      <c r="O64" s="70"/>
      <c r="P64" s="70"/>
      <c r="Q64" s="70"/>
    </row>
    <row r="65" spans="1:17" x14ac:dyDescent="0.2">
      <c r="A65" s="71" t="s">
        <v>299</v>
      </c>
      <c r="B65" s="71" t="s">
        <v>2490</v>
      </c>
      <c r="C65" s="71">
        <v>1.5</v>
      </c>
      <c r="D65" s="71" t="s">
        <v>2749</v>
      </c>
      <c r="E65" s="72" t="s">
        <v>2515</v>
      </c>
      <c r="F65" s="72" t="s">
        <v>2834</v>
      </c>
      <c r="G65" s="72" t="s">
        <v>2835</v>
      </c>
      <c r="H65" s="72" t="s">
        <v>2813</v>
      </c>
      <c r="I65" s="72" t="s">
        <v>2640</v>
      </c>
      <c r="J65" s="72" t="s">
        <v>2641</v>
      </c>
      <c r="K65" s="72" t="s">
        <v>2642</v>
      </c>
      <c r="L65" s="72" t="s">
        <v>2643</v>
      </c>
      <c r="M65" s="72" t="s">
        <v>2644</v>
      </c>
      <c r="N65" s="72" t="s">
        <v>2645</v>
      </c>
      <c r="O65" s="72"/>
      <c r="P65" s="72"/>
      <c r="Q65" s="71"/>
    </row>
    <row r="66" spans="1:17" x14ac:dyDescent="0.2">
      <c r="A66" s="70" t="s">
        <v>301</v>
      </c>
      <c r="B66" s="70" t="s">
        <v>2490</v>
      </c>
      <c r="C66" s="70">
        <v>1.5</v>
      </c>
      <c r="D66" s="70" t="s">
        <v>2749</v>
      </c>
      <c r="E66" s="70" t="s">
        <v>2515</v>
      </c>
      <c r="F66" s="70" t="s">
        <v>2836</v>
      </c>
      <c r="G66" s="70" t="s">
        <v>2837</v>
      </c>
      <c r="H66" s="70" t="s">
        <v>2838</v>
      </c>
      <c r="I66" s="70" t="s">
        <v>2640</v>
      </c>
      <c r="J66" s="70" t="s">
        <v>2641</v>
      </c>
      <c r="K66" s="70" t="s">
        <v>2642</v>
      </c>
      <c r="L66" s="70" t="s">
        <v>2643</v>
      </c>
      <c r="M66" s="70" t="s">
        <v>2644</v>
      </c>
      <c r="N66" s="70" t="s">
        <v>2645</v>
      </c>
      <c r="O66" s="70"/>
      <c r="P66" s="70"/>
      <c r="Q66" s="70"/>
    </row>
    <row r="67" spans="1:17" x14ac:dyDescent="0.2">
      <c r="A67" s="71" t="s">
        <v>303</v>
      </c>
      <c r="B67" s="71" t="s">
        <v>2490</v>
      </c>
      <c r="C67" s="71">
        <v>1.5</v>
      </c>
      <c r="D67" s="71" t="s">
        <v>2749</v>
      </c>
      <c r="E67" s="72" t="s">
        <v>2515</v>
      </c>
      <c r="F67" s="72" t="s">
        <v>2839</v>
      </c>
      <c r="G67" s="72" t="s">
        <v>2840</v>
      </c>
      <c r="H67" s="72" t="s">
        <v>2719</v>
      </c>
      <c r="I67" s="72" t="s">
        <v>2640</v>
      </c>
      <c r="J67" s="72" t="s">
        <v>2641</v>
      </c>
      <c r="K67" s="72" t="s">
        <v>2642</v>
      </c>
      <c r="L67" s="72" t="s">
        <v>2643</v>
      </c>
      <c r="M67" s="72" t="s">
        <v>2644</v>
      </c>
      <c r="N67" s="72" t="s">
        <v>2645</v>
      </c>
      <c r="O67" s="72"/>
      <c r="P67" s="72"/>
      <c r="Q67" s="71"/>
    </row>
    <row r="68" spans="1:17" x14ac:dyDescent="0.2">
      <c r="A68" s="70" t="s">
        <v>305</v>
      </c>
      <c r="B68" s="70" t="s">
        <v>2490</v>
      </c>
      <c r="C68" s="70">
        <v>1.5</v>
      </c>
      <c r="D68" s="70" t="s">
        <v>2749</v>
      </c>
      <c r="E68" s="70" t="s">
        <v>2515</v>
      </c>
      <c r="F68" s="70" t="s">
        <v>2841</v>
      </c>
      <c r="G68" s="70" t="s">
        <v>2842</v>
      </c>
      <c r="H68" s="70" t="s">
        <v>2838</v>
      </c>
      <c r="I68" s="70" t="s">
        <v>2640</v>
      </c>
      <c r="J68" s="70" t="s">
        <v>2641</v>
      </c>
      <c r="K68" s="70" t="s">
        <v>2642</v>
      </c>
      <c r="L68" s="70" t="s">
        <v>2643</v>
      </c>
      <c r="M68" s="70" t="s">
        <v>2644</v>
      </c>
      <c r="N68" s="70" t="s">
        <v>2645</v>
      </c>
      <c r="O68" s="70"/>
      <c r="P68" s="70"/>
      <c r="Q68" s="70"/>
    </row>
    <row r="69" spans="1:17" x14ac:dyDescent="0.2">
      <c r="A69" s="71" t="s">
        <v>307</v>
      </c>
      <c r="B69" s="71" t="s">
        <v>2490</v>
      </c>
      <c r="C69" s="71">
        <v>1.5</v>
      </c>
      <c r="D69" s="71" t="s">
        <v>2749</v>
      </c>
      <c r="E69" s="72" t="s">
        <v>2515</v>
      </c>
      <c r="F69" s="72" t="s">
        <v>2843</v>
      </c>
      <c r="G69" s="72" t="s">
        <v>2844</v>
      </c>
      <c r="H69" s="72" t="s">
        <v>2719</v>
      </c>
      <c r="I69" s="72" t="s">
        <v>2640</v>
      </c>
      <c r="J69" s="72" t="s">
        <v>2641</v>
      </c>
      <c r="K69" s="72" t="s">
        <v>2642</v>
      </c>
      <c r="L69" s="72" t="s">
        <v>2643</v>
      </c>
      <c r="M69" s="72" t="s">
        <v>2644</v>
      </c>
      <c r="N69" s="72" t="s">
        <v>2645</v>
      </c>
      <c r="O69" s="72"/>
      <c r="P69" s="72"/>
      <c r="Q69" s="71"/>
    </row>
    <row r="70" spans="1:17" x14ac:dyDescent="0.2">
      <c r="A70" s="70" t="s">
        <v>309</v>
      </c>
      <c r="B70" s="70" t="s">
        <v>2490</v>
      </c>
      <c r="C70" s="70">
        <v>1.5</v>
      </c>
      <c r="D70" s="70" t="s">
        <v>2749</v>
      </c>
      <c r="E70" s="70" t="s">
        <v>2515</v>
      </c>
      <c r="F70" s="70" t="s">
        <v>2845</v>
      </c>
      <c r="G70" s="70" t="s">
        <v>2846</v>
      </c>
      <c r="H70" s="70" t="s">
        <v>2719</v>
      </c>
      <c r="I70" s="70" t="s">
        <v>2640</v>
      </c>
      <c r="J70" s="70" t="s">
        <v>2641</v>
      </c>
      <c r="K70" s="70" t="s">
        <v>2642</v>
      </c>
      <c r="L70" s="70" t="s">
        <v>2643</v>
      </c>
      <c r="M70" s="70" t="s">
        <v>2644</v>
      </c>
      <c r="N70" s="70" t="s">
        <v>2645</v>
      </c>
      <c r="O70" s="70"/>
      <c r="P70" s="70"/>
      <c r="Q70" s="70"/>
    </row>
    <row r="71" spans="1:17" x14ac:dyDescent="0.2">
      <c r="A71" s="71" t="s">
        <v>311</v>
      </c>
      <c r="B71" s="71" t="s">
        <v>2490</v>
      </c>
      <c r="C71" s="71">
        <v>1.5</v>
      </c>
      <c r="D71" s="71" t="s">
        <v>2749</v>
      </c>
      <c r="E71" s="72" t="s">
        <v>2515</v>
      </c>
      <c r="F71" s="72" t="s">
        <v>2847</v>
      </c>
      <c r="G71" s="72" t="s">
        <v>2848</v>
      </c>
      <c r="H71" s="72" t="s">
        <v>2706</v>
      </c>
      <c r="I71" s="72" t="s">
        <v>2640</v>
      </c>
      <c r="J71" s="72" t="s">
        <v>2641</v>
      </c>
      <c r="K71" s="72" t="s">
        <v>2642</v>
      </c>
      <c r="L71" s="72" t="s">
        <v>2643</v>
      </c>
      <c r="M71" s="72" t="s">
        <v>2644</v>
      </c>
      <c r="N71" s="72" t="s">
        <v>2645</v>
      </c>
      <c r="O71" s="72"/>
      <c r="P71" s="72"/>
      <c r="Q71" s="71"/>
    </row>
    <row r="72" spans="1:17" x14ac:dyDescent="0.2">
      <c r="A72" s="70" t="s">
        <v>313</v>
      </c>
      <c r="B72" s="70" t="s">
        <v>2490</v>
      </c>
      <c r="C72" s="70">
        <v>1.5</v>
      </c>
      <c r="D72" s="70" t="s">
        <v>2749</v>
      </c>
      <c r="E72" s="70" t="s">
        <v>2515</v>
      </c>
      <c r="F72" s="70" t="s">
        <v>2849</v>
      </c>
      <c r="G72" s="70" t="s">
        <v>2850</v>
      </c>
      <c r="H72" s="70" t="s">
        <v>2719</v>
      </c>
      <c r="I72" s="70" t="s">
        <v>2640</v>
      </c>
      <c r="J72" s="70" t="s">
        <v>2641</v>
      </c>
      <c r="K72" s="70" t="s">
        <v>2642</v>
      </c>
      <c r="L72" s="70" t="s">
        <v>2643</v>
      </c>
      <c r="M72" s="70" t="s">
        <v>2644</v>
      </c>
      <c r="N72" s="70" t="s">
        <v>2645</v>
      </c>
      <c r="O72" s="70"/>
      <c r="P72" s="70"/>
      <c r="Q72" s="70"/>
    </row>
    <row r="73" spans="1:17" x14ac:dyDescent="0.2">
      <c r="A73" s="71" t="s">
        <v>315</v>
      </c>
      <c r="B73" s="71" t="s">
        <v>2490</v>
      </c>
      <c r="C73" s="71">
        <v>1.5</v>
      </c>
      <c r="D73" s="71" t="s">
        <v>2749</v>
      </c>
      <c r="E73" s="72" t="s">
        <v>2515</v>
      </c>
      <c r="F73" s="72" t="s">
        <v>2851</v>
      </c>
      <c r="G73" s="72" t="s">
        <v>2852</v>
      </c>
      <c r="H73" s="72" t="s">
        <v>2719</v>
      </c>
      <c r="I73" s="72" t="s">
        <v>2640</v>
      </c>
      <c r="J73" s="72" t="s">
        <v>2641</v>
      </c>
      <c r="K73" s="72" t="s">
        <v>2642</v>
      </c>
      <c r="L73" s="72" t="s">
        <v>2643</v>
      </c>
      <c r="M73" s="72" t="s">
        <v>2644</v>
      </c>
      <c r="N73" s="72" t="s">
        <v>2645</v>
      </c>
      <c r="O73" s="72"/>
      <c r="P73" s="72"/>
      <c r="Q73" s="71"/>
    </row>
    <row r="74" spans="1:17" x14ac:dyDescent="0.2">
      <c r="A74" s="70" t="s">
        <v>317</v>
      </c>
      <c r="B74" s="70" t="s">
        <v>2490</v>
      </c>
      <c r="C74" s="70">
        <v>1.5</v>
      </c>
      <c r="D74" s="70" t="s">
        <v>2749</v>
      </c>
      <c r="E74" s="70" t="s">
        <v>2515</v>
      </c>
      <c r="F74" s="70" t="s">
        <v>2853</v>
      </c>
      <c r="G74" s="70" t="s">
        <v>2854</v>
      </c>
      <c r="H74" s="70" t="s">
        <v>2719</v>
      </c>
      <c r="I74" s="70" t="s">
        <v>2640</v>
      </c>
      <c r="J74" s="70" t="s">
        <v>2641</v>
      </c>
      <c r="K74" s="70" t="s">
        <v>2642</v>
      </c>
      <c r="L74" s="70" t="s">
        <v>2643</v>
      </c>
      <c r="M74" s="70" t="s">
        <v>2644</v>
      </c>
      <c r="N74" s="70" t="s">
        <v>2645</v>
      </c>
      <c r="O74" s="70"/>
      <c r="P74" s="70"/>
      <c r="Q74" s="70"/>
    </row>
    <row r="75" spans="1:17" x14ac:dyDescent="0.2">
      <c r="A75" s="71" t="s">
        <v>319</v>
      </c>
      <c r="B75" s="71" t="s">
        <v>2490</v>
      </c>
      <c r="C75" s="71">
        <v>1.5</v>
      </c>
      <c r="D75" s="71" t="s">
        <v>2749</v>
      </c>
      <c r="E75" s="72" t="s">
        <v>2515</v>
      </c>
      <c r="F75" s="72" t="s">
        <v>2855</v>
      </c>
      <c r="G75" s="72" t="s">
        <v>2856</v>
      </c>
      <c r="H75" s="72" t="s">
        <v>2857</v>
      </c>
      <c r="I75" s="72" t="s">
        <v>2640</v>
      </c>
      <c r="J75" s="72" t="s">
        <v>2641</v>
      </c>
      <c r="K75" s="72" t="s">
        <v>2642</v>
      </c>
      <c r="L75" s="72" t="s">
        <v>2643</v>
      </c>
      <c r="M75" s="72" t="s">
        <v>2644</v>
      </c>
      <c r="N75" s="72" t="s">
        <v>2645</v>
      </c>
      <c r="O75" s="72"/>
      <c r="P75" s="72"/>
      <c r="Q75" s="71"/>
    </row>
    <row r="76" spans="1:17" x14ac:dyDescent="0.2">
      <c r="A76" s="70" t="s">
        <v>321</v>
      </c>
      <c r="B76" s="70" t="s">
        <v>2490</v>
      </c>
      <c r="C76" s="70">
        <v>1.5</v>
      </c>
      <c r="D76" s="70" t="s">
        <v>2749</v>
      </c>
      <c r="E76" s="70" t="s">
        <v>2515</v>
      </c>
      <c r="F76" s="70" t="s">
        <v>2858</v>
      </c>
      <c r="G76" s="70" t="s">
        <v>2859</v>
      </c>
      <c r="H76" s="70" t="s">
        <v>2857</v>
      </c>
      <c r="I76" s="70" t="s">
        <v>2640</v>
      </c>
      <c r="J76" s="70" t="s">
        <v>2641</v>
      </c>
      <c r="K76" s="70" t="s">
        <v>2642</v>
      </c>
      <c r="L76" s="70" t="s">
        <v>2643</v>
      </c>
      <c r="M76" s="70" t="s">
        <v>2644</v>
      </c>
      <c r="N76" s="70" t="s">
        <v>2645</v>
      </c>
      <c r="O76" s="70"/>
      <c r="P76" s="70"/>
      <c r="Q76" s="70"/>
    </row>
    <row r="77" spans="1:17" x14ac:dyDescent="0.2">
      <c r="A77" s="71" t="s">
        <v>323</v>
      </c>
      <c r="B77" s="71" t="s">
        <v>2490</v>
      </c>
      <c r="C77" s="71">
        <v>1.5</v>
      </c>
      <c r="D77" s="71" t="s">
        <v>2749</v>
      </c>
      <c r="E77" s="72" t="s">
        <v>2515</v>
      </c>
      <c r="F77" s="72" t="s">
        <v>2860</v>
      </c>
      <c r="G77" s="72" t="s">
        <v>2861</v>
      </c>
      <c r="H77" s="72" t="s">
        <v>2857</v>
      </c>
      <c r="I77" s="72" t="s">
        <v>2640</v>
      </c>
      <c r="J77" s="72" t="s">
        <v>2641</v>
      </c>
      <c r="K77" s="72" t="s">
        <v>2642</v>
      </c>
      <c r="L77" s="72" t="s">
        <v>2643</v>
      </c>
      <c r="M77" s="72" t="s">
        <v>2644</v>
      </c>
      <c r="N77" s="72" t="s">
        <v>2645</v>
      </c>
      <c r="O77" s="72"/>
      <c r="P77" s="72"/>
      <c r="Q77" s="71"/>
    </row>
    <row r="78" spans="1:17" x14ac:dyDescent="0.2">
      <c r="A78" s="70" t="s">
        <v>325</v>
      </c>
      <c r="B78" s="70" t="s">
        <v>2490</v>
      </c>
      <c r="C78" s="70">
        <v>1.5</v>
      </c>
      <c r="D78" s="70" t="s">
        <v>2749</v>
      </c>
      <c r="E78" s="70" t="s">
        <v>2515</v>
      </c>
      <c r="F78" s="70" t="s">
        <v>2862</v>
      </c>
      <c r="G78" s="70" t="s">
        <v>2863</v>
      </c>
      <c r="H78" s="70" t="s">
        <v>2805</v>
      </c>
      <c r="I78" s="70" t="s">
        <v>2640</v>
      </c>
      <c r="J78" s="70" t="s">
        <v>2641</v>
      </c>
      <c r="K78" s="70" t="s">
        <v>2642</v>
      </c>
      <c r="L78" s="70" t="s">
        <v>2643</v>
      </c>
      <c r="M78" s="70" t="s">
        <v>2644</v>
      </c>
      <c r="N78" s="70" t="s">
        <v>2645</v>
      </c>
      <c r="O78" s="70"/>
      <c r="P78" s="70"/>
      <c r="Q78" s="70"/>
    </row>
    <row r="79" spans="1:17" x14ac:dyDescent="0.2">
      <c r="A79" s="71" t="s">
        <v>327</v>
      </c>
      <c r="B79" s="71" t="s">
        <v>2490</v>
      </c>
      <c r="C79" s="71">
        <v>1.5</v>
      </c>
      <c r="D79" s="71" t="s">
        <v>2749</v>
      </c>
      <c r="E79" s="72" t="s">
        <v>2515</v>
      </c>
      <c r="F79" s="72" t="s">
        <v>2864</v>
      </c>
      <c r="G79" s="72" t="s">
        <v>2865</v>
      </c>
      <c r="H79" s="72" t="s">
        <v>2671</v>
      </c>
      <c r="I79" s="72" t="s">
        <v>2640</v>
      </c>
      <c r="J79" s="72" t="s">
        <v>2641</v>
      </c>
      <c r="K79" s="72" t="s">
        <v>2642</v>
      </c>
      <c r="L79" s="72" t="s">
        <v>2643</v>
      </c>
      <c r="M79" s="72" t="s">
        <v>2644</v>
      </c>
      <c r="N79" s="72" t="s">
        <v>2645</v>
      </c>
      <c r="O79" s="72"/>
      <c r="P79" s="72"/>
      <c r="Q79" s="71"/>
    </row>
    <row r="80" spans="1:17" x14ac:dyDescent="0.2">
      <c r="A80" s="70" t="s">
        <v>329</v>
      </c>
      <c r="B80" s="70" t="s">
        <v>2490</v>
      </c>
      <c r="C80" s="70">
        <v>1.5</v>
      </c>
      <c r="D80" s="70" t="s">
        <v>2749</v>
      </c>
      <c r="E80" s="70" t="s">
        <v>2515</v>
      </c>
      <c r="F80" s="70" t="s">
        <v>2866</v>
      </c>
      <c r="G80" s="70" t="s">
        <v>2867</v>
      </c>
      <c r="H80" s="70" t="s">
        <v>2868</v>
      </c>
      <c r="I80" s="70" t="s">
        <v>2640</v>
      </c>
      <c r="J80" s="70" t="s">
        <v>2641</v>
      </c>
      <c r="K80" s="70" t="s">
        <v>2642</v>
      </c>
      <c r="L80" s="70" t="s">
        <v>2643</v>
      </c>
      <c r="M80" s="70" t="s">
        <v>2644</v>
      </c>
      <c r="N80" s="70" t="s">
        <v>2645</v>
      </c>
      <c r="O80" s="70"/>
      <c r="P80" s="70"/>
      <c r="Q80" s="70"/>
    </row>
    <row r="81" spans="1:17" x14ac:dyDescent="0.2">
      <c r="A81" s="71" t="s">
        <v>331</v>
      </c>
      <c r="B81" s="71" t="s">
        <v>2490</v>
      </c>
      <c r="C81" s="71">
        <v>1.5</v>
      </c>
      <c r="D81" s="71" t="s">
        <v>2749</v>
      </c>
      <c r="E81" s="72" t="s">
        <v>2515</v>
      </c>
      <c r="F81" s="72" t="s">
        <v>2869</v>
      </c>
      <c r="G81" s="72" t="s">
        <v>2870</v>
      </c>
      <c r="H81" s="72" t="s">
        <v>2871</v>
      </c>
      <c r="I81" s="72" t="s">
        <v>2640</v>
      </c>
      <c r="J81" s="72" t="s">
        <v>2641</v>
      </c>
      <c r="K81" s="72" t="s">
        <v>2642</v>
      </c>
      <c r="L81" s="72" t="s">
        <v>2643</v>
      </c>
      <c r="M81" s="72" t="s">
        <v>2644</v>
      </c>
      <c r="N81" s="72" t="s">
        <v>2645</v>
      </c>
      <c r="O81" s="72"/>
      <c r="P81" s="72"/>
      <c r="Q81" s="71"/>
    </row>
    <row r="82" spans="1:17" x14ac:dyDescent="0.2">
      <c r="A82" s="70" t="s">
        <v>333</v>
      </c>
      <c r="B82" s="70" t="s">
        <v>2490</v>
      </c>
      <c r="C82" s="70">
        <v>1.5</v>
      </c>
      <c r="D82" s="70" t="s">
        <v>2749</v>
      </c>
      <c r="E82" s="70" t="s">
        <v>2515</v>
      </c>
      <c r="F82" s="70" t="s">
        <v>2872</v>
      </c>
      <c r="G82" s="70" t="s">
        <v>2873</v>
      </c>
      <c r="H82" s="70" t="s">
        <v>2871</v>
      </c>
      <c r="I82" s="70" t="s">
        <v>2640</v>
      </c>
      <c r="J82" s="70" t="s">
        <v>2641</v>
      </c>
      <c r="K82" s="70" t="s">
        <v>2642</v>
      </c>
      <c r="L82" s="70" t="s">
        <v>2643</v>
      </c>
      <c r="M82" s="70" t="s">
        <v>2644</v>
      </c>
      <c r="N82" s="70" t="s">
        <v>2645</v>
      </c>
      <c r="O82" s="70"/>
      <c r="P82" s="70"/>
      <c r="Q82" s="70"/>
    </row>
    <row r="83" spans="1:17" x14ac:dyDescent="0.2">
      <c r="A83" s="71" t="s">
        <v>335</v>
      </c>
      <c r="B83" s="71" t="s">
        <v>2490</v>
      </c>
      <c r="C83" s="71">
        <v>1.5</v>
      </c>
      <c r="D83" s="71" t="s">
        <v>2749</v>
      </c>
      <c r="E83" s="72" t="s">
        <v>2515</v>
      </c>
      <c r="F83" s="72" t="s">
        <v>2874</v>
      </c>
      <c r="G83" s="72" t="s">
        <v>2875</v>
      </c>
      <c r="H83" s="72" t="s">
        <v>2719</v>
      </c>
      <c r="I83" s="72" t="s">
        <v>2640</v>
      </c>
      <c r="J83" s="72" t="s">
        <v>2641</v>
      </c>
      <c r="K83" s="72" t="s">
        <v>2642</v>
      </c>
      <c r="L83" s="72" t="s">
        <v>2643</v>
      </c>
      <c r="M83" s="72" t="s">
        <v>2644</v>
      </c>
      <c r="N83" s="72" t="s">
        <v>2645</v>
      </c>
      <c r="O83" s="72"/>
      <c r="P83" s="72"/>
      <c r="Q83" s="71"/>
    </row>
    <row r="84" spans="1:17" x14ac:dyDescent="0.2">
      <c r="A84" s="70" t="s">
        <v>337</v>
      </c>
      <c r="B84" s="70" t="s">
        <v>2490</v>
      </c>
      <c r="C84" s="70">
        <v>1.5</v>
      </c>
      <c r="D84" s="70" t="s">
        <v>2749</v>
      </c>
      <c r="E84" s="70" t="s">
        <v>2515</v>
      </c>
      <c r="F84" s="70" t="s">
        <v>2876</v>
      </c>
      <c r="G84" s="70" t="s">
        <v>2877</v>
      </c>
      <c r="H84" s="70" t="s">
        <v>2724</v>
      </c>
      <c r="I84" s="70" t="s">
        <v>2640</v>
      </c>
      <c r="J84" s="70" t="s">
        <v>2641</v>
      </c>
      <c r="K84" s="70" t="s">
        <v>2642</v>
      </c>
      <c r="L84" s="70" t="s">
        <v>2643</v>
      </c>
      <c r="M84" s="70" t="s">
        <v>2644</v>
      </c>
      <c r="N84" s="70" t="s">
        <v>2645</v>
      </c>
      <c r="O84" s="70"/>
      <c r="P84" s="70"/>
      <c r="Q84" s="70"/>
    </row>
    <row r="85" spans="1:17" x14ac:dyDescent="0.2">
      <c r="A85" s="71" t="s">
        <v>339</v>
      </c>
      <c r="B85" s="71" t="s">
        <v>2490</v>
      </c>
      <c r="C85" s="71">
        <v>1.5</v>
      </c>
      <c r="D85" s="71" t="s">
        <v>2749</v>
      </c>
      <c r="E85" s="72" t="s">
        <v>2515</v>
      </c>
      <c r="F85" s="72" t="s">
        <v>2878</v>
      </c>
      <c r="G85" s="72" t="s">
        <v>2879</v>
      </c>
      <c r="H85" s="72" t="s">
        <v>2880</v>
      </c>
      <c r="I85" s="72" t="s">
        <v>2640</v>
      </c>
      <c r="J85" s="72" t="s">
        <v>2641</v>
      </c>
      <c r="K85" s="72" t="s">
        <v>2642</v>
      </c>
      <c r="L85" s="72" t="s">
        <v>2643</v>
      </c>
      <c r="M85" s="72" t="s">
        <v>2644</v>
      </c>
      <c r="N85" s="72" t="s">
        <v>2645</v>
      </c>
      <c r="O85" s="72"/>
      <c r="P85" s="72"/>
      <c r="Q85" s="71"/>
    </row>
    <row r="86" spans="1:17" x14ac:dyDescent="0.2">
      <c r="A86" s="70" t="s">
        <v>341</v>
      </c>
      <c r="B86" s="70" t="s">
        <v>2490</v>
      </c>
      <c r="C86" s="70">
        <v>1.5</v>
      </c>
      <c r="D86" s="70" t="s">
        <v>2749</v>
      </c>
      <c r="E86" s="70" t="s">
        <v>2515</v>
      </c>
      <c r="F86" s="70" t="s">
        <v>2881</v>
      </c>
      <c r="G86" s="70" t="s">
        <v>2882</v>
      </c>
      <c r="H86" s="70" t="s">
        <v>2719</v>
      </c>
      <c r="I86" s="70" t="s">
        <v>2640</v>
      </c>
      <c r="J86" s="70" t="s">
        <v>2641</v>
      </c>
      <c r="K86" s="70" t="s">
        <v>2642</v>
      </c>
      <c r="L86" s="70" t="s">
        <v>2643</v>
      </c>
      <c r="M86" s="70" t="s">
        <v>2644</v>
      </c>
      <c r="N86" s="70" t="s">
        <v>2645</v>
      </c>
      <c r="O86" s="70"/>
      <c r="P86" s="70"/>
      <c r="Q86" s="70"/>
    </row>
    <row r="87" spans="1:17" x14ac:dyDescent="0.2">
      <c r="A87" s="71" t="s">
        <v>343</v>
      </c>
      <c r="B87" s="71" t="s">
        <v>2490</v>
      </c>
      <c r="C87" s="71">
        <v>1.5</v>
      </c>
      <c r="D87" s="71" t="s">
        <v>2749</v>
      </c>
      <c r="E87" s="72" t="s">
        <v>2515</v>
      </c>
      <c r="F87" s="72" t="s">
        <v>2883</v>
      </c>
      <c r="G87" s="72" t="s">
        <v>2884</v>
      </c>
      <c r="H87" s="72" t="s">
        <v>2719</v>
      </c>
      <c r="I87" s="72" t="s">
        <v>2640</v>
      </c>
      <c r="J87" s="72" t="s">
        <v>2641</v>
      </c>
      <c r="K87" s="72" t="s">
        <v>2642</v>
      </c>
      <c r="L87" s="72" t="s">
        <v>2643</v>
      </c>
      <c r="M87" s="72" t="s">
        <v>2644</v>
      </c>
      <c r="N87" s="72" t="s">
        <v>2645</v>
      </c>
      <c r="O87" s="72"/>
      <c r="P87" s="72"/>
      <c r="Q87" s="71"/>
    </row>
    <row r="88" spans="1:17" x14ac:dyDescent="0.2">
      <c r="A88" s="70" t="s">
        <v>345</v>
      </c>
      <c r="B88" s="70" t="s">
        <v>2490</v>
      </c>
      <c r="C88" s="70">
        <v>1.5</v>
      </c>
      <c r="D88" s="70" t="s">
        <v>2749</v>
      </c>
      <c r="E88" s="70" t="s">
        <v>2515</v>
      </c>
      <c r="F88" s="70" t="s">
        <v>2885</v>
      </c>
      <c r="G88" s="70" t="s">
        <v>2886</v>
      </c>
      <c r="H88" s="70" t="s">
        <v>2880</v>
      </c>
      <c r="I88" s="70" t="s">
        <v>2640</v>
      </c>
      <c r="J88" s="70" t="s">
        <v>2641</v>
      </c>
      <c r="K88" s="70" t="s">
        <v>2642</v>
      </c>
      <c r="L88" s="70" t="s">
        <v>2643</v>
      </c>
      <c r="M88" s="70" t="s">
        <v>2644</v>
      </c>
      <c r="N88" s="70" t="s">
        <v>2645</v>
      </c>
      <c r="O88" s="70"/>
      <c r="P88" s="70"/>
      <c r="Q88" s="70"/>
    </row>
    <row r="89" spans="1:17" x14ac:dyDescent="0.2">
      <c r="A89" s="71" t="s">
        <v>347</v>
      </c>
      <c r="B89" s="71" t="s">
        <v>2490</v>
      </c>
      <c r="C89" s="71">
        <v>1.5</v>
      </c>
      <c r="D89" s="71" t="s">
        <v>2749</v>
      </c>
      <c r="E89" s="72" t="s">
        <v>2515</v>
      </c>
      <c r="F89" s="72" t="s">
        <v>2887</v>
      </c>
      <c r="G89" s="72" t="s">
        <v>2888</v>
      </c>
      <c r="H89" s="72" t="s">
        <v>2805</v>
      </c>
      <c r="I89" s="72" t="s">
        <v>2640</v>
      </c>
      <c r="J89" s="72" t="s">
        <v>2641</v>
      </c>
      <c r="K89" s="72" t="s">
        <v>2642</v>
      </c>
      <c r="L89" s="72" t="s">
        <v>2643</v>
      </c>
      <c r="M89" s="72" t="s">
        <v>2644</v>
      </c>
      <c r="N89" s="72" t="s">
        <v>2645</v>
      </c>
      <c r="O89" s="72"/>
      <c r="P89" s="72"/>
      <c r="Q89" s="71"/>
    </row>
    <row r="90" spans="1:17" x14ac:dyDescent="0.2">
      <c r="A90" s="70" t="s">
        <v>349</v>
      </c>
      <c r="B90" s="70" t="s">
        <v>2490</v>
      </c>
      <c r="C90" s="70">
        <v>1.5</v>
      </c>
      <c r="D90" s="70" t="s">
        <v>2749</v>
      </c>
      <c r="E90" s="70" t="s">
        <v>2515</v>
      </c>
      <c r="F90" s="70" t="s">
        <v>2889</v>
      </c>
      <c r="G90" s="70" t="s">
        <v>2890</v>
      </c>
      <c r="H90" s="70" t="s">
        <v>2805</v>
      </c>
      <c r="I90" s="70" t="s">
        <v>2640</v>
      </c>
      <c r="J90" s="70" t="s">
        <v>2641</v>
      </c>
      <c r="K90" s="70" t="s">
        <v>2642</v>
      </c>
      <c r="L90" s="70" t="s">
        <v>2643</v>
      </c>
      <c r="M90" s="70" t="s">
        <v>2644</v>
      </c>
      <c r="N90" s="70" t="s">
        <v>2645</v>
      </c>
      <c r="O90" s="70"/>
      <c r="P90" s="70"/>
      <c r="Q90" s="70"/>
    </row>
    <row r="91" spans="1:17" x14ac:dyDescent="0.2">
      <c r="A91" s="71" t="s">
        <v>351</v>
      </c>
      <c r="B91" s="71" t="s">
        <v>2490</v>
      </c>
      <c r="C91" s="71">
        <v>1.5</v>
      </c>
      <c r="D91" s="71" t="s">
        <v>2749</v>
      </c>
      <c r="E91" s="72" t="s">
        <v>2515</v>
      </c>
      <c r="F91" s="72" t="s">
        <v>2891</v>
      </c>
      <c r="G91" s="72" t="s">
        <v>2892</v>
      </c>
      <c r="H91" s="72" t="s">
        <v>2813</v>
      </c>
      <c r="I91" s="72" t="s">
        <v>2640</v>
      </c>
      <c r="J91" s="72" t="s">
        <v>2641</v>
      </c>
      <c r="K91" s="72" t="s">
        <v>2642</v>
      </c>
      <c r="L91" s="72" t="s">
        <v>2643</v>
      </c>
      <c r="M91" s="72" t="s">
        <v>2644</v>
      </c>
      <c r="N91" s="72" t="s">
        <v>2645</v>
      </c>
      <c r="O91" s="72"/>
      <c r="P91" s="72"/>
      <c r="Q91" s="71"/>
    </row>
    <row r="92" spans="1:17" x14ac:dyDescent="0.2">
      <c r="A92" s="70" t="s">
        <v>353</v>
      </c>
      <c r="B92" s="70" t="s">
        <v>2490</v>
      </c>
      <c r="C92" s="70">
        <v>1.5</v>
      </c>
      <c r="D92" s="70" t="s">
        <v>2749</v>
      </c>
      <c r="E92" s="70" t="s">
        <v>2515</v>
      </c>
      <c r="F92" s="70" t="s">
        <v>2893</v>
      </c>
      <c r="G92" s="70" t="s">
        <v>2894</v>
      </c>
      <c r="H92" s="70" t="s">
        <v>2724</v>
      </c>
      <c r="I92" s="70" t="s">
        <v>2640</v>
      </c>
      <c r="J92" s="70" t="s">
        <v>2641</v>
      </c>
      <c r="K92" s="70" t="s">
        <v>2642</v>
      </c>
      <c r="L92" s="70" t="s">
        <v>2643</v>
      </c>
      <c r="M92" s="70" t="s">
        <v>2644</v>
      </c>
      <c r="N92" s="70" t="s">
        <v>2645</v>
      </c>
      <c r="O92" s="70"/>
      <c r="P92" s="70"/>
      <c r="Q92" s="70"/>
    </row>
    <row r="93" spans="1:17" x14ac:dyDescent="0.2">
      <c r="A93" s="71" t="s">
        <v>355</v>
      </c>
      <c r="B93" s="71" t="s">
        <v>2490</v>
      </c>
      <c r="C93" s="71">
        <v>1.5</v>
      </c>
      <c r="D93" s="71" t="s">
        <v>2749</v>
      </c>
      <c r="E93" s="72" t="s">
        <v>2515</v>
      </c>
      <c r="F93" s="72" t="s">
        <v>2895</v>
      </c>
      <c r="G93" s="72" t="s">
        <v>2896</v>
      </c>
      <c r="H93" s="72" t="s">
        <v>2724</v>
      </c>
      <c r="I93" s="72" t="s">
        <v>2640</v>
      </c>
      <c r="J93" s="72" t="s">
        <v>2641</v>
      </c>
      <c r="K93" s="72" t="s">
        <v>2642</v>
      </c>
      <c r="L93" s="72" t="s">
        <v>2643</v>
      </c>
      <c r="M93" s="72" t="s">
        <v>2644</v>
      </c>
      <c r="N93" s="72" t="s">
        <v>2645</v>
      </c>
      <c r="O93" s="72"/>
      <c r="P93" s="72"/>
      <c r="Q93" s="71"/>
    </row>
    <row r="94" spans="1:17" x14ac:dyDescent="0.2">
      <c r="A94" s="70" t="s">
        <v>357</v>
      </c>
      <c r="B94" s="70" t="s">
        <v>2490</v>
      </c>
      <c r="C94" s="70">
        <v>1.5</v>
      </c>
      <c r="D94" s="70" t="s">
        <v>2749</v>
      </c>
      <c r="E94" s="70" t="s">
        <v>2515</v>
      </c>
      <c r="F94" s="70" t="s">
        <v>2897</v>
      </c>
      <c r="G94" s="70" t="s">
        <v>2898</v>
      </c>
      <c r="H94" s="70" t="s">
        <v>2724</v>
      </c>
      <c r="I94" s="70" t="s">
        <v>2640</v>
      </c>
      <c r="J94" s="70" t="s">
        <v>2641</v>
      </c>
      <c r="K94" s="70" t="s">
        <v>2642</v>
      </c>
      <c r="L94" s="70" t="s">
        <v>2643</v>
      </c>
      <c r="M94" s="70" t="s">
        <v>2644</v>
      </c>
      <c r="N94" s="70" t="s">
        <v>2645</v>
      </c>
      <c r="O94" s="70"/>
      <c r="P94" s="70"/>
      <c r="Q94" s="70"/>
    </row>
    <row r="95" spans="1:17" x14ac:dyDescent="0.2">
      <c r="A95" s="71" t="s">
        <v>359</v>
      </c>
      <c r="B95" s="71" t="s">
        <v>2490</v>
      </c>
      <c r="C95" s="71">
        <v>1.5</v>
      </c>
      <c r="D95" s="71" t="s">
        <v>2749</v>
      </c>
      <c r="E95" s="72" t="s">
        <v>2515</v>
      </c>
      <c r="F95" s="72" t="s">
        <v>2899</v>
      </c>
      <c r="G95" s="72" t="s">
        <v>2900</v>
      </c>
      <c r="H95" s="72" t="s">
        <v>2696</v>
      </c>
      <c r="I95" s="72" t="s">
        <v>2640</v>
      </c>
      <c r="J95" s="72" t="s">
        <v>2641</v>
      </c>
      <c r="K95" s="72" t="s">
        <v>2642</v>
      </c>
      <c r="L95" s="72" t="s">
        <v>2643</v>
      </c>
      <c r="M95" s="72" t="s">
        <v>2644</v>
      </c>
      <c r="N95" s="72" t="s">
        <v>2645</v>
      </c>
      <c r="O95" s="72"/>
      <c r="P95" s="72"/>
      <c r="Q95" s="71"/>
    </row>
    <row r="96" spans="1:17" x14ac:dyDescent="0.2">
      <c r="A96" s="70" t="s">
        <v>361</v>
      </c>
      <c r="B96" s="70" t="s">
        <v>2490</v>
      </c>
      <c r="C96" s="70">
        <v>1.5</v>
      </c>
      <c r="D96" s="70" t="s">
        <v>2749</v>
      </c>
      <c r="E96" s="70" t="s">
        <v>2515</v>
      </c>
      <c r="F96" s="70" t="s">
        <v>2901</v>
      </c>
      <c r="G96" s="70" t="s">
        <v>2902</v>
      </c>
      <c r="H96" s="70" t="s">
        <v>2696</v>
      </c>
      <c r="I96" s="70" t="s">
        <v>2640</v>
      </c>
      <c r="J96" s="70" t="s">
        <v>2641</v>
      </c>
      <c r="K96" s="70" t="s">
        <v>2642</v>
      </c>
      <c r="L96" s="70" t="s">
        <v>2643</v>
      </c>
      <c r="M96" s="70" t="s">
        <v>2644</v>
      </c>
      <c r="N96" s="70" t="s">
        <v>2645</v>
      </c>
      <c r="O96" s="70"/>
      <c r="P96" s="70"/>
      <c r="Q96" s="70"/>
    </row>
    <row r="97" spans="1:17" x14ac:dyDescent="0.2">
      <c r="A97" s="71" t="s">
        <v>363</v>
      </c>
      <c r="B97" s="71" t="s">
        <v>2490</v>
      </c>
      <c r="C97" s="71">
        <v>1.5</v>
      </c>
      <c r="D97" s="71" t="s">
        <v>2749</v>
      </c>
      <c r="E97" s="72" t="s">
        <v>2515</v>
      </c>
      <c r="F97" s="72" t="s">
        <v>2903</v>
      </c>
      <c r="G97" s="72" t="s">
        <v>2904</v>
      </c>
      <c r="H97" s="72" t="s">
        <v>2713</v>
      </c>
      <c r="I97" s="72" t="s">
        <v>2640</v>
      </c>
      <c r="J97" s="72" t="s">
        <v>2641</v>
      </c>
      <c r="K97" s="72" t="s">
        <v>2642</v>
      </c>
      <c r="L97" s="72" t="s">
        <v>2643</v>
      </c>
      <c r="M97" s="72" t="s">
        <v>2644</v>
      </c>
      <c r="N97" s="72" t="s">
        <v>2645</v>
      </c>
      <c r="O97" s="72"/>
      <c r="P97" s="72"/>
      <c r="Q97" s="71"/>
    </row>
    <row r="98" spans="1:17" x14ac:dyDescent="0.2">
      <c r="A98" s="70" t="s">
        <v>365</v>
      </c>
      <c r="B98" s="70" t="s">
        <v>2490</v>
      </c>
      <c r="C98" s="70">
        <v>1.5</v>
      </c>
      <c r="D98" s="70" t="s">
        <v>2749</v>
      </c>
      <c r="E98" s="70" t="s">
        <v>2515</v>
      </c>
      <c r="F98" s="70" t="s">
        <v>2905</v>
      </c>
      <c r="G98" s="70" t="s">
        <v>2906</v>
      </c>
      <c r="H98" s="70" t="s">
        <v>2713</v>
      </c>
      <c r="I98" s="70" t="s">
        <v>2640</v>
      </c>
      <c r="J98" s="70" t="s">
        <v>2641</v>
      </c>
      <c r="K98" s="70" t="s">
        <v>2642</v>
      </c>
      <c r="L98" s="70" t="s">
        <v>2643</v>
      </c>
      <c r="M98" s="70" t="s">
        <v>2644</v>
      </c>
      <c r="N98" s="70" t="s">
        <v>2645</v>
      </c>
      <c r="O98" s="70"/>
      <c r="P98" s="70"/>
      <c r="Q98" s="70"/>
    </row>
    <row r="99" spans="1:17" x14ac:dyDescent="0.2">
      <c r="A99" s="71" t="s">
        <v>367</v>
      </c>
      <c r="B99" s="71" t="s">
        <v>2490</v>
      </c>
      <c r="C99" s="71">
        <v>1.5</v>
      </c>
      <c r="D99" s="71" t="s">
        <v>2749</v>
      </c>
      <c r="E99" s="72" t="s">
        <v>2515</v>
      </c>
      <c r="F99" s="72" t="s">
        <v>2907</v>
      </c>
      <c r="G99" s="72" t="s">
        <v>2908</v>
      </c>
      <c r="H99" s="72" t="s">
        <v>2713</v>
      </c>
      <c r="I99" s="72" t="s">
        <v>2640</v>
      </c>
      <c r="J99" s="72" t="s">
        <v>2641</v>
      </c>
      <c r="K99" s="72" t="s">
        <v>2642</v>
      </c>
      <c r="L99" s="72" t="s">
        <v>2643</v>
      </c>
      <c r="M99" s="72" t="s">
        <v>2644</v>
      </c>
      <c r="N99" s="72" t="s">
        <v>2645</v>
      </c>
      <c r="O99" s="72"/>
      <c r="P99" s="72"/>
      <c r="Q99" s="71"/>
    </row>
    <row r="100" spans="1:17" x14ac:dyDescent="0.2">
      <c r="A100" s="70" t="s">
        <v>370</v>
      </c>
      <c r="B100" s="70" t="s">
        <v>2490</v>
      </c>
      <c r="C100" s="70">
        <v>1.5</v>
      </c>
      <c r="D100" s="70" t="s">
        <v>2749</v>
      </c>
      <c r="E100" s="70" t="s">
        <v>2515</v>
      </c>
      <c r="F100" s="70" t="s">
        <v>2909</v>
      </c>
      <c r="G100" s="70" t="s">
        <v>2910</v>
      </c>
      <c r="H100" s="70" t="s">
        <v>2752</v>
      </c>
      <c r="I100" s="70" t="s">
        <v>2640</v>
      </c>
      <c r="J100" s="70" t="s">
        <v>2641</v>
      </c>
      <c r="K100" s="70" t="s">
        <v>2642</v>
      </c>
      <c r="L100" s="70" t="s">
        <v>2643</v>
      </c>
      <c r="M100" s="70" t="s">
        <v>2644</v>
      </c>
      <c r="N100" s="70" t="s">
        <v>2645</v>
      </c>
      <c r="O100" s="70"/>
      <c r="P100" s="70"/>
      <c r="Q100" s="70"/>
    </row>
    <row r="101" spans="1:17" x14ac:dyDescent="0.2">
      <c r="A101" s="71" t="s">
        <v>372</v>
      </c>
      <c r="B101" s="71" t="s">
        <v>2490</v>
      </c>
      <c r="C101" s="71">
        <v>1.5</v>
      </c>
      <c r="D101" s="71" t="s">
        <v>2749</v>
      </c>
      <c r="E101" s="72" t="s">
        <v>2515</v>
      </c>
      <c r="F101" s="72" t="s">
        <v>2911</v>
      </c>
      <c r="G101" s="72" t="s">
        <v>2912</v>
      </c>
      <c r="H101" s="72" t="s">
        <v>2696</v>
      </c>
      <c r="I101" s="72" t="s">
        <v>2640</v>
      </c>
      <c r="J101" s="72" t="s">
        <v>2641</v>
      </c>
      <c r="K101" s="72" t="s">
        <v>2642</v>
      </c>
      <c r="L101" s="72" t="s">
        <v>2643</v>
      </c>
      <c r="M101" s="72" t="s">
        <v>2644</v>
      </c>
      <c r="N101" s="72" t="s">
        <v>2645</v>
      </c>
      <c r="O101" s="72"/>
      <c r="P101" s="72"/>
      <c r="Q101" s="71"/>
    </row>
    <row r="102" spans="1:17" x14ac:dyDescent="0.2">
      <c r="A102" s="70" t="s">
        <v>374</v>
      </c>
      <c r="B102" s="70" t="s">
        <v>2490</v>
      </c>
      <c r="C102" s="70">
        <v>1.5</v>
      </c>
      <c r="D102" s="70" t="s">
        <v>2749</v>
      </c>
      <c r="E102" s="70" t="s">
        <v>2515</v>
      </c>
      <c r="F102" s="70" t="s">
        <v>2913</v>
      </c>
      <c r="G102" s="70" t="s">
        <v>2912</v>
      </c>
      <c r="H102" s="70" t="s">
        <v>2696</v>
      </c>
      <c r="I102" s="70" t="s">
        <v>2640</v>
      </c>
      <c r="J102" s="70" t="s">
        <v>2641</v>
      </c>
      <c r="K102" s="70" t="s">
        <v>2642</v>
      </c>
      <c r="L102" s="70" t="s">
        <v>2643</v>
      </c>
      <c r="M102" s="70" t="s">
        <v>2644</v>
      </c>
      <c r="N102" s="70" t="s">
        <v>2645</v>
      </c>
      <c r="O102" s="70"/>
      <c r="P102" s="70"/>
      <c r="Q102" s="70"/>
    </row>
    <row r="103" spans="1:17" x14ac:dyDescent="0.2">
      <c r="A103" s="71" t="s">
        <v>376</v>
      </c>
      <c r="B103" s="71" t="s">
        <v>2490</v>
      </c>
      <c r="C103" s="71">
        <v>1.5</v>
      </c>
      <c r="D103" s="71" t="s">
        <v>2749</v>
      </c>
      <c r="E103" s="72" t="s">
        <v>2515</v>
      </c>
      <c r="F103" s="72" t="s">
        <v>2914</v>
      </c>
      <c r="G103" s="72" t="s">
        <v>2915</v>
      </c>
      <c r="H103" s="72" t="s">
        <v>2805</v>
      </c>
      <c r="I103" s="72" t="s">
        <v>2640</v>
      </c>
      <c r="J103" s="72" t="s">
        <v>2641</v>
      </c>
      <c r="K103" s="72" t="s">
        <v>2642</v>
      </c>
      <c r="L103" s="72" t="s">
        <v>2643</v>
      </c>
      <c r="M103" s="72" t="s">
        <v>2644</v>
      </c>
      <c r="N103" s="72" t="s">
        <v>2645</v>
      </c>
      <c r="O103" s="72"/>
      <c r="P103" s="72"/>
      <c r="Q103" s="71"/>
    </row>
    <row r="104" spans="1:17" x14ac:dyDescent="0.2">
      <c r="A104" s="70" t="s">
        <v>378</v>
      </c>
      <c r="B104" s="70" t="s">
        <v>2490</v>
      </c>
      <c r="C104" s="70">
        <v>1.5</v>
      </c>
      <c r="D104" s="70" t="s">
        <v>2749</v>
      </c>
      <c r="E104" s="70" t="s">
        <v>2515</v>
      </c>
      <c r="F104" s="70" t="s">
        <v>2916</v>
      </c>
      <c r="G104" s="70" t="s">
        <v>2917</v>
      </c>
      <c r="H104" s="70" t="s">
        <v>2752</v>
      </c>
      <c r="I104" s="70" t="s">
        <v>2640</v>
      </c>
      <c r="J104" s="70" t="s">
        <v>2641</v>
      </c>
      <c r="K104" s="70" t="s">
        <v>2642</v>
      </c>
      <c r="L104" s="70" t="s">
        <v>2643</v>
      </c>
      <c r="M104" s="70" t="s">
        <v>2644</v>
      </c>
      <c r="N104" s="70" t="s">
        <v>2645</v>
      </c>
      <c r="O104" s="70"/>
      <c r="P104" s="70"/>
      <c r="Q104" s="70"/>
    </row>
    <row r="105" spans="1:17" x14ac:dyDescent="0.2">
      <c r="A105" s="71" t="s">
        <v>380</v>
      </c>
      <c r="B105" s="71" t="s">
        <v>2490</v>
      </c>
      <c r="C105" s="71">
        <v>1.5</v>
      </c>
      <c r="D105" s="71" t="s">
        <v>2749</v>
      </c>
      <c r="E105" s="72" t="s">
        <v>2515</v>
      </c>
      <c r="F105" s="72" t="s">
        <v>2918</v>
      </c>
      <c r="G105" s="72" t="s">
        <v>2919</v>
      </c>
      <c r="H105" s="72" t="s">
        <v>2752</v>
      </c>
      <c r="I105" s="72" t="s">
        <v>2640</v>
      </c>
      <c r="J105" s="72" t="s">
        <v>2641</v>
      </c>
      <c r="K105" s="72" t="s">
        <v>2642</v>
      </c>
      <c r="L105" s="72" t="s">
        <v>2643</v>
      </c>
      <c r="M105" s="72" t="s">
        <v>2644</v>
      </c>
      <c r="N105" s="72" t="s">
        <v>2645</v>
      </c>
      <c r="O105" s="72"/>
      <c r="P105" s="72"/>
      <c r="Q105" s="71"/>
    </row>
    <row r="106" spans="1:17" x14ac:dyDescent="0.2">
      <c r="A106" s="70" t="s">
        <v>382</v>
      </c>
      <c r="B106" s="70" t="s">
        <v>2490</v>
      </c>
      <c r="C106" s="70">
        <v>1.5</v>
      </c>
      <c r="D106" s="70" t="s">
        <v>2749</v>
      </c>
      <c r="E106" s="70" t="s">
        <v>2515</v>
      </c>
      <c r="F106" s="70" t="s">
        <v>2920</v>
      </c>
      <c r="G106" s="70" t="s">
        <v>2921</v>
      </c>
      <c r="H106" s="70" t="s">
        <v>2752</v>
      </c>
      <c r="I106" s="70" t="s">
        <v>2640</v>
      </c>
      <c r="J106" s="70" t="s">
        <v>2641</v>
      </c>
      <c r="K106" s="70" t="s">
        <v>2642</v>
      </c>
      <c r="L106" s="70" t="s">
        <v>2643</v>
      </c>
      <c r="M106" s="70" t="s">
        <v>2644</v>
      </c>
      <c r="N106" s="70" t="s">
        <v>2645</v>
      </c>
      <c r="O106" s="70"/>
      <c r="P106" s="70"/>
      <c r="Q106" s="70"/>
    </row>
    <row r="107" spans="1:17" x14ac:dyDescent="0.2">
      <c r="A107" s="71" t="s">
        <v>384</v>
      </c>
      <c r="B107" s="71" t="s">
        <v>2490</v>
      </c>
      <c r="C107" s="71">
        <v>1.5</v>
      </c>
      <c r="D107" s="71" t="s">
        <v>2749</v>
      </c>
      <c r="E107" s="72" t="s">
        <v>2515</v>
      </c>
      <c r="F107" s="72" t="s">
        <v>2922</v>
      </c>
      <c r="G107" s="72" t="s">
        <v>2923</v>
      </c>
      <c r="H107" s="72" t="s">
        <v>2752</v>
      </c>
      <c r="I107" s="72" t="s">
        <v>2640</v>
      </c>
      <c r="J107" s="72" t="s">
        <v>2641</v>
      </c>
      <c r="K107" s="72" t="s">
        <v>2642</v>
      </c>
      <c r="L107" s="72" t="s">
        <v>2643</v>
      </c>
      <c r="M107" s="72" t="s">
        <v>2644</v>
      </c>
      <c r="N107" s="72" t="s">
        <v>2645</v>
      </c>
      <c r="O107" s="72"/>
      <c r="P107" s="72"/>
      <c r="Q107" s="71"/>
    </row>
    <row r="108" spans="1:17" x14ac:dyDescent="0.2">
      <c r="A108" s="70" t="s">
        <v>386</v>
      </c>
      <c r="B108" s="70" t="s">
        <v>2490</v>
      </c>
      <c r="C108" s="70">
        <v>1.5</v>
      </c>
      <c r="D108" s="70" t="s">
        <v>2749</v>
      </c>
      <c r="E108" s="70" t="s">
        <v>2515</v>
      </c>
      <c r="F108" s="70" t="s">
        <v>2924</v>
      </c>
      <c r="G108" s="70" t="s">
        <v>2925</v>
      </c>
      <c r="H108" s="70" t="s">
        <v>2731</v>
      </c>
      <c r="I108" s="70" t="s">
        <v>2640</v>
      </c>
      <c r="J108" s="70" t="s">
        <v>2641</v>
      </c>
      <c r="K108" s="70" t="s">
        <v>2642</v>
      </c>
      <c r="L108" s="70" t="s">
        <v>2643</v>
      </c>
      <c r="M108" s="70" t="s">
        <v>2644</v>
      </c>
      <c r="N108" s="70" t="s">
        <v>2645</v>
      </c>
      <c r="O108" s="70"/>
      <c r="P108" s="70"/>
      <c r="Q108" s="70"/>
    </row>
    <row r="109" spans="1:17" x14ac:dyDescent="0.2">
      <c r="A109" s="71" t="s">
        <v>388</v>
      </c>
      <c r="B109" s="71" t="s">
        <v>2490</v>
      </c>
      <c r="C109" s="71">
        <v>1.5</v>
      </c>
      <c r="D109" s="71" t="s">
        <v>2749</v>
      </c>
      <c r="E109" s="72" t="s">
        <v>2515</v>
      </c>
      <c r="F109" s="72" t="s">
        <v>2926</v>
      </c>
      <c r="G109" s="72" t="s">
        <v>2927</v>
      </c>
      <c r="H109" s="72" t="s">
        <v>2731</v>
      </c>
      <c r="I109" s="72" t="s">
        <v>2640</v>
      </c>
      <c r="J109" s="72" t="s">
        <v>2641</v>
      </c>
      <c r="K109" s="72" t="s">
        <v>2642</v>
      </c>
      <c r="L109" s="72" t="s">
        <v>2643</v>
      </c>
      <c r="M109" s="72" t="s">
        <v>2644</v>
      </c>
      <c r="N109" s="72" t="s">
        <v>2645</v>
      </c>
      <c r="O109" s="72"/>
      <c r="P109" s="72"/>
      <c r="Q109" s="71"/>
    </row>
    <row r="110" spans="1:17" x14ac:dyDescent="0.2">
      <c r="A110" s="70" t="s">
        <v>390</v>
      </c>
      <c r="B110" s="70" t="s">
        <v>2490</v>
      </c>
      <c r="C110" s="70">
        <v>1.5</v>
      </c>
      <c r="D110" s="70" t="s">
        <v>2749</v>
      </c>
      <c r="E110" s="70" t="s">
        <v>2515</v>
      </c>
      <c r="F110" s="70" t="s">
        <v>2928</v>
      </c>
      <c r="G110" s="70" t="s">
        <v>2929</v>
      </c>
      <c r="H110" s="70" t="s">
        <v>2731</v>
      </c>
      <c r="I110" s="70" t="s">
        <v>2640</v>
      </c>
      <c r="J110" s="70" t="s">
        <v>2641</v>
      </c>
      <c r="K110" s="70" t="s">
        <v>2642</v>
      </c>
      <c r="L110" s="70" t="s">
        <v>2643</v>
      </c>
      <c r="M110" s="70" t="s">
        <v>2644</v>
      </c>
      <c r="N110" s="70" t="s">
        <v>2645</v>
      </c>
      <c r="O110" s="70"/>
      <c r="P110" s="70"/>
      <c r="Q110" s="70"/>
    </row>
    <row r="111" spans="1:17" x14ac:dyDescent="0.2">
      <c r="A111" s="71" t="s">
        <v>392</v>
      </c>
      <c r="B111" s="71" t="s">
        <v>2490</v>
      </c>
      <c r="C111" s="71">
        <v>1.5</v>
      </c>
      <c r="D111" s="71" t="s">
        <v>2749</v>
      </c>
      <c r="E111" s="72" t="s">
        <v>2515</v>
      </c>
      <c r="F111" s="72" t="s">
        <v>2930</v>
      </c>
      <c r="G111" s="72" t="s">
        <v>2931</v>
      </c>
      <c r="H111" s="72" t="s">
        <v>2731</v>
      </c>
      <c r="I111" s="72" t="s">
        <v>2640</v>
      </c>
      <c r="J111" s="72" t="s">
        <v>2641</v>
      </c>
      <c r="K111" s="72" t="s">
        <v>2642</v>
      </c>
      <c r="L111" s="72" t="s">
        <v>2643</v>
      </c>
      <c r="M111" s="72" t="s">
        <v>2644</v>
      </c>
      <c r="N111" s="72" t="s">
        <v>2645</v>
      </c>
      <c r="O111" s="72"/>
      <c r="P111" s="72"/>
      <c r="Q111" s="71"/>
    </row>
    <row r="112" spans="1:17" x14ac:dyDescent="0.2">
      <c r="A112" s="70" t="s">
        <v>394</v>
      </c>
      <c r="B112" s="70" t="s">
        <v>2490</v>
      </c>
      <c r="C112" s="70">
        <v>1.5</v>
      </c>
      <c r="D112" s="70" t="s">
        <v>2749</v>
      </c>
      <c r="E112" s="70" t="s">
        <v>2515</v>
      </c>
      <c r="F112" s="70" t="s">
        <v>2932</v>
      </c>
      <c r="G112" s="70" t="s">
        <v>2933</v>
      </c>
      <c r="H112" s="70" t="s">
        <v>2719</v>
      </c>
      <c r="I112" s="70" t="s">
        <v>2640</v>
      </c>
      <c r="J112" s="70" t="s">
        <v>2641</v>
      </c>
      <c r="K112" s="70" t="s">
        <v>2642</v>
      </c>
      <c r="L112" s="70" t="s">
        <v>2643</v>
      </c>
      <c r="M112" s="70" t="s">
        <v>2644</v>
      </c>
      <c r="N112" s="70" t="s">
        <v>2645</v>
      </c>
      <c r="O112" s="70"/>
      <c r="P112" s="70"/>
      <c r="Q112" s="70"/>
    </row>
    <row r="113" spans="1:17" x14ac:dyDescent="0.2">
      <c r="A113" s="71" t="s">
        <v>396</v>
      </c>
      <c r="B113" s="71" t="s">
        <v>2490</v>
      </c>
      <c r="C113" s="71">
        <v>1.5</v>
      </c>
      <c r="D113" s="71" t="s">
        <v>2749</v>
      </c>
      <c r="E113" s="72" t="s">
        <v>2515</v>
      </c>
      <c r="F113" s="72" t="s">
        <v>2934</v>
      </c>
      <c r="G113" s="72" t="s">
        <v>2935</v>
      </c>
      <c r="H113" s="72" t="s">
        <v>2731</v>
      </c>
      <c r="I113" s="72" t="s">
        <v>2640</v>
      </c>
      <c r="J113" s="72" t="s">
        <v>2641</v>
      </c>
      <c r="K113" s="72" t="s">
        <v>2642</v>
      </c>
      <c r="L113" s="72" t="s">
        <v>2643</v>
      </c>
      <c r="M113" s="72" t="s">
        <v>2644</v>
      </c>
      <c r="N113" s="72" t="s">
        <v>2645</v>
      </c>
      <c r="O113" s="72"/>
      <c r="P113" s="72"/>
      <c r="Q113" s="71"/>
    </row>
    <row r="114" spans="1:17" x14ac:dyDescent="0.2">
      <c r="A114" s="70" t="s">
        <v>398</v>
      </c>
      <c r="B114" s="70" t="s">
        <v>2490</v>
      </c>
      <c r="C114" s="70">
        <v>1.5</v>
      </c>
      <c r="D114" s="70" t="s">
        <v>2749</v>
      </c>
      <c r="E114" s="70" t="s">
        <v>2515</v>
      </c>
      <c r="F114" s="70" t="s">
        <v>2936</v>
      </c>
      <c r="G114" s="70" t="s">
        <v>2937</v>
      </c>
      <c r="H114" s="70" t="s">
        <v>2657</v>
      </c>
      <c r="I114" s="70" t="s">
        <v>2640</v>
      </c>
      <c r="J114" s="70" t="s">
        <v>2641</v>
      </c>
      <c r="K114" s="70" t="s">
        <v>2642</v>
      </c>
      <c r="L114" s="70" t="s">
        <v>2643</v>
      </c>
      <c r="M114" s="70" t="s">
        <v>2644</v>
      </c>
      <c r="N114" s="70" t="s">
        <v>2645</v>
      </c>
      <c r="O114" s="70"/>
      <c r="P114" s="70"/>
      <c r="Q114" s="70"/>
    </row>
    <row r="115" spans="1:17" x14ac:dyDescent="0.2">
      <c r="A115" s="71" t="s">
        <v>400</v>
      </c>
      <c r="B115" s="71" t="s">
        <v>2490</v>
      </c>
      <c r="C115" s="71">
        <v>1.5</v>
      </c>
      <c r="D115" s="71" t="s">
        <v>2749</v>
      </c>
      <c r="E115" s="72" t="s">
        <v>2515</v>
      </c>
      <c r="F115" s="72" t="s">
        <v>2938</v>
      </c>
      <c r="G115" s="72" t="s">
        <v>2939</v>
      </c>
      <c r="H115" s="72" t="s">
        <v>2696</v>
      </c>
      <c r="I115" s="72" t="s">
        <v>2640</v>
      </c>
      <c r="J115" s="72" t="s">
        <v>2641</v>
      </c>
      <c r="K115" s="72" t="s">
        <v>2642</v>
      </c>
      <c r="L115" s="72" t="s">
        <v>2643</v>
      </c>
      <c r="M115" s="72" t="s">
        <v>2644</v>
      </c>
      <c r="N115" s="72" t="s">
        <v>2645</v>
      </c>
      <c r="O115" s="72"/>
      <c r="P115" s="72"/>
      <c r="Q115" s="71"/>
    </row>
    <row r="116" spans="1:17" x14ac:dyDescent="0.2">
      <c r="A116" s="70" t="s">
        <v>402</v>
      </c>
      <c r="B116" s="70" t="s">
        <v>2490</v>
      </c>
      <c r="C116" s="70">
        <v>1.5</v>
      </c>
      <c r="D116" s="70" t="s">
        <v>2749</v>
      </c>
      <c r="E116" s="70" t="s">
        <v>2515</v>
      </c>
      <c r="F116" s="70" t="s">
        <v>2940</v>
      </c>
      <c r="G116" s="70" t="s">
        <v>2941</v>
      </c>
      <c r="H116" s="70" t="s">
        <v>2696</v>
      </c>
      <c r="I116" s="70" t="s">
        <v>2640</v>
      </c>
      <c r="J116" s="70" t="s">
        <v>2641</v>
      </c>
      <c r="K116" s="70" t="s">
        <v>2642</v>
      </c>
      <c r="L116" s="70" t="s">
        <v>2643</v>
      </c>
      <c r="M116" s="70" t="s">
        <v>2644</v>
      </c>
      <c r="N116" s="70" t="s">
        <v>2645</v>
      </c>
      <c r="O116" s="70"/>
      <c r="P116" s="70"/>
      <c r="Q116" s="70"/>
    </row>
    <row r="117" spans="1:17" x14ac:dyDescent="0.2">
      <c r="A117" s="71" t="s">
        <v>404</v>
      </c>
      <c r="B117" s="71" t="s">
        <v>2490</v>
      </c>
      <c r="C117" s="71">
        <v>1.5</v>
      </c>
      <c r="D117" s="71" t="s">
        <v>2749</v>
      </c>
      <c r="E117" s="72" t="s">
        <v>2515</v>
      </c>
      <c r="F117" s="72" t="s">
        <v>2942</v>
      </c>
      <c r="G117" s="72" t="s">
        <v>2943</v>
      </c>
      <c r="H117" s="72" t="s">
        <v>2696</v>
      </c>
      <c r="I117" s="72" t="s">
        <v>2640</v>
      </c>
      <c r="J117" s="72" t="s">
        <v>2641</v>
      </c>
      <c r="K117" s="72" t="s">
        <v>2642</v>
      </c>
      <c r="L117" s="72" t="s">
        <v>2643</v>
      </c>
      <c r="M117" s="72" t="s">
        <v>2644</v>
      </c>
      <c r="N117" s="72" t="s">
        <v>2645</v>
      </c>
      <c r="O117" s="72"/>
      <c r="P117" s="72"/>
      <c r="Q117" s="71"/>
    </row>
    <row r="118" spans="1:17" x14ac:dyDescent="0.2">
      <c r="A118" s="70" t="s">
        <v>406</v>
      </c>
      <c r="B118" s="70" t="s">
        <v>2490</v>
      </c>
      <c r="C118" s="70">
        <v>1.5</v>
      </c>
      <c r="D118" s="70" t="s">
        <v>2749</v>
      </c>
      <c r="E118" s="70" t="s">
        <v>2515</v>
      </c>
      <c r="F118" s="70" t="s">
        <v>2944</v>
      </c>
      <c r="G118" s="70" t="s">
        <v>2945</v>
      </c>
      <c r="H118" s="70" t="s">
        <v>2696</v>
      </c>
      <c r="I118" s="70" t="s">
        <v>2640</v>
      </c>
      <c r="J118" s="70" t="s">
        <v>2641</v>
      </c>
      <c r="K118" s="70" t="s">
        <v>2642</v>
      </c>
      <c r="L118" s="70" t="s">
        <v>2643</v>
      </c>
      <c r="M118" s="70" t="s">
        <v>2644</v>
      </c>
      <c r="N118" s="70" t="s">
        <v>2645</v>
      </c>
      <c r="O118" s="70"/>
      <c r="P118" s="70"/>
      <c r="Q118" s="70"/>
    </row>
    <row r="119" spans="1:17" x14ac:dyDescent="0.2">
      <c r="A119" s="71" t="s">
        <v>408</v>
      </c>
      <c r="B119" s="71" t="s">
        <v>2490</v>
      </c>
      <c r="C119" s="71">
        <v>1.5</v>
      </c>
      <c r="D119" s="71" t="s">
        <v>2749</v>
      </c>
      <c r="E119" s="72" t="s">
        <v>2515</v>
      </c>
      <c r="F119" s="72" t="s">
        <v>2946</v>
      </c>
      <c r="G119" s="72" t="s">
        <v>2947</v>
      </c>
      <c r="H119" s="72" t="s">
        <v>2719</v>
      </c>
      <c r="I119" s="72" t="s">
        <v>2640</v>
      </c>
      <c r="J119" s="72" t="s">
        <v>2641</v>
      </c>
      <c r="K119" s="72" t="s">
        <v>2642</v>
      </c>
      <c r="L119" s="72" t="s">
        <v>2643</v>
      </c>
      <c r="M119" s="72" t="s">
        <v>2644</v>
      </c>
      <c r="N119" s="72" t="s">
        <v>2645</v>
      </c>
      <c r="O119" s="72"/>
      <c r="P119" s="72"/>
      <c r="Q119" s="71"/>
    </row>
    <row r="120" spans="1:17" x14ac:dyDescent="0.2">
      <c r="A120" s="70" t="s">
        <v>410</v>
      </c>
      <c r="B120" s="70" t="s">
        <v>2490</v>
      </c>
      <c r="C120" s="70">
        <v>1.5</v>
      </c>
      <c r="D120" s="70" t="s">
        <v>2749</v>
      </c>
      <c r="E120" s="70" t="s">
        <v>2515</v>
      </c>
      <c r="F120" s="70" t="s">
        <v>2948</v>
      </c>
      <c r="G120" s="70" t="s">
        <v>2949</v>
      </c>
      <c r="H120" s="70" t="s">
        <v>2719</v>
      </c>
      <c r="I120" s="70" t="s">
        <v>2640</v>
      </c>
      <c r="J120" s="70" t="s">
        <v>2641</v>
      </c>
      <c r="K120" s="70" t="s">
        <v>2642</v>
      </c>
      <c r="L120" s="70" t="s">
        <v>2643</v>
      </c>
      <c r="M120" s="70" t="s">
        <v>2644</v>
      </c>
      <c r="N120" s="70" t="s">
        <v>2645</v>
      </c>
      <c r="O120" s="70"/>
      <c r="P120" s="70"/>
      <c r="Q120" s="70"/>
    </row>
    <row r="121" spans="1:17" x14ac:dyDescent="0.2">
      <c r="A121" s="71" t="s">
        <v>412</v>
      </c>
      <c r="B121" s="71" t="s">
        <v>2490</v>
      </c>
      <c r="C121" s="71">
        <v>1.5</v>
      </c>
      <c r="D121" s="71" t="s">
        <v>2749</v>
      </c>
      <c r="E121" s="72" t="s">
        <v>2515</v>
      </c>
      <c r="F121" s="72" t="s">
        <v>2950</v>
      </c>
      <c r="G121" s="72" t="s">
        <v>2951</v>
      </c>
      <c r="H121" s="72" t="s">
        <v>2719</v>
      </c>
      <c r="I121" s="72" t="s">
        <v>2640</v>
      </c>
      <c r="J121" s="72" t="s">
        <v>2641</v>
      </c>
      <c r="K121" s="72" t="s">
        <v>2642</v>
      </c>
      <c r="L121" s="72" t="s">
        <v>2643</v>
      </c>
      <c r="M121" s="72" t="s">
        <v>2644</v>
      </c>
      <c r="N121" s="72" t="s">
        <v>2645</v>
      </c>
      <c r="O121" s="72"/>
      <c r="P121" s="72"/>
      <c r="Q121" s="71"/>
    </row>
    <row r="122" spans="1:17" x14ac:dyDescent="0.2">
      <c r="A122" s="70" t="s">
        <v>414</v>
      </c>
      <c r="B122" s="70" t="s">
        <v>2490</v>
      </c>
      <c r="C122" s="70">
        <v>1.5</v>
      </c>
      <c r="D122" s="70" t="s">
        <v>2749</v>
      </c>
      <c r="E122" s="70" t="s">
        <v>2515</v>
      </c>
      <c r="F122" s="70" t="s">
        <v>2952</v>
      </c>
      <c r="G122" s="70" t="s">
        <v>2953</v>
      </c>
      <c r="H122" s="70" t="s">
        <v>2719</v>
      </c>
      <c r="I122" s="70" t="s">
        <v>2640</v>
      </c>
      <c r="J122" s="70" t="s">
        <v>2641</v>
      </c>
      <c r="K122" s="70" t="s">
        <v>2642</v>
      </c>
      <c r="L122" s="70" t="s">
        <v>2643</v>
      </c>
      <c r="M122" s="70" t="s">
        <v>2644</v>
      </c>
      <c r="N122" s="70" t="s">
        <v>2645</v>
      </c>
      <c r="O122" s="70"/>
      <c r="P122" s="70"/>
      <c r="Q122" s="70"/>
    </row>
    <row r="123" spans="1:17" x14ac:dyDescent="0.2">
      <c r="A123" s="71" t="s">
        <v>416</v>
      </c>
      <c r="B123" s="71" t="s">
        <v>2490</v>
      </c>
      <c r="C123" s="71">
        <v>1.5</v>
      </c>
      <c r="D123" s="71" t="s">
        <v>2749</v>
      </c>
      <c r="E123" s="72" t="s">
        <v>2515</v>
      </c>
      <c r="F123" s="72" t="s">
        <v>2954</v>
      </c>
      <c r="G123" s="72" t="s">
        <v>2955</v>
      </c>
      <c r="H123" s="72" t="s">
        <v>2719</v>
      </c>
      <c r="I123" s="72" t="s">
        <v>2640</v>
      </c>
      <c r="J123" s="72" t="s">
        <v>2641</v>
      </c>
      <c r="K123" s="72" t="s">
        <v>2642</v>
      </c>
      <c r="L123" s="72" t="s">
        <v>2643</v>
      </c>
      <c r="M123" s="72" t="s">
        <v>2644</v>
      </c>
      <c r="N123" s="72" t="s">
        <v>2645</v>
      </c>
      <c r="O123" s="72"/>
      <c r="P123" s="72"/>
      <c r="Q123" s="71"/>
    </row>
    <row r="124" spans="1:17" x14ac:dyDescent="0.2">
      <c r="A124" s="70" t="s">
        <v>418</v>
      </c>
      <c r="B124" s="70" t="s">
        <v>2490</v>
      </c>
      <c r="C124" s="70">
        <v>1.5</v>
      </c>
      <c r="D124" s="70" t="s">
        <v>2749</v>
      </c>
      <c r="E124" s="70" t="s">
        <v>2515</v>
      </c>
      <c r="F124" s="70" t="s">
        <v>2956</v>
      </c>
      <c r="G124" s="70" t="s">
        <v>2957</v>
      </c>
      <c r="H124" s="70" t="s">
        <v>2719</v>
      </c>
      <c r="I124" s="70" t="s">
        <v>2640</v>
      </c>
      <c r="J124" s="70" t="s">
        <v>2641</v>
      </c>
      <c r="K124" s="70" t="s">
        <v>2642</v>
      </c>
      <c r="L124" s="70" t="s">
        <v>2643</v>
      </c>
      <c r="M124" s="70" t="s">
        <v>2644</v>
      </c>
      <c r="N124" s="70" t="s">
        <v>2645</v>
      </c>
      <c r="O124" s="70"/>
      <c r="P124" s="70"/>
      <c r="Q124" s="70"/>
    </row>
    <row r="125" spans="1:17" x14ac:dyDescent="0.2">
      <c r="A125" s="71" t="s">
        <v>420</v>
      </c>
      <c r="B125" s="71" t="s">
        <v>2490</v>
      </c>
      <c r="C125" s="71">
        <v>1.5</v>
      </c>
      <c r="D125" s="71" t="s">
        <v>2749</v>
      </c>
      <c r="E125" s="72" t="s">
        <v>2515</v>
      </c>
      <c r="F125" s="72" t="s">
        <v>2958</v>
      </c>
      <c r="G125" s="72" t="s">
        <v>2959</v>
      </c>
      <c r="H125" s="72" t="s">
        <v>2719</v>
      </c>
      <c r="I125" s="72" t="s">
        <v>2640</v>
      </c>
      <c r="J125" s="72" t="s">
        <v>2641</v>
      </c>
      <c r="K125" s="72" t="s">
        <v>2642</v>
      </c>
      <c r="L125" s="72" t="s">
        <v>2643</v>
      </c>
      <c r="M125" s="72" t="s">
        <v>2644</v>
      </c>
      <c r="N125" s="72" t="s">
        <v>2645</v>
      </c>
      <c r="O125" s="72"/>
      <c r="P125" s="72"/>
      <c r="Q125" s="71"/>
    </row>
    <row r="126" spans="1:17" x14ac:dyDescent="0.2">
      <c r="A126" s="70" t="s">
        <v>2448</v>
      </c>
      <c r="B126" s="70" t="s">
        <v>2960</v>
      </c>
      <c r="C126" s="70">
        <v>3</v>
      </c>
      <c r="D126" s="70" t="s">
        <v>2961</v>
      </c>
      <c r="E126" s="70" t="s">
        <v>2515</v>
      </c>
      <c r="F126" s="70" t="s">
        <v>2962</v>
      </c>
      <c r="G126" s="70" t="s">
        <v>2963</v>
      </c>
      <c r="H126" s="70" t="s">
        <v>2964</v>
      </c>
      <c r="I126" s="70" t="s">
        <v>2965</v>
      </c>
      <c r="J126" s="70" t="s">
        <v>2966</v>
      </c>
      <c r="K126" s="70" t="s">
        <v>2967</v>
      </c>
      <c r="L126" s="70" t="s">
        <v>2634</v>
      </c>
      <c r="M126" s="70"/>
      <c r="N126" s="70"/>
      <c r="O126" s="70"/>
      <c r="P126" s="70"/>
      <c r="Q126" s="70"/>
    </row>
    <row r="127" spans="1:17" x14ac:dyDescent="0.2">
      <c r="A127" s="71" t="s">
        <v>2449</v>
      </c>
      <c r="B127" s="71" t="s">
        <v>2960</v>
      </c>
      <c r="C127" s="71">
        <v>2</v>
      </c>
      <c r="D127" s="71" t="s">
        <v>2961</v>
      </c>
      <c r="E127" s="72" t="s">
        <v>2515</v>
      </c>
      <c r="F127" s="73" t="s">
        <v>2968</v>
      </c>
      <c r="G127" s="73" t="s">
        <v>2969</v>
      </c>
      <c r="H127" s="73" t="s">
        <v>2970</v>
      </c>
      <c r="I127" s="73" t="s">
        <v>2971</v>
      </c>
      <c r="J127" s="73" t="s">
        <v>2972</v>
      </c>
      <c r="K127" s="71" t="s">
        <v>2973</v>
      </c>
      <c r="L127" s="73" t="s">
        <v>2974</v>
      </c>
      <c r="M127" s="71"/>
      <c r="N127" s="71"/>
      <c r="O127" s="71"/>
      <c r="P127" s="71"/>
      <c r="Q127" s="71"/>
    </row>
    <row r="128" spans="1:17" x14ac:dyDescent="0.2">
      <c r="A128" s="70" t="s">
        <v>3287</v>
      </c>
      <c r="B128" s="70" t="s">
        <v>2975</v>
      </c>
      <c r="C128" s="70">
        <v>3</v>
      </c>
      <c r="D128" s="70" t="s">
        <v>2961</v>
      </c>
      <c r="E128" s="70" t="s">
        <v>2515</v>
      </c>
      <c r="F128" s="70" t="s">
        <v>2976</v>
      </c>
      <c r="G128" s="70" t="s">
        <v>2977</v>
      </c>
      <c r="H128" s="70" t="s">
        <v>2978</v>
      </c>
      <c r="I128" s="70" t="s">
        <v>2979</v>
      </c>
      <c r="J128" s="70" t="s">
        <v>2980</v>
      </c>
      <c r="K128" s="70" t="s">
        <v>2981</v>
      </c>
      <c r="L128" s="70" t="s">
        <v>2982</v>
      </c>
      <c r="M128" s="70"/>
      <c r="N128" s="70"/>
      <c r="O128" s="70"/>
      <c r="P128" s="70"/>
      <c r="Q128" s="70"/>
    </row>
    <row r="129" spans="1:17" x14ac:dyDescent="0.2">
      <c r="A129" s="71" t="s">
        <v>3286</v>
      </c>
      <c r="B129" s="71" t="s">
        <v>3288</v>
      </c>
      <c r="C129" s="71">
        <v>4.5590000000000002</v>
      </c>
      <c r="D129" s="71" t="s">
        <v>3315</v>
      </c>
      <c r="E129" s="72" t="s">
        <v>2515</v>
      </c>
      <c r="F129" s="71" t="s">
        <v>3289</v>
      </c>
      <c r="G129" s="71" t="s">
        <v>3290</v>
      </c>
      <c r="H129" s="71" t="s">
        <v>3291</v>
      </c>
      <c r="I129" s="71" t="s">
        <v>3292</v>
      </c>
      <c r="J129" s="71" t="s">
        <v>3293</v>
      </c>
      <c r="K129" s="71" t="s">
        <v>3294</v>
      </c>
      <c r="L129" s="71"/>
      <c r="M129" s="71"/>
      <c r="N129" s="71"/>
      <c r="O129" s="71"/>
      <c r="P129" s="71"/>
      <c r="Q129" s="71"/>
    </row>
    <row r="130" spans="1:17" x14ac:dyDescent="0.2">
      <c r="A130" s="70" t="s">
        <v>3302</v>
      </c>
      <c r="B130" s="70" t="s">
        <v>3288</v>
      </c>
      <c r="C130" s="70">
        <v>1.75</v>
      </c>
      <c r="D130" s="70" t="s">
        <v>2961</v>
      </c>
      <c r="E130" s="70" t="s">
        <v>2515</v>
      </c>
      <c r="F130" s="70" t="s">
        <v>3295</v>
      </c>
      <c r="G130" s="70" t="s">
        <v>3296</v>
      </c>
      <c r="H130" s="70" t="s">
        <v>3297</v>
      </c>
      <c r="I130" s="70" t="s">
        <v>3298</v>
      </c>
      <c r="J130" s="70" t="s">
        <v>3299</v>
      </c>
      <c r="K130" s="70" t="s">
        <v>3300</v>
      </c>
      <c r="L130" s="70" t="s">
        <v>3301</v>
      </c>
      <c r="M130" s="70"/>
      <c r="N130" s="70"/>
      <c r="O130" s="70"/>
      <c r="P130" s="70"/>
      <c r="Q130" s="70"/>
    </row>
    <row r="131" spans="1:17" x14ac:dyDescent="0.2">
      <c r="A131" s="71" t="s">
        <v>3303</v>
      </c>
      <c r="B131" s="71" t="s">
        <v>3288</v>
      </c>
      <c r="C131" s="71">
        <v>1.75</v>
      </c>
      <c r="D131" s="71" t="s">
        <v>3316</v>
      </c>
      <c r="E131" s="72" t="s">
        <v>2515</v>
      </c>
      <c r="F131" s="71" t="s">
        <v>3289</v>
      </c>
      <c r="G131" s="71" t="s">
        <v>3304</v>
      </c>
      <c r="H131" s="71" t="s">
        <v>3313</v>
      </c>
      <c r="I131" s="71" t="s">
        <v>3314</v>
      </c>
      <c r="J131" s="71"/>
      <c r="K131" s="71"/>
      <c r="L131" s="71"/>
      <c r="M131" s="71"/>
      <c r="N131" s="71"/>
      <c r="O131" s="71"/>
      <c r="P131" s="71"/>
      <c r="Q131" s="71"/>
    </row>
    <row r="132" spans="1:17" x14ac:dyDescent="0.2">
      <c r="A132" s="70" t="s">
        <v>3312</v>
      </c>
      <c r="B132" s="70" t="s">
        <v>2490</v>
      </c>
      <c r="C132" s="70">
        <v>1.5</v>
      </c>
      <c r="D132" s="70" t="s">
        <v>2749</v>
      </c>
      <c r="E132" s="70" t="s">
        <v>2515</v>
      </c>
      <c r="F132" s="70" t="s">
        <v>3305</v>
      </c>
      <c r="G132" s="70" t="s">
        <v>3306</v>
      </c>
      <c r="H132" s="70" t="s">
        <v>3307</v>
      </c>
      <c r="I132" s="70" t="s">
        <v>3309</v>
      </c>
      <c r="J132" s="70" t="s">
        <v>3308</v>
      </c>
      <c r="K132" s="70" t="s">
        <v>2642</v>
      </c>
      <c r="L132" s="70" t="s">
        <v>2643</v>
      </c>
      <c r="M132" s="70" t="s">
        <v>2644</v>
      </c>
      <c r="N132" s="70" t="s">
        <v>2645</v>
      </c>
      <c r="O132" s="71"/>
      <c r="P132" s="71"/>
      <c r="Q132" s="70"/>
    </row>
    <row r="133" spans="1:17" x14ac:dyDescent="0.2">
      <c r="A133" s="74" t="s">
        <v>3317</v>
      </c>
      <c r="B133" s="74" t="s">
        <v>3241</v>
      </c>
      <c r="C133" s="74">
        <v>1.5</v>
      </c>
      <c r="D133" s="74" t="s">
        <v>3315</v>
      </c>
      <c r="E133" s="74" t="s">
        <v>2515</v>
      </c>
      <c r="F133" s="74" t="s">
        <v>3318</v>
      </c>
      <c r="G133" s="74" t="s">
        <v>3319</v>
      </c>
      <c r="H133" s="74" t="s">
        <v>3320</v>
      </c>
      <c r="I133" s="74" t="s">
        <v>3321</v>
      </c>
      <c r="J133" s="74" t="s">
        <v>3322</v>
      </c>
      <c r="K133" s="74" t="s">
        <v>3323</v>
      </c>
      <c r="L133" s="74"/>
      <c r="M133" s="74"/>
      <c r="N133" s="74"/>
      <c r="O133" s="74"/>
      <c r="P133" s="74"/>
      <c r="Q133" s="74"/>
    </row>
    <row r="134" spans="1:17" x14ac:dyDescent="0.2">
      <c r="A134" s="71" t="s">
        <v>3324</v>
      </c>
      <c r="B134" s="71" t="s">
        <v>2488</v>
      </c>
      <c r="C134" s="71">
        <v>1.5</v>
      </c>
      <c r="D134" s="71" t="s">
        <v>2618</v>
      </c>
      <c r="E134" s="74" t="s">
        <v>2515</v>
      </c>
      <c r="F134" s="71" t="s">
        <v>3325</v>
      </c>
      <c r="G134" s="71" t="s">
        <v>3326</v>
      </c>
      <c r="H134" s="71" t="s">
        <v>3327</v>
      </c>
      <c r="I134" s="71" t="s">
        <v>3328</v>
      </c>
      <c r="J134" s="71" t="s">
        <v>3329</v>
      </c>
      <c r="K134" s="71"/>
      <c r="L134" s="71"/>
      <c r="M134" s="71"/>
      <c r="N134" s="71"/>
      <c r="O134" s="71"/>
      <c r="P134" s="71"/>
      <c r="Q134" s="71"/>
    </row>
    <row r="135" spans="1:17" x14ac:dyDescent="0.2">
      <c r="A135" s="21" t="s">
        <v>3331</v>
      </c>
      <c r="B135" s="21" t="s">
        <v>3241</v>
      </c>
      <c r="C135" s="21">
        <v>1.5</v>
      </c>
      <c r="D135" s="21" t="s">
        <v>3337</v>
      </c>
      <c r="E135" s="70" t="s">
        <v>2515</v>
      </c>
      <c r="F135" s="21" t="s">
        <v>3332</v>
      </c>
      <c r="G135" s="21" t="s">
        <v>3333</v>
      </c>
      <c r="H135" s="21" t="s">
        <v>3334</v>
      </c>
      <c r="I135" s="21" t="s">
        <v>3335</v>
      </c>
      <c r="J135" s="21" t="s">
        <v>3336</v>
      </c>
      <c r="K135" s="71" t="s">
        <v>3329</v>
      </c>
    </row>
    <row r="136" spans="1:17" x14ac:dyDescent="0.2">
      <c r="A136" s="21" t="s">
        <v>3341</v>
      </c>
      <c r="B136" s="21" t="s">
        <v>3241</v>
      </c>
      <c r="C136" s="21">
        <v>1.5</v>
      </c>
      <c r="D136" s="21" t="s">
        <v>3337</v>
      </c>
      <c r="E136" s="70" t="s">
        <v>2515</v>
      </c>
      <c r="F136" s="21" t="s">
        <v>3339</v>
      </c>
      <c r="G136" s="21" t="s">
        <v>3338</v>
      </c>
      <c r="H136" s="21" t="s">
        <v>3342</v>
      </c>
      <c r="I136" s="21" t="s">
        <v>3340</v>
      </c>
      <c r="J136" s="21" t="s">
        <v>3336</v>
      </c>
      <c r="K136" s="71" t="s">
        <v>3329</v>
      </c>
    </row>
    <row r="137" spans="1:17" x14ac:dyDescent="0.2">
      <c r="A137" s="21" t="s">
        <v>3345</v>
      </c>
      <c r="B137" s="21" t="s">
        <v>3241</v>
      </c>
      <c r="C137" s="21">
        <v>1.5</v>
      </c>
      <c r="D137" s="21" t="s">
        <v>3348</v>
      </c>
      <c r="E137" s="70" t="s">
        <v>2515</v>
      </c>
      <c r="F137" s="21" t="s">
        <v>3332</v>
      </c>
      <c r="G137" s="21" t="s">
        <v>3333</v>
      </c>
      <c r="H137" s="21" t="s">
        <v>3334</v>
      </c>
      <c r="I137" s="21" t="s">
        <v>3346</v>
      </c>
      <c r="J137" s="21" t="s">
        <v>3349</v>
      </c>
      <c r="K137" s="21" t="s">
        <v>3347</v>
      </c>
      <c r="L137" s="21" t="s">
        <v>3336</v>
      </c>
      <c r="M137" s="71" t="s">
        <v>3329</v>
      </c>
    </row>
    <row r="138" spans="1:17" x14ac:dyDescent="0.2">
      <c r="A138" s="71" t="s">
        <v>3369</v>
      </c>
      <c r="B138" s="71" t="s">
        <v>2490</v>
      </c>
      <c r="C138" s="71">
        <v>1.5</v>
      </c>
      <c r="D138" s="71" t="s">
        <v>2537</v>
      </c>
      <c r="E138" s="72" t="s">
        <v>2515</v>
      </c>
      <c r="F138" s="72" t="s">
        <v>3365</v>
      </c>
      <c r="G138" s="72" t="s">
        <v>3366</v>
      </c>
      <c r="H138" s="72" t="s">
        <v>3364</v>
      </c>
      <c r="I138" s="72" t="s">
        <v>3367</v>
      </c>
      <c r="J138" s="72" t="s">
        <v>3368</v>
      </c>
      <c r="K138" s="70" t="s">
        <v>2640</v>
      </c>
      <c r="L138" s="70" t="s">
        <v>2641</v>
      </c>
      <c r="M138" s="70" t="s">
        <v>2642</v>
      </c>
      <c r="N138" s="70" t="s">
        <v>2643</v>
      </c>
      <c r="O138" s="70" t="s">
        <v>2644</v>
      </c>
      <c r="P138" s="70" t="s">
        <v>2645</v>
      </c>
      <c r="Q138" s="71"/>
    </row>
    <row r="139" spans="1:17" x14ac:dyDescent="0.2">
      <c r="A139" s="21" t="s">
        <v>3382</v>
      </c>
      <c r="B139" s="21" t="s">
        <v>2488</v>
      </c>
      <c r="C139" s="21">
        <v>1.5</v>
      </c>
      <c r="D139" s="21" t="s">
        <v>3383</v>
      </c>
      <c r="E139" s="21" t="s">
        <v>2515</v>
      </c>
      <c r="F139" s="21" t="s">
        <v>3384</v>
      </c>
      <c r="G139" s="21" t="s">
        <v>3385</v>
      </c>
      <c r="H139" s="21" t="s">
        <v>3386</v>
      </c>
      <c r="I139" s="21" t="s">
        <v>2644</v>
      </c>
      <c r="J139" s="21" t="s">
        <v>2645</v>
      </c>
    </row>
    <row r="140" spans="1:17" x14ac:dyDescent="0.2">
      <c r="A140" s="21" t="s">
        <v>3389</v>
      </c>
      <c r="B140" s="21" t="s">
        <v>2490</v>
      </c>
      <c r="C140" s="21">
        <v>1.5</v>
      </c>
      <c r="D140" s="21" t="s">
        <v>2537</v>
      </c>
      <c r="E140" s="21" t="s">
        <v>2515</v>
      </c>
      <c r="F140" s="21" t="s">
        <v>2717</v>
      </c>
      <c r="G140" s="21" t="s">
        <v>2718</v>
      </c>
      <c r="H140" s="21" t="s">
        <v>2684</v>
      </c>
      <c r="I140" s="21" t="s">
        <v>2653</v>
      </c>
      <c r="J140" s="21" t="s">
        <v>2719</v>
      </c>
      <c r="K140" s="21" t="s">
        <v>2640</v>
      </c>
      <c r="L140" s="21" t="s">
        <v>2641</v>
      </c>
      <c r="M140" s="21" t="s">
        <v>2642</v>
      </c>
      <c r="N140" s="21" t="s">
        <v>2643</v>
      </c>
      <c r="O140" s="21" t="s">
        <v>2644</v>
      </c>
      <c r="P140" s="21" t="s">
        <v>2645</v>
      </c>
    </row>
    <row r="141" spans="1:17" x14ac:dyDescent="0.2">
      <c r="A141" s="21" t="s">
        <v>3401</v>
      </c>
      <c r="B141" s="21" t="s">
        <v>3402</v>
      </c>
      <c r="C141" s="21">
        <v>1.5</v>
      </c>
      <c r="D141" s="21" t="s">
        <v>2961</v>
      </c>
      <c r="E141" s="21" t="s">
        <v>2515</v>
      </c>
      <c r="F141" s="21" t="s">
        <v>3403</v>
      </c>
      <c r="G141" s="21" t="s">
        <v>3404</v>
      </c>
      <c r="H141" s="21" t="s">
        <v>3405</v>
      </c>
      <c r="I141" s="21" t="s">
        <v>3406</v>
      </c>
      <c r="J141" s="21" t="s">
        <v>3407</v>
      </c>
      <c r="K141" s="21" t="s">
        <v>3408</v>
      </c>
      <c r="L141" s="21" t="s">
        <v>2645</v>
      </c>
    </row>
    <row r="142" spans="1:17" x14ac:dyDescent="0.2">
      <c r="A142" s="21" t="s">
        <v>3412</v>
      </c>
      <c r="B142" s="21" t="s">
        <v>3241</v>
      </c>
      <c r="C142" s="21">
        <v>1.5</v>
      </c>
      <c r="D142" s="21" t="s">
        <v>3315</v>
      </c>
      <c r="E142" s="21" t="s">
        <v>2515</v>
      </c>
      <c r="F142" s="21" t="s">
        <v>3413</v>
      </c>
      <c r="G142" s="21" t="s">
        <v>3415</v>
      </c>
      <c r="H142" s="21" t="s">
        <v>3416</v>
      </c>
      <c r="I142" s="21" t="s">
        <v>3418</v>
      </c>
      <c r="J142" s="21" t="s">
        <v>3417</v>
      </c>
      <c r="K142" s="21" t="s">
        <v>2645</v>
      </c>
    </row>
    <row r="143" spans="1:17" x14ac:dyDescent="0.2">
      <c r="A143" s="70" t="s">
        <v>3602</v>
      </c>
      <c r="B143" s="70" t="s">
        <v>2490</v>
      </c>
      <c r="C143" s="70">
        <v>1.5</v>
      </c>
      <c r="D143" s="70" t="s">
        <v>2537</v>
      </c>
      <c r="E143" s="70" t="s">
        <v>2515</v>
      </c>
      <c r="F143" s="70" t="s">
        <v>3603</v>
      </c>
      <c r="G143" s="70" t="s">
        <v>3604</v>
      </c>
      <c r="H143" s="70" t="s">
        <v>2679</v>
      </c>
      <c r="I143" s="70" t="s">
        <v>2680</v>
      </c>
      <c r="J143" s="70" t="s">
        <v>2681</v>
      </c>
      <c r="K143" s="70" t="s">
        <v>2640</v>
      </c>
      <c r="L143" s="70" t="s">
        <v>2641</v>
      </c>
      <c r="M143" s="70" t="s">
        <v>2642</v>
      </c>
      <c r="N143" s="70" t="s">
        <v>2643</v>
      </c>
      <c r="O143" s="70" t="s">
        <v>2644</v>
      </c>
      <c r="P143" s="70" t="s">
        <v>2645</v>
      </c>
      <c r="Q143" s="70"/>
    </row>
    <row r="144" spans="1:17" x14ac:dyDescent="0.2">
      <c r="A144" s="21" t="s">
        <v>3622</v>
      </c>
      <c r="B144" s="21" t="s">
        <v>2490</v>
      </c>
      <c r="C144" s="21">
        <v>1.5</v>
      </c>
      <c r="D144" s="21" t="s">
        <v>2537</v>
      </c>
      <c r="E144" s="21" t="s">
        <v>2515</v>
      </c>
      <c r="F144" s="21" t="s">
        <v>3623</v>
      </c>
      <c r="G144" s="21" t="s">
        <v>3624</v>
      </c>
      <c r="H144" s="21" t="s">
        <v>3625</v>
      </c>
      <c r="I144" s="21" t="s">
        <v>3626</v>
      </c>
      <c r="J144" s="21" t="s">
        <v>2857</v>
      </c>
      <c r="K144" s="21" t="s">
        <v>2640</v>
      </c>
      <c r="L144" s="21" t="s">
        <v>2641</v>
      </c>
      <c r="M144" s="21" t="s">
        <v>2642</v>
      </c>
      <c r="N144" s="21" t="s">
        <v>2643</v>
      </c>
      <c r="O144" s="21" t="s">
        <v>2644</v>
      </c>
      <c r="P144" s="21" t="s">
        <v>2645</v>
      </c>
    </row>
    <row r="164" spans="7:7" x14ac:dyDescent="0.2">
      <c r="G164" s="68"/>
    </row>
  </sheetData>
  <pageMargins left="0.7" right="0.7" top="0.75" bottom="0.75" header="0.3" footer="0.3"/>
  <pageSetup orientation="portrait" verticalDpi="597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T40"/>
  <sheetViews>
    <sheetView workbookViewId="0">
      <selection sqref="A1:A2 A1:A2"/>
    </sheetView>
  </sheetViews>
  <sheetFormatPr defaultRowHeight="15" x14ac:dyDescent="0.25"/>
  <sheetData>
    <row r="1" spans="1:20" x14ac:dyDescent="0.25">
      <c r="A1" s="80" t="s">
        <v>3246</v>
      </c>
      <c r="B1" s="80" t="s">
        <v>3247</v>
      </c>
      <c r="C1" s="80" t="s">
        <v>3248</v>
      </c>
      <c r="D1" s="80"/>
      <c r="E1" s="80"/>
      <c r="F1" s="80"/>
      <c r="G1" s="80" t="s">
        <v>3249</v>
      </c>
      <c r="H1" s="80"/>
      <c r="I1" s="80" t="s">
        <v>3248</v>
      </c>
      <c r="J1" s="80"/>
      <c r="K1" s="80"/>
      <c r="L1" s="80"/>
      <c r="M1" s="80"/>
      <c r="N1" s="80"/>
      <c r="O1" s="80"/>
      <c r="P1" s="80"/>
      <c r="Q1" s="81" t="s">
        <v>3249</v>
      </c>
      <c r="R1" s="81"/>
    </row>
    <row r="2" spans="1:20" x14ac:dyDescent="0.25">
      <c r="A2" s="80"/>
      <c r="B2" s="80"/>
      <c r="C2" s="47"/>
      <c r="D2" s="3">
        <v>1.4999999999999999E-2</v>
      </c>
      <c r="E2" s="3">
        <v>3.1E-2</v>
      </c>
      <c r="F2" s="3">
        <v>4.7E-2</v>
      </c>
      <c r="G2" s="3" t="s">
        <v>3250</v>
      </c>
      <c r="H2" s="3" t="s">
        <v>3251</v>
      </c>
      <c r="I2" s="3">
        <v>6.2E-2</v>
      </c>
      <c r="J2" s="3">
        <v>7.8E-2</v>
      </c>
      <c r="K2" s="3">
        <v>9.2999999999999999E-2</v>
      </c>
      <c r="L2" s="3">
        <v>0.125</v>
      </c>
      <c r="M2" s="3">
        <v>0.187</v>
      </c>
      <c r="N2" s="3">
        <v>0.25</v>
      </c>
      <c r="O2" s="3">
        <v>0.375</v>
      </c>
      <c r="P2" s="3">
        <v>0.5</v>
      </c>
      <c r="Q2" t="s">
        <v>3250</v>
      </c>
      <c r="R2" t="s">
        <v>3251</v>
      </c>
    </row>
    <row r="3" spans="1:20" x14ac:dyDescent="0.25">
      <c r="A3" s="80" t="s">
        <v>2211</v>
      </c>
      <c r="B3" s="80">
        <v>450</v>
      </c>
      <c r="C3" s="3" t="s">
        <v>3252</v>
      </c>
      <c r="D3" s="3">
        <v>6.9999999999999994E-5</v>
      </c>
      <c r="E3" s="3">
        <v>1.4999999999999999E-4</v>
      </c>
      <c r="F3" s="3">
        <v>2.2000000000000001E-4</v>
      </c>
      <c r="G3" s="3" t="s">
        <v>3253</v>
      </c>
      <c r="H3" s="3" t="s">
        <v>3254</v>
      </c>
      <c r="I3" s="3">
        <v>2.5999999999999998E-4</v>
      </c>
      <c r="J3" s="3">
        <v>3.2000000000000003E-4</v>
      </c>
      <c r="K3" s="3">
        <v>3.8999999999999999E-4</v>
      </c>
      <c r="L3" s="3">
        <v>5.1999999999999995E-4</v>
      </c>
      <c r="M3" s="3">
        <v>7.7999999999999999E-4</v>
      </c>
      <c r="N3" s="3">
        <v>1.0399999999999999E-3</v>
      </c>
      <c r="O3" s="3">
        <v>1.56E-3</v>
      </c>
      <c r="P3" s="3">
        <v>2.0799999999999998E-3</v>
      </c>
      <c r="Q3" t="s">
        <v>3253</v>
      </c>
      <c r="R3" t="s">
        <v>3255</v>
      </c>
    </row>
    <row r="4" spans="1:20" x14ac:dyDescent="0.25">
      <c r="A4" s="80"/>
      <c r="B4" s="80"/>
      <c r="C4" s="3" t="s">
        <v>3256</v>
      </c>
      <c r="D4" s="3">
        <v>8.0000000000000007E-5</v>
      </c>
      <c r="E4" s="3">
        <v>1.7000000000000001E-4</v>
      </c>
      <c r="F4" s="3">
        <v>2.5999999999999998E-4</v>
      </c>
      <c r="G4" s="3" t="s">
        <v>3257</v>
      </c>
      <c r="H4" s="3" t="s">
        <v>3253</v>
      </c>
      <c r="I4" s="3">
        <v>2.9999999999999997E-4</v>
      </c>
      <c r="J4" s="3">
        <v>3.8000000000000002E-4</v>
      </c>
      <c r="K4" s="3">
        <v>4.4999999999999999E-4</v>
      </c>
      <c r="L4" s="3">
        <v>6.0999999999999997E-4</v>
      </c>
      <c r="M4" s="3">
        <v>9.1E-4</v>
      </c>
      <c r="N4" s="3">
        <v>1.2199999999999999E-3</v>
      </c>
      <c r="O4" s="3">
        <v>1.83E-3</v>
      </c>
      <c r="P4" s="3">
        <v>2.4499999999999999E-3</v>
      </c>
      <c r="Q4" t="s">
        <v>3258</v>
      </c>
      <c r="R4" t="s">
        <v>3253</v>
      </c>
      <c r="T4">
        <v>416</v>
      </c>
    </row>
    <row r="5" spans="1:20" x14ac:dyDescent="0.25">
      <c r="A5" s="80"/>
      <c r="B5" s="80"/>
      <c r="C5" s="3" t="s">
        <v>3259</v>
      </c>
      <c r="D5" s="3">
        <v>9.0000000000000006E-5</v>
      </c>
      <c r="E5" s="3">
        <v>1.9000000000000001E-4</v>
      </c>
      <c r="F5" s="3">
        <v>2.9E-4</v>
      </c>
      <c r="G5" s="3" t="s">
        <v>3260</v>
      </c>
      <c r="H5" s="3" t="s">
        <v>3253</v>
      </c>
      <c r="I5" s="3">
        <v>3.4000000000000002E-4</v>
      </c>
      <c r="J5" s="3">
        <v>4.2000000000000002E-4</v>
      </c>
      <c r="K5" s="3">
        <v>5.1000000000000004E-4</v>
      </c>
      <c r="L5" s="3">
        <v>6.8000000000000005E-4</v>
      </c>
      <c r="M5" s="3">
        <v>1.0200000000000001E-3</v>
      </c>
      <c r="N5" s="3">
        <v>1.3600000000000001E-3</v>
      </c>
      <c r="O5" s="3">
        <v>2.0400000000000001E-3</v>
      </c>
      <c r="P5" s="3">
        <v>2.7200000000000002E-3</v>
      </c>
      <c r="Q5" t="s">
        <v>3261</v>
      </c>
      <c r="R5" t="s">
        <v>3253</v>
      </c>
    </row>
    <row r="7" spans="1:20" x14ac:dyDescent="0.25">
      <c r="A7" s="80" t="s">
        <v>2211</v>
      </c>
      <c r="B7" s="80">
        <v>200</v>
      </c>
      <c r="C7" s="3" t="s">
        <v>3252</v>
      </c>
      <c r="D7" s="3">
        <v>6.9999999999999994E-5</v>
      </c>
      <c r="E7" s="3">
        <v>1.4999999999999999E-4</v>
      </c>
      <c r="F7" s="3">
        <v>2.2000000000000001E-4</v>
      </c>
      <c r="G7" s="3" t="s">
        <v>3253</v>
      </c>
      <c r="H7" s="3" t="s">
        <v>3254</v>
      </c>
      <c r="I7" s="3">
        <v>2.5999999999999998E-4</v>
      </c>
      <c r="J7" s="3">
        <v>3.2000000000000003E-4</v>
      </c>
      <c r="K7" s="3">
        <v>3.8999999999999999E-4</v>
      </c>
      <c r="L7" s="3">
        <v>5.1999999999999995E-4</v>
      </c>
      <c r="M7" s="3">
        <v>7.7999999999999999E-4</v>
      </c>
      <c r="N7" s="3">
        <v>1.0399999999999999E-3</v>
      </c>
      <c r="O7" s="3">
        <v>1.56E-3</v>
      </c>
      <c r="P7" s="3">
        <v>2.0799999999999998E-3</v>
      </c>
      <c r="Q7" t="s">
        <v>3253</v>
      </c>
      <c r="R7" t="s">
        <v>3255</v>
      </c>
    </row>
    <row r="8" spans="1:20" x14ac:dyDescent="0.25">
      <c r="A8" s="80"/>
      <c r="B8" s="80"/>
      <c r="C8" s="3" t="s">
        <v>3256</v>
      </c>
      <c r="D8" s="3">
        <v>8.0000000000000007E-5</v>
      </c>
      <c r="E8" s="3">
        <v>1.7000000000000001E-4</v>
      </c>
      <c r="F8" s="3">
        <v>2.5999999999999998E-4</v>
      </c>
      <c r="G8" s="3" t="s">
        <v>3257</v>
      </c>
      <c r="H8" s="3" t="s">
        <v>3253</v>
      </c>
      <c r="I8" s="3">
        <v>2.9999999999999997E-4</v>
      </c>
      <c r="J8" s="3">
        <v>3.8000000000000002E-4</v>
      </c>
      <c r="K8" s="3">
        <v>4.4999999999999999E-4</v>
      </c>
      <c r="L8" s="3">
        <v>6.0999999999999997E-4</v>
      </c>
      <c r="M8" s="3">
        <v>9.1E-4</v>
      </c>
      <c r="N8" s="3">
        <v>1.2199999999999999E-3</v>
      </c>
      <c r="O8" s="3">
        <v>1.83E-3</v>
      </c>
      <c r="P8" s="3">
        <v>2.4499999999999999E-3</v>
      </c>
      <c r="Q8" t="s">
        <v>3258</v>
      </c>
      <c r="R8" t="s">
        <v>3253</v>
      </c>
      <c r="T8" s="67">
        <v>317321</v>
      </c>
    </row>
    <row r="9" spans="1:20" x14ac:dyDescent="0.25">
      <c r="A9" s="80"/>
      <c r="B9" s="80"/>
      <c r="C9" s="3" t="s">
        <v>3259</v>
      </c>
      <c r="D9" s="3">
        <v>9.0000000000000006E-5</v>
      </c>
      <c r="E9" s="3">
        <v>1.9000000000000001E-4</v>
      </c>
      <c r="F9" s="3">
        <v>2.9E-4</v>
      </c>
      <c r="G9" s="3" t="s">
        <v>3260</v>
      </c>
      <c r="H9" s="3" t="s">
        <v>3253</v>
      </c>
      <c r="I9" s="3">
        <v>3.4000000000000002E-4</v>
      </c>
      <c r="J9" s="3">
        <v>4.2000000000000002E-4</v>
      </c>
      <c r="K9" s="3">
        <v>5.1000000000000004E-4</v>
      </c>
      <c r="L9" s="3">
        <v>6.8000000000000005E-4</v>
      </c>
      <c r="M9" s="3">
        <v>1.0200000000000001E-3</v>
      </c>
      <c r="N9" s="3">
        <v>1.3600000000000001E-3</v>
      </c>
      <c r="O9" s="3">
        <v>2.0400000000000001E-3</v>
      </c>
      <c r="P9" s="3">
        <v>2.7200000000000002E-3</v>
      </c>
      <c r="Q9" t="s">
        <v>3261</v>
      </c>
      <c r="R9" t="s">
        <v>3253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20" x14ac:dyDescent="0.25">
      <c r="A11" s="80" t="s">
        <v>2211</v>
      </c>
      <c r="B11" s="80">
        <v>150</v>
      </c>
      <c r="C11" s="3" t="s">
        <v>3252</v>
      </c>
      <c r="D11" s="3">
        <v>6.9999999999999994E-5</v>
      </c>
      <c r="E11" s="3">
        <v>1.4999999999999999E-4</v>
      </c>
      <c r="F11" s="3">
        <v>2.2000000000000001E-4</v>
      </c>
      <c r="G11" s="3" t="s">
        <v>3253</v>
      </c>
      <c r="H11" s="3" t="s">
        <v>3254</v>
      </c>
      <c r="I11" s="3">
        <v>2.5999999999999998E-4</v>
      </c>
      <c r="J11" s="3">
        <v>3.2000000000000003E-4</v>
      </c>
      <c r="K11" s="3">
        <v>3.8999999999999999E-4</v>
      </c>
      <c r="L11" s="3">
        <v>5.1999999999999995E-4</v>
      </c>
      <c r="M11" s="3">
        <v>7.7999999999999999E-4</v>
      </c>
      <c r="N11" s="3">
        <v>1.0399999999999999E-3</v>
      </c>
      <c r="O11" s="3">
        <v>1.56E-3</v>
      </c>
      <c r="P11" s="3">
        <v>2.0799999999999998E-3</v>
      </c>
      <c r="Q11" t="s">
        <v>3253</v>
      </c>
      <c r="R11" t="s">
        <v>3255</v>
      </c>
    </row>
    <row r="12" spans="1:20" x14ac:dyDescent="0.25">
      <c r="A12" s="80"/>
      <c r="B12" s="80"/>
      <c r="C12" s="3" t="s">
        <v>3256</v>
      </c>
      <c r="D12" s="3">
        <v>8.0000000000000007E-5</v>
      </c>
      <c r="E12" s="3">
        <v>1.7000000000000001E-4</v>
      </c>
      <c r="F12" s="3">
        <v>2.5999999999999998E-4</v>
      </c>
      <c r="G12" s="3" t="s">
        <v>3257</v>
      </c>
      <c r="H12" s="3" t="s">
        <v>3253</v>
      </c>
      <c r="I12" s="3">
        <v>2.9999999999999997E-4</v>
      </c>
      <c r="J12" s="3">
        <v>3.8000000000000002E-4</v>
      </c>
      <c r="K12" s="3">
        <v>4.4999999999999999E-4</v>
      </c>
      <c r="L12" s="3">
        <v>6.0999999999999997E-4</v>
      </c>
      <c r="M12" s="3">
        <v>9.1E-4</v>
      </c>
      <c r="N12" s="3">
        <v>1.2199999999999999E-3</v>
      </c>
      <c r="O12" s="3">
        <v>1.83E-3</v>
      </c>
      <c r="P12" s="3">
        <v>2.4499999999999999E-3</v>
      </c>
      <c r="Q12" t="s">
        <v>3258</v>
      </c>
      <c r="R12" t="s">
        <v>3253</v>
      </c>
      <c r="T12">
        <v>440</v>
      </c>
    </row>
    <row r="13" spans="1:20" x14ac:dyDescent="0.25">
      <c r="A13" s="80"/>
      <c r="B13" s="80"/>
      <c r="C13" s="3" t="s">
        <v>3259</v>
      </c>
      <c r="D13" s="3">
        <v>9.0000000000000006E-5</v>
      </c>
      <c r="E13" s="3">
        <v>1.9000000000000001E-4</v>
      </c>
      <c r="F13" s="3">
        <v>2.9E-4</v>
      </c>
      <c r="G13" s="3" t="s">
        <v>3260</v>
      </c>
      <c r="H13" s="3" t="s">
        <v>3253</v>
      </c>
      <c r="I13" s="3">
        <v>3.4000000000000002E-4</v>
      </c>
      <c r="J13" s="3">
        <v>4.2000000000000002E-4</v>
      </c>
      <c r="K13" s="3">
        <v>5.1000000000000004E-4</v>
      </c>
      <c r="L13" s="3">
        <v>6.8000000000000005E-4</v>
      </c>
      <c r="M13" s="3">
        <v>1.0200000000000001E-3</v>
      </c>
      <c r="N13" s="3">
        <v>1.3600000000000001E-3</v>
      </c>
      <c r="O13" s="3">
        <v>2.0400000000000001E-3</v>
      </c>
      <c r="P13" s="3">
        <v>2.7200000000000002E-3</v>
      </c>
      <c r="Q13" t="s">
        <v>3261</v>
      </c>
      <c r="R13" t="s">
        <v>3253</v>
      </c>
    </row>
    <row r="15" spans="1:20" x14ac:dyDescent="0.25">
      <c r="A15" s="80" t="s">
        <v>3246</v>
      </c>
      <c r="B15" s="80" t="s">
        <v>3247</v>
      </c>
      <c r="C15" s="80" t="s">
        <v>3248</v>
      </c>
      <c r="D15" s="80"/>
      <c r="E15" s="80"/>
      <c r="F15" s="80"/>
      <c r="G15" s="80" t="s">
        <v>3249</v>
      </c>
      <c r="H15" s="80"/>
      <c r="I15" s="80" t="s">
        <v>3248</v>
      </c>
      <c r="J15" s="80"/>
      <c r="K15" s="80"/>
      <c r="L15" s="80"/>
      <c r="M15" s="80"/>
      <c r="N15" s="80"/>
      <c r="O15" s="80"/>
      <c r="P15" s="80"/>
      <c r="Q15" s="81" t="s">
        <v>3249</v>
      </c>
      <c r="R15" s="81"/>
    </row>
    <row r="16" spans="1:20" x14ac:dyDescent="0.25">
      <c r="A16" s="80"/>
      <c r="B16" s="80"/>
      <c r="C16" s="47"/>
      <c r="D16" s="3">
        <v>1.4999999999999999E-2</v>
      </c>
      <c r="E16" s="3">
        <v>3.1E-2</v>
      </c>
      <c r="F16" s="3">
        <v>4.7E-2</v>
      </c>
      <c r="G16" s="3" t="s">
        <v>3250</v>
      </c>
      <c r="H16" s="3" t="s">
        <v>3251</v>
      </c>
      <c r="I16" s="3">
        <v>6.2E-2</v>
      </c>
      <c r="J16" s="3">
        <v>7.8E-2</v>
      </c>
      <c r="K16" s="3">
        <v>9.2999999999999999E-2</v>
      </c>
      <c r="L16" s="3">
        <v>0.125</v>
      </c>
      <c r="M16" s="3">
        <v>0.187</v>
      </c>
      <c r="N16" s="3">
        <v>0.25</v>
      </c>
      <c r="O16" s="3">
        <v>0.375</v>
      </c>
      <c r="P16" s="3">
        <v>0.5</v>
      </c>
      <c r="Q16" t="s">
        <v>3250</v>
      </c>
      <c r="R16" t="s">
        <v>3251</v>
      </c>
    </row>
    <row r="17" spans="1:18" x14ac:dyDescent="0.25">
      <c r="A17" s="80" t="s">
        <v>36</v>
      </c>
      <c r="B17" s="80">
        <v>225</v>
      </c>
      <c r="C17" s="3" t="s">
        <v>3252</v>
      </c>
      <c r="D17" s="3">
        <v>1.7000000000000001E-4</v>
      </c>
      <c r="E17" s="3">
        <v>3.5E-4</v>
      </c>
      <c r="F17" s="3">
        <v>5.1999999999999995E-4</v>
      </c>
      <c r="G17" s="3" t="s">
        <v>3253</v>
      </c>
      <c r="H17" s="3" t="s">
        <v>3254</v>
      </c>
      <c r="I17" s="3">
        <v>5.9999999999999995E-4</v>
      </c>
      <c r="J17" s="3">
        <v>7.6000000000000004E-4</v>
      </c>
      <c r="K17" s="3">
        <v>8.9999999999999998E-4</v>
      </c>
      <c r="L17" s="3">
        <v>1.2099999999999999E-3</v>
      </c>
      <c r="M17" s="3">
        <v>1.81E-3</v>
      </c>
      <c r="N17" s="3">
        <v>2.4199999999999998E-3</v>
      </c>
      <c r="O17" s="3">
        <v>3.63E-3</v>
      </c>
      <c r="P17" s="3">
        <v>4.8399999999999997E-3</v>
      </c>
      <c r="Q17" t="s">
        <v>3253</v>
      </c>
      <c r="R17" t="s">
        <v>3255</v>
      </c>
    </row>
    <row r="18" spans="1:18" x14ac:dyDescent="0.25">
      <c r="A18" s="80"/>
      <c r="B18" s="80"/>
      <c r="C18" s="3" t="s">
        <v>3256</v>
      </c>
      <c r="D18" s="3">
        <v>2.2000000000000001E-4</v>
      </c>
      <c r="E18" s="3">
        <v>4.4999999999999999E-4</v>
      </c>
      <c r="F18" s="3">
        <v>6.8000000000000005E-4</v>
      </c>
      <c r="G18" s="3" t="s">
        <v>3257</v>
      </c>
      <c r="H18" s="3" t="s">
        <v>3253</v>
      </c>
      <c r="I18" s="3">
        <v>7.7999999999999999E-4</v>
      </c>
      <c r="J18" s="3">
        <v>9.8999999999999999E-4</v>
      </c>
      <c r="K18" s="3">
        <v>1.1800000000000001E-3</v>
      </c>
      <c r="L18" s="3">
        <v>1.58E-3</v>
      </c>
      <c r="M18" s="3">
        <v>2.3700000000000001E-3</v>
      </c>
      <c r="N18" s="3">
        <v>3.16E-3</v>
      </c>
      <c r="O18" s="3">
        <v>4.7400000000000003E-3</v>
      </c>
      <c r="P18" s="3">
        <v>6.3299999999999997E-3</v>
      </c>
      <c r="Q18" t="s">
        <v>3258</v>
      </c>
      <c r="R18" t="s">
        <v>3253</v>
      </c>
    </row>
    <row r="19" spans="1:18" x14ac:dyDescent="0.25">
      <c r="A19" s="80"/>
      <c r="B19" s="80"/>
      <c r="C19" s="3" t="s">
        <v>3259</v>
      </c>
      <c r="D19" s="3">
        <v>2.4000000000000001E-4</v>
      </c>
      <c r="E19" s="3">
        <v>5.0000000000000001E-4</v>
      </c>
      <c r="F19" s="3">
        <v>7.5000000000000002E-4</v>
      </c>
      <c r="G19" s="3" t="s">
        <v>3260</v>
      </c>
      <c r="H19" s="3" t="s">
        <v>3253</v>
      </c>
      <c r="I19" s="3">
        <v>8.5999999999999998E-4</v>
      </c>
      <c r="J19" s="3">
        <v>1.08E-3</v>
      </c>
      <c r="K19" s="3">
        <v>1.2899999999999999E-3</v>
      </c>
      <c r="L19" s="3">
        <v>1.74E-3</v>
      </c>
      <c r="M19" s="3">
        <v>2.5999999999999999E-3</v>
      </c>
      <c r="N19" s="3">
        <v>3.48E-3</v>
      </c>
      <c r="O19" s="3">
        <v>5.2100000000000002E-3</v>
      </c>
      <c r="P19" s="3">
        <v>6.9499999999999996E-3</v>
      </c>
      <c r="Q19" t="s">
        <v>3261</v>
      </c>
      <c r="R19" t="s">
        <v>3253</v>
      </c>
    </row>
    <row r="22" spans="1:18" x14ac:dyDescent="0.25">
      <c r="A22" s="80" t="s">
        <v>3246</v>
      </c>
      <c r="B22" s="80" t="s">
        <v>3247</v>
      </c>
      <c r="C22" s="80" t="s">
        <v>3248</v>
      </c>
      <c r="D22" s="80"/>
      <c r="E22" s="80"/>
      <c r="F22" s="80"/>
      <c r="G22" s="80" t="s">
        <v>3249</v>
      </c>
      <c r="H22" s="80"/>
      <c r="I22" s="80" t="s">
        <v>3248</v>
      </c>
      <c r="J22" s="80"/>
      <c r="K22" s="80"/>
      <c r="L22" s="80"/>
      <c r="M22" s="80"/>
      <c r="N22" s="80"/>
      <c r="O22" s="80"/>
      <c r="P22" s="80"/>
      <c r="Q22" s="81" t="s">
        <v>3249</v>
      </c>
      <c r="R22" s="81"/>
    </row>
    <row r="23" spans="1:18" x14ac:dyDescent="0.25">
      <c r="A23" s="80"/>
      <c r="B23" s="80"/>
      <c r="C23" s="47"/>
      <c r="D23" s="3">
        <v>1.4999999999999999E-2</v>
      </c>
      <c r="E23" s="3">
        <v>3.1E-2</v>
      </c>
      <c r="F23" s="3">
        <v>4.7E-2</v>
      </c>
      <c r="G23" s="3" t="s">
        <v>3250</v>
      </c>
      <c r="H23" s="3" t="s">
        <v>3251</v>
      </c>
      <c r="I23" s="3">
        <v>6.2E-2</v>
      </c>
      <c r="J23" s="3">
        <v>7.8E-2</v>
      </c>
      <c r="K23" s="3">
        <v>9.2999999999999999E-2</v>
      </c>
      <c r="L23" s="3">
        <v>0.125</v>
      </c>
      <c r="M23" s="3">
        <v>0.187</v>
      </c>
      <c r="N23" s="3">
        <v>0.25</v>
      </c>
      <c r="O23" s="3">
        <v>0.375</v>
      </c>
      <c r="P23" s="3">
        <v>0.5</v>
      </c>
      <c r="Q23" t="s">
        <v>3250</v>
      </c>
      <c r="R23" t="s">
        <v>3251</v>
      </c>
    </row>
    <row r="24" spans="1:18" x14ac:dyDescent="0.25">
      <c r="A24" s="80" t="s">
        <v>34</v>
      </c>
      <c r="B24" s="80">
        <v>1000</v>
      </c>
      <c r="C24" s="3" t="s">
        <v>3252</v>
      </c>
      <c r="D24" s="3">
        <v>1.7000000000000001E-4</v>
      </c>
      <c r="E24" s="3">
        <v>3.5E-4</v>
      </c>
      <c r="F24" s="3">
        <v>5.1999999999999995E-4</v>
      </c>
      <c r="G24" s="3" t="s">
        <v>3253</v>
      </c>
      <c r="H24" s="3" t="s">
        <v>3254</v>
      </c>
      <c r="I24" s="3">
        <v>5.9999999999999995E-4</v>
      </c>
      <c r="J24" s="3">
        <v>7.6000000000000004E-4</v>
      </c>
      <c r="K24" s="3">
        <v>8.9999999999999998E-4</v>
      </c>
      <c r="L24" s="3">
        <v>1.2099999999999999E-3</v>
      </c>
      <c r="M24" s="3">
        <v>1.81E-3</v>
      </c>
      <c r="N24" s="3">
        <v>2.4199999999999998E-3</v>
      </c>
      <c r="O24" s="3">
        <v>3.63E-3</v>
      </c>
      <c r="P24" s="3">
        <v>4.8399999999999997E-3</v>
      </c>
      <c r="Q24" t="s">
        <v>3253</v>
      </c>
      <c r="R24" t="s">
        <v>3255</v>
      </c>
    </row>
    <row r="25" spans="1:18" x14ac:dyDescent="0.25">
      <c r="A25" s="80"/>
      <c r="B25" s="80"/>
      <c r="C25" s="3" t="s">
        <v>3256</v>
      </c>
      <c r="D25" s="3">
        <v>2.2000000000000001E-4</v>
      </c>
      <c r="E25" s="3">
        <v>4.4999999999999999E-4</v>
      </c>
      <c r="F25" s="3">
        <v>6.8000000000000005E-4</v>
      </c>
      <c r="G25" s="3" t="s">
        <v>3257</v>
      </c>
      <c r="H25" s="3" t="s">
        <v>3253</v>
      </c>
      <c r="I25" s="3">
        <v>7.7999999999999999E-4</v>
      </c>
      <c r="J25" s="3">
        <v>9.8999999999999999E-4</v>
      </c>
      <c r="K25" s="3">
        <v>1.1800000000000001E-3</v>
      </c>
      <c r="L25" s="3">
        <v>1.58E-3</v>
      </c>
      <c r="M25" s="3">
        <v>2.3700000000000001E-3</v>
      </c>
      <c r="N25" s="3">
        <v>3.16E-3</v>
      </c>
      <c r="O25" s="3">
        <v>4.7400000000000003E-3</v>
      </c>
      <c r="P25" s="3">
        <v>6.3299999999999997E-3</v>
      </c>
      <c r="Q25" t="s">
        <v>3258</v>
      </c>
      <c r="R25" t="s">
        <v>3253</v>
      </c>
    </row>
    <row r="26" spans="1:18" x14ac:dyDescent="0.25">
      <c r="A26" s="80"/>
      <c r="B26" s="80"/>
      <c r="C26" s="3" t="s">
        <v>3259</v>
      </c>
      <c r="D26" s="3">
        <v>2.4000000000000001E-4</v>
      </c>
      <c r="E26" s="3">
        <v>5.0000000000000001E-4</v>
      </c>
      <c r="F26" s="3">
        <v>7.5000000000000002E-4</v>
      </c>
      <c r="G26" s="3" t="s">
        <v>3260</v>
      </c>
      <c r="H26" s="3" t="s">
        <v>3253</v>
      </c>
      <c r="I26" s="3">
        <v>8.5999999999999998E-4</v>
      </c>
      <c r="J26" s="3">
        <v>1.08E-3</v>
      </c>
      <c r="K26" s="3">
        <v>1.2899999999999999E-3</v>
      </c>
      <c r="L26" s="3">
        <v>1.74E-3</v>
      </c>
      <c r="M26" s="3">
        <v>2.5999999999999999E-3</v>
      </c>
      <c r="N26" s="3">
        <v>3.48E-3</v>
      </c>
      <c r="O26" s="3">
        <v>5.2100000000000002E-3</v>
      </c>
      <c r="P26" s="3">
        <v>6.9499999999999996E-3</v>
      </c>
      <c r="Q26" t="s">
        <v>3261</v>
      </c>
      <c r="R26" t="s">
        <v>3253</v>
      </c>
    </row>
    <row r="29" spans="1:18" x14ac:dyDescent="0.25">
      <c r="A29" s="80" t="s">
        <v>3246</v>
      </c>
      <c r="B29" s="80" t="s">
        <v>3247</v>
      </c>
      <c r="C29" s="80" t="s">
        <v>3248</v>
      </c>
      <c r="D29" s="80"/>
      <c r="E29" s="80"/>
      <c r="F29" s="80"/>
      <c r="G29" s="80" t="s">
        <v>3249</v>
      </c>
      <c r="H29" s="80"/>
      <c r="I29" s="80" t="s">
        <v>3248</v>
      </c>
      <c r="J29" s="80"/>
      <c r="K29" s="80"/>
      <c r="L29" s="80"/>
      <c r="M29" s="80"/>
      <c r="N29" s="80"/>
      <c r="O29" s="80"/>
      <c r="P29" s="80"/>
      <c r="Q29" s="81" t="s">
        <v>3249</v>
      </c>
      <c r="R29" s="81"/>
    </row>
    <row r="30" spans="1:18" x14ac:dyDescent="0.25">
      <c r="A30" s="80"/>
      <c r="B30" s="80"/>
      <c r="C30" s="47"/>
      <c r="D30" s="3">
        <v>1.4999999999999999E-2</v>
      </c>
      <c r="E30" s="3">
        <v>3.1E-2</v>
      </c>
      <c r="F30" s="3">
        <v>4.7E-2</v>
      </c>
      <c r="G30" s="3" t="s">
        <v>3250</v>
      </c>
      <c r="H30" s="3" t="s">
        <v>3251</v>
      </c>
      <c r="I30" s="3">
        <v>6.2E-2</v>
      </c>
      <c r="J30" s="3">
        <v>7.8E-2</v>
      </c>
      <c r="K30" s="3">
        <v>9.2999999999999999E-2</v>
      </c>
      <c r="L30" s="3">
        <v>0.125</v>
      </c>
      <c r="M30" s="3">
        <v>0.187</v>
      </c>
      <c r="N30" s="3">
        <v>0.25</v>
      </c>
      <c r="O30" s="3">
        <v>0.375</v>
      </c>
      <c r="P30" s="3">
        <v>0.5</v>
      </c>
      <c r="Q30" t="s">
        <v>3250</v>
      </c>
      <c r="R30" t="s">
        <v>3251</v>
      </c>
    </row>
    <row r="31" spans="1:18" x14ac:dyDescent="0.25">
      <c r="A31" s="80" t="s">
        <v>37</v>
      </c>
      <c r="B31" s="82">
        <v>540</v>
      </c>
      <c r="C31" s="3" t="s">
        <v>3252</v>
      </c>
      <c r="D31" s="3">
        <v>1.7000000000000001E-4</v>
      </c>
      <c r="E31" s="3">
        <v>3.5E-4</v>
      </c>
      <c r="F31" s="3">
        <v>5.1999999999999995E-4</v>
      </c>
      <c r="G31" s="3" t="s">
        <v>3253</v>
      </c>
      <c r="H31" s="3" t="s">
        <v>3254</v>
      </c>
      <c r="I31" s="3">
        <v>5.9999999999999995E-4</v>
      </c>
      <c r="J31" s="3">
        <v>7.6000000000000004E-4</v>
      </c>
      <c r="K31" s="3">
        <v>8.9999999999999998E-4</v>
      </c>
      <c r="L31" s="3">
        <v>1.2099999999999999E-3</v>
      </c>
      <c r="M31" s="3">
        <v>1.81E-3</v>
      </c>
      <c r="N31" s="3">
        <v>2.4199999999999998E-3</v>
      </c>
      <c r="O31" s="3">
        <v>3.63E-3</v>
      </c>
      <c r="P31" s="3">
        <v>4.8399999999999997E-3</v>
      </c>
      <c r="Q31" t="s">
        <v>3253</v>
      </c>
      <c r="R31" t="s">
        <v>3255</v>
      </c>
    </row>
    <row r="32" spans="1:18" x14ac:dyDescent="0.25">
      <c r="A32" s="80"/>
      <c r="B32" s="82"/>
      <c r="C32" s="3" t="s">
        <v>3256</v>
      </c>
      <c r="D32" s="3">
        <v>2.2000000000000001E-4</v>
      </c>
      <c r="E32" s="3">
        <v>4.4999999999999999E-4</v>
      </c>
      <c r="F32" s="3">
        <v>6.8000000000000005E-4</v>
      </c>
      <c r="G32" s="3" t="s">
        <v>3257</v>
      </c>
      <c r="H32" s="3" t="s">
        <v>3253</v>
      </c>
      <c r="I32" s="3">
        <v>7.7999999999999999E-4</v>
      </c>
      <c r="J32" s="3">
        <v>9.8999999999999999E-4</v>
      </c>
      <c r="K32" s="3">
        <v>1.1800000000000001E-3</v>
      </c>
      <c r="L32" s="3">
        <v>1.58E-3</v>
      </c>
      <c r="M32" s="3">
        <v>2.3700000000000001E-3</v>
      </c>
      <c r="N32" s="3">
        <v>3.16E-3</v>
      </c>
      <c r="O32" s="3">
        <v>4.7400000000000003E-3</v>
      </c>
      <c r="P32" s="3">
        <v>6.3299999999999997E-3</v>
      </c>
      <c r="Q32" t="s">
        <v>3258</v>
      </c>
      <c r="R32" t="s">
        <v>3253</v>
      </c>
    </row>
    <row r="33" spans="1:18" x14ac:dyDescent="0.25">
      <c r="A33" s="80"/>
      <c r="B33" s="82"/>
      <c r="C33" s="3" t="s">
        <v>3259</v>
      </c>
      <c r="D33" s="3">
        <v>2.4000000000000001E-4</v>
      </c>
      <c r="E33" s="3">
        <v>5.0000000000000001E-4</v>
      </c>
      <c r="F33" s="3">
        <v>7.5000000000000002E-4</v>
      </c>
      <c r="G33" s="3" t="s">
        <v>3260</v>
      </c>
      <c r="H33" s="3" t="s">
        <v>3253</v>
      </c>
      <c r="I33" s="3">
        <v>8.5999999999999998E-4</v>
      </c>
      <c r="J33" s="3">
        <v>1.08E-3</v>
      </c>
      <c r="K33" s="3">
        <v>1.2899999999999999E-3</v>
      </c>
      <c r="L33" s="3">
        <v>1.74E-3</v>
      </c>
      <c r="M33" s="3">
        <v>2.5999999999999999E-3</v>
      </c>
      <c r="N33" s="3">
        <v>3.48E-3</v>
      </c>
      <c r="O33" s="3">
        <v>5.2100000000000002E-3</v>
      </c>
      <c r="P33" s="3">
        <v>6.9499999999999996E-3</v>
      </c>
      <c r="Q33" t="s">
        <v>3261</v>
      </c>
      <c r="R33" t="s">
        <v>3253</v>
      </c>
    </row>
    <row r="36" spans="1:18" x14ac:dyDescent="0.25">
      <c r="A36" s="80" t="s">
        <v>3246</v>
      </c>
      <c r="B36" s="80" t="s">
        <v>3247</v>
      </c>
      <c r="C36" s="80" t="s">
        <v>3248</v>
      </c>
      <c r="D36" s="80"/>
      <c r="E36" s="80"/>
      <c r="F36" s="80"/>
      <c r="G36" s="80" t="s">
        <v>3249</v>
      </c>
      <c r="H36" s="80"/>
      <c r="I36" s="80" t="s">
        <v>3248</v>
      </c>
      <c r="J36" s="80"/>
      <c r="K36" s="80"/>
      <c r="L36" s="80"/>
      <c r="M36" s="80"/>
      <c r="N36" s="80"/>
      <c r="O36" s="80"/>
      <c r="P36" s="80"/>
      <c r="Q36" s="81" t="s">
        <v>3249</v>
      </c>
      <c r="R36" s="81"/>
    </row>
    <row r="37" spans="1:18" x14ac:dyDescent="0.25">
      <c r="A37" s="80"/>
      <c r="B37" s="80"/>
      <c r="C37" s="47"/>
      <c r="D37" s="3">
        <v>1.4999999999999999E-2</v>
      </c>
      <c r="E37" s="3">
        <v>3.1E-2</v>
      </c>
      <c r="F37" s="3">
        <v>4.7E-2</v>
      </c>
      <c r="G37" s="3" t="s">
        <v>3250</v>
      </c>
      <c r="H37" s="3" t="s">
        <v>3251</v>
      </c>
      <c r="I37" s="3">
        <v>6.2E-2</v>
      </c>
      <c r="J37" s="3">
        <v>7.8E-2</v>
      </c>
      <c r="K37" s="3">
        <v>9.2999999999999999E-2</v>
      </c>
      <c r="L37" s="3">
        <v>0.125</v>
      </c>
      <c r="M37" s="3">
        <v>0.187</v>
      </c>
      <c r="N37" s="3">
        <v>0.25</v>
      </c>
      <c r="O37" s="3">
        <v>0.375</v>
      </c>
      <c r="P37" s="3">
        <v>0.5</v>
      </c>
      <c r="Q37" t="s">
        <v>3250</v>
      </c>
      <c r="R37" t="s">
        <v>3251</v>
      </c>
    </row>
    <row r="38" spans="1:18" x14ac:dyDescent="0.25">
      <c r="A38" s="80" t="s">
        <v>38</v>
      </c>
      <c r="B38" s="80">
        <v>225</v>
      </c>
      <c r="C38" s="3" t="s">
        <v>3252</v>
      </c>
      <c r="D38" s="3">
        <v>1.7000000000000001E-4</v>
      </c>
      <c r="E38" s="3">
        <v>3.5E-4</v>
      </c>
      <c r="F38" s="3">
        <v>5.1999999999999995E-4</v>
      </c>
      <c r="G38" s="3" t="s">
        <v>3253</v>
      </c>
      <c r="H38" s="3" t="s">
        <v>3254</v>
      </c>
      <c r="I38" s="3">
        <v>5.9999999999999995E-4</v>
      </c>
      <c r="J38" s="3">
        <v>7.6000000000000004E-4</v>
      </c>
      <c r="K38" s="3">
        <v>8.9999999999999998E-4</v>
      </c>
      <c r="L38" s="3">
        <v>1.2099999999999999E-3</v>
      </c>
      <c r="M38" s="3">
        <v>1.81E-3</v>
      </c>
      <c r="N38" s="3">
        <v>2.4199999999999998E-3</v>
      </c>
      <c r="O38" s="3">
        <v>3.63E-3</v>
      </c>
      <c r="P38" s="3">
        <v>4.8399999999999997E-3</v>
      </c>
      <c r="Q38" t="s">
        <v>3253</v>
      </c>
      <c r="R38" t="s">
        <v>3255</v>
      </c>
    </row>
    <row r="39" spans="1:18" x14ac:dyDescent="0.25">
      <c r="A39" s="80"/>
      <c r="B39" s="80"/>
      <c r="C39" s="3" t="s">
        <v>3256</v>
      </c>
      <c r="D39" s="3">
        <v>2.2000000000000001E-4</v>
      </c>
      <c r="E39" s="3">
        <v>4.4999999999999999E-4</v>
      </c>
      <c r="F39" s="3">
        <v>6.8000000000000005E-4</v>
      </c>
      <c r="G39" s="3" t="s">
        <v>3257</v>
      </c>
      <c r="H39" s="3" t="s">
        <v>3253</v>
      </c>
      <c r="I39" s="3">
        <v>7.7999999999999999E-4</v>
      </c>
      <c r="J39" s="3">
        <v>9.8999999999999999E-4</v>
      </c>
      <c r="K39" s="3">
        <v>1.1800000000000001E-3</v>
      </c>
      <c r="L39" s="3">
        <v>1.58E-3</v>
      </c>
      <c r="M39" s="3">
        <v>2.3700000000000001E-3</v>
      </c>
      <c r="N39" s="3">
        <v>3.16E-3</v>
      </c>
      <c r="O39" s="3">
        <v>4.7400000000000003E-3</v>
      </c>
      <c r="P39" s="3">
        <v>6.3299999999999997E-3</v>
      </c>
      <c r="Q39" t="s">
        <v>3258</v>
      </c>
      <c r="R39" t="s">
        <v>3253</v>
      </c>
    </row>
    <row r="40" spans="1:18" x14ac:dyDescent="0.25">
      <c r="A40" s="80"/>
      <c r="B40" s="80"/>
      <c r="C40" s="3" t="s">
        <v>3259</v>
      </c>
      <c r="D40" s="3">
        <v>2.4000000000000001E-4</v>
      </c>
      <c r="E40" s="3">
        <v>5.0000000000000001E-4</v>
      </c>
      <c r="F40" s="3">
        <v>7.5000000000000002E-4</v>
      </c>
      <c r="G40" s="3" t="s">
        <v>3260</v>
      </c>
      <c r="H40" s="3" t="s">
        <v>3253</v>
      </c>
      <c r="I40" s="3">
        <v>8.5999999999999998E-4</v>
      </c>
      <c r="J40" s="3">
        <v>1.08E-3</v>
      </c>
      <c r="K40" s="3">
        <v>1.2899999999999999E-3</v>
      </c>
      <c r="L40" s="3">
        <v>1.74E-3</v>
      </c>
      <c r="M40" s="3">
        <v>2.5999999999999999E-3</v>
      </c>
      <c r="N40" s="3">
        <v>3.48E-3</v>
      </c>
      <c r="O40" s="3">
        <v>5.2100000000000002E-3</v>
      </c>
      <c r="P40" s="3">
        <v>6.9499999999999996E-3</v>
      </c>
      <c r="Q40" t="s">
        <v>3261</v>
      </c>
      <c r="R40" t="s">
        <v>3253</v>
      </c>
    </row>
  </sheetData>
  <mergeCells count="44">
    <mergeCell ref="I36:P36"/>
    <mergeCell ref="Q36:R36"/>
    <mergeCell ref="A38:A40"/>
    <mergeCell ref="B38:B40"/>
    <mergeCell ref="A31:A33"/>
    <mergeCell ref="B31:B33"/>
    <mergeCell ref="A36:A37"/>
    <mergeCell ref="B36:B37"/>
    <mergeCell ref="C36:F36"/>
    <mergeCell ref="G36:H36"/>
    <mergeCell ref="I22:P22"/>
    <mergeCell ref="Q22:R22"/>
    <mergeCell ref="A24:A26"/>
    <mergeCell ref="B24:B26"/>
    <mergeCell ref="A29:A30"/>
    <mergeCell ref="B29:B30"/>
    <mergeCell ref="C29:F29"/>
    <mergeCell ref="G29:H29"/>
    <mergeCell ref="I29:P29"/>
    <mergeCell ref="Q29:R29"/>
    <mergeCell ref="G22:H22"/>
    <mergeCell ref="A17:A19"/>
    <mergeCell ref="B17:B19"/>
    <mergeCell ref="A22:A23"/>
    <mergeCell ref="B22:B23"/>
    <mergeCell ref="C22:F22"/>
    <mergeCell ref="Q15:R15"/>
    <mergeCell ref="A3:A5"/>
    <mergeCell ref="B3:B5"/>
    <mergeCell ref="A7:A9"/>
    <mergeCell ref="B7:B9"/>
    <mergeCell ref="A11:A13"/>
    <mergeCell ref="B11:B13"/>
    <mergeCell ref="A15:A16"/>
    <mergeCell ref="B15:B16"/>
    <mergeCell ref="C15:F15"/>
    <mergeCell ref="G15:H15"/>
    <mergeCell ref="I15:P15"/>
    <mergeCell ref="Q1:R1"/>
    <mergeCell ref="A1:A2"/>
    <mergeCell ref="B1:B2"/>
    <mergeCell ref="C1:F1"/>
    <mergeCell ref="G1:H1"/>
    <mergeCell ref="I1:P1"/>
  </mergeCells>
  <pageMargins left="0.7" right="0.7" top="0.75" bottom="0.75" header="0.3" footer="0.3"/>
  <pageSetup orientation="portrait" verticalDpi="59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2512</v>
      </c>
      <c r="D2" t="s">
        <v>2513</v>
      </c>
      <c r="E2" t="s">
        <v>2514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2516</v>
      </c>
    </row>
    <row r="5" spans="1:5" x14ac:dyDescent="0.25">
      <c r="B5" s="79" t="s">
        <v>2985</v>
      </c>
      <c r="C5" t="s">
        <v>2517</v>
      </c>
    </row>
    <row r="6" spans="1:5" x14ac:dyDescent="0.25">
      <c r="B6" s="79" t="s">
        <v>2985</v>
      </c>
      <c r="C6" t="s">
        <v>2518</v>
      </c>
    </row>
    <row r="7" spans="1:5" x14ac:dyDescent="0.25">
      <c r="B7" s="79" t="s">
        <v>2985</v>
      </c>
      <c r="C7" t="s">
        <v>2519</v>
      </c>
    </row>
    <row r="8" spans="1:5" x14ac:dyDescent="0.25">
      <c r="B8" s="79" t="s">
        <v>2985</v>
      </c>
      <c r="C8" t="s">
        <v>2520</v>
      </c>
    </row>
    <row r="9" spans="1:5" x14ac:dyDescent="0.25">
      <c r="B9" s="79" t="s">
        <v>2985</v>
      </c>
      <c r="C9" t="s">
        <v>2521</v>
      </c>
    </row>
    <row r="10" spans="1:5" x14ac:dyDescent="0.25">
      <c r="B10" s="79" t="s">
        <v>2985</v>
      </c>
      <c r="C10" t="s">
        <v>2522</v>
      </c>
    </row>
    <row r="11" spans="1:5" x14ac:dyDescent="0.25">
      <c r="B11" s="79" t="s">
        <v>2985</v>
      </c>
      <c r="C11" t="s">
        <v>2523</v>
      </c>
    </row>
    <row r="12" spans="1:5" x14ac:dyDescent="0.25">
      <c r="B12" s="79" t="s">
        <v>2985</v>
      </c>
      <c r="C12" t="s">
        <v>2524</v>
      </c>
    </row>
    <row r="13" spans="1:5" x14ac:dyDescent="0.25">
      <c r="B13" s="79" t="s">
        <v>2985</v>
      </c>
      <c r="C13" t="s">
        <v>2525</v>
      </c>
    </row>
    <row r="14" spans="1:5" x14ac:dyDescent="0.25">
      <c r="B14" s="79" t="s">
        <v>2985</v>
      </c>
      <c r="C14" t="s">
        <v>2526</v>
      </c>
    </row>
    <row r="15" spans="1:5" x14ac:dyDescent="0.25">
      <c r="B15" s="79" t="s">
        <v>2985</v>
      </c>
      <c r="C15" t="s">
        <v>2527</v>
      </c>
    </row>
    <row r="16" spans="1:5" x14ac:dyDescent="0.25">
      <c r="B16" s="79" t="s">
        <v>2986</v>
      </c>
      <c r="C16" t="s">
        <v>2528</v>
      </c>
      <c r="D16" t="s">
        <v>2513</v>
      </c>
      <c r="E16" t="s">
        <v>2529</v>
      </c>
    </row>
    <row r="17" spans="2:5" x14ac:dyDescent="0.25">
      <c r="B17" s="79" t="s">
        <v>2986</v>
      </c>
      <c r="C17" t="s">
        <v>2515</v>
      </c>
    </row>
    <row r="18" spans="2:5" x14ac:dyDescent="0.25">
      <c r="B18" s="79" t="s">
        <v>2986</v>
      </c>
      <c r="C18" t="s">
        <v>2530</v>
      </c>
    </row>
    <row r="19" spans="2:5" x14ac:dyDescent="0.25">
      <c r="B19" s="79" t="s">
        <v>2986</v>
      </c>
      <c r="C19" t="s">
        <v>2531</v>
      </c>
    </row>
    <row r="20" spans="2:5" x14ac:dyDescent="0.25">
      <c r="B20" s="79" t="s">
        <v>2986</v>
      </c>
      <c r="C20" t="s">
        <v>2532</v>
      </c>
    </row>
    <row r="21" spans="2:5" x14ac:dyDescent="0.25">
      <c r="B21" s="79" t="s">
        <v>2986</v>
      </c>
      <c r="C21" t="s">
        <v>2533</v>
      </c>
    </row>
    <row r="22" spans="2:5" x14ac:dyDescent="0.25">
      <c r="B22" s="79" t="s">
        <v>2986</v>
      </c>
      <c r="C22" t="s">
        <v>2534</v>
      </c>
    </row>
    <row r="23" spans="2:5" x14ac:dyDescent="0.25">
      <c r="B23" s="79" t="s">
        <v>2986</v>
      </c>
      <c r="C23" t="s">
        <v>2535</v>
      </c>
    </row>
    <row r="24" spans="2:5" x14ac:dyDescent="0.25">
      <c r="B24" s="79" t="s">
        <v>2986</v>
      </c>
      <c r="C24" t="s">
        <v>2526</v>
      </c>
    </row>
    <row r="25" spans="2:5" x14ac:dyDescent="0.25">
      <c r="B25" s="79" t="s">
        <v>2986</v>
      </c>
      <c r="C25" t="s">
        <v>2527</v>
      </c>
    </row>
    <row r="26" spans="2:5" x14ac:dyDescent="0.25">
      <c r="B26" s="79" t="s">
        <v>3459</v>
      </c>
      <c r="C26" t="s">
        <v>2536</v>
      </c>
      <c r="D26" t="s">
        <v>2513</v>
      </c>
      <c r="E26" t="s">
        <v>2537</v>
      </c>
    </row>
    <row r="27" spans="2:5" x14ac:dyDescent="0.25">
      <c r="B27" s="79" t="s">
        <v>3459</v>
      </c>
      <c r="C27" t="s">
        <v>2515</v>
      </c>
    </row>
    <row r="28" spans="2:5" x14ac:dyDescent="0.25">
      <c r="B28" s="79" t="s">
        <v>3459</v>
      </c>
      <c r="C28" t="s">
        <v>2538</v>
      </c>
    </row>
    <row r="29" spans="2:5" x14ac:dyDescent="0.25">
      <c r="B29" s="79" t="s">
        <v>3459</v>
      </c>
      <c r="C29" t="s">
        <v>2539</v>
      </c>
    </row>
    <row r="30" spans="2:5" x14ac:dyDescent="0.25">
      <c r="B30" s="79" t="s">
        <v>3459</v>
      </c>
      <c r="C30" t="s">
        <v>2540</v>
      </c>
    </row>
    <row r="31" spans="2:5" x14ac:dyDescent="0.25">
      <c r="B31" s="79" t="s">
        <v>3459</v>
      </c>
      <c r="C31" t="s">
        <v>2541</v>
      </c>
    </row>
    <row r="32" spans="2:5" x14ac:dyDescent="0.25">
      <c r="B32" s="79" t="s">
        <v>3459</v>
      </c>
      <c r="C32" t="s">
        <v>2542</v>
      </c>
    </row>
    <row r="33" spans="2:5" x14ac:dyDescent="0.25">
      <c r="B33" s="79" t="s">
        <v>3459</v>
      </c>
      <c r="C33" t="s">
        <v>2543</v>
      </c>
    </row>
    <row r="34" spans="2:5" x14ac:dyDescent="0.25">
      <c r="B34" s="79" t="s">
        <v>3459</v>
      </c>
      <c r="C34" t="s">
        <v>2544</v>
      </c>
    </row>
    <row r="35" spans="2:5" x14ac:dyDescent="0.25">
      <c r="B35" s="79" t="s">
        <v>3459</v>
      </c>
      <c r="C35" t="s">
        <v>2545</v>
      </c>
    </row>
    <row r="36" spans="2:5" x14ac:dyDescent="0.25">
      <c r="B36" s="79" t="s">
        <v>3459</v>
      </c>
      <c r="C36" t="s">
        <v>2525</v>
      </c>
    </row>
    <row r="37" spans="2:5" x14ac:dyDescent="0.25">
      <c r="B37" s="79" t="s">
        <v>3459</v>
      </c>
      <c r="C37" t="s">
        <v>2526</v>
      </c>
    </row>
    <row r="38" spans="2:5" x14ac:dyDescent="0.25">
      <c r="B38" s="79" t="s">
        <v>3459</v>
      </c>
      <c r="C38" t="s">
        <v>2527</v>
      </c>
    </row>
    <row r="39" spans="2:5" x14ac:dyDescent="0.25">
      <c r="B39" s="79" t="s">
        <v>3460</v>
      </c>
      <c r="C39" t="s">
        <v>2546</v>
      </c>
      <c r="D39" t="s">
        <v>2547</v>
      </c>
      <c r="E39" t="s">
        <v>2514</v>
      </c>
    </row>
    <row r="40" spans="2:5" x14ac:dyDescent="0.25">
      <c r="B40" s="79" t="s">
        <v>3460</v>
      </c>
      <c r="C40" t="s">
        <v>2515</v>
      </c>
    </row>
    <row r="41" spans="2:5" x14ac:dyDescent="0.25">
      <c r="B41" s="79" t="s">
        <v>3460</v>
      </c>
      <c r="C41" t="s">
        <v>2548</v>
      </c>
    </row>
    <row r="42" spans="2:5" x14ac:dyDescent="0.25">
      <c r="B42" s="79" t="s">
        <v>3460</v>
      </c>
      <c r="C42" t="s">
        <v>2549</v>
      </c>
    </row>
    <row r="43" spans="2:5" x14ac:dyDescent="0.25">
      <c r="B43" s="79" t="s">
        <v>3460</v>
      </c>
      <c r="C43" t="s">
        <v>2550</v>
      </c>
    </row>
    <row r="44" spans="2:5" x14ac:dyDescent="0.25">
      <c r="B44" s="79" t="s">
        <v>3460</v>
      </c>
      <c r="C44" t="s">
        <v>2551</v>
      </c>
    </row>
    <row r="45" spans="2:5" x14ac:dyDescent="0.25">
      <c r="B45" s="79" t="s">
        <v>3460</v>
      </c>
      <c r="C45" t="s">
        <v>2552</v>
      </c>
    </row>
    <row r="46" spans="2:5" x14ac:dyDescent="0.25">
      <c r="B46" s="79" t="s">
        <v>3460</v>
      </c>
      <c r="C46" t="s">
        <v>2553</v>
      </c>
    </row>
    <row r="47" spans="2:5" x14ac:dyDescent="0.25">
      <c r="B47" s="79" t="s">
        <v>3460</v>
      </c>
      <c r="C47" t="s">
        <v>2554</v>
      </c>
    </row>
    <row r="48" spans="2:5" x14ac:dyDescent="0.25">
      <c r="B48" s="79" t="s">
        <v>3460</v>
      </c>
      <c r="C48" t="s">
        <v>2523</v>
      </c>
    </row>
    <row r="49" spans="2:5" x14ac:dyDescent="0.25">
      <c r="B49" s="79" t="s">
        <v>3460</v>
      </c>
      <c r="C49" t="s">
        <v>2524</v>
      </c>
    </row>
    <row r="50" spans="2:5" x14ac:dyDescent="0.25">
      <c r="B50" s="79" t="s">
        <v>3460</v>
      </c>
      <c r="C50" t="s">
        <v>2555</v>
      </c>
    </row>
    <row r="51" spans="2:5" x14ac:dyDescent="0.25">
      <c r="B51" s="79" t="s">
        <v>3460</v>
      </c>
      <c r="C51" t="s">
        <v>2556</v>
      </c>
    </row>
    <row r="52" spans="2:5" x14ac:dyDescent="0.25">
      <c r="B52" s="79" t="s">
        <v>3460</v>
      </c>
      <c r="C52" t="s">
        <v>2527</v>
      </c>
    </row>
    <row r="53" spans="2:5" x14ac:dyDescent="0.25">
      <c r="B53" s="79" t="s">
        <v>3461</v>
      </c>
      <c r="C53" t="s">
        <v>2557</v>
      </c>
      <c r="D53" t="s">
        <v>2547</v>
      </c>
      <c r="E53" t="s">
        <v>2514</v>
      </c>
    </row>
    <row r="54" spans="2:5" x14ac:dyDescent="0.25">
      <c r="B54" s="79" t="s">
        <v>3461</v>
      </c>
      <c r="C54" t="s">
        <v>2515</v>
      </c>
    </row>
    <row r="55" spans="2:5" x14ac:dyDescent="0.25">
      <c r="B55" s="79" t="s">
        <v>3461</v>
      </c>
      <c r="C55" t="s">
        <v>2516</v>
      </c>
    </row>
    <row r="56" spans="2:5" x14ac:dyDescent="0.25">
      <c r="B56" s="79" t="s">
        <v>3461</v>
      </c>
      <c r="C56" t="s">
        <v>2517</v>
      </c>
    </row>
    <row r="57" spans="2:5" x14ac:dyDescent="0.25">
      <c r="B57" s="79" t="s">
        <v>3461</v>
      </c>
      <c r="C57" t="s">
        <v>2518</v>
      </c>
    </row>
    <row r="58" spans="2:5" x14ac:dyDescent="0.25">
      <c r="B58" s="79" t="s">
        <v>3461</v>
      </c>
      <c r="C58" t="s">
        <v>2519</v>
      </c>
    </row>
    <row r="59" spans="2:5" x14ac:dyDescent="0.25">
      <c r="B59" s="79" t="s">
        <v>3461</v>
      </c>
      <c r="C59" t="s">
        <v>2520</v>
      </c>
    </row>
    <row r="60" spans="2:5" x14ac:dyDescent="0.25">
      <c r="B60" s="79" t="s">
        <v>3461</v>
      </c>
      <c r="C60" t="s">
        <v>2521</v>
      </c>
    </row>
    <row r="61" spans="2:5" x14ac:dyDescent="0.25">
      <c r="B61" s="79" t="s">
        <v>3461</v>
      </c>
      <c r="C61" t="s">
        <v>2522</v>
      </c>
    </row>
    <row r="62" spans="2:5" x14ac:dyDescent="0.25">
      <c r="B62" s="79" t="s">
        <v>3461</v>
      </c>
      <c r="C62" t="s">
        <v>2523</v>
      </c>
    </row>
    <row r="63" spans="2:5" x14ac:dyDescent="0.25">
      <c r="B63" s="79" t="s">
        <v>3461</v>
      </c>
      <c r="C63" t="s">
        <v>2524</v>
      </c>
    </row>
    <row r="64" spans="2:5" x14ac:dyDescent="0.25">
      <c r="B64" s="79" t="s">
        <v>3461</v>
      </c>
      <c r="C64" t="s">
        <v>2555</v>
      </c>
    </row>
    <row r="65" spans="2:5" x14ac:dyDescent="0.25">
      <c r="B65" s="79" t="s">
        <v>3461</v>
      </c>
      <c r="C65" t="s">
        <v>2556</v>
      </c>
    </row>
    <row r="66" spans="2:5" x14ac:dyDescent="0.25">
      <c r="B66" s="79" t="s">
        <v>3461</v>
      </c>
      <c r="C66" t="s">
        <v>2527</v>
      </c>
    </row>
    <row r="67" spans="2:5" x14ac:dyDescent="0.25">
      <c r="B67" s="79" t="s">
        <v>3462</v>
      </c>
      <c r="C67" t="s">
        <v>2558</v>
      </c>
      <c r="D67" t="s">
        <v>2547</v>
      </c>
      <c r="E67" t="s">
        <v>2514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2516</v>
      </c>
    </row>
    <row r="70" spans="2:5" x14ac:dyDescent="0.25">
      <c r="B70" s="79" t="s">
        <v>3462</v>
      </c>
      <c r="C70" t="s">
        <v>2517</v>
      </c>
    </row>
    <row r="71" spans="2:5" x14ac:dyDescent="0.25">
      <c r="B71" s="79" t="s">
        <v>3462</v>
      </c>
      <c r="C71" t="s">
        <v>2518</v>
      </c>
    </row>
    <row r="72" spans="2:5" x14ac:dyDescent="0.25">
      <c r="B72" s="79" t="s">
        <v>3462</v>
      </c>
      <c r="C72" t="s">
        <v>2559</v>
      </c>
    </row>
    <row r="73" spans="2:5" x14ac:dyDescent="0.25">
      <c r="B73" s="79" t="s">
        <v>3462</v>
      </c>
      <c r="C73" t="s">
        <v>2560</v>
      </c>
    </row>
    <row r="74" spans="2:5" x14ac:dyDescent="0.25">
      <c r="B74" s="79" t="s">
        <v>3462</v>
      </c>
      <c r="C74" t="s">
        <v>2561</v>
      </c>
    </row>
    <row r="75" spans="2:5" x14ac:dyDescent="0.25">
      <c r="B75" s="79" t="s">
        <v>3462</v>
      </c>
      <c r="C75" t="s">
        <v>2562</v>
      </c>
    </row>
    <row r="76" spans="2:5" x14ac:dyDescent="0.25">
      <c r="B76" s="79" t="s">
        <v>3462</v>
      </c>
      <c r="C76" t="s">
        <v>2563</v>
      </c>
    </row>
    <row r="77" spans="2:5" x14ac:dyDescent="0.25">
      <c r="B77" s="79" t="s">
        <v>3462</v>
      </c>
      <c r="C77" t="s">
        <v>2564</v>
      </c>
    </row>
    <row r="78" spans="2:5" x14ac:dyDescent="0.25">
      <c r="B78" s="79" t="s">
        <v>3462</v>
      </c>
      <c r="C78" t="s">
        <v>2565</v>
      </c>
    </row>
    <row r="79" spans="2:5" x14ac:dyDescent="0.25">
      <c r="B79" s="79" t="s">
        <v>3462</v>
      </c>
      <c r="C79" t="s">
        <v>2566</v>
      </c>
    </row>
    <row r="80" spans="2:5" x14ac:dyDescent="0.25">
      <c r="B80" s="79" t="s">
        <v>3462</v>
      </c>
      <c r="C80" t="s">
        <v>2567</v>
      </c>
    </row>
    <row r="81" spans="2:5" x14ac:dyDescent="0.25">
      <c r="B81" s="79" t="s">
        <v>2987</v>
      </c>
      <c r="C81" t="s">
        <v>2568</v>
      </c>
      <c r="D81" t="s">
        <v>2547</v>
      </c>
      <c r="E81" t="s">
        <v>2569</v>
      </c>
    </row>
    <row r="82" spans="2:5" x14ac:dyDescent="0.25">
      <c r="B82" s="79" t="s">
        <v>2987</v>
      </c>
      <c r="C82" t="s">
        <v>2515</v>
      </c>
    </row>
    <row r="83" spans="2:5" x14ac:dyDescent="0.25">
      <c r="B83" s="79" t="s">
        <v>2987</v>
      </c>
      <c r="C83" t="s">
        <v>2570</v>
      </c>
    </row>
    <row r="84" spans="2:5" x14ac:dyDescent="0.25">
      <c r="B84" s="79" t="s">
        <v>2987</v>
      </c>
      <c r="C84" t="s">
        <v>2571</v>
      </c>
    </row>
    <row r="85" spans="2:5" x14ac:dyDescent="0.25">
      <c r="B85" s="79" t="s">
        <v>2987</v>
      </c>
      <c r="C85" t="s">
        <v>2572</v>
      </c>
    </row>
    <row r="86" spans="2:5" x14ac:dyDescent="0.25">
      <c r="B86" s="79" t="s">
        <v>2987</v>
      </c>
      <c r="C86" t="s">
        <v>2573</v>
      </c>
    </row>
    <row r="87" spans="2:5" x14ac:dyDescent="0.25">
      <c r="B87" s="79" t="s">
        <v>2987</v>
      </c>
      <c r="C87" t="s">
        <v>2574</v>
      </c>
    </row>
    <row r="88" spans="2:5" x14ac:dyDescent="0.25">
      <c r="B88" s="79" t="s">
        <v>2987</v>
      </c>
      <c r="C88" t="s">
        <v>2575</v>
      </c>
    </row>
    <row r="89" spans="2:5" x14ac:dyDescent="0.25">
      <c r="B89" s="79" t="s">
        <v>2987</v>
      </c>
      <c r="C89" t="s">
        <v>2576</v>
      </c>
    </row>
    <row r="90" spans="2:5" x14ac:dyDescent="0.25">
      <c r="B90" s="79" t="s">
        <v>2987</v>
      </c>
      <c r="C90" t="s">
        <v>2577</v>
      </c>
    </row>
    <row r="91" spans="2:5" x14ac:dyDescent="0.25">
      <c r="B91" s="79" t="s">
        <v>2987</v>
      </c>
      <c r="C91" t="s">
        <v>2578</v>
      </c>
    </row>
    <row r="92" spans="2:5" x14ac:dyDescent="0.25">
      <c r="B92" s="79" t="s">
        <v>2987</v>
      </c>
      <c r="C92" t="s">
        <v>2579</v>
      </c>
    </row>
    <row r="93" spans="2:5" x14ac:dyDescent="0.25">
      <c r="B93" s="79" t="s">
        <v>3463</v>
      </c>
      <c r="C93" t="s">
        <v>2580</v>
      </c>
      <c r="D93" t="s">
        <v>2547</v>
      </c>
      <c r="E93" t="s">
        <v>2529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2530</v>
      </c>
    </row>
    <row r="96" spans="2:5" x14ac:dyDescent="0.25">
      <c r="B96" s="79" t="s">
        <v>3463</v>
      </c>
      <c r="C96" t="s">
        <v>2531</v>
      </c>
    </row>
    <row r="97" spans="2:5" x14ac:dyDescent="0.25">
      <c r="B97" s="79" t="s">
        <v>3463</v>
      </c>
      <c r="C97" t="s">
        <v>2532</v>
      </c>
    </row>
    <row r="98" spans="2:5" x14ac:dyDescent="0.25">
      <c r="B98" s="79" t="s">
        <v>3463</v>
      </c>
      <c r="C98" t="s">
        <v>2533</v>
      </c>
    </row>
    <row r="99" spans="2:5" x14ac:dyDescent="0.25">
      <c r="B99" s="79" t="s">
        <v>3463</v>
      </c>
      <c r="C99" t="s">
        <v>2534</v>
      </c>
    </row>
    <row r="100" spans="2:5" x14ac:dyDescent="0.25">
      <c r="B100" s="79" t="s">
        <v>3463</v>
      </c>
      <c r="C100" t="s">
        <v>2535</v>
      </c>
    </row>
    <row r="101" spans="2:5" x14ac:dyDescent="0.25">
      <c r="B101" s="79" t="s">
        <v>3463</v>
      </c>
      <c r="C101" t="s">
        <v>2526</v>
      </c>
    </row>
    <row r="102" spans="2:5" x14ac:dyDescent="0.25">
      <c r="B102" s="79" t="s">
        <v>3463</v>
      </c>
      <c r="C102" t="s">
        <v>2527</v>
      </c>
    </row>
    <row r="103" spans="2:5" x14ac:dyDescent="0.25">
      <c r="B103" s="79" t="s">
        <v>3464</v>
      </c>
      <c r="C103" t="s">
        <v>2581</v>
      </c>
      <c r="D103" t="s">
        <v>2547</v>
      </c>
      <c r="E103" t="s">
        <v>2529</v>
      </c>
    </row>
    <row r="104" spans="2:5" x14ac:dyDescent="0.25">
      <c r="B104" s="79" t="s">
        <v>3464</v>
      </c>
      <c r="C104" t="s">
        <v>2515</v>
      </c>
    </row>
    <row r="105" spans="2:5" x14ac:dyDescent="0.25">
      <c r="B105" s="79" t="s">
        <v>3464</v>
      </c>
      <c r="C105" t="s">
        <v>2582</v>
      </c>
    </row>
    <row r="106" spans="2:5" x14ac:dyDescent="0.25">
      <c r="B106" s="79" t="s">
        <v>3464</v>
      </c>
      <c r="C106" t="s">
        <v>2542</v>
      </c>
    </row>
    <row r="107" spans="2:5" x14ac:dyDescent="0.25">
      <c r="B107" s="79" t="s">
        <v>3464</v>
      </c>
      <c r="C107" t="s">
        <v>2583</v>
      </c>
    </row>
    <row r="108" spans="2:5" x14ac:dyDescent="0.25">
      <c r="B108" s="79" t="s">
        <v>3464</v>
      </c>
      <c r="C108" t="s">
        <v>2584</v>
      </c>
    </row>
    <row r="109" spans="2:5" x14ac:dyDescent="0.25">
      <c r="B109" s="79" t="s">
        <v>3464</v>
      </c>
      <c r="C109" t="s">
        <v>2524</v>
      </c>
    </row>
    <row r="110" spans="2:5" x14ac:dyDescent="0.25">
      <c r="B110" s="79" t="s">
        <v>3464</v>
      </c>
      <c r="C110" t="s">
        <v>2555</v>
      </c>
    </row>
    <row r="111" spans="2:5" x14ac:dyDescent="0.25">
      <c r="B111" s="79" t="s">
        <v>3464</v>
      </c>
      <c r="C111" t="s">
        <v>2556</v>
      </c>
    </row>
    <row r="112" spans="2:5" x14ac:dyDescent="0.25">
      <c r="B112" s="79" t="s">
        <v>3464</v>
      </c>
      <c r="C112" t="s">
        <v>2527</v>
      </c>
    </row>
    <row r="113" spans="2:5" x14ac:dyDescent="0.25">
      <c r="B113" s="79" t="s">
        <v>2988</v>
      </c>
      <c r="C113" t="s">
        <v>2585</v>
      </c>
      <c r="D113" t="s">
        <v>2547</v>
      </c>
      <c r="E113" t="s">
        <v>2537</v>
      </c>
    </row>
    <row r="114" spans="2:5" x14ac:dyDescent="0.25">
      <c r="B114" s="79" t="s">
        <v>2988</v>
      </c>
      <c r="C114" t="s">
        <v>2515</v>
      </c>
    </row>
    <row r="115" spans="2:5" x14ac:dyDescent="0.25">
      <c r="B115" s="79" t="s">
        <v>2988</v>
      </c>
      <c r="C115" t="s">
        <v>2538</v>
      </c>
    </row>
    <row r="116" spans="2:5" x14ac:dyDescent="0.25">
      <c r="B116" s="79" t="s">
        <v>2988</v>
      </c>
      <c r="C116" t="s">
        <v>2539</v>
      </c>
    </row>
    <row r="117" spans="2:5" x14ac:dyDescent="0.25">
      <c r="B117" s="79" t="s">
        <v>2988</v>
      </c>
      <c r="C117" t="s">
        <v>2540</v>
      </c>
    </row>
    <row r="118" spans="2:5" x14ac:dyDescent="0.25">
      <c r="B118" s="79" t="s">
        <v>2988</v>
      </c>
      <c r="C118" t="s">
        <v>2586</v>
      </c>
    </row>
    <row r="119" spans="2:5" x14ac:dyDescent="0.25">
      <c r="B119" s="79" t="s">
        <v>2988</v>
      </c>
      <c r="C119" t="s">
        <v>2542</v>
      </c>
    </row>
    <row r="120" spans="2:5" x14ac:dyDescent="0.25">
      <c r="B120" s="79" t="s">
        <v>2988</v>
      </c>
      <c r="C120" t="s">
        <v>2587</v>
      </c>
    </row>
    <row r="121" spans="2:5" x14ac:dyDescent="0.25">
      <c r="B121" s="79" t="s">
        <v>2988</v>
      </c>
      <c r="C121" t="s">
        <v>2588</v>
      </c>
    </row>
    <row r="122" spans="2:5" x14ac:dyDescent="0.25">
      <c r="B122" s="79" t="s">
        <v>2988</v>
      </c>
      <c r="C122" t="s">
        <v>2589</v>
      </c>
    </row>
    <row r="123" spans="2:5" x14ac:dyDescent="0.25">
      <c r="B123" s="79" t="s">
        <v>2988</v>
      </c>
      <c r="C123" t="s">
        <v>2590</v>
      </c>
    </row>
    <row r="124" spans="2:5" x14ac:dyDescent="0.25">
      <c r="B124" s="79" t="s">
        <v>2988</v>
      </c>
      <c r="C124" t="s">
        <v>2591</v>
      </c>
    </row>
    <row r="125" spans="2:5" x14ac:dyDescent="0.25">
      <c r="B125" s="79" t="s">
        <v>2988</v>
      </c>
      <c r="C125" t="s">
        <v>2592</v>
      </c>
    </row>
    <row r="126" spans="2:5" x14ac:dyDescent="0.25">
      <c r="B126" s="79" t="s">
        <v>2989</v>
      </c>
      <c r="C126" t="s">
        <v>2593</v>
      </c>
      <c r="D126" t="s">
        <v>2547</v>
      </c>
      <c r="E126" t="s">
        <v>2569</v>
      </c>
    </row>
    <row r="127" spans="2:5" x14ac:dyDescent="0.25">
      <c r="B127" s="79" t="s">
        <v>2989</v>
      </c>
      <c r="C127" t="s">
        <v>2515</v>
      </c>
    </row>
    <row r="128" spans="2:5" x14ac:dyDescent="0.25">
      <c r="B128" s="79" t="s">
        <v>2989</v>
      </c>
      <c r="C128" t="s">
        <v>2594</v>
      </c>
    </row>
    <row r="129" spans="2:5" x14ac:dyDescent="0.25">
      <c r="B129" s="79" t="s">
        <v>2989</v>
      </c>
      <c r="C129" t="s">
        <v>2595</v>
      </c>
    </row>
    <row r="130" spans="2:5" x14ac:dyDescent="0.25">
      <c r="B130" s="79" t="s">
        <v>2989</v>
      </c>
      <c r="C130" t="s">
        <v>2596</v>
      </c>
    </row>
    <row r="131" spans="2:5" x14ac:dyDescent="0.25">
      <c r="B131" s="79" t="s">
        <v>2989</v>
      </c>
      <c r="C131" t="s">
        <v>2597</v>
      </c>
    </row>
    <row r="132" spans="2:5" x14ac:dyDescent="0.25">
      <c r="B132" s="79" t="s">
        <v>2989</v>
      </c>
      <c r="C132" t="s">
        <v>2598</v>
      </c>
    </row>
    <row r="133" spans="2:5" x14ac:dyDescent="0.25">
      <c r="B133" s="79" t="s">
        <v>2989</v>
      </c>
      <c r="C133" t="s">
        <v>2599</v>
      </c>
    </row>
    <row r="134" spans="2:5" x14ac:dyDescent="0.25">
      <c r="B134" s="79" t="s">
        <v>2989</v>
      </c>
      <c r="C134" t="s">
        <v>2524</v>
      </c>
    </row>
    <row r="135" spans="2:5" x14ac:dyDescent="0.25">
      <c r="B135" s="79" t="s">
        <v>2989</v>
      </c>
      <c r="C135" t="s">
        <v>2555</v>
      </c>
    </row>
    <row r="136" spans="2:5" x14ac:dyDescent="0.25">
      <c r="B136" s="79" t="s">
        <v>2989</v>
      </c>
      <c r="C136" t="s">
        <v>2556</v>
      </c>
    </row>
    <row r="137" spans="2:5" x14ac:dyDescent="0.25">
      <c r="B137" s="79" t="s">
        <v>2989</v>
      </c>
      <c r="C137" t="s">
        <v>2527</v>
      </c>
    </row>
    <row r="138" spans="2:5" x14ac:dyDescent="0.25">
      <c r="B138" s="79" t="s">
        <v>3465</v>
      </c>
      <c r="C138" t="s">
        <v>2600</v>
      </c>
      <c r="D138" t="s">
        <v>2547</v>
      </c>
      <c r="E138" t="s">
        <v>2569</v>
      </c>
    </row>
    <row r="139" spans="2:5" x14ac:dyDescent="0.25">
      <c r="B139" s="79" t="s">
        <v>3465</v>
      </c>
      <c r="C139" t="s">
        <v>2515</v>
      </c>
    </row>
    <row r="140" spans="2:5" x14ac:dyDescent="0.25">
      <c r="B140" s="79" t="s">
        <v>3465</v>
      </c>
      <c r="C140" t="s">
        <v>2594</v>
      </c>
    </row>
    <row r="141" spans="2:5" x14ac:dyDescent="0.25">
      <c r="B141" s="79" t="s">
        <v>3465</v>
      </c>
      <c r="C141" t="s">
        <v>2595</v>
      </c>
    </row>
    <row r="142" spans="2:5" x14ac:dyDescent="0.25">
      <c r="B142" s="79" t="s">
        <v>3465</v>
      </c>
      <c r="C142" t="s">
        <v>2596</v>
      </c>
    </row>
    <row r="143" spans="2:5" x14ac:dyDescent="0.25">
      <c r="B143" s="79" t="s">
        <v>3465</v>
      </c>
      <c r="C143" t="s">
        <v>2597</v>
      </c>
    </row>
    <row r="144" spans="2:5" x14ac:dyDescent="0.25">
      <c r="B144" s="79" t="s">
        <v>3465</v>
      </c>
      <c r="C144" t="s">
        <v>2601</v>
      </c>
    </row>
    <row r="145" spans="2:5" x14ac:dyDescent="0.25">
      <c r="B145" s="79" t="s">
        <v>3465</v>
      </c>
      <c r="C145" t="s">
        <v>2602</v>
      </c>
    </row>
    <row r="146" spans="2:5" x14ac:dyDescent="0.25">
      <c r="B146" s="79" t="s">
        <v>3465</v>
      </c>
      <c r="C146" t="s">
        <v>2589</v>
      </c>
    </row>
    <row r="147" spans="2:5" x14ac:dyDescent="0.25">
      <c r="B147" s="79" t="s">
        <v>3465</v>
      </c>
      <c r="C147" t="s">
        <v>2590</v>
      </c>
    </row>
    <row r="148" spans="2:5" x14ac:dyDescent="0.25">
      <c r="B148" s="79" t="s">
        <v>3465</v>
      </c>
      <c r="C148" t="s">
        <v>2591</v>
      </c>
    </row>
    <row r="149" spans="2:5" x14ac:dyDescent="0.25">
      <c r="B149" s="79" t="s">
        <v>3465</v>
      </c>
      <c r="C149" t="s">
        <v>2592</v>
      </c>
    </row>
    <row r="150" spans="2:5" x14ac:dyDescent="0.25">
      <c r="B150" s="79" t="s">
        <v>3466</v>
      </c>
      <c r="C150" t="s">
        <v>2603</v>
      </c>
      <c r="D150" t="s">
        <v>2547</v>
      </c>
      <c r="E150" t="s">
        <v>2569</v>
      </c>
    </row>
    <row r="151" spans="2:5" x14ac:dyDescent="0.25">
      <c r="B151" s="79" t="s">
        <v>3466</v>
      </c>
      <c r="C151" t="s">
        <v>2515</v>
      </c>
    </row>
    <row r="152" spans="2:5" x14ac:dyDescent="0.25">
      <c r="B152" s="79" t="s">
        <v>3466</v>
      </c>
      <c r="C152" t="s">
        <v>2594</v>
      </c>
    </row>
    <row r="153" spans="2:5" x14ac:dyDescent="0.25">
      <c r="B153" s="79" t="s">
        <v>3466</v>
      </c>
      <c r="C153" t="s">
        <v>2595</v>
      </c>
    </row>
    <row r="154" spans="2:5" x14ac:dyDescent="0.25">
      <c r="B154" s="79" t="s">
        <v>3466</v>
      </c>
      <c r="C154" t="s">
        <v>2596</v>
      </c>
    </row>
    <row r="155" spans="2:5" x14ac:dyDescent="0.25">
      <c r="B155" s="79" t="s">
        <v>3466</v>
      </c>
      <c r="C155" t="s">
        <v>2597</v>
      </c>
    </row>
    <row r="156" spans="2:5" x14ac:dyDescent="0.25">
      <c r="B156" s="79" t="s">
        <v>3466</v>
      </c>
      <c r="C156" t="s">
        <v>2604</v>
      </c>
    </row>
    <row r="157" spans="2:5" x14ac:dyDescent="0.25">
      <c r="B157" s="79" t="s">
        <v>3466</v>
      </c>
      <c r="C157" t="s">
        <v>2605</v>
      </c>
    </row>
    <row r="158" spans="2:5" x14ac:dyDescent="0.25">
      <c r="B158" s="79" t="s">
        <v>3466</v>
      </c>
      <c r="C158" t="s">
        <v>2606</v>
      </c>
    </row>
    <row r="159" spans="2:5" x14ac:dyDescent="0.25">
      <c r="B159" s="79" t="s">
        <v>3466</v>
      </c>
      <c r="C159" t="s">
        <v>2607</v>
      </c>
    </row>
    <row r="160" spans="2:5" x14ac:dyDescent="0.25">
      <c r="B160" s="79" t="s">
        <v>3466</v>
      </c>
      <c r="C160" t="s">
        <v>2566</v>
      </c>
    </row>
    <row r="161" spans="2:5" x14ac:dyDescent="0.25">
      <c r="B161" s="79" t="s">
        <v>3466</v>
      </c>
      <c r="C161" t="s">
        <v>2567</v>
      </c>
    </row>
    <row r="162" spans="2:5" x14ac:dyDescent="0.25">
      <c r="B162" s="79" t="s">
        <v>3467</v>
      </c>
      <c r="C162" t="s">
        <v>2608</v>
      </c>
      <c r="D162" t="s">
        <v>2547</v>
      </c>
      <c r="E162" t="s">
        <v>2529</v>
      </c>
    </row>
    <row r="163" spans="2:5" x14ac:dyDescent="0.25">
      <c r="B163" s="79" t="s">
        <v>3467</v>
      </c>
      <c r="C163" t="s">
        <v>2515</v>
      </c>
    </row>
    <row r="164" spans="2:5" x14ac:dyDescent="0.25">
      <c r="B164" s="79" t="s">
        <v>3467</v>
      </c>
      <c r="C164" t="s">
        <v>2570</v>
      </c>
    </row>
    <row r="165" spans="2:5" x14ac:dyDescent="0.25">
      <c r="B165" s="79" t="s">
        <v>3467</v>
      </c>
      <c r="C165" t="s">
        <v>2609</v>
      </c>
    </row>
    <row r="166" spans="2:5" x14ac:dyDescent="0.25">
      <c r="B166" s="79" t="s">
        <v>3467</v>
      </c>
      <c r="C166" t="s">
        <v>2610</v>
      </c>
    </row>
    <row r="167" spans="2:5" x14ac:dyDescent="0.25">
      <c r="B167" s="79" t="s">
        <v>3467</v>
      </c>
      <c r="C167" t="s">
        <v>2611</v>
      </c>
    </row>
    <row r="168" spans="2:5" x14ac:dyDescent="0.25">
      <c r="B168" s="79" t="s">
        <v>3467</v>
      </c>
      <c r="C168" t="s">
        <v>2534</v>
      </c>
    </row>
    <row r="169" spans="2:5" x14ac:dyDescent="0.25">
      <c r="B169" s="79" t="s">
        <v>3467</v>
      </c>
      <c r="C169" t="s">
        <v>2612</v>
      </c>
    </row>
    <row r="170" spans="2:5" x14ac:dyDescent="0.25">
      <c r="B170" s="79" t="s">
        <v>3467</v>
      </c>
      <c r="C170" t="s">
        <v>2556</v>
      </c>
    </row>
    <row r="171" spans="2:5" x14ac:dyDescent="0.25">
      <c r="B171" s="79" t="s">
        <v>3467</v>
      </c>
      <c r="C171" t="s">
        <v>2527</v>
      </c>
    </row>
    <row r="172" spans="2:5" x14ac:dyDescent="0.25">
      <c r="B172" s="79" t="s">
        <v>3468</v>
      </c>
      <c r="C172" t="s">
        <v>2613</v>
      </c>
      <c r="D172" t="s">
        <v>2547</v>
      </c>
      <c r="E172" t="s">
        <v>2529</v>
      </c>
    </row>
    <row r="173" spans="2:5" x14ac:dyDescent="0.25">
      <c r="B173" s="79" t="s">
        <v>3468</v>
      </c>
      <c r="C173" t="s">
        <v>2515</v>
      </c>
    </row>
    <row r="174" spans="2:5" x14ac:dyDescent="0.25">
      <c r="B174" s="79" t="s">
        <v>3468</v>
      </c>
      <c r="C174" t="s">
        <v>2614</v>
      </c>
    </row>
    <row r="175" spans="2:5" x14ac:dyDescent="0.25">
      <c r="B175" s="79" t="s">
        <v>3468</v>
      </c>
      <c r="C175" t="s">
        <v>2615</v>
      </c>
    </row>
    <row r="176" spans="2:5" x14ac:dyDescent="0.25">
      <c r="B176" s="79" t="s">
        <v>3468</v>
      </c>
      <c r="C176" t="s">
        <v>2616</v>
      </c>
    </row>
    <row r="177" spans="2:5" x14ac:dyDescent="0.25">
      <c r="B177" s="79" t="s">
        <v>3468</v>
      </c>
      <c r="C177" t="s">
        <v>2617</v>
      </c>
    </row>
    <row r="178" spans="2:5" x14ac:dyDescent="0.25">
      <c r="B178" s="79" t="s">
        <v>3468</v>
      </c>
      <c r="C178" t="s">
        <v>2535</v>
      </c>
    </row>
    <row r="179" spans="2:5" x14ac:dyDescent="0.25">
      <c r="B179" s="79" t="s">
        <v>3468</v>
      </c>
      <c r="C179" t="s">
        <v>2612</v>
      </c>
    </row>
    <row r="180" spans="2:5" x14ac:dyDescent="0.25">
      <c r="B180" s="79" t="s">
        <v>3468</v>
      </c>
      <c r="C180" t="s">
        <v>2556</v>
      </c>
    </row>
    <row r="181" spans="2:5" x14ac:dyDescent="0.25">
      <c r="B181" s="79" t="s">
        <v>3468</v>
      </c>
      <c r="C181" t="s">
        <v>2527</v>
      </c>
    </row>
    <row r="182" spans="2:5" x14ac:dyDescent="0.25">
      <c r="B182" s="79" t="s">
        <v>3469</v>
      </c>
      <c r="C182" t="s">
        <v>3355</v>
      </c>
      <c r="D182" t="s">
        <v>2547</v>
      </c>
      <c r="E182" t="s">
        <v>2618</v>
      </c>
    </row>
    <row r="183" spans="2:5" x14ac:dyDescent="0.25">
      <c r="B183" s="79" t="s">
        <v>3469</v>
      </c>
      <c r="C183" t="s">
        <v>2515</v>
      </c>
    </row>
    <row r="184" spans="2:5" x14ac:dyDescent="0.25">
      <c r="B184" s="79" t="s">
        <v>3469</v>
      </c>
      <c r="C184" t="s">
        <v>2619</v>
      </c>
    </row>
    <row r="185" spans="2:5" x14ac:dyDescent="0.25">
      <c r="B185" s="79" t="s">
        <v>3469</v>
      </c>
      <c r="C185" t="s">
        <v>2620</v>
      </c>
    </row>
    <row r="186" spans="2:5" x14ac:dyDescent="0.25">
      <c r="B186" s="79" t="s">
        <v>3469</v>
      </c>
      <c r="C186" t="s">
        <v>2621</v>
      </c>
    </row>
    <row r="187" spans="2:5" x14ac:dyDescent="0.25">
      <c r="B187" s="79" t="s">
        <v>3469</v>
      </c>
      <c r="C187" t="s">
        <v>2622</v>
      </c>
    </row>
    <row r="188" spans="2:5" x14ac:dyDescent="0.25">
      <c r="B188" s="79" t="s">
        <v>3469</v>
      </c>
      <c r="C188" t="s">
        <v>2623</v>
      </c>
    </row>
    <row r="189" spans="2:5" x14ac:dyDescent="0.25">
      <c r="B189" s="79" t="s">
        <v>3470</v>
      </c>
      <c r="C189" t="s">
        <v>3356</v>
      </c>
      <c r="D189" t="s">
        <v>2547</v>
      </c>
      <c r="E189" t="s">
        <v>2618</v>
      </c>
    </row>
    <row r="190" spans="2:5" x14ac:dyDescent="0.25">
      <c r="B190" s="79" t="s">
        <v>3470</v>
      </c>
      <c r="C190" t="s">
        <v>2515</v>
      </c>
    </row>
    <row r="191" spans="2:5" x14ac:dyDescent="0.25">
      <c r="B191" s="79" t="s">
        <v>3470</v>
      </c>
      <c r="C191" t="s">
        <v>2624</v>
      </c>
    </row>
    <row r="192" spans="2:5" x14ac:dyDescent="0.25">
      <c r="B192" s="79" t="s">
        <v>3470</v>
      </c>
      <c r="C192" t="s">
        <v>2625</v>
      </c>
    </row>
    <row r="193" spans="2:5" x14ac:dyDescent="0.25">
      <c r="B193" s="79" t="s">
        <v>3470</v>
      </c>
      <c r="C193" t="s">
        <v>2626</v>
      </c>
    </row>
    <row r="194" spans="2:5" x14ac:dyDescent="0.25">
      <c r="B194" s="79" t="s">
        <v>3470</v>
      </c>
      <c r="C194" t="s">
        <v>2627</v>
      </c>
    </row>
    <row r="195" spans="2:5" x14ac:dyDescent="0.25">
      <c r="B195" s="79" t="s">
        <v>3470</v>
      </c>
      <c r="C195" t="s">
        <v>2628</v>
      </c>
    </row>
    <row r="196" spans="2:5" x14ac:dyDescent="0.25">
      <c r="B196" s="79" t="s">
        <v>3471</v>
      </c>
      <c r="C196" t="s">
        <v>2629</v>
      </c>
      <c r="D196" t="s">
        <v>2547</v>
      </c>
      <c r="E196" t="s">
        <v>2618</v>
      </c>
    </row>
    <row r="197" spans="2:5" x14ac:dyDescent="0.25">
      <c r="B197" s="79" t="s">
        <v>3471</v>
      </c>
      <c r="C197" t="s">
        <v>2515</v>
      </c>
    </row>
    <row r="198" spans="2:5" x14ac:dyDescent="0.25">
      <c r="B198" s="79" t="s">
        <v>3471</v>
      </c>
      <c r="C198" t="s">
        <v>2630</v>
      </c>
    </row>
    <row r="199" spans="2:5" x14ac:dyDescent="0.25">
      <c r="B199" s="79" t="s">
        <v>3471</v>
      </c>
      <c r="C199" t="s">
        <v>2631</v>
      </c>
    </row>
    <row r="200" spans="2:5" x14ac:dyDescent="0.25">
      <c r="B200" s="79" t="s">
        <v>3471</v>
      </c>
      <c r="C200" t="s">
        <v>2632</v>
      </c>
    </row>
    <row r="201" spans="2:5" x14ac:dyDescent="0.25">
      <c r="B201" s="79" t="s">
        <v>3471</v>
      </c>
      <c r="C201" t="s">
        <v>2633</v>
      </c>
    </row>
    <row r="202" spans="2:5" x14ac:dyDescent="0.25">
      <c r="B202" s="79" t="s">
        <v>3471</v>
      </c>
      <c r="C202" t="s">
        <v>2634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589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2983</v>
      </c>
      <c r="B1" t="s">
        <v>2984</v>
      </c>
      <c r="C1" t="s">
        <v>2495</v>
      </c>
      <c r="D1" t="s">
        <v>2496</v>
      </c>
      <c r="E1" t="s">
        <v>3458</v>
      </c>
    </row>
    <row r="2" spans="1:5" x14ac:dyDescent="0.25">
      <c r="B2" s="79" t="s">
        <v>2985</v>
      </c>
      <c r="C2" t="s">
        <v>154</v>
      </c>
      <c r="D2" t="s">
        <v>2490</v>
      </c>
      <c r="E2" t="s">
        <v>2537</v>
      </c>
    </row>
    <row r="3" spans="1:5" x14ac:dyDescent="0.25">
      <c r="B3" s="79" t="s">
        <v>2985</v>
      </c>
      <c r="C3" t="s">
        <v>2515</v>
      </c>
    </row>
    <row r="4" spans="1:5" x14ac:dyDescent="0.25">
      <c r="B4" s="79" t="s">
        <v>2985</v>
      </c>
      <c r="C4" t="s">
        <v>2635</v>
      </c>
    </row>
    <row r="5" spans="1:5" x14ac:dyDescent="0.25">
      <c r="B5" s="79" t="s">
        <v>2985</v>
      </c>
      <c r="C5" t="s">
        <v>2636</v>
      </c>
    </row>
    <row r="6" spans="1:5" x14ac:dyDescent="0.25">
      <c r="B6" s="79" t="s">
        <v>2985</v>
      </c>
      <c r="C6" t="s">
        <v>2637</v>
      </c>
    </row>
    <row r="7" spans="1:5" x14ac:dyDescent="0.25">
      <c r="B7" s="79" t="s">
        <v>2985</v>
      </c>
      <c r="C7" t="s">
        <v>2638</v>
      </c>
    </row>
    <row r="8" spans="1:5" x14ac:dyDescent="0.25">
      <c r="B8" s="79" t="s">
        <v>2985</v>
      </c>
      <c r="C8" t="s">
        <v>2639</v>
      </c>
    </row>
    <row r="9" spans="1:5" x14ac:dyDescent="0.25">
      <c r="B9" s="79" t="s">
        <v>2985</v>
      </c>
      <c r="C9" t="s">
        <v>2640</v>
      </c>
    </row>
    <row r="10" spans="1:5" x14ac:dyDescent="0.25">
      <c r="B10" s="79" t="s">
        <v>2985</v>
      </c>
      <c r="C10" t="s">
        <v>2641</v>
      </c>
    </row>
    <row r="11" spans="1:5" x14ac:dyDescent="0.25">
      <c r="B11" s="79" t="s">
        <v>2985</v>
      </c>
      <c r="C11" t="s">
        <v>2642</v>
      </c>
    </row>
    <row r="12" spans="1:5" x14ac:dyDescent="0.25">
      <c r="B12" s="79" t="s">
        <v>2985</v>
      </c>
      <c r="C12" t="s">
        <v>2643</v>
      </c>
    </row>
    <row r="13" spans="1:5" x14ac:dyDescent="0.25">
      <c r="B13" s="79" t="s">
        <v>2985</v>
      </c>
      <c r="C13" t="s">
        <v>2644</v>
      </c>
    </row>
    <row r="14" spans="1:5" x14ac:dyDescent="0.25">
      <c r="B14" s="79" t="s">
        <v>2985</v>
      </c>
      <c r="C14" t="s">
        <v>2645</v>
      </c>
    </row>
    <row r="15" spans="1:5" x14ac:dyDescent="0.25">
      <c r="B15" s="79" t="s">
        <v>2986</v>
      </c>
      <c r="C15" t="s">
        <v>157</v>
      </c>
      <c r="D15" t="s">
        <v>2490</v>
      </c>
      <c r="E15" t="s">
        <v>2537</v>
      </c>
    </row>
    <row r="16" spans="1:5" x14ac:dyDescent="0.25">
      <c r="B16" s="79" t="s">
        <v>2986</v>
      </c>
      <c r="C16" t="s">
        <v>2515</v>
      </c>
    </row>
    <row r="17" spans="2:5" x14ac:dyDescent="0.25">
      <c r="B17" s="79" t="s">
        <v>2986</v>
      </c>
      <c r="C17" t="s">
        <v>2646</v>
      </c>
    </row>
    <row r="18" spans="2:5" x14ac:dyDescent="0.25">
      <c r="B18" s="79" t="s">
        <v>2986</v>
      </c>
      <c r="C18" t="s">
        <v>2647</v>
      </c>
    </row>
    <row r="19" spans="2:5" x14ac:dyDescent="0.25">
      <c r="B19" s="79" t="s">
        <v>2986</v>
      </c>
      <c r="C19" t="s">
        <v>2648</v>
      </c>
    </row>
    <row r="20" spans="2:5" x14ac:dyDescent="0.25">
      <c r="B20" s="79" t="s">
        <v>2986</v>
      </c>
      <c r="C20" t="s">
        <v>2649</v>
      </c>
    </row>
    <row r="21" spans="2:5" x14ac:dyDescent="0.25">
      <c r="B21" s="79" t="s">
        <v>2986</v>
      </c>
      <c r="C21" t="s">
        <v>2650</v>
      </c>
    </row>
    <row r="22" spans="2:5" x14ac:dyDescent="0.25">
      <c r="B22" s="79" t="s">
        <v>2986</v>
      </c>
      <c r="C22" t="s">
        <v>2640</v>
      </c>
    </row>
    <row r="23" spans="2:5" x14ac:dyDescent="0.25">
      <c r="B23" s="79" t="s">
        <v>2986</v>
      </c>
      <c r="C23" t="s">
        <v>2641</v>
      </c>
    </row>
    <row r="24" spans="2:5" x14ac:dyDescent="0.25">
      <c r="B24" s="79" t="s">
        <v>2986</v>
      </c>
      <c r="C24" t="s">
        <v>2642</v>
      </c>
    </row>
    <row r="25" spans="2:5" x14ac:dyDescent="0.25">
      <c r="B25" s="79" t="s">
        <v>2986</v>
      </c>
      <c r="C25" t="s">
        <v>2643</v>
      </c>
    </row>
    <row r="26" spans="2:5" x14ac:dyDescent="0.25">
      <c r="B26" s="79" t="s">
        <v>2986</v>
      </c>
      <c r="C26" t="s">
        <v>2644</v>
      </c>
    </row>
    <row r="27" spans="2:5" x14ac:dyDescent="0.25">
      <c r="B27" s="79" t="s">
        <v>2986</v>
      </c>
      <c r="C27" t="s">
        <v>2645</v>
      </c>
    </row>
    <row r="28" spans="2:5" x14ac:dyDescent="0.25">
      <c r="B28" s="79" t="s">
        <v>3459</v>
      </c>
      <c r="C28" t="s">
        <v>160</v>
      </c>
      <c r="D28" t="s">
        <v>2490</v>
      </c>
      <c r="E28" t="s">
        <v>2537</v>
      </c>
    </row>
    <row r="29" spans="2:5" x14ac:dyDescent="0.25">
      <c r="B29" s="79" t="s">
        <v>3459</v>
      </c>
      <c r="C29" t="s">
        <v>2515</v>
      </c>
    </row>
    <row r="30" spans="2:5" x14ac:dyDescent="0.25">
      <c r="B30" s="79" t="s">
        <v>3459</v>
      </c>
      <c r="C30" t="s">
        <v>2646</v>
      </c>
    </row>
    <row r="31" spans="2:5" x14ac:dyDescent="0.25">
      <c r="B31" s="79" t="s">
        <v>3459</v>
      </c>
      <c r="C31" t="s">
        <v>2651</v>
      </c>
    </row>
    <row r="32" spans="2:5" x14ac:dyDescent="0.25">
      <c r="B32" s="79" t="s">
        <v>3459</v>
      </c>
      <c r="C32" t="s">
        <v>2652</v>
      </c>
    </row>
    <row r="33" spans="2:5" x14ac:dyDescent="0.25">
      <c r="B33" s="79" t="s">
        <v>3459</v>
      </c>
      <c r="C33" t="s">
        <v>2653</v>
      </c>
    </row>
    <row r="34" spans="2:5" x14ac:dyDescent="0.25">
      <c r="B34" s="79" t="s">
        <v>3459</v>
      </c>
      <c r="C34" t="s">
        <v>2650</v>
      </c>
    </row>
    <row r="35" spans="2:5" x14ac:dyDescent="0.25">
      <c r="B35" s="79" t="s">
        <v>3459</v>
      </c>
      <c r="C35" t="s">
        <v>2640</v>
      </c>
    </row>
    <row r="36" spans="2:5" x14ac:dyDescent="0.25">
      <c r="B36" s="79" t="s">
        <v>3459</v>
      </c>
      <c r="C36" t="s">
        <v>2641</v>
      </c>
    </row>
    <row r="37" spans="2:5" x14ac:dyDescent="0.25">
      <c r="B37" s="79" t="s">
        <v>3459</v>
      </c>
      <c r="C37" t="s">
        <v>2642</v>
      </c>
    </row>
    <row r="38" spans="2:5" x14ac:dyDescent="0.25">
      <c r="B38" s="79" t="s">
        <v>3459</v>
      </c>
      <c r="C38" t="s">
        <v>2643</v>
      </c>
    </row>
    <row r="39" spans="2:5" x14ac:dyDescent="0.25">
      <c r="B39" s="79" t="s">
        <v>3459</v>
      </c>
      <c r="C39" t="s">
        <v>2644</v>
      </c>
    </row>
    <row r="40" spans="2:5" x14ac:dyDescent="0.25">
      <c r="B40" s="79" t="s">
        <v>3459</v>
      </c>
      <c r="C40" t="s">
        <v>2645</v>
      </c>
    </row>
    <row r="41" spans="2:5" x14ac:dyDescent="0.25">
      <c r="B41" s="79" t="s">
        <v>3460</v>
      </c>
      <c r="C41" t="s">
        <v>162</v>
      </c>
      <c r="D41" t="s">
        <v>2490</v>
      </c>
      <c r="E41" t="s">
        <v>2537</v>
      </c>
    </row>
    <row r="42" spans="2:5" x14ac:dyDescent="0.25">
      <c r="B42" s="79" t="s">
        <v>3460</v>
      </c>
      <c r="C42" t="s">
        <v>2515</v>
      </c>
    </row>
    <row r="43" spans="2:5" x14ac:dyDescent="0.25">
      <c r="B43" s="79" t="s">
        <v>3460</v>
      </c>
      <c r="C43" t="s">
        <v>2654</v>
      </c>
    </row>
    <row r="44" spans="2:5" x14ac:dyDescent="0.25">
      <c r="B44" s="79" t="s">
        <v>3460</v>
      </c>
      <c r="C44" t="s">
        <v>2655</v>
      </c>
    </row>
    <row r="45" spans="2:5" x14ac:dyDescent="0.25">
      <c r="B45" s="79" t="s">
        <v>3460</v>
      </c>
      <c r="C45" t="s">
        <v>2652</v>
      </c>
    </row>
    <row r="46" spans="2:5" x14ac:dyDescent="0.25">
      <c r="B46" s="79" t="s">
        <v>3460</v>
      </c>
      <c r="C46" t="s">
        <v>2656</v>
      </c>
    </row>
    <row r="47" spans="2:5" x14ac:dyDescent="0.25">
      <c r="B47" s="79" t="s">
        <v>3460</v>
      </c>
      <c r="C47" t="s">
        <v>2657</v>
      </c>
    </row>
    <row r="48" spans="2:5" x14ac:dyDescent="0.25">
      <c r="B48" s="79" t="s">
        <v>3460</v>
      </c>
      <c r="C48" t="s">
        <v>2640</v>
      </c>
    </row>
    <row r="49" spans="2:5" x14ac:dyDescent="0.25">
      <c r="B49" s="79" t="s">
        <v>3460</v>
      </c>
      <c r="C49" t="s">
        <v>2641</v>
      </c>
    </row>
    <row r="50" spans="2:5" x14ac:dyDescent="0.25">
      <c r="B50" s="79" t="s">
        <v>3460</v>
      </c>
      <c r="C50" t="s">
        <v>2642</v>
      </c>
    </row>
    <row r="51" spans="2:5" x14ac:dyDescent="0.25">
      <c r="B51" s="79" t="s">
        <v>3460</v>
      </c>
      <c r="C51" t="s">
        <v>2643</v>
      </c>
    </row>
    <row r="52" spans="2:5" x14ac:dyDescent="0.25">
      <c r="B52" s="79" t="s">
        <v>3460</v>
      </c>
      <c r="C52" t="s">
        <v>2644</v>
      </c>
    </row>
    <row r="53" spans="2:5" x14ac:dyDescent="0.25">
      <c r="B53" s="79" t="s">
        <v>3460</v>
      </c>
      <c r="C53" t="s">
        <v>2645</v>
      </c>
    </row>
    <row r="54" spans="2:5" x14ac:dyDescent="0.25">
      <c r="B54" s="79" t="s">
        <v>3461</v>
      </c>
      <c r="C54" t="s">
        <v>165</v>
      </c>
      <c r="D54" t="s">
        <v>2490</v>
      </c>
      <c r="E54" t="s">
        <v>2537</v>
      </c>
    </row>
    <row r="55" spans="2:5" x14ac:dyDescent="0.25">
      <c r="B55" s="79" t="s">
        <v>3461</v>
      </c>
      <c r="C55" t="s">
        <v>2515</v>
      </c>
    </row>
    <row r="56" spans="2:5" x14ac:dyDescent="0.25">
      <c r="B56" s="79" t="s">
        <v>3461</v>
      </c>
      <c r="C56" t="s">
        <v>2658</v>
      </c>
    </row>
    <row r="57" spans="2:5" x14ac:dyDescent="0.25">
      <c r="B57" s="79" t="s">
        <v>3461</v>
      </c>
      <c r="C57" t="s">
        <v>2659</v>
      </c>
    </row>
    <row r="58" spans="2:5" x14ac:dyDescent="0.25">
      <c r="B58" s="79" t="s">
        <v>3461</v>
      </c>
      <c r="C58" t="s">
        <v>2660</v>
      </c>
    </row>
    <row r="59" spans="2:5" x14ac:dyDescent="0.25">
      <c r="B59" s="79" t="s">
        <v>3461</v>
      </c>
      <c r="C59" t="s">
        <v>2661</v>
      </c>
    </row>
    <row r="60" spans="2:5" x14ac:dyDescent="0.25">
      <c r="B60" s="79" t="s">
        <v>3461</v>
      </c>
      <c r="C60" t="s">
        <v>2657</v>
      </c>
    </row>
    <row r="61" spans="2:5" x14ac:dyDescent="0.25">
      <c r="B61" s="79" t="s">
        <v>3461</v>
      </c>
      <c r="C61" t="s">
        <v>2640</v>
      </c>
    </row>
    <row r="62" spans="2:5" x14ac:dyDescent="0.25">
      <c r="B62" s="79" t="s">
        <v>3461</v>
      </c>
      <c r="C62" t="s">
        <v>2641</v>
      </c>
    </row>
    <row r="63" spans="2:5" x14ac:dyDescent="0.25">
      <c r="B63" s="79" t="s">
        <v>3461</v>
      </c>
      <c r="C63" t="s">
        <v>2642</v>
      </c>
    </row>
    <row r="64" spans="2:5" x14ac:dyDescent="0.25">
      <c r="B64" s="79" t="s">
        <v>3461</v>
      </c>
      <c r="C64" t="s">
        <v>2643</v>
      </c>
    </row>
    <row r="65" spans="2:5" x14ac:dyDescent="0.25">
      <c r="B65" s="79" t="s">
        <v>3461</v>
      </c>
      <c r="C65" t="s">
        <v>2644</v>
      </c>
    </row>
    <row r="66" spans="2:5" x14ac:dyDescent="0.25">
      <c r="B66" s="79" t="s">
        <v>3461</v>
      </c>
      <c r="C66" t="s">
        <v>2645</v>
      </c>
    </row>
    <row r="67" spans="2:5" x14ac:dyDescent="0.25">
      <c r="B67" s="79" t="s">
        <v>3462</v>
      </c>
      <c r="C67" t="s">
        <v>168</v>
      </c>
      <c r="D67" t="s">
        <v>2490</v>
      </c>
      <c r="E67" t="s">
        <v>2537</v>
      </c>
    </row>
    <row r="68" spans="2:5" x14ac:dyDescent="0.25">
      <c r="B68" s="79" t="s">
        <v>3462</v>
      </c>
      <c r="C68" t="s">
        <v>2515</v>
      </c>
    </row>
    <row r="69" spans="2:5" x14ac:dyDescent="0.25">
      <c r="B69" s="79" t="s">
        <v>3462</v>
      </c>
      <c r="C69" t="s">
        <v>2658</v>
      </c>
    </row>
    <row r="70" spans="2:5" x14ac:dyDescent="0.25">
      <c r="B70" s="79" t="s">
        <v>3462</v>
      </c>
      <c r="C70" t="s">
        <v>2659</v>
      </c>
    </row>
    <row r="71" spans="2:5" x14ac:dyDescent="0.25">
      <c r="B71" s="79" t="s">
        <v>3462</v>
      </c>
      <c r="C71" t="s">
        <v>2660</v>
      </c>
    </row>
    <row r="72" spans="2:5" x14ac:dyDescent="0.25">
      <c r="B72" s="79" t="s">
        <v>3462</v>
      </c>
      <c r="C72" t="s">
        <v>2661</v>
      </c>
    </row>
    <row r="73" spans="2:5" x14ac:dyDescent="0.25">
      <c r="B73" s="79" t="s">
        <v>3462</v>
      </c>
      <c r="C73" t="s">
        <v>2657</v>
      </c>
    </row>
    <row r="74" spans="2:5" x14ac:dyDescent="0.25">
      <c r="B74" s="79" t="s">
        <v>3462</v>
      </c>
      <c r="C74" t="s">
        <v>2640</v>
      </c>
    </row>
    <row r="75" spans="2:5" x14ac:dyDescent="0.25">
      <c r="B75" s="79" t="s">
        <v>3462</v>
      </c>
      <c r="C75" t="s">
        <v>2641</v>
      </c>
    </row>
    <row r="76" spans="2:5" x14ac:dyDescent="0.25">
      <c r="B76" s="79" t="s">
        <v>3462</v>
      </c>
      <c r="C76" t="s">
        <v>2642</v>
      </c>
    </row>
    <row r="77" spans="2:5" x14ac:dyDescent="0.25">
      <c r="B77" s="79" t="s">
        <v>3462</v>
      </c>
      <c r="C77" t="s">
        <v>2643</v>
      </c>
    </row>
    <row r="78" spans="2:5" x14ac:dyDescent="0.25">
      <c r="B78" s="79" t="s">
        <v>3462</v>
      </c>
      <c r="C78" t="s">
        <v>2644</v>
      </c>
    </row>
    <row r="79" spans="2:5" x14ac:dyDescent="0.25">
      <c r="B79" s="79" t="s">
        <v>3462</v>
      </c>
      <c r="C79" t="s">
        <v>2645</v>
      </c>
    </row>
    <row r="80" spans="2:5" x14ac:dyDescent="0.25">
      <c r="B80" s="79" t="s">
        <v>2987</v>
      </c>
      <c r="C80" t="s">
        <v>171</v>
      </c>
      <c r="D80" t="s">
        <v>2490</v>
      </c>
      <c r="E80" t="s">
        <v>2537</v>
      </c>
    </row>
    <row r="81" spans="2:5" x14ac:dyDescent="0.25">
      <c r="B81" s="79" t="s">
        <v>2987</v>
      </c>
      <c r="C81" t="s">
        <v>2515</v>
      </c>
    </row>
    <row r="82" spans="2:5" x14ac:dyDescent="0.25">
      <c r="B82" s="79" t="s">
        <v>2987</v>
      </c>
      <c r="C82" t="s">
        <v>2662</v>
      </c>
    </row>
    <row r="83" spans="2:5" x14ac:dyDescent="0.25">
      <c r="B83" s="79" t="s">
        <v>2987</v>
      </c>
      <c r="C83" t="s">
        <v>2663</v>
      </c>
    </row>
    <row r="84" spans="2:5" x14ac:dyDescent="0.25">
      <c r="B84" s="79" t="s">
        <v>2987</v>
      </c>
      <c r="C84" t="s">
        <v>2664</v>
      </c>
    </row>
    <row r="85" spans="2:5" x14ac:dyDescent="0.25">
      <c r="B85" s="79" t="s">
        <v>2987</v>
      </c>
      <c r="C85" t="s">
        <v>2665</v>
      </c>
    </row>
    <row r="86" spans="2:5" x14ac:dyDescent="0.25">
      <c r="B86" s="79" t="s">
        <v>2987</v>
      </c>
      <c r="C86" t="s">
        <v>2666</v>
      </c>
    </row>
    <row r="87" spans="2:5" x14ac:dyDescent="0.25">
      <c r="B87" s="79" t="s">
        <v>2987</v>
      </c>
      <c r="C87" t="s">
        <v>2640</v>
      </c>
    </row>
    <row r="88" spans="2:5" x14ac:dyDescent="0.25">
      <c r="B88" s="79" t="s">
        <v>2987</v>
      </c>
      <c r="C88" t="s">
        <v>2641</v>
      </c>
    </row>
    <row r="89" spans="2:5" x14ac:dyDescent="0.25">
      <c r="B89" s="79" t="s">
        <v>2987</v>
      </c>
      <c r="C89" t="s">
        <v>2642</v>
      </c>
    </row>
    <row r="90" spans="2:5" x14ac:dyDescent="0.25">
      <c r="B90" s="79" t="s">
        <v>2987</v>
      </c>
      <c r="C90" t="s">
        <v>2643</v>
      </c>
    </row>
    <row r="91" spans="2:5" x14ac:dyDescent="0.25">
      <c r="B91" s="79" t="s">
        <v>2987</v>
      </c>
      <c r="C91" t="s">
        <v>2644</v>
      </c>
    </row>
    <row r="92" spans="2:5" x14ac:dyDescent="0.25">
      <c r="B92" s="79" t="s">
        <v>2987</v>
      </c>
      <c r="C92" t="s">
        <v>2645</v>
      </c>
    </row>
    <row r="93" spans="2:5" x14ac:dyDescent="0.25">
      <c r="B93" s="79" t="s">
        <v>3463</v>
      </c>
      <c r="C93" t="s">
        <v>174</v>
      </c>
      <c r="D93" t="s">
        <v>2490</v>
      </c>
      <c r="E93" t="s">
        <v>2537</v>
      </c>
    </row>
    <row r="94" spans="2:5" x14ac:dyDescent="0.25">
      <c r="B94" s="79" t="s">
        <v>3463</v>
      </c>
      <c r="C94" t="s">
        <v>2515</v>
      </c>
    </row>
    <row r="95" spans="2:5" x14ac:dyDescent="0.25">
      <c r="B95" s="79" t="s">
        <v>3463</v>
      </c>
      <c r="C95" t="s">
        <v>2667</v>
      </c>
    </row>
    <row r="96" spans="2:5" x14ac:dyDescent="0.25">
      <c r="B96" s="79" t="s">
        <v>3463</v>
      </c>
      <c r="C96" t="s">
        <v>2668</v>
      </c>
    </row>
    <row r="97" spans="2:5" x14ac:dyDescent="0.25">
      <c r="B97" s="79" t="s">
        <v>3463</v>
      </c>
      <c r="C97" t="s">
        <v>2669</v>
      </c>
    </row>
    <row r="98" spans="2:5" x14ac:dyDescent="0.25">
      <c r="B98" s="79" t="s">
        <v>3463</v>
      </c>
      <c r="C98" t="s">
        <v>2670</v>
      </c>
    </row>
    <row r="99" spans="2:5" x14ac:dyDescent="0.25">
      <c r="B99" s="79" t="s">
        <v>3463</v>
      </c>
      <c r="C99" t="s">
        <v>2671</v>
      </c>
    </row>
    <row r="100" spans="2:5" x14ac:dyDescent="0.25">
      <c r="B100" s="79" t="s">
        <v>3463</v>
      </c>
      <c r="C100" t="s">
        <v>2640</v>
      </c>
    </row>
    <row r="101" spans="2:5" x14ac:dyDescent="0.25">
      <c r="B101" s="79" t="s">
        <v>3463</v>
      </c>
      <c r="C101" t="s">
        <v>2641</v>
      </c>
    </row>
    <row r="102" spans="2:5" x14ac:dyDescent="0.25">
      <c r="B102" s="79" t="s">
        <v>3463</v>
      </c>
      <c r="C102" t="s">
        <v>2642</v>
      </c>
    </row>
    <row r="103" spans="2:5" x14ac:dyDescent="0.25">
      <c r="B103" s="79" t="s">
        <v>3463</v>
      </c>
      <c r="C103" t="s">
        <v>2643</v>
      </c>
    </row>
    <row r="104" spans="2:5" x14ac:dyDescent="0.25">
      <c r="B104" s="79" t="s">
        <v>3463</v>
      </c>
      <c r="C104" t="s">
        <v>2644</v>
      </c>
    </row>
    <row r="105" spans="2:5" x14ac:dyDescent="0.25">
      <c r="B105" s="79" t="s">
        <v>3463</v>
      </c>
      <c r="C105" t="s">
        <v>2645</v>
      </c>
    </row>
    <row r="106" spans="2:5" x14ac:dyDescent="0.25">
      <c r="B106" s="79" t="s">
        <v>3464</v>
      </c>
      <c r="C106" t="s">
        <v>176</v>
      </c>
      <c r="D106" t="s">
        <v>2490</v>
      </c>
      <c r="E106" t="s">
        <v>2537</v>
      </c>
    </row>
    <row r="107" spans="2:5" x14ac:dyDescent="0.25">
      <c r="B107" s="79" t="s">
        <v>3464</v>
      </c>
      <c r="C107" t="s">
        <v>2515</v>
      </c>
    </row>
    <row r="108" spans="2:5" x14ac:dyDescent="0.25">
      <c r="B108" s="79" t="s">
        <v>3464</v>
      </c>
      <c r="C108" t="s">
        <v>2672</v>
      </c>
    </row>
    <row r="109" spans="2:5" x14ac:dyDescent="0.25">
      <c r="B109" s="79" t="s">
        <v>3464</v>
      </c>
      <c r="C109" t="s">
        <v>2673</v>
      </c>
    </row>
    <row r="110" spans="2:5" x14ac:dyDescent="0.25">
      <c r="B110" s="79" t="s">
        <v>3464</v>
      </c>
      <c r="C110" t="s">
        <v>2648</v>
      </c>
    </row>
    <row r="111" spans="2:5" x14ac:dyDescent="0.25">
      <c r="B111" s="79" t="s">
        <v>3464</v>
      </c>
      <c r="C111" t="s">
        <v>2649</v>
      </c>
    </row>
    <row r="112" spans="2:5" x14ac:dyDescent="0.25">
      <c r="B112" s="79" t="s">
        <v>3464</v>
      </c>
      <c r="C112" t="s">
        <v>2674</v>
      </c>
    </row>
    <row r="113" spans="2:5" x14ac:dyDescent="0.25">
      <c r="B113" s="79" t="s">
        <v>3464</v>
      </c>
      <c r="C113" t="s">
        <v>2640</v>
      </c>
    </row>
    <row r="114" spans="2:5" x14ac:dyDescent="0.25">
      <c r="B114" s="79" t="s">
        <v>3464</v>
      </c>
      <c r="C114" t="s">
        <v>2641</v>
      </c>
    </row>
    <row r="115" spans="2:5" x14ac:dyDescent="0.25">
      <c r="B115" s="79" t="s">
        <v>3464</v>
      </c>
      <c r="C115" t="s">
        <v>2642</v>
      </c>
    </row>
    <row r="116" spans="2:5" x14ac:dyDescent="0.25">
      <c r="B116" s="79" t="s">
        <v>3464</v>
      </c>
      <c r="C116" t="s">
        <v>2643</v>
      </c>
    </row>
    <row r="117" spans="2:5" x14ac:dyDescent="0.25">
      <c r="B117" s="79" t="s">
        <v>3464</v>
      </c>
      <c r="C117" t="s">
        <v>2644</v>
      </c>
    </row>
    <row r="118" spans="2:5" x14ac:dyDescent="0.25">
      <c r="B118" s="79" t="s">
        <v>3464</v>
      </c>
      <c r="C118" t="s">
        <v>2645</v>
      </c>
    </row>
    <row r="119" spans="2:5" x14ac:dyDescent="0.25">
      <c r="B119" s="79" t="s">
        <v>2988</v>
      </c>
      <c r="C119" t="s">
        <v>179</v>
      </c>
      <c r="D119" t="s">
        <v>2490</v>
      </c>
      <c r="E119" t="s">
        <v>2537</v>
      </c>
    </row>
    <row r="120" spans="2:5" x14ac:dyDescent="0.25">
      <c r="B120" s="79" t="s">
        <v>2988</v>
      </c>
      <c r="C120" t="s">
        <v>2515</v>
      </c>
    </row>
    <row r="121" spans="2:5" x14ac:dyDescent="0.25">
      <c r="B121" s="79" t="s">
        <v>2988</v>
      </c>
      <c r="C121" t="s">
        <v>2675</v>
      </c>
    </row>
    <row r="122" spans="2:5" x14ac:dyDescent="0.25">
      <c r="B122" s="79" t="s">
        <v>2988</v>
      </c>
      <c r="C122" t="s">
        <v>2676</v>
      </c>
    </row>
    <row r="123" spans="2:5" x14ac:dyDescent="0.25">
      <c r="B123" s="79" t="s">
        <v>2988</v>
      </c>
      <c r="C123" t="s">
        <v>2664</v>
      </c>
    </row>
    <row r="124" spans="2:5" x14ac:dyDescent="0.25">
      <c r="B124" s="79" t="s">
        <v>2988</v>
      </c>
      <c r="C124" t="s">
        <v>2638</v>
      </c>
    </row>
    <row r="125" spans="2:5" x14ac:dyDescent="0.25">
      <c r="B125" s="79" t="s">
        <v>2988</v>
      </c>
      <c r="C125" t="s">
        <v>2639</v>
      </c>
    </row>
    <row r="126" spans="2:5" x14ac:dyDescent="0.25">
      <c r="B126" s="79" t="s">
        <v>2988</v>
      </c>
      <c r="C126" t="s">
        <v>2640</v>
      </c>
    </row>
    <row r="127" spans="2:5" x14ac:dyDescent="0.25">
      <c r="B127" s="79" t="s">
        <v>2988</v>
      </c>
      <c r="C127" t="s">
        <v>2641</v>
      </c>
    </row>
    <row r="128" spans="2:5" x14ac:dyDescent="0.25">
      <c r="B128" s="79" t="s">
        <v>2988</v>
      </c>
      <c r="C128" t="s">
        <v>2642</v>
      </c>
    </row>
    <row r="129" spans="2:5" x14ac:dyDescent="0.25">
      <c r="B129" s="79" t="s">
        <v>2988</v>
      </c>
      <c r="C129" t="s">
        <v>2643</v>
      </c>
    </row>
    <row r="130" spans="2:5" x14ac:dyDescent="0.25">
      <c r="B130" s="79" t="s">
        <v>2988</v>
      </c>
      <c r="C130" t="s">
        <v>2644</v>
      </c>
    </row>
    <row r="131" spans="2:5" x14ac:dyDescent="0.25">
      <c r="B131" s="79" t="s">
        <v>2988</v>
      </c>
      <c r="C131" t="s">
        <v>2645</v>
      </c>
    </row>
    <row r="132" spans="2:5" x14ac:dyDescent="0.25">
      <c r="B132" s="79" t="s">
        <v>2989</v>
      </c>
      <c r="C132" t="s">
        <v>182</v>
      </c>
      <c r="D132" t="s">
        <v>2490</v>
      </c>
      <c r="E132" t="s">
        <v>2537</v>
      </c>
    </row>
    <row r="133" spans="2:5" x14ac:dyDescent="0.25">
      <c r="B133" s="79" t="s">
        <v>2989</v>
      </c>
      <c r="C133" t="s">
        <v>2515</v>
      </c>
    </row>
    <row r="134" spans="2:5" x14ac:dyDescent="0.25">
      <c r="B134" s="79" t="s">
        <v>2989</v>
      </c>
      <c r="C134" t="s">
        <v>2677</v>
      </c>
    </row>
    <row r="135" spans="2:5" x14ac:dyDescent="0.25">
      <c r="B135" s="79" t="s">
        <v>2989</v>
      </c>
      <c r="C135" t="s">
        <v>2678</v>
      </c>
    </row>
    <row r="136" spans="2:5" x14ac:dyDescent="0.25">
      <c r="B136" s="79" t="s">
        <v>2989</v>
      </c>
      <c r="C136" t="s">
        <v>2679</v>
      </c>
    </row>
    <row r="137" spans="2:5" x14ac:dyDescent="0.25">
      <c r="B137" s="79" t="s">
        <v>2989</v>
      </c>
      <c r="C137" t="s">
        <v>2680</v>
      </c>
    </row>
    <row r="138" spans="2:5" x14ac:dyDescent="0.25">
      <c r="B138" s="79" t="s">
        <v>2989</v>
      </c>
      <c r="C138" t="s">
        <v>2681</v>
      </c>
    </row>
    <row r="139" spans="2:5" x14ac:dyDescent="0.25">
      <c r="B139" s="79" t="s">
        <v>2989</v>
      </c>
      <c r="C139" t="s">
        <v>2640</v>
      </c>
    </row>
    <row r="140" spans="2:5" x14ac:dyDescent="0.25">
      <c r="B140" s="79" t="s">
        <v>2989</v>
      </c>
      <c r="C140" t="s">
        <v>2641</v>
      </c>
    </row>
    <row r="141" spans="2:5" x14ac:dyDescent="0.25">
      <c r="B141" s="79" t="s">
        <v>2989</v>
      </c>
      <c r="C141" t="s">
        <v>2642</v>
      </c>
    </row>
    <row r="142" spans="2:5" x14ac:dyDescent="0.25">
      <c r="B142" s="79" t="s">
        <v>2989</v>
      </c>
      <c r="C142" t="s">
        <v>2643</v>
      </c>
    </row>
    <row r="143" spans="2:5" x14ac:dyDescent="0.25">
      <c r="B143" s="79" t="s">
        <v>2989</v>
      </c>
      <c r="C143" t="s">
        <v>2644</v>
      </c>
    </row>
    <row r="144" spans="2:5" x14ac:dyDescent="0.25">
      <c r="B144" s="79" t="s">
        <v>2989</v>
      </c>
      <c r="C144" t="s">
        <v>2645</v>
      </c>
    </row>
    <row r="145" spans="2:5" x14ac:dyDescent="0.25">
      <c r="B145" s="79" t="s">
        <v>3465</v>
      </c>
      <c r="C145" t="s">
        <v>184</v>
      </c>
      <c r="D145" t="s">
        <v>2490</v>
      </c>
      <c r="E145" t="s">
        <v>2537</v>
      </c>
    </row>
    <row r="146" spans="2:5" x14ac:dyDescent="0.25">
      <c r="B146" s="79" t="s">
        <v>3465</v>
      </c>
      <c r="C146" t="s">
        <v>2515</v>
      </c>
    </row>
    <row r="147" spans="2:5" x14ac:dyDescent="0.25">
      <c r="B147" s="79" t="s">
        <v>3465</v>
      </c>
      <c r="C147" t="s">
        <v>2682</v>
      </c>
    </row>
    <row r="148" spans="2:5" x14ac:dyDescent="0.25">
      <c r="B148" s="79" t="s">
        <v>3465</v>
      </c>
      <c r="C148" t="s">
        <v>2683</v>
      </c>
    </row>
    <row r="149" spans="2:5" x14ac:dyDescent="0.25">
      <c r="B149" s="79" t="s">
        <v>3465</v>
      </c>
      <c r="C149" t="s">
        <v>2684</v>
      </c>
    </row>
    <row r="150" spans="2:5" x14ac:dyDescent="0.25">
      <c r="B150" s="79" t="s">
        <v>3465</v>
      </c>
      <c r="C150" t="s">
        <v>2638</v>
      </c>
    </row>
    <row r="151" spans="2:5" x14ac:dyDescent="0.25">
      <c r="B151" s="79" t="s">
        <v>3465</v>
      </c>
      <c r="C151" t="s">
        <v>2685</v>
      </c>
    </row>
    <row r="152" spans="2:5" x14ac:dyDescent="0.25">
      <c r="B152" s="79" t="s">
        <v>3465</v>
      </c>
      <c r="C152" t="s">
        <v>2640</v>
      </c>
    </row>
    <row r="153" spans="2:5" x14ac:dyDescent="0.25">
      <c r="B153" s="79" t="s">
        <v>3465</v>
      </c>
      <c r="C153" t="s">
        <v>2641</v>
      </c>
    </row>
    <row r="154" spans="2:5" x14ac:dyDescent="0.25">
      <c r="B154" s="79" t="s">
        <v>3465</v>
      </c>
      <c r="C154" t="s">
        <v>2642</v>
      </c>
    </row>
    <row r="155" spans="2:5" x14ac:dyDescent="0.25">
      <c r="B155" s="79" t="s">
        <v>3465</v>
      </c>
      <c r="C155" t="s">
        <v>2643</v>
      </c>
    </row>
    <row r="156" spans="2:5" x14ac:dyDescent="0.25">
      <c r="B156" s="79" t="s">
        <v>3465</v>
      </c>
      <c r="C156" t="s">
        <v>2644</v>
      </c>
    </row>
    <row r="157" spans="2:5" x14ac:dyDescent="0.25">
      <c r="B157" s="79" t="s">
        <v>3465</v>
      </c>
      <c r="C157" t="s">
        <v>2645</v>
      </c>
    </row>
    <row r="158" spans="2:5" x14ac:dyDescent="0.25">
      <c r="B158" s="79" t="s">
        <v>3466</v>
      </c>
      <c r="C158" t="s">
        <v>186</v>
      </c>
      <c r="D158" t="s">
        <v>2490</v>
      </c>
      <c r="E158" t="s">
        <v>2537</v>
      </c>
    </row>
    <row r="159" spans="2:5" x14ac:dyDescent="0.25">
      <c r="B159" s="79" t="s">
        <v>3466</v>
      </c>
      <c r="C159" t="s">
        <v>2515</v>
      </c>
    </row>
    <row r="160" spans="2:5" x14ac:dyDescent="0.25">
      <c r="B160" s="79" t="s">
        <v>3466</v>
      </c>
      <c r="C160" t="s">
        <v>2686</v>
      </c>
    </row>
    <row r="161" spans="2:5" x14ac:dyDescent="0.25">
      <c r="B161" s="79" t="s">
        <v>3466</v>
      </c>
      <c r="C161" t="s">
        <v>2687</v>
      </c>
    </row>
    <row r="162" spans="2:5" x14ac:dyDescent="0.25">
      <c r="B162" s="79" t="s">
        <v>3466</v>
      </c>
      <c r="C162" t="s">
        <v>2684</v>
      </c>
    </row>
    <row r="163" spans="2:5" x14ac:dyDescent="0.25">
      <c r="B163" s="79" t="s">
        <v>3466</v>
      </c>
      <c r="C163" t="s">
        <v>2638</v>
      </c>
    </row>
    <row r="164" spans="2:5" x14ac:dyDescent="0.25">
      <c r="B164" s="79" t="s">
        <v>3466</v>
      </c>
      <c r="C164" t="s">
        <v>2685</v>
      </c>
    </row>
    <row r="165" spans="2:5" x14ac:dyDescent="0.25">
      <c r="B165" s="79" t="s">
        <v>3466</v>
      </c>
      <c r="C165" t="s">
        <v>2640</v>
      </c>
    </row>
    <row r="166" spans="2:5" x14ac:dyDescent="0.25">
      <c r="B166" s="79" t="s">
        <v>3466</v>
      </c>
      <c r="C166" t="s">
        <v>2641</v>
      </c>
    </row>
    <row r="167" spans="2:5" x14ac:dyDescent="0.25">
      <c r="B167" s="79" t="s">
        <v>3466</v>
      </c>
      <c r="C167" t="s">
        <v>2642</v>
      </c>
    </row>
    <row r="168" spans="2:5" x14ac:dyDescent="0.25">
      <c r="B168" s="79" t="s">
        <v>3466</v>
      </c>
      <c r="C168" t="s">
        <v>2643</v>
      </c>
    </row>
    <row r="169" spans="2:5" x14ac:dyDescent="0.25">
      <c r="B169" s="79" t="s">
        <v>3466</v>
      </c>
      <c r="C169" t="s">
        <v>2644</v>
      </c>
    </row>
    <row r="170" spans="2:5" x14ac:dyDescent="0.25">
      <c r="B170" s="79" t="s">
        <v>3466</v>
      </c>
      <c r="C170" t="s">
        <v>2645</v>
      </c>
    </row>
    <row r="171" spans="2:5" x14ac:dyDescent="0.25">
      <c r="B171" s="79" t="s">
        <v>3467</v>
      </c>
      <c r="C171" t="s">
        <v>189</v>
      </c>
      <c r="D171" t="s">
        <v>2490</v>
      </c>
      <c r="E171" t="s">
        <v>2537</v>
      </c>
    </row>
    <row r="172" spans="2:5" x14ac:dyDescent="0.25">
      <c r="B172" s="79" t="s">
        <v>3467</v>
      </c>
      <c r="C172" t="s">
        <v>2515</v>
      </c>
    </row>
    <row r="173" spans="2:5" x14ac:dyDescent="0.25">
      <c r="B173" s="79" t="s">
        <v>3467</v>
      </c>
      <c r="C173" t="s">
        <v>2688</v>
      </c>
    </row>
    <row r="174" spans="2:5" x14ac:dyDescent="0.25">
      <c r="B174" s="79" t="s">
        <v>3467</v>
      </c>
      <c r="C174" t="s">
        <v>2689</v>
      </c>
    </row>
    <row r="175" spans="2:5" x14ac:dyDescent="0.25">
      <c r="B175" s="79" t="s">
        <v>3467</v>
      </c>
      <c r="C175" t="s">
        <v>2660</v>
      </c>
    </row>
    <row r="176" spans="2:5" x14ac:dyDescent="0.25">
      <c r="B176" s="79" t="s">
        <v>3467</v>
      </c>
      <c r="C176" t="s">
        <v>2690</v>
      </c>
    </row>
    <row r="177" spans="2:5" x14ac:dyDescent="0.25">
      <c r="B177" s="79" t="s">
        <v>3467</v>
      </c>
      <c r="C177" t="s">
        <v>2691</v>
      </c>
    </row>
    <row r="178" spans="2:5" x14ac:dyDescent="0.25">
      <c r="B178" s="79" t="s">
        <v>3467</v>
      </c>
      <c r="C178" t="s">
        <v>2640</v>
      </c>
    </row>
    <row r="179" spans="2:5" x14ac:dyDescent="0.25">
      <c r="B179" s="79" t="s">
        <v>3467</v>
      </c>
      <c r="C179" t="s">
        <v>2641</v>
      </c>
    </row>
    <row r="180" spans="2:5" x14ac:dyDescent="0.25">
      <c r="B180" s="79" t="s">
        <v>3467</v>
      </c>
      <c r="C180" t="s">
        <v>2642</v>
      </c>
    </row>
    <row r="181" spans="2:5" x14ac:dyDescent="0.25">
      <c r="B181" s="79" t="s">
        <v>3467</v>
      </c>
      <c r="C181" t="s">
        <v>2643</v>
      </c>
    </row>
    <row r="182" spans="2:5" x14ac:dyDescent="0.25">
      <c r="B182" s="79" t="s">
        <v>3467</v>
      </c>
      <c r="C182" t="s">
        <v>2644</v>
      </c>
    </row>
    <row r="183" spans="2:5" x14ac:dyDescent="0.25">
      <c r="B183" s="79" t="s">
        <v>3467</v>
      </c>
      <c r="C183" t="s">
        <v>2645</v>
      </c>
    </row>
    <row r="184" spans="2:5" x14ac:dyDescent="0.25">
      <c r="B184" s="79" t="s">
        <v>3468</v>
      </c>
      <c r="C184" t="s">
        <v>192</v>
      </c>
      <c r="D184" t="s">
        <v>2490</v>
      </c>
      <c r="E184" t="s">
        <v>2537</v>
      </c>
    </row>
    <row r="185" spans="2:5" x14ac:dyDescent="0.25">
      <c r="B185" s="79" t="s">
        <v>3468</v>
      </c>
      <c r="C185" t="s">
        <v>2515</v>
      </c>
    </row>
    <row r="186" spans="2:5" x14ac:dyDescent="0.25">
      <c r="B186" s="79" t="s">
        <v>3468</v>
      </c>
      <c r="C186" t="s">
        <v>2692</v>
      </c>
    </row>
    <row r="187" spans="2:5" x14ac:dyDescent="0.25">
      <c r="B187" s="79" t="s">
        <v>3468</v>
      </c>
      <c r="C187" t="s">
        <v>2693</v>
      </c>
    </row>
    <row r="188" spans="2:5" x14ac:dyDescent="0.25">
      <c r="B188" s="79" t="s">
        <v>3468</v>
      </c>
      <c r="C188" t="s">
        <v>2694</v>
      </c>
    </row>
    <row r="189" spans="2:5" x14ac:dyDescent="0.25">
      <c r="B189" s="79" t="s">
        <v>3468</v>
      </c>
      <c r="C189" t="s">
        <v>2695</v>
      </c>
    </row>
    <row r="190" spans="2:5" x14ac:dyDescent="0.25">
      <c r="B190" s="79" t="s">
        <v>3468</v>
      </c>
      <c r="C190" t="s">
        <v>2696</v>
      </c>
    </row>
    <row r="191" spans="2:5" x14ac:dyDescent="0.25">
      <c r="B191" s="79" t="s">
        <v>3468</v>
      </c>
      <c r="C191" t="s">
        <v>2640</v>
      </c>
    </row>
    <row r="192" spans="2:5" x14ac:dyDescent="0.25">
      <c r="B192" s="79" t="s">
        <v>3468</v>
      </c>
      <c r="C192" t="s">
        <v>2641</v>
      </c>
    </row>
    <row r="193" spans="2:5" x14ac:dyDescent="0.25">
      <c r="B193" s="79" t="s">
        <v>3468</v>
      </c>
      <c r="C193" t="s">
        <v>2642</v>
      </c>
    </row>
    <row r="194" spans="2:5" x14ac:dyDescent="0.25">
      <c r="B194" s="79" t="s">
        <v>3468</v>
      </c>
      <c r="C194" t="s">
        <v>2643</v>
      </c>
    </row>
    <row r="195" spans="2:5" x14ac:dyDescent="0.25">
      <c r="B195" s="79" t="s">
        <v>3468</v>
      </c>
      <c r="C195" t="s">
        <v>2644</v>
      </c>
    </row>
    <row r="196" spans="2:5" x14ac:dyDescent="0.25">
      <c r="B196" s="79" t="s">
        <v>3468</v>
      </c>
      <c r="C196" t="s">
        <v>2645</v>
      </c>
    </row>
    <row r="197" spans="2:5" x14ac:dyDescent="0.25">
      <c r="B197" s="79" t="s">
        <v>3469</v>
      </c>
      <c r="C197" t="s">
        <v>194</v>
      </c>
      <c r="D197" t="s">
        <v>2490</v>
      </c>
      <c r="E197" t="s">
        <v>2537</v>
      </c>
    </row>
    <row r="198" spans="2:5" x14ac:dyDescent="0.25">
      <c r="B198" s="79" t="s">
        <v>3469</v>
      </c>
      <c r="C198" t="s">
        <v>2515</v>
      </c>
    </row>
    <row r="199" spans="2:5" x14ac:dyDescent="0.25">
      <c r="B199" s="79" t="s">
        <v>3469</v>
      </c>
      <c r="C199" t="s">
        <v>2697</v>
      </c>
    </row>
    <row r="200" spans="2:5" x14ac:dyDescent="0.25">
      <c r="B200" s="79" t="s">
        <v>3469</v>
      </c>
      <c r="C200" t="s">
        <v>2698</v>
      </c>
    </row>
    <row r="201" spans="2:5" x14ac:dyDescent="0.25">
      <c r="B201" s="79" t="s">
        <v>3469</v>
      </c>
      <c r="C201" t="s">
        <v>2665</v>
      </c>
    </row>
    <row r="202" spans="2:5" x14ac:dyDescent="0.25">
      <c r="B202" s="79" t="s">
        <v>3469</v>
      </c>
      <c r="C202" t="s">
        <v>2699</v>
      </c>
    </row>
    <row r="203" spans="2:5" x14ac:dyDescent="0.25">
      <c r="B203" s="79" t="s">
        <v>3469</v>
      </c>
      <c r="C203" t="s">
        <v>2674</v>
      </c>
    </row>
    <row r="204" spans="2:5" x14ac:dyDescent="0.25">
      <c r="B204" s="79" t="s">
        <v>3469</v>
      </c>
      <c r="C204" t="s">
        <v>2640</v>
      </c>
    </row>
    <row r="205" spans="2:5" x14ac:dyDescent="0.25">
      <c r="B205" s="79" t="s">
        <v>3469</v>
      </c>
      <c r="C205" t="s">
        <v>2641</v>
      </c>
    </row>
    <row r="206" spans="2:5" x14ac:dyDescent="0.25">
      <c r="B206" s="79" t="s">
        <v>3469</v>
      </c>
      <c r="C206" t="s">
        <v>2642</v>
      </c>
    </row>
    <row r="207" spans="2:5" x14ac:dyDescent="0.25">
      <c r="B207" s="79" t="s">
        <v>3469</v>
      </c>
      <c r="C207" t="s">
        <v>2643</v>
      </c>
    </row>
    <row r="208" spans="2:5" x14ac:dyDescent="0.25">
      <c r="B208" s="79" t="s">
        <v>3469</v>
      </c>
      <c r="C208" t="s">
        <v>2644</v>
      </c>
    </row>
    <row r="209" spans="2:5" x14ac:dyDescent="0.25">
      <c r="B209" s="79" t="s">
        <v>3469</v>
      </c>
      <c r="C209" t="s">
        <v>2645</v>
      </c>
    </row>
    <row r="210" spans="2:5" x14ac:dyDescent="0.25">
      <c r="B210" s="79" t="s">
        <v>3470</v>
      </c>
      <c r="C210" t="s">
        <v>197</v>
      </c>
      <c r="D210" t="s">
        <v>2490</v>
      </c>
      <c r="E210" t="s">
        <v>2537</v>
      </c>
    </row>
    <row r="211" spans="2:5" x14ac:dyDescent="0.25">
      <c r="B211" s="79" t="s">
        <v>3470</v>
      </c>
      <c r="C211" t="s">
        <v>2515</v>
      </c>
    </row>
    <row r="212" spans="2:5" x14ac:dyDescent="0.25">
      <c r="B212" s="79" t="s">
        <v>3470</v>
      </c>
      <c r="C212" t="s">
        <v>2700</v>
      </c>
    </row>
    <row r="213" spans="2:5" x14ac:dyDescent="0.25">
      <c r="B213" s="79" t="s">
        <v>3470</v>
      </c>
      <c r="C213" t="s">
        <v>2701</v>
      </c>
    </row>
    <row r="214" spans="2:5" x14ac:dyDescent="0.25">
      <c r="B214" s="79" t="s">
        <v>3470</v>
      </c>
      <c r="C214" t="s">
        <v>2702</v>
      </c>
    </row>
    <row r="215" spans="2:5" x14ac:dyDescent="0.25">
      <c r="B215" s="79" t="s">
        <v>3470</v>
      </c>
      <c r="C215" t="s">
        <v>2703</v>
      </c>
    </row>
    <row r="216" spans="2:5" x14ac:dyDescent="0.25">
      <c r="B216" s="79" t="s">
        <v>3470</v>
      </c>
      <c r="C216" t="s">
        <v>2704</v>
      </c>
    </row>
    <row r="217" spans="2:5" x14ac:dyDescent="0.25">
      <c r="B217" s="79" t="s">
        <v>3470</v>
      </c>
      <c r="C217" t="s">
        <v>2640</v>
      </c>
    </row>
    <row r="218" spans="2:5" x14ac:dyDescent="0.25">
      <c r="B218" s="79" t="s">
        <v>3470</v>
      </c>
      <c r="C218" t="s">
        <v>2641</v>
      </c>
    </row>
    <row r="219" spans="2:5" x14ac:dyDescent="0.25">
      <c r="B219" s="79" t="s">
        <v>3470</v>
      </c>
      <c r="C219" t="s">
        <v>2642</v>
      </c>
    </row>
    <row r="220" spans="2:5" x14ac:dyDescent="0.25">
      <c r="B220" s="79" t="s">
        <v>3470</v>
      </c>
      <c r="C220" t="s">
        <v>2643</v>
      </c>
    </row>
    <row r="221" spans="2:5" x14ac:dyDescent="0.25">
      <c r="B221" s="79" t="s">
        <v>3470</v>
      </c>
      <c r="C221" t="s">
        <v>2644</v>
      </c>
    </row>
    <row r="222" spans="2:5" x14ac:dyDescent="0.25">
      <c r="B222" s="79" t="s">
        <v>3470</v>
      </c>
      <c r="C222" t="s">
        <v>2645</v>
      </c>
    </row>
    <row r="223" spans="2:5" x14ac:dyDescent="0.25">
      <c r="B223" s="79" t="s">
        <v>3471</v>
      </c>
      <c r="C223" t="s">
        <v>197</v>
      </c>
      <c r="D223" t="s">
        <v>2490</v>
      </c>
      <c r="E223" t="s">
        <v>2537</v>
      </c>
    </row>
    <row r="224" spans="2:5" x14ac:dyDescent="0.25">
      <c r="B224" s="79" t="s">
        <v>3471</v>
      </c>
      <c r="C224" t="s">
        <v>2515</v>
      </c>
    </row>
    <row r="225" spans="2:5" x14ac:dyDescent="0.25">
      <c r="B225" s="79" t="s">
        <v>3471</v>
      </c>
      <c r="C225" t="s">
        <v>2700</v>
      </c>
    </row>
    <row r="226" spans="2:5" x14ac:dyDescent="0.25">
      <c r="B226" s="79" t="s">
        <v>3471</v>
      </c>
      <c r="C226" t="s">
        <v>2701</v>
      </c>
    </row>
    <row r="227" spans="2:5" x14ac:dyDescent="0.25">
      <c r="B227" s="79" t="s">
        <v>3471</v>
      </c>
      <c r="C227" t="s">
        <v>2705</v>
      </c>
    </row>
    <row r="228" spans="2:5" x14ac:dyDescent="0.25">
      <c r="B228" s="79" t="s">
        <v>3471</v>
      </c>
      <c r="C228" t="s">
        <v>2649</v>
      </c>
    </row>
    <row r="229" spans="2:5" x14ac:dyDescent="0.25">
      <c r="B229" s="79" t="s">
        <v>3471</v>
      </c>
      <c r="C229" t="s">
        <v>2706</v>
      </c>
    </row>
    <row r="230" spans="2:5" x14ac:dyDescent="0.25">
      <c r="B230" s="79" t="s">
        <v>3471</v>
      </c>
      <c r="C230" t="s">
        <v>2640</v>
      </c>
    </row>
    <row r="231" spans="2:5" x14ac:dyDescent="0.25">
      <c r="B231" s="79" t="s">
        <v>3471</v>
      </c>
      <c r="C231" t="s">
        <v>2641</v>
      </c>
    </row>
    <row r="232" spans="2:5" x14ac:dyDescent="0.25">
      <c r="B232" s="79" t="s">
        <v>3471</v>
      </c>
      <c r="C232" t="s">
        <v>2642</v>
      </c>
    </row>
    <row r="233" spans="2:5" x14ac:dyDescent="0.25">
      <c r="B233" s="79" t="s">
        <v>3471</v>
      </c>
      <c r="C233" t="s">
        <v>2643</v>
      </c>
    </row>
    <row r="234" spans="2:5" x14ac:dyDescent="0.25">
      <c r="B234" s="79" t="s">
        <v>3471</v>
      </c>
      <c r="C234" t="s">
        <v>2644</v>
      </c>
    </row>
    <row r="235" spans="2:5" x14ac:dyDescent="0.25">
      <c r="B235" s="79" t="s">
        <v>3471</v>
      </c>
      <c r="C235" t="s">
        <v>2645</v>
      </c>
    </row>
    <row r="236" spans="2:5" x14ac:dyDescent="0.25">
      <c r="B236" s="79" t="s">
        <v>3472</v>
      </c>
      <c r="C236" t="s">
        <v>202</v>
      </c>
      <c r="D236" t="s">
        <v>2490</v>
      </c>
      <c r="E236" t="s">
        <v>2537</v>
      </c>
    </row>
    <row r="237" spans="2:5" x14ac:dyDescent="0.25">
      <c r="B237" s="79" t="s">
        <v>3472</v>
      </c>
      <c r="C237" t="s">
        <v>2515</v>
      </c>
    </row>
    <row r="238" spans="2:5" x14ac:dyDescent="0.25">
      <c r="B238" s="79" t="s">
        <v>3472</v>
      </c>
      <c r="C238" t="s">
        <v>2707</v>
      </c>
    </row>
    <row r="239" spans="2:5" x14ac:dyDescent="0.25">
      <c r="B239" s="79" t="s">
        <v>3472</v>
      </c>
      <c r="C239" t="s">
        <v>2708</v>
      </c>
    </row>
    <row r="240" spans="2:5" x14ac:dyDescent="0.25">
      <c r="B240" s="79" t="s">
        <v>3472</v>
      </c>
      <c r="C240" t="s">
        <v>2656</v>
      </c>
    </row>
    <row r="241" spans="2:5" x14ac:dyDescent="0.25">
      <c r="B241" s="79" t="s">
        <v>3472</v>
      </c>
      <c r="C241" t="s">
        <v>2653</v>
      </c>
    </row>
    <row r="242" spans="2:5" x14ac:dyDescent="0.25">
      <c r="B242" s="79" t="s">
        <v>3472</v>
      </c>
      <c r="C242" t="s">
        <v>2706</v>
      </c>
    </row>
    <row r="243" spans="2:5" x14ac:dyDescent="0.25">
      <c r="B243" s="79" t="s">
        <v>3472</v>
      </c>
      <c r="C243" t="s">
        <v>2640</v>
      </c>
    </row>
    <row r="244" spans="2:5" x14ac:dyDescent="0.25">
      <c r="B244" s="79" t="s">
        <v>3472</v>
      </c>
      <c r="C244" t="s">
        <v>2641</v>
      </c>
    </row>
    <row r="245" spans="2:5" x14ac:dyDescent="0.25">
      <c r="B245" s="79" t="s">
        <v>3472</v>
      </c>
      <c r="C245" t="s">
        <v>2642</v>
      </c>
    </row>
    <row r="246" spans="2:5" x14ac:dyDescent="0.25">
      <c r="B246" s="79" t="s">
        <v>3472</v>
      </c>
      <c r="C246" t="s">
        <v>2643</v>
      </c>
    </row>
    <row r="247" spans="2:5" x14ac:dyDescent="0.25">
      <c r="B247" s="79" t="s">
        <v>3472</v>
      </c>
      <c r="C247" t="s">
        <v>2644</v>
      </c>
    </row>
    <row r="248" spans="2:5" x14ac:dyDescent="0.25">
      <c r="B248" s="79" t="s">
        <v>3472</v>
      </c>
      <c r="C248" t="s">
        <v>2645</v>
      </c>
    </row>
    <row r="249" spans="2:5" x14ac:dyDescent="0.25">
      <c r="B249" s="79" t="s">
        <v>3473</v>
      </c>
      <c r="C249" t="s">
        <v>205</v>
      </c>
      <c r="D249" t="s">
        <v>2490</v>
      </c>
      <c r="E249" t="s">
        <v>2537</v>
      </c>
    </row>
    <row r="250" spans="2:5" x14ac:dyDescent="0.25">
      <c r="B250" s="79" t="s">
        <v>3473</v>
      </c>
      <c r="C250" t="s">
        <v>2515</v>
      </c>
    </row>
    <row r="251" spans="2:5" x14ac:dyDescent="0.25">
      <c r="B251" s="79" t="s">
        <v>3473</v>
      </c>
      <c r="C251" t="s">
        <v>2709</v>
      </c>
    </row>
    <row r="252" spans="2:5" x14ac:dyDescent="0.25">
      <c r="B252" s="79" t="s">
        <v>3473</v>
      </c>
      <c r="C252" t="s">
        <v>2710</v>
      </c>
    </row>
    <row r="253" spans="2:5" x14ac:dyDescent="0.25">
      <c r="B253" s="79" t="s">
        <v>3473</v>
      </c>
      <c r="C253" t="s">
        <v>2711</v>
      </c>
    </row>
    <row r="254" spans="2:5" x14ac:dyDescent="0.25">
      <c r="B254" s="79" t="s">
        <v>3473</v>
      </c>
      <c r="C254" t="s">
        <v>2712</v>
      </c>
    </row>
    <row r="255" spans="2:5" x14ac:dyDescent="0.25">
      <c r="B255" s="79" t="s">
        <v>3473</v>
      </c>
      <c r="C255" t="s">
        <v>2713</v>
      </c>
    </row>
    <row r="256" spans="2:5" x14ac:dyDescent="0.25">
      <c r="B256" s="79" t="s">
        <v>3473</v>
      </c>
      <c r="C256" t="s">
        <v>2640</v>
      </c>
    </row>
    <row r="257" spans="2:5" x14ac:dyDescent="0.25">
      <c r="B257" s="79" t="s">
        <v>3473</v>
      </c>
      <c r="C257" t="s">
        <v>2641</v>
      </c>
    </row>
    <row r="258" spans="2:5" x14ac:dyDescent="0.25">
      <c r="B258" s="79" t="s">
        <v>3473</v>
      </c>
      <c r="C258" t="s">
        <v>2642</v>
      </c>
    </row>
    <row r="259" spans="2:5" x14ac:dyDescent="0.25">
      <c r="B259" s="79" t="s">
        <v>3473</v>
      </c>
      <c r="C259" t="s">
        <v>2643</v>
      </c>
    </row>
    <row r="260" spans="2:5" x14ac:dyDescent="0.25">
      <c r="B260" s="79" t="s">
        <v>3473</v>
      </c>
      <c r="C260" t="s">
        <v>2644</v>
      </c>
    </row>
    <row r="261" spans="2:5" x14ac:dyDescent="0.25">
      <c r="B261" s="79" t="s">
        <v>3473</v>
      </c>
      <c r="C261" t="s">
        <v>2645</v>
      </c>
    </row>
    <row r="262" spans="2:5" x14ac:dyDescent="0.25">
      <c r="B262" s="79" t="s">
        <v>3474</v>
      </c>
      <c r="C262" t="s">
        <v>207</v>
      </c>
      <c r="D262" t="s">
        <v>2490</v>
      </c>
      <c r="E262" t="s">
        <v>2537</v>
      </c>
    </row>
    <row r="263" spans="2:5" x14ac:dyDescent="0.25">
      <c r="B263" s="79" t="s">
        <v>3474</v>
      </c>
      <c r="C263" t="s">
        <v>2515</v>
      </c>
    </row>
    <row r="264" spans="2:5" x14ac:dyDescent="0.25">
      <c r="B264" s="79" t="s">
        <v>3474</v>
      </c>
      <c r="C264" t="s">
        <v>2714</v>
      </c>
    </row>
    <row r="265" spans="2:5" x14ac:dyDescent="0.25">
      <c r="B265" s="79" t="s">
        <v>3474</v>
      </c>
      <c r="C265" t="s">
        <v>2715</v>
      </c>
    </row>
    <row r="266" spans="2:5" x14ac:dyDescent="0.25">
      <c r="B266" s="79" t="s">
        <v>3474</v>
      </c>
      <c r="C266" t="s">
        <v>2716</v>
      </c>
    </row>
    <row r="267" spans="2:5" x14ac:dyDescent="0.25">
      <c r="B267" s="79" t="s">
        <v>3474</v>
      </c>
      <c r="C267" t="s">
        <v>2712</v>
      </c>
    </row>
    <row r="268" spans="2:5" x14ac:dyDescent="0.25">
      <c r="B268" s="79" t="s">
        <v>3474</v>
      </c>
      <c r="C268" t="s">
        <v>2713</v>
      </c>
    </row>
    <row r="269" spans="2:5" x14ac:dyDescent="0.25">
      <c r="B269" s="79" t="s">
        <v>3474</v>
      </c>
      <c r="C269" t="s">
        <v>2640</v>
      </c>
    </row>
    <row r="270" spans="2:5" x14ac:dyDescent="0.25">
      <c r="B270" s="79" t="s">
        <v>3474</v>
      </c>
      <c r="C270" t="s">
        <v>2641</v>
      </c>
    </row>
    <row r="271" spans="2:5" x14ac:dyDescent="0.25">
      <c r="B271" s="79" t="s">
        <v>3474</v>
      </c>
      <c r="C271" t="s">
        <v>2642</v>
      </c>
    </row>
    <row r="272" spans="2:5" x14ac:dyDescent="0.25">
      <c r="B272" s="79" t="s">
        <v>3474</v>
      </c>
      <c r="C272" t="s">
        <v>2643</v>
      </c>
    </row>
    <row r="273" spans="2:5" x14ac:dyDescent="0.25">
      <c r="B273" s="79" t="s">
        <v>3474</v>
      </c>
      <c r="C273" t="s">
        <v>2644</v>
      </c>
    </row>
    <row r="274" spans="2:5" x14ac:dyDescent="0.25">
      <c r="B274" s="79" t="s">
        <v>3474</v>
      </c>
      <c r="C274" t="s">
        <v>2645</v>
      </c>
    </row>
    <row r="275" spans="2:5" x14ac:dyDescent="0.25">
      <c r="B275" s="79" t="s">
        <v>3475</v>
      </c>
      <c r="C275" t="s">
        <v>210</v>
      </c>
      <c r="D275" t="s">
        <v>2490</v>
      </c>
      <c r="E275" t="s">
        <v>2537</v>
      </c>
    </row>
    <row r="276" spans="2:5" x14ac:dyDescent="0.25">
      <c r="B276" s="79" t="s">
        <v>3475</v>
      </c>
      <c r="C276" t="s">
        <v>2515</v>
      </c>
    </row>
    <row r="277" spans="2:5" x14ac:dyDescent="0.25">
      <c r="B277" s="79" t="s">
        <v>3475</v>
      </c>
      <c r="C277" t="s">
        <v>2717</v>
      </c>
    </row>
    <row r="278" spans="2:5" x14ac:dyDescent="0.25">
      <c r="B278" s="79" t="s">
        <v>3475</v>
      </c>
      <c r="C278" t="s">
        <v>2718</v>
      </c>
    </row>
    <row r="279" spans="2:5" x14ac:dyDescent="0.25">
      <c r="B279" s="79" t="s">
        <v>3475</v>
      </c>
      <c r="C279" t="s">
        <v>2684</v>
      </c>
    </row>
    <row r="280" spans="2:5" x14ac:dyDescent="0.25">
      <c r="B280" s="79" t="s">
        <v>3475</v>
      </c>
      <c r="C280" t="s">
        <v>2653</v>
      </c>
    </row>
    <row r="281" spans="2:5" x14ac:dyDescent="0.25">
      <c r="B281" s="79" t="s">
        <v>3475</v>
      </c>
      <c r="C281" t="s">
        <v>2719</v>
      </c>
    </row>
    <row r="282" spans="2:5" x14ac:dyDescent="0.25">
      <c r="B282" s="79" t="s">
        <v>3475</v>
      </c>
      <c r="C282" t="s">
        <v>2640</v>
      </c>
    </row>
    <row r="283" spans="2:5" x14ac:dyDescent="0.25">
      <c r="B283" s="79" t="s">
        <v>3475</v>
      </c>
      <c r="C283" t="s">
        <v>2641</v>
      </c>
    </row>
    <row r="284" spans="2:5" x14ac:dyDescent="0.25">
      <c r="B284" s="79" t="s">
        <v>3475</v>
      </c>
      <c r="C284" t="s">
        <v>2642</v>
      </c>
    </row>
    <row r="285" spans="2:5" x14ac:dyDescent="0.25">
      <c r="B285" s="79" t="s">
        <v>3475</v>
      </c>
      <c r="C285" t="s">
        <v>2643</v>
      </c>
    </row>
    <row r="286" spans="2:5" x14ac:dyDescent="0.25">
      <c r="B286" s="79" t="s">
        <v>3475</v>
      </c>
      <c r="C286" t="s">
        <v>2644</v>
      </c>
    </row>
    <row r="287" spans="2:5" x14ac:dyDescent="0.25">
      <c r="B287" s="79" t="s">
        <v>3475</v>
      </c>
      <c r="C287" t="s">
        <v>2645</v>
      </c>
    </row>
    <row r="288" spans="2:5" x14ac:dyDescent="0.25">
      <c r="B288" s="79" t="s">
        <v>3476</v>
      </c>
      <c r="C288" t="s">
        <v>212</v>
      </c>
      <c r="D288" t="s">
        <v>2490</v>
      </c>
      <c r="E288" t="s">
        <v>2537</v>
      </c>
    </row>
    <row r="289" spans="2:5" x14ac:dyDescent="0.25">
      <c r="B289" s="79" t="s">
        <v>3476</v>
      </c>
      <c r="C289" t="s">
        <v>2515</v>
      </c>
    </row>
    <row r="290" spans="2:5" x14ac:dyDescent="0.25">
      <c r="B290" s="79" t="s">
        <v>3476</v>
      </c>
      <c r="C290" t="s">
        <v>2720</v>
      </c>
    </row>
    <row r="291" spans="2:5" x14ac:dyDescent="0.25">
      <c r="B291" s="79" t="s">
        <v>3476</v>
      </c>
      <c r="C291" t="s">
        <v>2721</v>
      </c>
    </row>
    <row r="292" spans="2:5" x14ac:dyDescent="0.25">
      <c r="B292" s="79" t="s">
        <v>3476</v>
      </c>
      <c r="C292" t="s">
        <v>2722</v>
      </c>
    </row>
    <row r="293" spans="2:5" x14ac:dyDescent="0.25">
      <c r="B293" s="79" t="s">
        <v>3476</v>
      </c>
      <c r="C293" t="s">
        <v>2723</v>
      </c>
    </row>
    <row r="294" spans="2:5" x14ac:dyDescent="0.25">
      <c r="B294" s="79" t="s">
        <v>3476</v>
      </c>
      <c r="C294" t="s">
        <v>2724</v>
      </c>
    </row>
    <row r="295" spans="2:5" x14ac:dyDescent="0.25">
      <c r="B295" s="79" t="s">
        <v>3476</v>
      </c>
      <c r="C295" t="s">
        <v>2640</v>
      </c>
    </row>
    <row r="296" spans="2:5" x14ac:dyDescent="0.25">
      <c r="B296" s="79" t="s">
        <v>3476</v>
      </c>
      <c r="C296" t="s">
        <v>2641</v>
      </c>
    </row>
    <row r="297" spans="2:5" x14ac:dyDescent="0.25">
      <c r="B297" s="79" t="s">
        <v>3476</v>
      </c>
      <c r="C297" t="s">
        <v>2642</v>
      </c>
    </row>
    <row r="298" spans="2:5" x14ac:dyDescent="0.25">
      <c r="B298" s="79" t="s">
        <v>3476</v>
      </c>
      <c r="C298" t="s">
        <v>2643</v>
      </c>
    </row>
    <row r="299" spans="2:5" x14ac:dyDescent="0.25">
      <c r="B299" s="79" t="s">
        <v>3476</v>
      </c>
      <c r="C299" t="s">
        <v>2644</v>
      </c>
    </row>
    <row r="300" spans="2:5" x14ac:dyDescent="0.25">
      <c r="B300" s="79" t="s">
        <v>3476</v>
      </c>
      <c r="C300" t="s">
        <v>2645</v>
      </c>
    </row>
    <row r="301" spans="2:5" x14ac:dyDescent="0.25">
      <c r="B301" s="79" t="s">
        <v>3477</v>
      </c>
      <c r="C301" t="s">
        <v>214</v>
      </c>
      <c r="D301" t="s">
        <v>2490</v>
      </c>
      <c r="E301" t="s">
        <v>2537</v>
      </c>
    </row>
    <row r="302" spans="2:5" x14ac:dyDescent="0.25">
      <c r="B302" s="79" t="s">
        <v>3477</v>
      </c>
      <c r="C302" t="s">
        <v>2515</v>
      </c>
    </row>
    <row r="303" spans="2:5" x14ac:dyDescent="0.25">
      <c r="B303" s="79" t="s">
        <v>3477</v>
      </c>
      <c r="C303" t="s">
        <v>2725</v>
      </c>
    </row>
    <row r="304" spans="2:5" x14ac:dyDescent="0.25">
      <c r="B304" s="79" t="s">
        <v>3477</v>
      </c>
      <c r="C304" t="s">
        <v>2726</v>
      </c>
    </row>
    <row r="305" spans="2:5" x14ac:dyDescent="0.25">
      <c r="B305" s="79" t="s">
        <v>3477</v>
      </c>
      <c r="C305" t="s">
        <v>2722</v>
      </c>
    </row>
    <row r="306" spans="2:5" x14ac:dyDescent="0.25">
      <c r="B306" s="79" t="s">
        <v>3477</v>
      </c>
      <c r="C306" t="s">
        <v>2653</v>
      </c>
    </row>
    <row r="307" spans="2:5" x14ac:dyDescent="0.25">
      <c r="B307" s="79" t="s">
        <v>3477</v>
      </c>
      <c r="C307" t="s">
        <v>2719</v>
      </c>
    </row>
    <row r="308" spans="2:5" x14ac:dyDescent="0.25">
      <c r="B308" s="79" t="s">
        <v>3477</v>
      </c>
      <c r="C308" t="s">
        <v>2640</v>
      </c>
    </row>
    <row r="309" spans="2:5" x14ac:dyDescent="0.25">
      <c r="B309" s="79" t="s">
        <v>3477</v>
      </c>
      <c r="C309" t="s">
        <v>2641</v>
      </c>
    </row>
    <row r="310" spans="2:5" x14ac:dyDescent="0.25">
      <c r="B310" s="79" t="s">
        <v>3477</v>
      </c>
      <c r="C310" t="s">
        <v>2642</v>
      </c>
    </row>
    <row r="311" spans="2:5" x14ac:dyDescent="0.25">
      <c r="B311" s="79" t="s">
        <v>3477</v>
      </c>
      <c r="C311" t="s">
        <v>2643</v>
      </c>
    </row>
    <row r="312" spans="2:5" x14ac:dyDescent="0.25">
      <c r="B312" s="79" t="s">
        <v>3477</v>
      </c>
      <c r="C312" t="s">
        <v>2644</v>
      </c>
    </row>
    <row r="313" spans="2:5" x14ac:dyDescent="0.25">
      <c r="B313" s="79" t="s">
        <v>3477</v>
      </c>
      <c r="C313" t="s">
        <v>2645</v>
      </c>
    </row>
    <row r="314" spans="2:5" x14ac:dyDescent="0.25">
      <c r="B314" s="79" t="s">
        <v>3443</v>
      </c>
      <c r="C314" t="s">
        <v>217</v>
      </c>
      <c r="D314" t="s">
        <v>2490</v>
      </c>
      <c r="E314" t="s">
        <v>2537</v>
      </c>
    </row>
    <row r="315" spans="2:5" x14ac:dyDescent="0.25">
      <c r="B315" s="79" t="s">
        <v>3443</v>
      </c>
      <c r="C315" t="s">
        <v>2515</v>
      </c>
    </row>
    <row r="316" spans="2:5" x14ac:dyDescent="0.25">
      <c r="B316" s="79" t="s">
        <v>3443</v>
      </c>
      <c r="C316" t="s">
        <v>2727</v>
      </c>
    </row>
    <row r="317" spans="2:5" x14ac:dyDescent="0.25">
      <c r="B317" s="79" t="s">
        <v>3443</v>
      </c>
      <c r="C317" t="s">
        <v>2728</v>
      </c>
    </row>
    <row r="318" spans="2:5" x14ac:dyDescent="0.25">
      <c r="B318" s="79" t="s">
        <v>3443</v>
      </c>
      <c r="C318" t="s">
        <v>2729</v>
      </c>
    </row>
    <row r="319" spans="2:5" x14ac:dyDescent="0.25">
      <c r="B319" s="79" t="s">
        <v>3443</v>
      </c>
      <c r="C319" t="s">
        <v>2730</v>
      </c>
    </row>
    <row r="320" spans="2:5" x14ac:dyDescent="0.25">
      <c r="B320" s="79" t="s">
        <v>3443</v>
      </c>
      <c r="C320" t="s">
        <v>2731</v>
      </c>
    </row>
    <row r="321" spans="2:5" x14ac:dyDescent="0.25">
      <c r="B321" s="79" t="s">
        <v>3443</v>
      </c>
      <c r="C321" t="s">
        <v>2640</v>
      </c>
    </row>
    <row r="322" spans="2:5" x14ac:dyDescent="0.25">
      <c r="B322" s="79" t="s">
        <v>3443</v>
      </c>
      <c r="C322" t="s">
        <v>2641</v>
      </c>
    </row>
    <row r="323" spans="2:5" x14ac:dyDescent="0.25">
      <c r="B323" s="79" t="s">
        <v>3443</v>
      </c>
      <c r="C323" t="s">
        <v>2642</v>
      </c>
    </row>
    <row r="324" spans="2:5" x14ac:dyDescent="0.25">
      <c r="B324" s="79" t="s">
        <v>3443</v>
      </c>
      <c r="C324" t="s">
        <v>2643</v>
      </c>
    </row>
    <row r="325" spans="2:5" x14ac:dyDescent="0.25">
      <c r="B325" s="79" t="s">
        <v>3443</v>
      </c>
      <c r="C325" t="s">
        <v>2644</v>
      </c>
    </row>
    <row r="326" spans="2:5" x14ac:dyDescent="0.25">
      <c r="B326" s="79" t="s">
        <v>3443</v>
      </c>
      <c r="C326" t="s">
        <v>2645</v>
      </c>
    </row>
    <row r="327" spans="2:5" x14ac:dyDescent="0.25">
      <c r="B327" s="79" t="s">
        <v>3478</v>
      </c>
      <c r="C327" t="s">
        <v>220</v>
      </c>
      <c r="D327" t="s">
        <v>2490</v>
      </c>
      <c r="E327" t="s">
        <v>2537</v>
      </c>
    </row>
    <row r="328" spans="2:5" x14ac:dyDescent="0.25">
      <c r="B328" s="79" t="s">
        <v>3478</v>
      </c>
      <c r="C328" t="s">
        <v>2515</v>
      </c>
    </row>
    <row r="329" spans="2:5" x14ac:dyDescent="0.25">
      <c r="B329" s="79" t="s">
        <v>3478</v>
      </c>
      <c r="C329" t="s">
        <v>2732</v>
      </c>
    </row>
    <row r="330" spans="2:5" x14ac:dyDescent="0.25">
      <c r="B330" s="79" t="s">
        <v>3478</v>
      </c>
      <c r="C330" t="s">
        <v>2733</v>
      </c>
    </row>
    <row r="331" spans="2:5" x14ac:dyDescent="0.25">
      <c r="B331" s="79" t="s">
        <v>3478</v>
      </c>
      <c r="C331" t="s">
        <v>2729</v>
      </c>
    </row>
    <row r="332" spans="2:5" x14ac:dyDescent="0.25">
      <c r="B332" s="79" t="s">
        <v>3478</v>
      </c>
      <c r="C332" t="s">
        <v>2730</v>
      </c>
    </row>
    <row r="333" spans="2:5" x14ac:dyDescent="0.25">
      <c r="B333" s="79" t="s">
        <v>3478</v>
      </c>
      <c r="C333" t="s">
        <v>2734</v>
      </c>
    </row>
    <row r="334" spans="2:5" x14ac:dyDescent="0.25">
      <c r="B334" s="79" t="s">
        <v>3478</v>
      </c>
      <c r="C334" t="s">
        <v>2640</v>
      </c>
    </row>
    <row r="335" spans="2:5" x14ac:dyDescent="0.25">
      <c r="B335" s="79" t="s">
        <v>3478</v>
      </c>
      <c r="C335" t="s">
        <v>2641</v>
      </c>
    </row>
    <row r="336" spans="2:5" x14ac:dyDescent="0.25">
      <c r="B336" s="79" t="s">
        <v>3478</v>
      </c>
      <c r="C336" t="s">
        <v>2642</v>
      </c>
    </row>
    <row r="337" spans="2:5" x14ac:dyDescent="0.25">
      <c r="B337" s="79" t="s">
        <v>3478</v>
      </c>
      <c r="C337" t="s">
        <v>2643</v>
      </c>
    </row>
    <row r="338" spans="2:5" x14ac:dyDescent="0.25">
      <c r="B338" s="79" t="s">
        <v>3478</v>
      </c>
      <c r="C338" t="s">
        <v>2644</v>
      </c>
    </row>
    <row r="339" spans="2:5" x14ac:dyDescent="0.25">
      <c r="B339" s="79" t="s">
        <v>3478</v>
      </c>
      <c r="C339" t="s">
        <v>2645</v>
      </c>
    </row>
    <row r="340" spans="2:5" x14ac:dyDescent="0.25">
      <c r="B340" s="79" t="s">
        <v>3479</v>
      </c>
      <c r="C340" t="s">
        <v>223</v>
      </c>
      <c r="D340" t="s">
        <v>2490</v>
      </c>
      <c r="E340" t="s">
        <v>2537</v>
      </c>
    </row>
    <row r="341" spans="2:5" x14ac:dyDescent="0.25">
      <c r="B341" s="79" t="s">
        <v>3479</v>
      </c>
      <c r="C341" t="s">
        <v>2515</v>
      </c>
    </row>
    <row r="342" spans="2:5" x14ac:dyDescent="0.25">
      <c r="B342" s="79" t="s">
        <v>3479</v>
      </c>
      <c r="C342" t="s">
        <v>2735</v>
      </c>
    </row>
    <row r="343" spans="2:5" x14ac:dyDescent="0.25">
      <c r="B343" s="79" t="s">
        <v>3479</v>
      </c>
      <c r="C343" t="s">
        <v>2736</v>
      </c>
    </row>
    <row r="344" spans="2:5" x14ac:dyDescent="0.25">
      <c r="B344" s="79" t="s">
        <v>3479</v>
      </c>
      <c r="C344" t="s">
        <v>2737</v>
      </c>
    </row>
    <row r="345" spans="2:5" x14ac:dyDescent="0.25">
      <c r="B345" s="79" t="s">
        <v>3479</v>
      </c>
      <c r="C345" t="s">
        <v>2738</v>
      </c>
    </row>
    <row r="346" spans="2:5" x14ac:dyDescent="0.25">
      <c r="B346" s="79" t="s">
        <v>3479</v>
      </c>
      <c r="C346" t="s">
        <v>2719</v>
      </c>
    </row>
    <row r="347" spans="2:5" x14ac:dyDescent="0.25">
      <c r="B347" s="79" t="s">
        <v>3479</v>
      </c>
      <c r="C347" t="s">
        <v>2640</v>
      </c>
    </row>
    <row r="348" spans="2:5" x14ac:dyDescent="0.25">
      <c r="B348" s="79" t="s">
        <v>3479</v>
      </c>
      <c r="C348" t="s">
        <v>2641</v>
      </c>
    </row>
    <row r="349" spans="2:5" x14ac:dyDescent="0.25">
      <c r="B349" s="79" t="s">
        <v>3479</v>
      </c>
      <c r="C349" t="s">
        <v>2642</v>
      </c>
    </row>
    <row r="350" spans="2:5" x14ac:dyDescent="0.25">
      <c r="B350" s="79" t="s">
        <v>3479</v>
      </c>
      <c r="C350" t="s">
        <v>2643</v>
      </c>
    </row>
    <row r="351" spans="2:5" x14ac:dyDescent="0.25">
      <c r="B351" s="79" t="s">
        <v>3479</v>
      </c>
      <c r="C351" t="s">
        <v>2644</v>
      </c>
    </row>
    <row r="352" spans="2:5" x14ac:dyDescent="0.25">
      <c r="B352" s="79" t="s">
        <v>3479</v>
      </c>
      <c r="C352" t="s">
        <v>2645</v>
      </c>
    </row>
    <row r="353" spans="2:5" x14ac:dyDescent="0.25">
      <c r="B353" s="79" t="s">
        <v>3480</v>
      </c>
      <c r="C353" t="s">
        <v>225</v>
      </c>
      <c r="D353" t="s">
        <v>2490</v>
      </c>
      <c r="E353" t="s">
        <v>2537</v>
      </c>
    </row>
    <row r="354" spans="2:5" x14ac:dyDescent="0.25">
      <c r="B354" s="79" t="s">
        <v>3480</v>
      </c>
      <c r="C354" t="s">
        <v>2515</v>
      </c>
    </row>
    <row r="355" spans="2:5" x14ac:dyDescent="0.25">
      <c r="B355" s="79" t="s">
        <v>3480</v>
      </c>
      <c r="C355" t="s">
        <v>2739</v>
      </c>
    </row>
    <row r="356" spans="2:5" x14ac:dyDescent="0.25">
      <c r="B356" s="79" t="s">
        <v>3480</v>
      </c>
      <c r="C356" t="s">
        <v>2740</v>
      </c>
    </row>
    <row r="357" spans="2:5" x14ac:dyDescent="0.25">
      <c r="B357" s="79" t="s">
        <v>3480</v>
      </c>
      <c r="C357" t="s">
        <v>2737</v>
      </c>
    </row>
    <row r="358" spans="2:5" x14ac:dyDescent="0.25">
      <c r="B358" s="79" t="s">
        <v>3480</v>
      </c>
      <c r="C358" t="s">
        <v>2741</v>
      </c>
    </row>
    <row r="359" spans="2:5" x14ac:dyDescent="0.25">
      <c r="B359" s="79" t="s">
        <v>3480</v>
      </c>
      <c r="C359" t="s">
        <v>2719</v>
      </c>
    </row>
    <row r="360" spans="2:5" x14ac:dyDescent="0.25">
      <c r="B360" s="79" t="s">
        <v>3480</v>
      </c>
      <c r="C360" t="s">
        <v>2640</v>
      </c>
    </row>
    <row r="361" spans="2:5" x14ac:dyDescent="0.25">
      <c r="B361" s="79" t="s">
        <v>3480</v>
      </c>
      <c r="C361" t="s">
        <v>2641</v>
      </c>
    </row>
    <row r="362" spans="2:5" x14ac:dyDescent="0.25">
      <c r="B362" s="79" t="s">
        <v>3480</v>
      </c>
      <c r="C362" t="s">
        <v>2642</v>
      </c>
    </row>
    <row r="363" spans="2:5" x14ac:dyDescent="0.25">
      <c r="B363" s="79" t="s">
        <v>3480</v>
      </c>
      <c r="C363" t="s">
        <v>2643</v>
      </c>
    </row>
    <row r="364" spans="2:5" x14ac:dyDescent="0.25">
      <c r="B364" s="79" t="s">
        <v>3480</v>
      </c>
      <c r="C364" t="s">
        <v>2644</v>
      </c>
    </row>
    <row r="365" spans="2:5" x14ac:dyDescent="0.25">
      <c r="B365" s="79" t="s">
        <v>3480</v>
      </c>
      <c r="C365" t="s">
        <v>2645</v>
      </c>
    </row>
    <row r="366" spans="2:5" x14ac:dyDescent="0.25">
      <c r="B366" s="79" t="s">
        <v>3481</v>
      </c>
      <c r="C366" t="s">
        <v>227</v>
      </c>
      <c r="D366" t="s">
        <v>2490</v>
      </c>
      <c r="E366" t="s">
        <v>2537</v>
      </c>
    </row>
    <row r="367" spans="2:5" x14ac:dyDescent="0.25">
      <c r="B367" s="79" t="s">
        <v>3481</v>
      </c>
      <c r="C367" t="s">
        <v>2515</v>
      </c>
    </row>
    <row r="368" spans="2:5" x14ac:dyDescent="0.25">
      <c r="B368" s="79" t="s">
        <v>3481</v>
      </c>
      <c r="C368" t="s">
        <v>2742</v>
      </c>
    </row>
    <row r="369" spans="2:5" x14ac:dyDescent="0.25">
      <c r="B369" s="79" t="s">
        <v>3481</v>
      </c>
      <c r="C369" t="s">
        <v>2743</v>
      </c>
    </row>
    <row r="370" spans="2:5" x14ac:dyDescent="0.25">
      <c r="B370" s="79" t="s">
        <v>3481</v>
      </c>
      <c r="C370" t="s">
        <v>2744</v>
      </c>
    </row>
    <row r="371" spans="2:5" x14ac:dyDescent="0.25">
      <c r="B371" s="79" t="s">
        <v>3481</v>
      </c>
      <c r="C371" t="s">
        <v>2723</v>
      </c>
    </row>
    <row r="372" spans="2:5" x14ac:dyDescent="0.25">
      <c r="B372" s="79" t="s">
        <v>3481</v>
      </c>
      <c r="C372" t="s">
        <v>2719</v>
      </c>
    </row>
    <row r="373" spans="2:5" x14ac:dyDescent="0.25">
      <c r="B373" s="79" t="s">
        <v>3481</v>
      </c>
      <c r="C373" t="s">
        <v>2640</v>
      </c>
    </row>
    <row r="374" spans="2:5" x14ac:dyDescent="0.25">
      <c r="B374" s="79" t="s">
        <v>3481</v>
      </c>
      <c r="C374" t="s">
        <v>2641</v>
      </c>
    </row>
    <row r="375" spans="2:5" x14ac:dyDescent="0.25">
      <c r="B375" s="79" t="s">
        <v>3481</v>
      </c>
      <c r="C375" t="s">
        <v>2642</v>
      </c>
    </row>
    <row r="376" spans="2:5" x14ac:dyDescent="0.25">
      <c r="B376" s="79" t="s">
        <v>3481</v>
      </c>
      <c r="C376" t="s">
        <v>2643</v>
      </c>
    </row>
    <row r="377" spans="2:5" x14ac:dyDescent="0.25">
      <c r="B377" s="79" t="s">
        <v>3481</v>
      </c>
      <c r="C377" t="s">
        <v>2644</v>
      </c>
    </row>
    <row r="378" spans="2:5" x14ac:dyDescent="0.25">
      <c r="B378" s="79" t="s">
        <v>3481</v>
      </c>
      <c r="C378" t="s">
        <v>2645</v>
      </c>
    </row>
    <row r="379" spans="2:5" x14ac:dyDescent="0.25">
      <c r="B379" s="79" t="s">
        <v>3482</v>
      </c>
      <c r="C379" t="s">
        <v>229</v>
      </c>
      <c r="D379" t="s">
        <v>2490</v>
      </c>
      <c r="E379" t="s">
        <v>2537</v>
      </c>
    </row>
    <row r="380" spans="2:5" x14ac:dyDescent="0.25">
      <c r="B380" s="79" t="s">
        <v>3482</v>
      </c>
      <c r="C380" t="s">
        <v>2515</v>
      </c>
    </row>
    <row r="381" spans="2:5" x14ac:dyDescent="0.25">
      <c r="B381" s="79" t="s">
        <v>3482</v>
      </c>
      <c r="C381" t="s">
        <v>2745</v>
      </c>
    </row>
    <row r="382" spans="2:5" x14ac:dyDescent="0.25">
      <c r="B382" s="79" t="s">
        <v>3482</v>
      </c>
      <c r="C382" t="s">
        <v>2746</v>
      </c>
    </row>
    <row r="383" spans="2:5" x14ac:dyDescent="0.25">
      <c r="B383" s="79" t="s">
        <v>3482</v>
      </c>
      <c r="C383" t="s">
        <v>2747</v>
      </c>
    </row>
    <row r="384" spans="2:5" x14ac:dyDescent="0.25">
      <c r="B384" s="79" t="s">
        <v>3482</v>
      </c>
      <c r="C384" t="s">
        <v>2748</v>
      </c>
    </row>
    <row r="385" spans="2:5" x14ac:dyDescent="0.25">
      <c r="B385" s="79" t="s">
        <v>3482</v>
      </c>
      <c r="C385" t="s">
        <v>2706</v>
      </c>
    </row>
    <row r="386" spans="2:5" x14ac:dyDescent="0.25">
      <c r="B386" s="79" t="s">
        <v>3482</v>
      </c>
      <c r="C386" t="s">
        <v>2640</v>
      </c>
    </row>
    <row r="387" spans="2:5" x14ac:dyDescent="0.25">
      <c r="B387" s="79" t="s">
        <v>3482</v>
      </c>
      <c r="C387" t="s">
        <v>2641</v>
      </c>
    </row>
    <row r="388" spans="2:5" x14ac:dyDescent="0.25">
      <c r="B388" s="79" t="s">
        <v>3482</v>
      </c>
      <c r="C388" t="s">
        <v>2642</v>
      </c>
    </row>
    <row r="389" spans="2:5" x14ac:dyDescent="0.25">
      <c r="B389" s="79" t="s">
        <v>3482</v>
      </c>
      <c r="C389" t="s">
        <v>2643</v>
      </c>
    </row>
    <row r="390" spans="2:5" x14ac:dyDescent="0.25">
      <c r="B390" s="79" t="s">
        <v>3482</v>
      </c>
      <c r="C390" t="s">
        <v>2644</v>
      </c>
    </row>
    <row r="391" spans="2:5" x14ac:dyDescent="0.25">
      <c r="B391" s="79" t="s">
        <v>3482</v>
      </c>
      <c r="C391" t="s">
        <v>2645</v>
      </c>
    </row>
    <row r="392" spans="2:5" x14ac:dyDescent="0.25">
      <c r="B392" s="79" t="s">
        <v>3483</v>
      </c>
      <c r="C392" t="s">
        <v>231</v>
      </c>
      <c r="D392" t="s">
        <v>2490</v>
      </c>
      <c r="E392" t="s">
        <v>2749</v>
      </c>
    </row>
    <row r="393" spans="2:5" x14ac:dyDescent="0.25">
      <c r="B393" s="79" t="s">
        <v>3483</v>
      </c>
      <c r="C393" t="s">
        <v>2515</v>
      </c>
    </row>
    <row r="394" spans="2:5" x14ac:dyDescent="0.25">
      <c r="B394" s="79" t="s">
        <v>3483</v>
      </c>
      <c r="C394" t="s">
        <v>2750</v>
      </c>
    </row>
    <row r="395" spans="2:5" x14ac:dyDescent="0.25">
      <c r="B395" s="79" t="s">
        <v>3483</v>
      </c>
      <c r="C395" t="s">
        <v>2751</v>
      </c>
    </row>
    <row r="396" spans="2:5" x14ac:dyDescent="0.25">
      <c r="B396" s="79" t="s">
        <v>3483</v>
      </c>
      <c r="C396" t="s">
        <v>2752</v>
      </c>
    </row>
    <row r="397" spans="2:5" x14ac:dyDescent="0.25">
      <c r="B397" s="79" t="s">
        <v>3483</v>
      </c>
      <c r="C397" t="s">
        <v>2640</v>
      </c>
    </row>
    <row r="398" spans="2:5" x14ac:dyDescent="0.25">
      <c r="B398" s="79" t="s">
        <v>3483</v>
      </c>
      <c r="C398" t="s">
        <v>2641</v>
      </c>
    </row>
    <row r="399" spans="2:5" x14ac:dyDescent="0.25">
      <c r="B399" s="79" t="s">
        <v>3483</v>
      </c>
      <c r="C399" t="s">
        <v>2642</v>
      </c>
    </row>
    <row r="400" spans="2:5" x14ac:dyDescent="0.25">
      <c r="B400" s="79" t="s">
        <v>3483</v>
      </c>
      <c r="C400" t="s">
        <v>2643</v>
      </c>
    </row>
    <row r="401" spans="2:5" x14ac:dyDescent="0.25">
      <c r="B401" s="79" t="s">
        <v>3483</v>
      </c>
      <c r="C401" t="s">
        <v>2644</v>
      </c>
    </row>
    <row r="402" spans="2:5" x14ac:dyDescent="0.25">
      <c r="B402" s="79" t="s">
        <v>3483</v>
      </c>
      <c r="C402" t="s">
        <v>2645</v>
      </c>
    </row>
    <row r="403" spans="2:5" x14ac:dyDescent="0.25">
      <c r="B403" s="79" t="s">
        <v>3484</v>
      </c>
      <c r="C403" t="s">
        <v>234</v>
      </c>
      <c r="D403" t="s">
        <v>2490</v>
      </c>
      <c r="E403" t="s">
        <v>2749</v>
      </c>
    </row>
    <row r="404" spans="2:5" x14ac:dyDescent="0.25">
      <c r="B404" s="79" t="s">
        <v>3484</v>
      </c>
      <c r="C404" t="s">
        <v>2515</v>
      </c>
    </row>
    <row r="405" spans="2:5" x14ac:dyDescent="0.25">
      <c r="B405" s="79" t="s">
        <v>3484</v>
      </c>
      <c r="C405" t="s">
        <v>2753</v>
      </c>
    </row>
    <row r="406" spans="2:5" x14ac:dyDescent="0.25">
      <c r="B406" s="79" t="s">
        <v>3484</v>
      </c>
      <c r="C406" t="s">
        <v>2754</v>
      </c>
    </row>
    <row r="407" spans="2:5" x14ac:dyDescent="0.25">
      <c r="B407" s="79" t="s">
        <v>3484</v>
      </c>
      <c r="C407" t="s">
        <v>2752</v>
      </c>
    </row>
    <row r="408" spans="2:5" x14ac:dyDescent="0.25">
      <c r="B408" s="79" t="s">
        <v>3484</v>
      </c>
      <c r="C408" t="s">
        <v>2640</v>
      </c>
    </row>
    <row r="409" spans="2:5" x14ac:dyDescent="0.25">
      <c r="B409" s="79" t="s">
        <v>3484</v>
      </c>
      <c r="C409" t="s">
        <v>2755</v>
      </c>
    </row>
    <row r="410" spans="2:5" x14ac:dyDescent="0.25">
      <c r="B410" s="79" t="s">
        <v>3484</v>
      </c>
      <c r="C410" t="s">
        <v>2642</v>
      </c>
    </row>
    <row r="411" spans="2:5" x14ac:dyDescent="0.25">
      <c r="B411" s="79" t="s">
        <v>3484</v>
      </c>
      <c r="C411" t="s">
        <v>2643</v>
      </c>
    </row>
    <row r="412" spans="2:5" x14ac:dyDescent="0.25">
      <c r="B412" s="79" t="s">
        <v>3484</v>
      </c>
      <c r="C412" t="s">
        <v>2644</v>
      </c>
    </row>
    <row r="413" spans="2:5" x14ac:dyDescent="0.25">
      <c r="B413" s="79" t="s">
        <v>3484</v>
      </c>
      <c r="C413" t="s">
        <v>2645</v>
      </c>
    </row>
    <row r="414" spans="2:5" x14ac:dyDescent="0.25">
      <c r="B414" s="79" t="s">
        <v>3485</v>
      </c>
      <c r="C414" t="s">
        <v>236</v>
      </c>
      <c r="D414" t="s">
        <v>2490</v>
      </c>
      <c r="E414" t="s">
        <v>2749</v>
      </c>
    </row>
    <row r="415" spans="2:5" x14ac:dyDescent="0.25">
      <c r="B415" s="79" t="s">
        <v>3485</v>
      </c>
      <c r="C415" t="s">
        <v>2515</v>
      </c>
    </row>
    <row r="416" spans="2:5" x14ac:dyDescent="0.25">
      <c r="B416" s="79" t="s">
        <v>3485</v>
      </c>
      <c r="C416" t="s">
        <v>2756</v>
      </c>
    </row>
    <row r="417" spans="2:5" x14ac:dyDescent="0.25">
      <c r="B417" s="79" t="s">
        <v>3485</v>
      </c>
      <c r="C417" t="s">
        <v>2757</v>
      </c>
    </row>
    <row r="418" spans="2:5" x14ac:dyDescent="0.25">
      <c r="B418" s="79" t="s">
        <v>3485</v>
      </c>
      <c r="C418" t="s">
        <v>2752</v>
      </c>
    </row>
    <row r="419" spans="2:5" x14ac:dyDescent="0.25">
      <c r="B419" s="79" t="s">
        <v>3485</v>
      </c>
      <c r="C419" t="s">
        <v>2640</v>
      </c>
    </row>
    <row r="420" spans="2:5" x14ac:dyDescent="0.25">
      <c r="B420" s="79" t="s">
        <v>3485</v>
      </c>
      <c r="C420" t="s">
        <v>2758</v>
      </c>
    </row>
    <row r="421" spans="2:5" x14ac:dyDescent="0.25">
      <c r="B421" s="79" t="s">
        <v>3485</v>
      </c>
      <c r="C421" t="s">
        <v>2642</v>
      </c>
    </row>
    <row r="422" spans="2:5" x14ac:dyDescent="0.25">
      <c r="B422" s="79" t="s">
        <v>3485</v>
      </c>
      <c r="C422" t="s">
        <v>2643</v>
      </c>
    </row>
    <row r="423" spans="2:5" x14ac:dyDescent="0.25">
      <c r="B423" s="79" t="s">
        <v>3485</v>
      </c>
      <c r="C423" t="s">
        <v>2644</v>
      </c>
    </row>
    <row r="424" spans="2:5" x14ac:dyDescent="0.25">
      <c r="B424" s="79" t="s">
        <v>3485</v>
      </c>
      <c r="C424" t="s">
        <v>2645</v>
      </c>
    </row>
    <row r="425" spans="2:5" x14ac:dyDescent="0.25">
      <c r="B425" s="79" t="s">
        <v>3486</v>
      </c>
      <c r="C425" t="s">
        <v>237</v>
      </c>
      <c r="D425" t="s">
        <v>2490</v>
      </c>
      <c r="E425" t="s">
        <v>2749</v>
      </c>
    </row>
    <row r="426" spans="2:5" x14ac:dyDescent="0.25">
      <c r="B426" s="79" t="s">
        <v>3486</v>
      </c>
      <c r="C426" t="s">
        <v>2515</v>
      </c>
    </row>
    <row r="427" spans="2:5" x14ac:dyDescent="0.25">
      <c r="B427" s="79" t="s">
        <v>3486</v>
      </c>
      <c r="C427" t="s">
        <v>2759</v>
      </c>
    </row>
    <row r="428" spans="2:5" x14ac:dyDescent="0.25">
      <c r="B428" s="79" t="s">
        <v>3486</v>
      </c>
      <c r="C428" t="s">
        <v>2760</v>
      </c>
    </row>
    <row r="429" spans="2:5" x14ac:dyDescent="0.25">
      <c r="B429" s="79" t="s">
        <v>3486</v>
      </c>
      <c r="C429" t="s">
        <v>2719</v>
      </c>
    </row>
    <row r="430" spans="2:5" x14ac:dyDescent="0.25">
      <c r="B430" s="79" t="s">
        <v>3486</v>
      </c>
      <c r="C430" t="s">
        <v>2640</v>
      </c>
    </row>
    <row r="431" spans="2:5" x14ac:dyDescent="0.25">
      <c r="B431" s="79" t="s">
        <v>3486</v>
      </c>
      <c r="C431" t="s">
        <v>2641</v>
      </c>
    </row>
    <row r="432" spans="2:5" x14ac:dyDescent="0.25">
      <c r="B432" s="79" t="s">
        <v>3486</v>
      </c>
      <c r="C432" t="s">
        <v>2642</v>
      </c>
    </row>
    <row r="433" spans="2:5" x14ac:dyDescent="0.25">
      <c r="B433" s="79" t="s">
        <v>3486</v>
      </c>
      <c r="C433" t="s">
        <v>2643</v>
      </c>
    </row>
    <row r="434" spans="2:5" x14ac:dyDescent="0.25">
      <c r="B434" s="79" t="s">
        <v>3486</v>
      </c>
      <c r="C434" t="s">
        <v>2644</v>
      </c>
    </row>
    <row r="435" spans="2:5" x14ac:dyDescent="0.25">
      <c r="B435" s="79" t="s">
        <v>3486</v>
      </c>
      <c r="C435" t="s">
        <v>2645</v>
      </c>
    </row>
    <row r="436" spans="2:5" x14ac:dyDescent="0.25">
      <c r="B436" s="79" t="s">
        <v>2439</v>
      </c>
      <c r="C436" t="s">
        <v>240</v>
      </c>
      <c r="D436" t="s">
        <v>2490</v>
      </c>
      <c r="E436" t="s">
        <v>2537</v>
      </c>
    </row>
    <row r="437" spans="2:5" x14ac:dyDescent="0.25">
      <c r="B437" s="79" t="s">
        <v>2439</v>
      </c>
      <c r="C437" t="s">
        <v>2515</v>
      </c>
    </row>
    <row r="438" spans="2:5" x14ac:dyDescent="0.25">
      <c r="B438" s="79" t="s">
        <v>2439</v>
      </c>
      <c r="C438" t="s">
        <v>2761</v>
      </c>
    </row>
    <row r="439" spans="2:5" x14ac:dyDescent="0.25">
      <c r="B439" s="79" t="s">
        <v>2439</v>
      </c>
      <c r="C439" t="s">
        <v>2762</v>
      </c>
    </row>
    <row r="440" spans="2:5" x14ac:dyDescent="0.25">
      <c r="B440" s="79" t="s">
        <v>2439</v>
      </c>
      <c r="C440" t="s">
        <v>2763</v>
      </c>
    </row>
    <row r="441" spans="2:5" x14ac:dyDescent="0.25">
      <c r="B441" s="79" t="s">
        <v>2439</v>
      </c>
      <c r="C441" t="s">
        <v>2764</v>
      </c>
    </row>
    <row r="442" spans="2:5" x14ac:dyDescent="0.25">
      <c r="B442" s="79" t="s">
        <v>2439</v>
      </c>
      <c r="C442" t="s">
        <v>2706</v>
      </c>
    </row>
    <row r="443" spans="2:5" x14ac:dyDescent="0.25">
      <c r="B443" s="79" t="s">
        <v>2439</v>
      </c>
      <c r="C443" t="s">
        <v>2640</v>
      </c>
    </row>
    <row r="444" spans="2:5" x14ac:dyDescent="0.25">
      <c r="B444" s="79" t="s">
        <v>2439</v>
      </c>
      <c r="C444" t="s">
        <v>2641</v>
      </c>
    </row>
    <row r="445" spans="2:5" x14ac:dyDescent="0.25">
      <c r="B445" s="79" t="s">
        <v>2439</v>
      </c>
      <c r="C445" t="s">
        <v>2642</v>
      </c>
    </row>
    <row r="446" spans="2:5" x14ac:dyDescent="0.25">
      <c r="B446" s="79" t="s">
        <v>2439</v>
      </c>
      <c r="C446" t="s">
        <v>2643</v>
      </c>
    </row>
    <row r="447" spans="2:5" x14ac:dyDescent="0.25">
      <c r="B447" s="79" t="s">
        <v>2439</v>
      </c>
      <c r="C447" t="s">
        <v>2644</v>
      </c>
    </row>
    <row r="448" spans="2:5" x14ac:dyDescent="0.25">
      <c r="B448" s="79" t="s">
        <v>2439</v>
      </c>
      <c r="C448" t="s">
        <v>2645</v>
      </c>
    </row>
    <row r="449" spans="2:5" x14ac:dyDescent="0.25">
      <c r="B449" s="79" t="s">
        <v>3487</v>
      </c>
      <c r="C449" t="s">
        <v>243</v>
      </c>
      <c r="D449" t="s">
        <v>2490</v>
      </c>
      <c r="E449" t="s">
        <v>2537</v>
      </c>
    </row>
    <row r="450" spans="2:5" x14ac:dyDescent="0.25">
      <c r="B450" s="79" t="s">
        <v>3487</v>
      </c>
      <c r="C450" t="s">
        <v>2515</v>
      </c>
    </row>
    <row r="451" spans="2:5" x14ac:dyDescent="0.25">
      <c r="B451" s="79" t="s">
        <v>3487</v>
      </c>
      <c r="C451" t="s">
        <v>2765</v>
      </c>
    </row>
    <row r="452" spans="2:5" x14ac:dyDescent="0.25">
      <c r="B452" s="79" t="s">
        <v>3487</v>
      </c>
      <c r="C452" t="s">
        <v>2766</v>
      </c>
    </row>
    <row r="453" spans="2:5" x14ac:dyDescent="0.25">
      <c r="B453" s="79" t="s">
        <v>3487</v>
      </c>
      <c r="C453" t="s">
        <v>2723</v>
      </c>
    </row>
    <row r="454" spans="2:5" x14ac:dyDescent="0.25">
      <c r="B454" s="79" t="s">
        <v>3487</v>
      </c>
      <c r="C454" t="s">
        <v>2764</v>
      </c>
    </row>
    <row r="455" spans="2:5" x14ac:dyDescent="0.25">
      <c r="B455" s="79" t="s">
        <v>3487</v>
      </c>
      <c r="C455" t="s">
        <v>2719</v>
      </c>
    </row>
    <row r="456" spans="2:5" x14ac:dyDescent="0.25">
      <c r="B456" s="79" t="s">
        <v>3487</v>
      </c>
      <c r="C456" t="s">
        <v>2640</v>
      </c>
    </row>
    <row r="457" spans="2:5" x14ac:dyDescent="0.25">
      <c r="B457" s="79" t="s">
        <v>3487</v>
      </c>
      <c r="C457" t="s">
        <v>2641</v>
      </c>
    </row>
    <row r="458" spans="2:5" x14ac:dyDescent="0.25">
      <c r="B458" s="79" t="s">
        <v>3487</v>
      </c>
      <c r="C458" t="s">
        <v>2642</v>
      </c>
    </row>
    <row r="459" spans="2:5" x14ac:dyDescent="0.25">
      <c r="B459" s="79" t="s">
        <v>3487</v>
      </c>
      <c r="C459" t="s">
        <v>2643</v>
      </c>
    </row>
    <row r="460" spans="2:5" x14ac:dyDescent="0.25">
      <c r="B460" s="79" t="s">
        <v>3487</v>
      </c>
      <c r="C460" t="s">
        <v>2644</v>
      </c>
    </row>
    <row r="461" spans="2:5" x14ac:dyDescent="0.25">
      <c r="B461" s="79" t="s">
        <v>3487</v>
      </c>
      <c r="C461" t="s">
        <v>2645</v>
      </c>
    </row>
    <row r="462" spans="2:5" x14ac:dyDescent="0.25">
      <c r="B462" s="79" t="s">
        <v>3488</v>
      </c>
      <c r="C462" t="s">
        <v>245</v>
      </c>
      <c r="D462" t="s">
        <v>2490</v>
      </c>
      <c r="E462" t="s">
        <v>2749</v>
      </c>
    </row>
    <row r="463" spans="2:5" x14ac:dyDescent="0.25">
      <c r="B463" s="79" t="s">
        <v>3488</v>
      </c>
      <c r="C463" t="s">
        <v>2515</v>
      </c>
    </row>
    <row r="464" spans="2:5" x14ac:dyDescent="0.25">
      <c r="B464" s="79" t="s">
        <v>3488</v>
      </c>
      <c r="C464" t="s">
        <v>2767</v>
      </c>
    </row>
    <row r="465" spans="2:5" x14ac:dyDescent="0.25">
      <c r="B465" s="79" t="s">
        <v>3488</v>
      </c>
      <c r="C465" t="s">
        <v>2768</v>
      </c>
    </row>
    <row r="466" spans="2:5" x14ac:dyDescent="0.25">
      <c r="B466" s="79" t="s">
        <v>3488</v>
      </c>
      <c r="C466" t="s">
        <v>2752</v>
      </c>
    </row>
    <row r="467" spans="2:5" x14ac:dyDescent="0.25">
      <c r="B467" s="79" t="s">
        <v>3488</v>
      </c>
      <c r="C467" t="s">
        <v>2640</v>
      </c>
    </row>
    <row r="468" spans="2:5" x14ac:dyDescent="0.25">
      <c r="B468" s="79" t="s">
        <v>3488</v>
      </c>
      <c r="C468" t="s">
        <v>2641</v>
      </c>
    </row>
    <row r="469" spans="2:5" x14ac:dyDescent="0.25">
      <c r="B469" s="79" t="s">
        <v>3488</v>
      </c>
      <c r="C469" t="s">
        <v>2642</v>
      </c>
    </row>
    <row r="470" spans="2:5" x14ac:dyDescent="0.25">
      <c r="B470" s="79" t="s">
        <v>3488</v>
      </c>
      <c r="C470" t="s">
        <v>2643</v>
      </c>
    </row>
    <row r="471" spans="2:5" x14ac:dyDescent="0.25">
      <c r="B471" s="79" t="s">
        <v>3488</v>
      </c>
      <c r="C471" t="s">
        <v>2644</v>
      </c>
    </row>
    <row r="472" spans="2:5" x14ac:dyDescent="0.25">
      <c r="B472" s="79" t="s">
        <v>3488</v>
      </c>
      <c r="C472" t="s">
        <v>2645</v>
      </c>
    </row>
    <row r="473" spans="2:5" x14ac:dyDescent="0.25">
      <c r="B473" s="79" t="s">
        <v>3489</v>
      </c>
      <c r="C473" t="s">
        <v>247</v>
      </c>
      <c r="D473" t="s">
        <v>2490</v>
      </c>
      <c r="E473" t="s">
        <v>2537</v>
      </c>
    </row>
    <row r="474" spans="2:5" x14ac:dyDescent="0.25">
      <c r="B474" s="79" t="s">
        <v>3489</v>
      </c>
      <c r="C474" t="s">
        <v>2515</v>
      </c>
    </row>
    <row r="475" spans="2:5" x14ac:dyDescent="0.25">
      <c r="B475" s="79" t="s">
        <v>3489</v>
      </c>
      <c r="C475" t="s">
        <v>2769</v>
      </c>
    </row>
    <row r="476" spans="2:5" x14ac:dyDescent="0.25">
      <c r="B476" s="79" t="s">
        <v>3489</v>
      </c>
      <c r="C476" t="s">
        <v>2770</v>
      </c>
    </row>
    <row r="477" spans="2:5" x14ac:dyDescent="0.25">
      <c r="B477" s="79" t="s">
        <v>3489</v>
      </c>
      <c r="C477" t="s">
        <v>2771</v>
      </c>
    </row>
    <row r="478" spans="2:5" x14ac:dyDescent="0.25">
      <c r="B478" s="79" t="s">
        <v>3489</v>
      </c>
      <c r="C478" t="s">
        <v>2772</v>
      </c>
    </row>
    <row r="479" spans="2:5" x14ac:dyDescent="0.25">
      <c r="B479" s="79" t="s">
        <v>3489</v>
      </c>
      <c r="C479" t="s">
        <v>2773</v>
      </c>
    </row>
    <row r="480" spans="2:5" x14ac:dyDescent="0.25">
      <c r="B480" s="79" t="s">
        <v>3489</v>
      </c>
      <c r="C480" t="s">
        <v>2640</v>
      </c>
    </row>
    <row r="481" spans="2:5" x14ac:dyDescent="0.25">
      <c r="B481" s="79" t="s">
        <v>3489</v>
      </c>
      <c r="C481" t="s">
        <v>2641</v>
      </c>
    </row>
    <row r="482" spans="2:5" x14ac:dyDescent="0.25">
      <c r="B482" s="79" t="s">
        <v>3489</v>
      </c>
      <c r="C482" t="s">
        <v>2642</v>
      </c>
    </row>
    <row r="483" spans="2:5" x14ac:dyDescent="0.25">
      <c r="B483" s="79" t="s">
        <v>3489</v>
      </c>
      <c r="C483" t="s">
        <v>2643</v>
      </c>
    </row>
    <row r="484" spans="2:5" x14ac:dyDescent="0.25">
      <c r="B484" s="79" t="s">
        <v>3489</v>
      </c>
      <c r="C484" t="s">
        <v>2644</v>
      </c>
    </row>
    <row r="485" spans="2:5" x14ac:dyDescent="0.25">
      <c r="B485" s="79" t="s">
        <v>3489</v>
      </c>
      <c r="C485" t="s">
        <v>2645</v>
      </c>
    </row>
    <row r="486" spans="2:5" x14ac:dyDescent="0.25">
      <c r="B486" s="79" t="s">
        <v>3490</v>
      </c>
      <c r="C486" t="s">
        <v>250</v>
      </c>
      <c r="D486" t="s">
        <v>2490</v>
      </c>
      <c r="E486" t="s">
        <v>2749</v>
      </c>
    </row>
    <row r="487" spans="2:5" x14ac:dyDescent="0.25">
      <c r="B487" s="79" t="s">
        <v>3490</v>
      </c>
      <c r="C487" t="s">
        <v>2515</v>
      </c>
    </row>
    <row r="488" spans="2:5" x14ac:dyDescent="0.25">
      <c r="B488" s="79" t="s">
        <v>3490</v>
      </c>
      <c r="C488" t="s">
        <v>2774</v>
      </c>
    </row>
    <row r="489" spans="2:5" x14ac:dyDescent="0.25">
      <c r="B489" s="79" t="s">
        <v>3490</v>
      </c>
      <c r="C489" t="s">
        <v>2775</v>
      </c>
    </row>
    <row r="490" spans="2:5" x14ac:dyDescent="0.25">
      <c r="B490" s="79" t="s">
        <v>3490</v>
      </c>
      <c r="C490" t="s">
        <v>2752</v>
      </c>
    </row>
    <row r="491" spans="2:5" x14ac:dyDescent="0.25">
      <c r="B491" s="79" t="s">
        <v>3490</v>
      </c>
      <c r="C491" t="s">
        <v>2640</v>
      </c>
    </row>
    <row r="492" spans="2:5" x14ac:dyDescent="0.25">
      <c r="B492" s="79" t="s">
        <v>3490</v>
      </c>
      <c r="C492" t="s">
        <v>2641</v>
      </c>
    </row>
    <row r="493" spans="2:5" x14ac:dyDescent="0.25">
      <c r="B493" s="79" t="s">
        <v>3490</v>
      </c>
      <c r="C493" t="s">
        <v>2642</v>
      </c>
    </row>
    <row r="494" spans="2:5" x14ac:dyDescent="0.25">
      <c r="B494" s="79" t="s">
        <v>3490</v>
      </c>
      <c r="C494" t="s">
        <v>2643</v>
      </c>
    </row>
    <row r="495" spans="2:5" x14ac:dyDescent="0.25">
      <c r="B495" s="79" t="s">
        <v>3490</v>
      </c>
      <c r="C495" t="s">
        <v>2644</v>
      </c>
    </row>
    <row r="496" spans="2:5" x14ac:dyDescent="0.25">
      <c r="B496" s="79" t="s">
        <v>3490</v>
      </c>
      <c r="C496" t="s">
        <v>2645</v>
      </c>
    </row>
    <row r="497" spans="2:5" x14ac:dyDescent="0.25">
      <c r="B497" s="79" t="s">
        <v>3491</v>
      </c>
      <c r="C497" t="s">
        <v>252</v>
      </c>
      <c r="D497" t="s">
        <v>2490</v>
      </c>
      <c r="E497" t="s">
        <v>2749</v>
      </c>
    </row>
    <row r="498" spans="2:5" x14ac:dyDescent="0.25">
      <c r="B498" s="79" t="s">
        <v>3491</v>
      </c>
      <c r="C498" t="s">
        <v>2515</v>
      </c>
    </row>
    <row r="499" spans="2:5" x14ac:dyDescent="0.25">
      <c r="B499" s="79" t="s">
        <v>3491</v>
      </c>
      <c r="C499" t="s">
        <v>2776</v>
      </c>
    </row>
    <row r="500" spans="2:5" x14ac:dyDescent="0.25">
      <c r="B500" s="79" t="s">
        <v>3491</v>
      </c>
      <c r="C500" t="s">
        <v>2777</v>
      </c>
    </row>
    <row r="501" spans="2:5" x14ac:dyDescent="0.25">
      <c r="B501" s="79" t="s">
        <v>3491</v>
      </c>
      <c r="C501" t="s">
        <v>2719</v>
      </c>
    </row>
    <row r="502" spans="2:5" x14ac:dyDescent="0.25">
      <c r="B502" s="79" t="s">
        <v>3491</v>
      </c>
      <c r="C502" t="s">
        <v>2640</v>
      </c>
    </row>
    <row r="503" spans="2:5" x14ac:dyDescent="0.25">
      <c r="B503" s="79" t="s">
        <v>3491</v>
      </c>
      <c r="C503" t="s">
        <v>2641</v>
      </c>
    </row>
    <row r="504" spans="2:5" x14ac:dyDescent="0.25">
      <c r="B504" s="79" t="s">
        <v>3491</v>
      </c>
      <c r="C504" t="s">
        <v>2642</v>
      </c>
    </row>
    <row r="505" spans="2:5" x14ac:dyDescent="0.25">
      <c r="B505" s="79" t="s">
        <v>3491</v>
      </c>
      <c r="C505" t="s">
        <v>2643</v>
      </c>
    </row>
    <row r="506" spans="2:5" x14ac:dyDescent="0.25">
      <c r="B506" s="79" t="s">
        <v>3491</v>
      </c>
      <c r="C506" t="s">
        <v>2644</v>
      </c>
    </row>
    <row r="507" spans="2:5" x14ac:dyDescent="0.25">
      <c r="B507" s="79" t="s">
        <v>3491</v>
      </c>
      <c r="C507" t="s">
        <v>2645</v>
      </c>
    </row>
    <row r="508" spans="2:5" x14ac:dyDescent="0.25">
      <c r="B508" s="79" t="s">
        <v>3492</v>
      </c>
      <c r="C508" t="s">
        <v>254</v>
      </c>
      <c r="D508" t="s">
        <v>2490</v>
      </c>
      <c r="E508" t="s">
        <v>2537</v>
      </c>
    </row>
    <row r="509" spans="2:5" x14ac:dyDescent="0.25">
      <c r="B509" s="79" t="s">
        <v>3492</v>
      </c>
      <c r="C509" t="s">
        <v>2515</v>
      </c>
    </row>
    <row r="510" spans="2:5" x14ac:dyDescent="0.25">
      <c r="B510" s="79" t="s">
        <v>3492</v>
      </c>
      <c r="C510" t="s">
        <v>2778</v>
      </c>
    </row>
    <row r="511" spans="2:5" x14ac:dyDescent="0.25">
      <c r="B511" s="79" t="s">
        <v>3492</v>
      </c>
      <c r="C511" t="s">
        <v>2779</v>
      </c>
    </row>
    <row r="512" spans="2:5" x14ac:dyDescent="0.25">
      <c r="B512" s="79" t="s">
        <v>3492</v>
      </c>
      <c r="C512" t="s">
        <v>2780</v>
      </c>
    </row>
    <row r="513" spans="2:5" x14ac:dyDescent="0.25">
      <c r="B513" s="79" t="s">
        <v>3492</v>
      </c>
      <c r="C513" t="s">
        <v>2781</v>
      </c>
    </row>
    <row r="514" spans="2:5" x14ac:dyDescent="0.25">
      <c r="B514" s="79" t="s">
        <v>3492</v>
      </c>
      <c r="C514" t="s">
        <v>2782</v>
      </c>
    </row>
    <row r="515" spans="2:5" x14ac:dyDescent="0.25">
      <c r="B515" s="79" t="s">
        <v>3492</v>
      </c>
      <c r="C515" t="s">
        <v>2640</v>
      </c>
    </row>
    <row r="516" spans="2:5" x14ac:dyDescent="0.25">
      <c r="B516" s="79" t="s">
        <v>3492</v>
      </c>
      <c r="C516" t="s">
        <v>2641</v>
      </c>
    </row>
    <row r="517" spans="2:5" x14ac:dyDescent="0.25">
      <c r="B517" s="79" t="s">
        <v>3492</v>
      </c>
      <c r="C517" t="s">
        <v>2642</v>
      </c>
    </row>
    <row r="518" spans="2:5" x14ac:dyDescent="0.25">
      <c r="B518" s="79" t="s">
        <v>3492</v>
      </c>
      <c r="C518" t="s">
        <v>2643</v>
      </c>
    </row>
    <row r="519" spans="2:5" x14ac:dyDescent="0.25">
      <c r="B519" s="79" t="s">
        <v>3492</v>
      </c>
      <c r="C519" t="s">
        <v>2644</v>
      </c>
    </row>
    <row r="520" spans="2:5" x14ac:dyDescent="0.25">
      <c r="B520" s="79" t="s">
        <v>3492</v>
      </c>
      <c r="C520" t="s">
        <v>2645</v>
      </c>
    </row>
    <row r="521" spans="2:5" x14ac:dyDescent="0.25">
      <c r="B521" s="79" t="s">
        <v>3493</v>
      </c>
      <c r="C521" t="s">
        <v>256</v>
      </c>
      <c r="D521" t="s">
        <v>2490</v>
      </c>
      <c r="E521" t="s">
        <v>2537</v>
      </c>
    </row>
    <row r="522" spans="2:5" x14ac:dyDescent="0.25">
      <c r="B522" s="79" t="s">
        <v>3493</v>
      </c>
      <c r="C522" t="s">
        <v>2515</v>
      </c>
    </row>
    <row r="523" spans="2:5" x14ac:dyDescent="0.25">
      <c r="B523" s="79" t="s">
        <v>3493</v>
      </c>
      <c r="C523" t="s">
        <v>2783</v>
      </c>
    </row>
    <row r="524" spans="2:5" x14ac:dyDescent="0.25">
      <c r="B524" s="79" t="s">
        <v>3493</v>
      </c>
      <c r="C524" t="s">
        <v>2784</v>
      </c>
    </row>
    <row r="525" spans="2:5" x14ac:dyDescent="0.25">
      <c r="B525" s="79" t="s">
        <v>3493</v>
      </c>
      <c r="C525" t="s">
        <v>2780</v>
      </c>
    </row>
    <row r="526" spans="2:5" x14ac:dyDescent="0.25">
      <c r="B526" s="79" t="s">
        <v>3493</v>
      </c>
      <c r="C526" t="s">
        <v>2781</v>
      </c>
    </row>
    <row r="527" spans="2:5" x14ac:dyDescent="0.25">
      <c r="B527" s="79" t="s">
        <v>3493</v>
      </c>
      <c r="C527" t="s">
        <v>2782</v>
      </c>
    </row>
    <row r="528" spans="2:5" x14ac:dyDescent="0.25">
      <c r="B528" s="79" t="s">
        <v>3493</v>
      </c>
      <c r="C528" t="s">
        <v>2640</v>
      </c>
    </row>
    <row r="529" spans="2:5" x14ac:dyDescent="0.25">
      <c r="B529" s="79" t="s">
        <v>3493</v>
      </c>
      <c r="C529" t="s">
        <v>2641</v>
      </c>
    </row>
    <row r="530" spans="2:5" x14ac:dyDescent="0.25">
      <c r="B530" s="79" t="s">
        <v>3493</v>
      </c>
      <c r="C530" t="s">
        <v>2642</v>
      </c>
    </row>
    <row r="531" spans="2:5" x14ac:dyDescent="0.25">
      <c r="B531" s="79" t="s">
        <v>3493</v>
      </c>
      <c r="C531" t="s">
        <v>2643</v>
      </c>
    </row>
    <row r="532" spans="2:5" x14ac:dyDescent="0.25">
      <c r="B532" s="79" t="s">
        <v>3493</v>
      </c>
      <c r="C532" t="s">
        <v>2644</v>
      </c>
    </row>
    <row r="533" spans="2:5" x14ac:dyDescent="0.25">
      <c r="B533" s="79" t="s">
        <v>3493</v>
      </c>
      <c r="C533" t="s">
        <v>2645</v>
      </c>
    </row>
    <row r="534" spans="2:5" x14ac:dyDescent="0.25">
      <c r="B534" s="79" t="s">
        <v>3494</v>
      </c>
      <c r="C534" t="s">
        <v>258</v>
      </c>
      <c r="D534" t="s">
        <v>2490</v>
      </c>
      <c r="E534" t="s">
        <v>2749</v>
      </c>
    </row>
    <row r="535" spans="2:5" x14ac:dyDescent="0.25">
      <c r="B535" s="79" t="s">
        <v>3494</v>
      </c>
      <c r="C535" t="s">
        <v>2515</v>
      </c>
    </row>
    <row r="536" spans="2:5" x14ac:dyDescent="0.25">
      <c r="B536" s="79" t="s">
        <v>3494</v>
      </c>
      <c r="C536" t="s">
        <v>2785</v>
      </c>
    </row>
    <row r="537" spans="2:5" x14ac:dyDescent="0.25">
      <c r="B537" s="79" t="s">
        <v>3494</v>
      </c>
      <c r="C537" t="s">
        <v>2786</v>
      </c>
    </row>
    <row r="538" spans="2:5" x14ac:dyDescent="0.25">
      <c r="B538" s="79" t="s">
        <v>3494</v>
      </c>
      <c r="C538" t="s">
        <v>2787</v>
      </c>
    </row>
    <row r="539" spans="2:5" x14ac:dyDescent="0.25">
      <c r="B539" s="79" t="s">
        <v>3494</v>
      </c>
      <c r="C539" t="s">
        <v>2640</v>
      </c>
    </row>
    <row r="540" spans="2:5" x14ac:dyDescent="0.25">
      <c r="B540" s="79" t="s">
        <v>3494</v>
      </c>
      <c r="C540" t="s">
        <v>2641</v>
      </c>
    </row>
    <row r="541" spans="2:5" x14ac:dyDescent="0.25">
      <c r="B541" s="79" t="s">
        <v>3494</v>
      </c>
      <c r="C541" t="s">
        <v>2642</v>
      </c>
    </row>
    <row r="542" spans="2:5" x14ac:dyDescent="0.25">
      <c r="B542" s="79" t="s">
        <v>3494</v>
      </c>
      <c r="C542" t="s">
        <v>2643</v>
      </c>
    </row>
    <row r="543" spans="2:5" x14ac:dyDescent="0.25">
      <c r="B543" s="79" t="s">
        <v>3494</v>
      </c>
      <c r="C543" t="s">
        <v>2644</v>
      </c>
    </row>
    <row r="544" spans="2:5" x14ac:dyDescent="0.25">
      <c r="B544" s="79" t="s">
        <v>3494</v>
      </c>
      <c r="C544" t="s">
        <v>2645</v>
      </c>
    </row>
    <row r="545" spans="2:5" x14ac:dyDescent="0.25">
      <c r="B545" s="79" t="s">
        <v>3495</v>
      </c>
      <c r="C545" t="s">
        <v>259</v>
      </c>
      <c r="D545" t="s">
        <v>2490</v>
      </c>
      <c r="E545" t="s">
        <v>2537</v>
      </c>
    </row>
    <row r="546" spans="2:5" x14ac:dyDescent="0.25">
      <c r="B546" s="79" t="s">
        <v>3495</v>
      </c>
      <c r="C546" t="s">
        <v>2515</v>
      </c>
    </row>
    <row r="547" spans="2:5" x14ac:dyDescent="0.25">
      <c r="B547" s="79" t="s">
        <v>3495</v>
      </c>
      <c r="C547" t="s">
        <v>2788</v>
      </c>
    </row>
    <row r="548" spans="2:5" x14ac:dyDescent="0.25">
      <c r="B548" s="79" t="s">
        <v>3495</v>
      </c>
      <c r="C548" t="s">
        <v>2789</v>
      </c>
    </row>
    <row r="549" spans="2:5" x14ac:dyDescent="0.25">
      <c r="B549" s="79" t="s">
        <v>3495</v>
      </c>
      <c r="C549" t="s">
        <v>2790</v>
      </c>
    </row>
    <row r="550" spans="2:5" x14ac:dyDescent="0.25">
      <c r="B550" s="79" t="s">
        <v>3495</v>
      </c>
      <c r="C550" t="s">
        <v>2791</v>
      </c>
    </row>
    <row r="551" spans="2:5" x14ac:dyDescent="0.25">
      <c r="B551" s="79" t="s">
        <v>3495</v>
      </c>
      <c r="C551" t="s">
        <v>2792</v>
      </c>
    </row>
    <row r="552" spans="2:5" x14ac:dyDescent="0.25">
      <c r="B552" s="79" t="s">
        <v>3495</v>
      </c>
      <c r="C552" t="s">
        <v>2640</v>
      </c>
    </row>
    <row r="553" spans="2:5" x14ac:dyDescent="0.25">
      <c r="B553" s="79" t="s">
        <v>3495</v>
      </c>
      <c r="C553" t="s">
        <v>2641</v>
      </c>
    </row>
    <row r="554" spans="2:5" x14ac:dyDescent="0.25">
      <c r="B554" s="79" t="s">
        <v>3495</v>
      </c>
      <c r="C554" t="s">
        <v>2642</v>
      </c>
    </row>
    <row r="555" spans="2:5" x14ac:dyDescent="0.25">
      <c r="B555" s="79" t="s">
        <v>3495</v>
      </c>
      <c r="C555" t="s">
        <v>2643</v>
      </c>
    </row>
    <row r="556" spans="2:5" x14ac:dyDescent="0.25">
      <c r="B556" s="79" t="s">
        <v>3495</v>
      </c>
      <c r="C556" t="s">
        <v>2644</v>
      </c>
    </row>
    <row r="557" spans="2:5" x14ac:dyDescent="0.25">
      <c r="B557" s="79" t="s">
        <v>3495</v>
      </c>
      <c r="C557" t="s">
        <v>2645</v>
      </c>
    </row>
    <row r="558" spans="2:5" x14ac:dyDescent="0.25">
      <c r="B558" s="79" t="s">
        <v>3444</v>
      </c>
      <c r="C558" t="s">
        <v>261</v>
      </c>
      <c r="D558" t="s">
        <v>2490</v>
      </c>
      <c r="E558" t="s">
        <v>2749</v>
      </c>
    </row>
    <row r="559" spans="2:5" x14ac:dyDescent="0.25">
      <c r="B559" s="79" t="s">
        <v>3444</v>
      </c>
      <c r="C559" t="s">
        <v>2515</v>
      </c>
    </row>
    <row r="560" spans="2:5" x14ac:dyDescent="0.25">
      <c r="B560" s="79" t="s">
        <v>3444</v>
      </c>
      <c r="C560" t="s">
        <v>2793</v>
      </c>
    </row>
    <row r="561" spans="2:5" x14ac:dyDescent="0.25">
      <c r="B561" s="79" t="s">
        <v>3444</v>
      </c>
      <c r="C561" t="s">
        <v>2794</v>
      </c>
    </row>
    <row r="562" spans="2:5" x14ac:dyDescent="0.25">
      <c r="B562" s="79" t="s">
        <v>3444</v>
      </c>
      <c r="C562" t="s">
        <v>2792</v>
      </c>
    </row>
    <row r="563" spans="2:5" x14ac:dyDescent="0.25">
      <c r="B563" s="79" t="s">
        <v>3444</v>
      </c>
      <c r="C563" t="s">
        <v>2640</v>
      </c>
    </row>
    <row r="564" spans="2:5" x14ac:dyDescent="0.25">
      <c r="B564" s="79" t="s">
        <v>3444</v>
      </c>
      <c r="C564" t="s">
        <v>2641</v>
      </c>
    </row>
    <row r="565" spans="2:5" x14ac:dyDescent="0.25">
      <c r="B565" s="79" t="s">
        <v>3444</v>
      </c>
      <c r="C565" t="s">
        <v>2642</v>
      </c>
    </row>
    <row r="566" spans="2:5" x14ac:dyDescent="0.25">
      <c r="B566" s="79" t="s">
        <v>3444</v>
      </c>
      <c r="C566" t="s">
        <v>2643</v>
      </c>
    </row>
    <row r="567" spans="2:5" x14ac:dyDescent="0.25">
      <c r="B567" s="79" t="s">
        <v>3444</v>
      </c>
      <c r="C567" t="s">
        <v>2644</v>
      </c>
    </row>
    <row r="568" spans="2:5" x14ac:dyDescent="0.25">
      <c r="B568" s="79" t="s">
        <v>3444</v>
      </c>
      <c r="C568" t="s">
        <v>2645</v>
      </c>
    </row>
    <row r="569" spans="2:5" x14ac:dyDescent="0.25">
      <c r="B569" s="79" t="s">
        <v>3496</v>
      </c>
      <c r="C569" t="s">
        <v>263</v>
      </c>
      <c r="D569" t="s">
        <v>2490</v>
      </c>
      <c r="E569" t="s">
        <v>2749</v>
      </c>
    </row>
    <row r="570" spans="2:5" x14ac:dyDescent="0.25">
      <c r="B570" s="79" t="s">
        <v>3496</v>
      </c>
      <c r="C570" t="s">
        <v>2515</v>
      </c>
    </row>
    <row r="571" spans="2:5" x14ac:dyDescent="0.25">
      <c r="B571" s="79" t="s">
        <v>3496</v>
      </c>
      <c r="C571" t="s">
        <v>2795</v>
      </c>
    </row>
    <row r="572" spans="2:5" x14ac:dyDescent="0.25">
      <c r="B572" s="79" t="s">
        <v>3496</v>
      </c>
      <c r="C572" t="s">
        <v>2796</v>
      </c>
    </row>
    <row r="573" spans="2:5" x14ac:dyDescent="0.25">
      <c r="B573" s="79" t="s">
        <v>3496</v>
      </c>
      <c r="C573" t="s">
        <v>2719</v>
      </c>
    </row>
    <row r="574" spans="2:5" x14ac:dyDescent="0.25">
      <c r="B574" s="79" t="s">
        <v>3496</v>
      </c>
      <c r="C574" t="s">
        <v>2640</v>
      </c>
    </row>
    <row r="575" spans="2:5" x14ac:dyDescent="0.25">
      <c r="B575" s="79" t="s">
        <v>3496</v>
      </c>
      <c r="C575" t="s">
        <v>2641</v>
      </c>
    </row>
    <row r="576" spans="2:5" x14ac:dyDescent="0.25">
      <c r="B576" s="79" t="s">
        <v>3496</v>
      </c>
      <c r="C576" t="s">
        <v>2642</v>
      </c>
    </row>
    <row r="577" spans="2:5" x14ac:dyDescent="0.25">
      <c r="B577" s="79" t="s">
        <v>3496</v>
      </c>
      <c r="C577" t="s">
        <v>2643</v>
      </c>
    </row>
    <row r="578" spans="2:5" x14ac:dyDescent="0.25">
      <c r="B578" s="79" t="s">
        <v>3496</v>
      </c>
      <c r="C578" t="s">
        <v>2644</v>
      </c>
    </row>
    <row r="579" spans="2:5" x14ac:dyDescent="0.25">
      <c r="B579" s="79" t="s">
        <v>3496</v>
      </c>
      <c r="C579" t="s">
        <v>2645</v>
      </c>
    </row>
    <row r="580" spans="2:5" x14ac:dyDescent="0.25">
      <c r="B580" s="79" t="s">
        <v>3497</v>
      </c>
      <c r="C580" t="s">
        <v>265</v>
      </c>
      <c r="D580" t="s">
        <v>2490</v>
      </c>
      <c r="E580" t="s">
        <v>2749</v>
      </c>
    </row>
    <row r="581" spans="2:5" x14ac:dyDescent="0.25">
      <c r="B581" s="79" t="s">
        <v>3497</v>
      </c>
      <c r="C581" t="s">
        <v>2515</v>
      </c>
    </row>
    <row r="582" spans="2:5" x14ac:dyDescent="0.25">
      <c r="B582" s="79" t="s">
        <v>3497</v>
      </c>
      <c r="C582" t="s">
        <v>2797</v>
      </c>
    </row>
    <row r="583" spans="2:5" x14ac:dyDescent="0.25">
      <c r="B583" s="79" t="s">
        <v>3497</v>
      </c>
      <c r="C583" t="s">
        <v>2798</v>
      </c>
    </row>
    <row r="584" spans="2:5" x14ac:dyDescent="0.25">
      <c r="B584" s="79" t="s">
        <v>3497</v>
      </c>
      <c r="C584" t="s">
        <v>2792</v>
      </c>
    </row>
    <row r="585" spans="2:5" x14ac:dyDescent="0.25">
      <c r="B585" s="79" t="s">
        <v>3497</v>
      </c>
      <c r="C585" t="s">
        <v>2640</v>
      </c>
    </row>
    <row r="586" spans="2:5" x14ac:dyDescent="0.25">
      <c r="B586" s="79" t="s">
        <v>3497</v>
      </c>
      <c r="C586" t="s">
        <v>2641</v>
      </c>
    </row>
    <row r="587" spans="2:5" x14ac:dyDescent="0.25">
      <c r="B587" s="79" t="s">
        <v>3497</v>
      </c>
      <c r="C587" t="s">
        <v>2642</v>
      </c>
    </row>
    <row r="588" spans="2:5" x14ac:dyDescent="0.25">
      <c r="B588" s="79" t="s">
        <v>3497</v>
      </c>
      <c r="C588" t="s">
        <v>2643</v>
      </c>
    </row>
    <row r="589" spans="2:5" x14ac:dyDescent="0.25">
      <c r="B589" s="79" t="s">
        <v>3497</v>
      </c>
      <c r="C589" t="s">
        <v>2644</v>
      </c>
    </row>
    <row r="590" spans="2:5" x14ac:dyDescent="0.25">
      <c r="B590" s="79" t="s">
        <v>3497</v>
      </c>
      <c r="C590" t="s">
        <v>2645</v>
      </c>
    </row>
    <row r="591" spans="2:5" x14ac:dyDescent="0.25">
      <c r="B591" s="79" t="s">
        <v>3498</v>
      </c>
      <c r="C591" t="s">
        <v>267</v>
      </c>
      <c r="D591" t="s">
        <v>2490</v>
      </c>
      <c r="E591" t="s">
        <v>2749</v>
      </c>
    </row>
    <row r="592" spans="2:5" x14ac:dyDescent="0.25">
      <c r="B592" s="79" t="s">
        <v>3498</v>
      </c>
      <c r="C592" t="s">
        <v>2515</v>
      </c>
    </row>
    <row r="593" spans="2:5" x14ac:dyDescent="0.25">
      <c r="B593" s="79" t="s">
        <v>3498</v>
      </c>
      <c r="C593" t="s">
        <v>2799</v>
      </c>
    </row>
    <row r="594" spans="2:5" x14ac:dyDescent="0.25">
      <c r="B594" s="79" t="s">
        <v>3498</v>
      </c>
      <c r="C594" t="s">
        <v>2800</v>
      </c>
    </row>
    <row r="595" spans="2:5" x14ac:dyDescent="0.25">
      <c r="B595" s="79" t="s">
        <v>3498</v>
      </c>
      <c r="C595" t="s">
        <v>2792</v>
      </c>
    </row>
    <row r="596" spans="2:5" x14ac:dyDescent="0.25">
      <c r="B596" s="79" t="s">
        <v>3498</v>
      </c>
      <c r="C596" t="s">
        <v>2640</v>
      </c>
    </row>
    <row r="597" spans="2:5" x14ac:dyDescent="0.25">
      <c r="B597" s="79" t="s">
        <v>3498</v>
      </c>
      <c r="C597" t="s">
        <v>2641</v>
      </c>
    </row>
    <row r="598" spans="2:5" x14ac:dyDescent="0.25">
      <c r="B598" s="79" t="s">
        <v>3498</v>
      </c>
      <c r="C598" t="s">
        <v>2642</v>
      </c>
    </row>
    <row r="599" spans="2:5" x14ac:dyDescent="0.25">
      <c r="B599" s="79" t="s">
        <v>3498</v>
      </c>
      <c r="C599" t="s">
        <v>2643</v>
      </c>
    </row>
    <row r="600" spans="2:5" x14ac:dyDescent="0.25">
      <c r="B600" s="79" t="s">
        <v>3498</v>
      </c>
      <c r="C600" t="s">
        <v>2644</v>
      </c>
    </row>
    <row r="601" spans="2:5" x14ac:dyDescent="0.25">
      <c r="B601" s="79" t="s">
        <v>3498</v>
      </c>
      <c r="C601" t="s">
        <v>2645</v>
      </c>
    </row>
    <row r="602" spans="2:5" x14ac:dyDescent="0.25">
      <c r="B602" s="79" t="s">
        <v>3499</v>
      </c>
      <c r="C602" t="s">
        <v>269</v>
      </c>
      <c r="D602" t="s">
        <v>2490</v>
      </c>
      <c r="E602" t="s">
        <v>2749</v>
      </c>
    </row>
    <row r="603" spans="2:5" x14ac:dyDescent="0.25">
      <c r="B603" s="79" t="s">
        <v>3499</v>
      </c>
      <c r="C603" t="s">
        <v>2515</v>
      </c>
    </row>
    <row r="604" spans="2:5" x14ac:dyDescent="0.25">
      <c r="B604" s="79" t="s">
        <v>3499</v>
      </c>
      <c r="C604" t="s">
        <v>2801</v>
      </c>
    </row>
    <row r="605" spans="2:5" x14ac:dyDescent="0.25">
      <c r="B605" s="79" t="s">
        <v>3499</v>
      </c>
      <c r="C605" t="s">
        <v>2802</v>
      </c>
    </row>
    <row r="606" spans="2:5" x14ac:dyDescent="0.25">
      <c r="B606" s="79" t="s">
        <v>3499</v>
      </c>
      <c r="C606" t="s">
        <v>2792</v>
      </c>
    </row>
    <row r="607" spans="2:5" x14ac:dyDescent="0.25">
      <c r="B607" s="79" t="s">
        <v>3499</v>
      </c>
      <c r="C607" t="s">
        <v>2640</v>
      </c>
    </row>
    <row r="608" spans="2:5" x14ac:dyDescent="0.25">
      <c r="B608" s="79" t="s">
        <v>3499</v>
      </c>
      <c r="C608" t="s">
        <v>2641</v>
      </c>
    </row>
    <row r="609" spans="2:5" x14ac:dyDescent="0.25">
      <c r="B609" s="79" t="s">
        <v>3499</v>
      </c>
      <c r="C609" t="s">
        <v>2642</v>
      </c>
    </row>
    <row r="610" spans="2:5" x14ac:dyDescent="0.25">
      <c r="B610" s="79" t="s">
        <v>3499</v>
      </c>
      <c r="C610" t="s">
        <v>2643</v>
      </c>
    </row>
    <row r="611" spans="2:5" x14ac:dyDescent="0.25">
      <c r="B611" s="79" t="s">
        <v>3499</v>
      </c>
      <c r="C611" t="s">
        <v>2644</v>
      </c>
    </row>
    <row r="612" spans="2:5" x14ac:dyDescent="0.25">
      <c r="B612" s="79" t="s">
        <v>3499</v>
      </c>
      <c r="C612" t="s">
        <v>2645</v>
      </c>
    </row>
    <row r="613" spans="2:5" x14ac:dyDescent="0.25">
      <c r="B613" s="79" t="s">
        <v>3445</v>
      </c>
      <c r="C613" t="s">
        <v>271</v>
      </c>
      <c r="D613" t="s">
        <v>2490</v>
      </c>
      <c r="E613" t="s">
        <v>2749</v>
      </c>
    </row>
    <row r="614" spans="2:5" x14ac:dyDescent="0.25">
      <c r="B614" s="79" t="s">
        <v>3445</v>
      </c>
      <c r="C614" t="s">
        <v>2515</v>
      </c>
    </row>
    <row r="615" spans="2:5" x14ac:dyDescent="0.25">
      <c r="B615" s="79" t="s">
        <v>3445</v>
      </c>
      <c r="C615" t="s">
        <v>2803</v>
      </c>
    </row>
    <row r="616" spans="2:5" x14ac:dyDescent="0.25">
      <c r="B616" s="79" t="s">
        <v>3445</v>
      </c>
      <c r="C616" t="s">
        <v>2804</v>
      </c>
    </row>
    <row r="617" spans="2:5" x14ac:dyDescent="0.25">
      <c r="B617" s="79" t="s">
        <v>3445</v>
      </c>
      <c r="C617" t="s">
        <v>2805</v>
      </c>
    </row>
    <row r="618" spans="2:5" x14ac:dyDescent="0.25">
      <c r="B618" s="79" t="s">
        <v>3445</v>
      </c>
      <c r="C618" t="s">
        <v>2640</v>
      </c>
    </row>
    <row r="619" spans="2:5" x14ac:dyDescent="0.25">
      <c r="B619" s="79" t="s">
        <v>3445</v>
      </c>
      <c r="C619" t="s">
        <v>2641</v>
      </c>
    </row>
    <row r="620" spans="2:5" x14ac:dyDescent="0.25">
      <c r="B620" s="79" t="s">
        <v>3445</v>
      </c>
      <c r="C620" t="s">
        <v>2642</v>
      </c>
    </row>
    <row r="621" spans="2:5" x14ac:dyDescent="0.25">
      <c r="B621" s="79" t="s">
        <v>3445</v>
      </c>
      <c r="C621" t="s">
        <v>2643</v>
      </c>
    </row>
    <row r="622" spans="2:5" x14ac:dyDescent="0.25">
      <c r="B622" s="79" t="s">
        <v>3445</v>
      </c>
      <c r="C622" t="s">
        <v>2644</v>
      </c>
    </row>
    <row r="623" spans="2:5" x14ac:dyDescent="0.25">
      <c r="B623" s="79" t="s">
        <v>3445</v>
      </c>
      <c r="C623" t="s">
        <v>2645</v>
      </c>
    </row>
    <row r="624" spans="2:5" x14ac:dyDescent="0.25">
      <c r="B624" s="79" t="s">
        <v>3500</v>
      </c>
      <c r="C624" t="s">
        <v>273</v>
      </c>
      <c r="D624" t="s">
        <v>2490</v>
      </c>
      <c r="E624" t="s">
        <v>2749</v>
      </c>
    </row>
    <row r="625" spans="2:5" x14ac:dyDescent="0.25">
      <c r="B625" s="79" t="s">
        <v>3500</v>
      </c>
      <c r="C625" t="s">
        <v>2515</v>
      </c>
    </row>
    <row r="626" spans="2:5" x14ac:dyDescent="0.25">
      <c r="B626" s="79" t="s">
        <v>3500</v>
      </c>
      <c r="C626" t="s">
        <v>2806</v>
      </c>
    </row>
    <row r="627" spans="2:5" x14ac:dyDescent="0.25">
      <c r="B627" s="79" t="s">
        <v>3500</v>
      </c>
      <c r="C627" t="s">
        <v>2807</v>
      </c>
    </row>
    <row r="628" spans="2:5" x14ac:dyDescent="0.25">
      <c r="B628" s="79" t="s">
        <v>3500</v>
      </c>
      <c r="C628" t="s">
        <v>2808</v>
      </c>
    </row>
    <row r="629" spans="2:5" x14ac:dyDescent="0.25">
      <c r="B629" s="79" t="s">
        <v>3500</v>
      </c>
      <c r="C629" t="s">
        <v>2640</v>
      </c>
    </row>
    <row r="630" spans="2:5" x14ac:dyDescent="0.25">
      <c r="B630" s="79" t="s">
        <v>3500</v>
      </c>
      <c r="C630" t="s">
        <v>2641</v>
      </c>
    </row>
    <row r="631" spans="2:5" x14ac:dyDescent="0.25">
      <c r="B631" s="79" t="s">
        <v>3500</v>
      </c>
      <c r="C631" t="s">
        <v>2642</v>
      </c>
    </row>
    <row r="632" spans="2:5" x14ac:dyDescent="0.25">
      <c r="B632" s="79" t="s">
        <v>3500</v>
      </c>
      <c r="C632" t="s">
        <v>2643</v>
      </c>
    </row>
    <row r="633" spans="2:5" x14ac:dyDescent="0.25">
      <c r="B633" s="79" t="s">
        <v>3500</v>
      </c>
      <c r="C633" t="s">
        <v>2644</v>
      </c>
    </row>
    <row r="634" spans="2:5" x14ac:dyDescent="0.25">
      <c r="B634" s="79" t="s">
        <v>3500</v>
      </c>
      <c r="C634" t="s">
        <v>2645</v>
      </c>
    </row>
    <row r="635" spans="2:5" x14ac:dyDescent="0.25">
      <c r="B635" s="79" t="s">
        <v>3501</v>
      </c>
      <c r="C635" t="s">
        <v>275</v>
      </c>
      <c r="D635" t="s">
        <v>2490</v>
      </c>
      <c r="E635" t="s">
        <v>2749</v>
      </c>
    </row>
    <row r="636" spans="2:5" x14ac:dyDescent="0.25">
      <c r="B636" s="79" t="s">
        <v>3501</v>
      </c>
      <c r="C636" t="s">
        <v>2515</v>
      </c>
    </row>
    <row r="637" spans="2:5" x14ac:dyDescent="0.25">
      <c r="B637" s="79" t="s">
        <v>3501</v>
      </c>
      <c r="C637" t="s">
        <v>2809</v>
      </c>
    </row>
    <row r="638" spans="2:5" x14ac:dyDescent="0.25">
      <c r="B638" s="79" t="s">
        <v>3501</v>
      </c>
      <c r="C638" t="s">
        <v>2810</v>
      </c>
    </row>
    <row r="639" spans="2:5" x14ac:dyDescent="0.25">
      <c r="B639" s="79" t="s">
        <v>3501</v>
      </c>
      <c r="C639" t="s">
        <v>2719</v>
      </c>
    </row>
    <row r="640" spans="2:5" x14ac:dyDescent="0.25">
      <c r="B640" s="79" t="s">
        <v>3501</v>
      </c>
      <c r="C640" t="s">
        <v>2640</v>
      </c>
    </row>
    <row r="641" spans="2:5" x14ac:dyDescent="0.25">
      <c r="B641" s="79" t="s">
        <v>3501</v>
      </c>
      <c r="C641" t="s">
        <v>2641</v>
      </c>
    </row>
    <row r="642" spans="2:5" x14ac:dyDescent="0.25">
      <c r="B642" s="79" t="s">
        <v>3501</v>
      </c>
      <c r="C642" t="s">
        <v>2642</v>
      </c>
    </row>
    <row r="643" spans="2:5" x14ac:dyDescent="0.25">
      <c r="B643" s="79" t="s">
        <v>3501</v>
      </c>
      <c r="C643" t="s">
        <v>2643</v>
      </c>
    </row>
    <row r="644" spans="2:5" x14ac:dyDescent="0.25">
      <c r="B644" s="79" t="s">
        <v>3501</v>
      </c>
      <c r="C644" t="s">
        <v>2644</v>
      </c>
    </row>
    <row r="645" spans="2:5" x14ac:dyDescent="0.25">
      <c r="B645" s="79" t="s">
        <v>3501</v>
      </c>
      <c r="C645" t="s">
        <v>2645</v>
      </c>
    </row>
    <row r="646" spans="2:5" x14ac:dyDescent="0.25">
      <c r="B646" s="79" t="s">
        <v>3502</v>
      </c>
      <c r="C646" t="s">
        <v>277</v>
      </c>
      <c r="D646" t="s">
        <v>2490</v>
      </c>
      <c r="E646" t="s">
        <v>2749</v>
      </c>
    </row>
    <row r="647" spans="2:5" x14ac:dyDescent="0.25">
      <c r="B647" s="79" t="s">
        <v>3502</v>
      </c>
      <c r="C647" t="s">
        <v>2515</v>
      </c>
    </row>
    <row r="648" spans="2:5" x14ac:dyDescent="0.25">
      <c r="B648" s="79" t="s">
        <v>3502</v>
      </c>
      <c r="C648" t="s">
        <v>2811</v>
      </c>
    </row>
    <row r="649" spans="2:5" x14ac:dyDescent="0.25">
      <c r="B649" s="79" t="s">
        <v>3502</v>
      </c>
      <c r="C649" t="s">
        <v>2812</v>
      </c>
    </row>
    <row r="650" spans="2:5" x14ac:dyDescent="0.25">
      <c r="B650" s="79" t="s">
        <v>3502</v>
      </c>
      <c r="C650" t="s">
        <v>2813</v>
      </c>
    </row>
    <row r="651" spans="2:5" x14ac:dyDescent="0.25">
      <c r="B651" s="79" t="s">
        <v>3502</v>
      </c>
      <c r="C651" t="s">
        <v>2640</v>
      </c>
    </row>
    <row r="652" spans="2:5" x14ac:dyDescent="0.25">
      <c r="B652" s="79" t="s">
        <v>3502</v>
      </c>
      <c r="C652" t="s">
        <v>2641</v>
      </c>
    </row>
    <row r="653" spans="2:5" x14ac:dyDescent="0.25">
      <c r="B653" s="79" t="s">
        <v>3502</v>
      </c>
      <c r="C653" t="s">
        <v>2642</v>
      </c>
    </row>
    <row r="654" spans="2:5" x14ac:dyDescent="0.25">
      <c r="B654" s="79" t="s">
        <v>3502</v>
      </c>
      <c r="C654" t="s">
        <v>2643</v>
      </c>
    </row>
    <row r="655" spans="2:5" x14ac:dyDescent="0.25">
      <c r="B655" s="79" t="s">
        <v>3502</v>
      </c>
      <c r="C655" t="s">
        <v>2644</v>
      </c>
    </row>
    <row r="656" spans="2:5" x14ac:dyDescent="0.25">
      <c r="B656" s="79" t="s">
        <v>3502</v>
      </c>
      <c r="C656" t="s">
        <v>2645</v>
      </c>
    </row>
    <row r="657" spans="2:5" x14ac:dyDescent="0.25">
      <c r="B657" s="79" t="s">
        <v>3503</v>
      </c>
      <c r="C657" t="s">
        <v>279</v>
      </c>
      <c r="D657" t="s">
        <v>2490</v>
      </c>
      <c r="E657" t="s">
        <v>2749</v>
      </c>
    </row>
    <row r="658" spans="2:5" x14ac:dyDescent="0.25">
      <c r="B658" s="79" t="s">
        <v>3503</v>
      </c>
      <c r="C658" t="s">
        <v>2515</v>
      </c>
    </row>
    <row r="659" spans="2:5" x14ac:dyDescent="0.25">
      <c r="B659" s="79" t="s">
        <v>3503</v>
      </c>
      <c r="C659" t="s">
        <v>2814</v>
      </c>
    </row>
    <row r="660" spans="2:5" x14ac:dyDescent="0.25">
      <c r="B660" s="79" t="s">
        <v>3503</v>
      </c>
      <c r="C660" t="s">
        <v>2815</v>
      </c>
    </row>
    <row r="661" spans="2:5" x14ac:dyDescent="0.25">
      <c r="B661" s="79" t="s">
        <v>3503</v>
      </c>
      <c r="C661" t="s">
        <v>2719</v>
      </c>
    </row>
    <row r="662" spans="2:5" x14ac:dyDescent="0.25">
      <c r="B662" s="79" t="s">
        <v>3503</v>
      </c>
      <c r="C662" t="s">
        <v>2640</v>
      </c>
    </row>
    <row r="663" spans="2:5" x14ac:dyDescent="0.25">
      <c r="B663" s="79" t="s">
        <v>3503</v>
      </c>
      <c r="C663" t="s">
        <v>2641</v>
      </c>
    </row>
    <row r="664" spans="2:5" x14ac:dyDescent="0.25">
      <c r="B664" s="79" t="s">
        <v>3503</v>
      </c>
      <c r="C664" t="s">
        <v>2642</v>
      </c>
    </row>
    <row r="665" spans="2:5" x14ac:dyDescent="0.25">
      <c r="B665" s="79" t="s">
        <v>3503</v>
      </c>
      <c r="C665" t="s">
        <v>2643</v>
      </c>
    </row>
    <row r="666" spans="2:5" x14ac:dyDescent="0.25">
      <c r="B666" s="79" t="s">
        <v>3503</v>
      </c>
      <c r="C666" t="s">
        <v>2644</v>
      </c>
    </row>
    <row r="667" spans="2:5" x14ac:dyDescent="0.25">
      <c r="B667" s="79" t="s">
        <v>3503</v>
      </c>
      <c r="C667" t="s">
        <v>2645</v>
      </c>
    </row>
    <row r="668" spans="2:5" x14ac:dyDescent="0.25">
      <c r="B668" s="79" t="s">
        <v>3504</v>
      </c>
      <c r="C668" t="s">
        <v>281</v>
      </c>
      <c r="D668" t="s">
        <v>2490</v>
      </c>
      <c r="E668" t="s">
        <v>2749</v>
      </c>
    </row>
    <row r="669" spans="2:5" x14ac:dyDescent="0.25">
      <c r="B669" s="79" t="s">
        <v>3504</v>
      </c>
      <c r="C669" t="s">
        <v>2515</v>
      </c>
    </row>
    <row r="670" spans="2:5" x14ac:dyDescent="0.25">
      <c r="B670" s="79" t="s">
        <v>3504</v>
      </c>
      <c r="C670" t="s">
        <v>2816</v>
      </c>
    </row>
    <row r="671" spans="2:5" x14ac:dyDescent="0.25">
      <c r="B671" s="79" t="s">
        <v>3504</v>
      </c>
      <c r="C671" t="s">
        <v>2817</v>
      </c>
    </row>
    <row r="672" spans="2:5" x14ac:dyDescent="0.25">
      <c r="B672" s="79" t="s">
        <v>3504</v>
      </c>
      <c r="C672" t="s">
        <v>2808</v>
      </c>
    </row>
    <row r="673" spans="2:5" x14ac:dyDescent="0.25">
      <c r="B673" s="79" t="s">
        <v>3504</v>
      </c>
      <c r="C673" t="s">
        <v>2640</v>
      </c>
    </row>
    <row r="674" spans="2:5" x14ac:dyDescent="0.25">
      <c r="B674" s="79" t="s">
        <v>3504</v>
      </c>
      <c r="C674" t="s">
        <v>2641</v>
      </c>
    </row>
    <row r="675" spans="2:5" x14ac:dyDescent="0.25">
      <c r="B675" s="79" t="s">
        <v>3504</v>
      </c>
      <c r="C675" t="s">
        <v>2642</v>
      </c>
    </row>
    <row r="676" spans="2:5" x14ac:dyDescent="0.25">
      <c r="B676" s="79" t="s">
        <v>3504</v>
      </c>
      <c r="C676" t="s">
        <v>2643</v>
      </c>
    </row>
    <row r="677" spans="2:5" x14ac:dyDescent="0.25">
      <c r="B677" s="79" t="s">
        <v>3504</v>
      </c>
      <c r="C677" t="s">
        <v>2644</v>
      </c>
    </row>
    <row r="678" spans="2:5" x14ac:dyDescent="0.25">
      <c r="B678" s="79" t="s">
        <v>3504</v>
      </c>
      <c r="C678" t="s">
        <v>2645</v>
      </c>
    </row>
    <row r="679" spans="2:5" x14ac:dyDescent="0.25">
      <c r="B679" s="79" t="s">
        <v>3505</v>
      </c>
      <c r="C679" t="s">
        <v>283</v>
      </c>
      <c r="D679" t="s">
        <v>2490</v>
      </c>
      <c r="E679" t="s">
        <v>2749</v>
      </c>
    </row>
    <row r="680" spans="2:5" x14ac:dyDescent="0.25">
      <c r="B680" s="79" t="s">
        <v>3505</v>
      </c>
      <c r="C680" t="s">
        <v>2515</v>
      </c>
    </row>
    <row r="681" spans="2:5" x14ac:dyDescent="0.25">
      <c r="B681" s="79" t="s">
        <v>3505</v>
      </c>
      <c r="C681" t="s">
        <v>2818</v>
      </c>
    </row>
    <row r="682" spans="2:5" x14ac:dyDescent="0.25">
      <c r="B682" s="79" t="s">
        <v>3505</v>
      </c>
      <c r="C682" t="s">
        <v>2819</v>
      </c>
    </row>
    <row r="683" spans="2:5" x14ac:dyDescent="0.25">
      <c r="B683" s="79" t="s">
        <v>3505</v>
      </c>
      <c r="C683" t="s">
        <v>2773</v>
      </c>
    </row>
    <row r="684" spans="2:5" x14ac:dyDescent="0.25">
      <c r="B684" s="79" t="s">
        <v>3505</v>
      </c>
      <c r="C684" t="s">
        <v>2640</v>
      </c>
    </row>
    <row r="685" spans="2:5" x14ac:dyDescent="0.25">
      <c r="B685" s="79" t="s">
        <v>3505</v>
      </c>
      <c r="C685" t="s">
        <v>2641</v>
      </c>
    </row>
    <row r="686" spans="2:5" x14ac:dyDescent="0.25">
      <c r="B686" s="79" t="s">
        <v>3505</v>
      </c>
      <c r="C686" t="s">
        <v>2642</v>
      </c>
    </row>
    <row r="687" spans="2:5" x14ac:dyDescent="0.25">
      <c r="B687" s="79" t="s">
        <v>3505</v>
      </c>
      <c r="C687" t="s">
        <v>2643</v>
      </c>
    </row>
    <row r="688" spans="2:5" x14ac:dyDescent="0.25">
      <c r="B688" s="79" t="s">
        <v>3505</v>
      </c>
      <c r="C688" t="s">
        <v>2644</v>
      </c>
    </row>
    <row r="689" spans="2:5" x14ac:dyDescent="0.25">
      <c r="B689" s="79" t="s">
        <v>3505</v>
      </c>
      <c r="C689" t="s">
        <v>2645</v>
      </c>
    </row>
    <row r="690" spans="2:5" x14ac:dyDescent="0.25">
      <c r="B690" s="79" t="s">
        <v>3506</v>
      </c>
      <c r="C690" t="s">
        <v>285</v>
      </c>
      <c r="D690" t="s">
        <v>2490</v>
      </c>
      <c r="E690" t="s">
        <v>2749</v>
      </c>
    </row>
    <row r="691" spans="2:5" x14ac:dyDescent="0.25">
      <c r="B691" s="79" t="s">
        <v>3506</v>
      </c>
      <c r="C691" t="s">
        <v>2515</v>
      </c>
    </row>
    <row r="692" spans="2:5" x14ac:dyDescent="0.25">
      <c r="B692" s="79" t="s">
        <v>3506</v>
      </c>
      <c r="C692" t="s">
        <v>2820</v>
      </c>
    </row>
    <row r="693" spans="2:5" x14ac:dyDescent="0.25">
      <c r="B693" s="79" t="s">
        <v>3506</v>
      </c>
      <c r="C693" t="s">
        <v>2772</v>
      </c>
    </row>
    <row r="694" spans="2:5" x14ac:dyDescent="0.25">
      <c r="B694" s="79" t="s">
        <v>3506</v>
      </c>
      <c r="C694" t="s">
        <v>2773</v>
      </c>
    </row>
    <row r="695" spans="2:5" x14ac:dyDescent="0.25">
      <c r="B695" s="79" t="s">
        <v>3506</v>
      </c>
      <c r="C695" t="s">
        <v>2640</v>
      </c>
    </row>
    <row r="696" spans="2:5" x14ac:dyDescent="0.25">
      <c r="B696" s="79" t="s">
        <v>3506</v>
      </c>
      <c r="C696" t="s">
        <v>2641</v>
      </c>
    </row>
    <row r="697" spans="2:5" x14ac:dyDescent="0.25">
      <c r="B697" s="79" t="s">
        <v>3506</v>
      </c>
      <c r="C697" t="s">
        <v>2642</v>
      </c>
    </row>
    <row r="698" spans="2:5" x14ac:dyDescent="0.25">
      <c r="B698" s="79" t="s">
        <v>3506</v>
      </c>
      <c r="C698" t="s">
        <v>2643</v>
      </c>
    </row>
    <row r="699" spans="2:5" x14ac:dyDescent="0.25">
      <c r="B699" s="79" t="s">
        <v>3506</v>
      </c>
      <c r="C699" t="s">
        <v>2644</v>
      </c>
    </row>
    <row r="700" spans="2:5" x14ac:dyDescent="0.25">
      <c r="B700" s="79" t="s">
        <v>3506</v>
      </c>
      <c r="C700" t="s">
        <v>2645</v>
      </c>
    </row>
    <row r="701" spans="2:5" x14ac:dyDescent="0.25">
      <c r="B701" s="79" t="s">
        <v>3507</v>
      </c>
      <c r="C701" t="s">
        <v>287</v>
      </c>
      <c r="D701" t="s">
        <v>2490</v>
      </c>
      <c r="E701" t="s">
        <v>2749</v>
      </c>
    </row>
    <row r="702" spans="2:5" x14ac:dyDescent="0.25">
      <c r="B702" s="79" t="s">
        <v>3507</v>
      </c>
      <c r="C702" t="s">
        <v>2515</v>
      </c>
    </row>
    <row r="703" spans="2:5" x14ac:dyDescent="0.25">
      <c r="B703" s="79" t="s">
        <v>3507</v>
      </c>
      <c r="C703" t="s">
        <v>2821</v>
      </c>
    </row>
    <row r="704" spans="2:5" x14ac:dyDescent="0.25">
      <c r="B704" s="79" t="s">
        <v>3507</v>
      </c>
      <c r="C704" t="s">
        <v>2822</v>
      </c>
    </row>
    <row r="705" spans="2:5" x14ac:dyDescent="0.25">
      <c r="B705" s="79" t="s">
        <v>3507</v>
      </c>
      <c r="C705" t="s">
        <v>2773</v>
      </c>
    </row>
    <row r="706" spans="2:5" x14ac:dyDescent="0.25">
      <c r="B706" s="79" t="s">
        <v>3507</v>
      </c>
      <c r="C706" t="s">
        <v>2640</v>
      </c>
    </row>
    <row r="707" spans="2:5" x14ac:dyDescent="0.25">
      <c r="B707" s="79" t="s">
        <v>3507</v>
      </c>
      <c r="C707" t="s">
        <v>2641</v>
      </c>
    </row>
    <row r="708" spans="2:5" x14ac:dyDescent="0.25">
      <c r="B708" s="79" t="s">
        <v>3507</v>
      </c>
      <c r="C708" t="s">
        <v>2642</v>
      </c>
    </row>
    <row r="709" spans="2:5" x14ac:dyDescent="0.25">
      <c r="B709" s="79" t="s">
        <v>3507</v>
      </c>
      <c r="C709" t="s">
        <v>2643</v>
      </c>
    </row>
    <row r="710" spans="2:5" x14ac:dyDescent="0.25">
      <c r="B710" s="79" t="s">
        <v>3507</v>
      </c>
      <c r="C710" t="s">
        <v>2644</v>
      </c>
    </row>
    <row r="711" spans="2:5" x14ac:dyDescent="0.25">
      <c r="B711" s="79" t="s">
        <v>3507</v>
      </c>
      <c r="C711" t="s">
        <v>2645</v>
      </c>
    </row>
    <row r="712" spans="2:5" x14ac:dyDescent="0.25">
      <c r="B712" s="79" t="s">
        <v>3508</v>
      </c>
      <c r="C712" t="s">
        <v>289</v>
      </c>
      <c r="D712" t="s">
        <v>2490</v>
      </c>
      <c r="E712" t="s">
        <v>2749</v>
      </c>
    </row>
    <row r="713" spans="2:5" x14ac:dyDescent="0.25">
      <c r="B713" s="79" t="s">
        <v>3508</v>
      </c>
      <c r="C713" t="s">
        <v>2515</v>
      </c>
    </row>
    <row r="714" spans="2:5" x14ac:dyDescent="0.25">
      <c r="B714" s="79" t="s">
        <v>3508</v>
      </c>
      <c r="C714" t="s">
        <v>2823</v>
      </c>
    </row>
    <row r="715" spans="2:5" x14ac:dyDescent="0.25">
      <c r="B715" s="79" t="s">
        <v>3508</v>
      </c>
      <c r="C715" t="s">
        <v>2824</v>
      </c>
    </row>
    <row r="716" spans="2:5" x14ac:dyDescent="0.25">
      <c r="B716" s="79" t="s">
        <v>3508</v>
      </c>
      <c r="C716" t="s">
        <v>2773</v>
      </c>
    </row>
    <row r="717" spans="2:5" x14ac:dyDescent="0.25">
      <c r="B717" s="79" t="s">
        <v>3508</v>
      </c>
      <c r="C717" t="s">
        <v>2640</v>
      </c>
    </row>
    <row r="718" spans="2:5" x14ac:dyDescent="0.25">
      <c r="B718" s="79" t="s">
        <v>3508</v>
      </c>
      <c r="C718" t="s">
        <v>2641</v>
      </c>
    </row>
    <row r="719" spans="2:5" x14ac:dyDescent="0.25">
      <c r="B719" s="79" t="s">
        <v>3508</v>
      </c>
      <c r="C719" t="s">
        <v>2642</v>
      </c>
    </row>
    <row r="720" spans="2:5" x14ac:dyDescent="0.25">
      <c r="B720" s="79" t="s">
        <v>3508</v>
      </c>
      <c r="C720" t="s">
        <v>2643</v>
      </c>
    </row>
    <row r="721" spans="2:5" x14ac:dyDescent="0.25">
      <c r="B721" s="79" t="s">
        <v>3508</v>
      </c>
      <c r="C721" t="s">
        <v>2644</v>
      </c>
    </row>
    <row r="722" spans="2:5" x14ac:dyDescent="0.25">
      <c r="B722" s="79" t="s">
        <v>3508</v>
      </c>
      <c r="C722" t="s">
        <v>2645</v>
      </c>
    </row>
    <row r="723" spans="2:5" x14ac:dyDescent="0.25">
      <c r="B723" s="79" t="s">
        <v>3509</v>
      </c>
      <c r="C723" t="s">
        <v>291</v>
      </c>
      <c r="D723" t="s">
        <v>2490</v>
      </c>
      <c r="E723" t="s">
        <v>2749</v>
      </c>
    </row>
    <row r="724" spans="2:5" x14ac:dyDescent="0.25">
      <c r="B724" s="79" t="s">
        <v>3509</v>
      </c>
      <c r="C724" t="s">
        <v>2515</v>
      </c>
    </row>
    <row r="725" spans="2:5" x14ac:dyDescent="0.25">
      <c r="B725" s="79" t="s">
        <v>3509</v>
      </c>
      <c r="C725" t="s">
        <v>2825</v>
      </c>
    </row>
    <row r="726" spans="2:5" x14ac:dyDescent="0.25">
      <c r="B726" s="79" t="s">
        <v>3509</v>
      </c>
      <c r="C726" t="s">
        <v>2826</v>
      </c>
    </row>
    <row r="727" spans="2:5" x14ac:dyDescent="0.25">
      <c r="B727" s="79" t="s">
        <v>3509</v>
      </c>
      <c r="C727" t="s">
        <v>2808</v>
      </c>
    </row>
    <row r="728" spans="2:5" x14ac:dyDescent="0.25">
      <c r="B728" s="79" t="s">
        <v>3509</v>
      </c>
      <c r="C728" t="s">
        <v>2640</v>
      </c>
    </row>
    <row r="729" spans="2:5" x14ac:dyDescent="0.25">
      <c r="B729" s="79" t="s">
        <v>3509</v>
      </c>
      <c r="C729" t="s">
        <v>2641</v>
      </c>
    </row>
    <row r="730" spans="2:5" x14ac:dyDescent="0.25">
      <c r="B730" s="79" t="s">
        <v>3509</v>
      </c>
      <c r="C730" t="s">
        <v>2642</v>
      </c>
    </row>
    <row r="731" spans="2:5" x14ac:dyDescent="0.25">
      <c r="B731" s="79" t="s">
        <v>3509</v>
      </c>
      <c r="C731" t="s">
        <v>2643</v>
      </c>
    </row>
    <row r="732" spans="2:5" x14ac:dyDescent="0.25">
      <c r="B732" s="79" t="s">
        <v>3509</v>
      </c>
      <c r="C732" t="s">
        <v>2644</v>
      </c>
    </row>
    <row r="733" spans="2:5" x14ac:dyDescent="0.25">
      <c r="B733" s="79" t="s">
        <v>3509</v>
      </c>
      <c r="C733" t="s">
        <v>2645</v>
      </c>
    </row>
    <row r="734" spans="2:5" x14ac:dyDescent="0.25">
      <c r="B734" s="79" t="s">
        <v>3510</v>
      </c>
      <c r="C734" t="s">
        <v>293</v>
      </c>
      <c r="D734" t="s">
        <v>2490</v>
      </c>
      <c r="E734" t="s">
        <v>2749</v>
      </c>
    </row>
    <row r="735" spans="2:5" x14ac:dyDescent="0.25">
      <c r="B735" s="79" t="s">
        <v>3510</v>
      </c>
      <c r="C735" t="s">
        <v>2515</v>
      </c>
    </row>
    <row r="736" spans="2:5" x14ac:dyDescent="0.25">
      <c r="B736" s="79" t="s">
        <v>3510</v>
      </c>
      <c r="C736" t="s">
        <v>2827</v>
      </c>
    </row>
    <row r="737" spans="2:5" x14ac:dyDescent="0.25">
      <c r="B737" s="79" t="s">
        <v>3510</v>
      </c>
      <c r="C737" t="s">
        <v>2828</v>
      </c>
    </row>
    <row r="738" spans="2:5" x14ac:dyDescent="0.25">
      <c r="B738" s="79" t="s">
        <v>3510</v>
      </c>
      <c r="C738" t="s">
        <v>2829</v>
      </c>
    </row>
    <row r="739" spans="2:5" x14ac:dyDescent="0.25">
      <c r="B739" s="79" t="s">
        <v>3510</v>
      </c>
      <c r="C739" t="s">
        <v>2640</v>
      </c>
    </row>
    <row r="740" spans="2:5" x14ac:dyDescent="0.25">
      <c r="B740" s="79" t="s">
        <v>3510</v>
      </c>
      <c r="C740" t="s">
        <v>2641</v>
      </c>
    </row>
    <row r="741" spans="2:5" x14ac:dyDescent="0.25">
      <c r="B741" s="79" t="s">
        <v>3510</v>
      </c>
      <c r="C741" t="s">
        <v>2642</v>
      </c>
    </row>
    <row r="742" spans="2:5" x14ac:dyDescent="0.25">
      <c r="B742" s="79" t="s">
        <v>3510</v>
      </c>
      <c r="C742" t="s">
        <v>2643</v>
      </c>
    </row>
    <row r="743" spans="2:5" x14ac:dyDescent="0.25">
      <c r="B743" s="79" t="s">
        <v>3510</v>
      </c>
      <c r="C743" t="s">
        <v>2644</v>
      </c>
    </row>
    <row r="744" spans="2:5" x14ac:dyDescent="0.25">
      <c r="B744" s="79" t="s">
        <v>3510</v>
      </c>
      <c r="C744" t="s">
        <v>2645</v>
      </c>
    </row>
    <row r="745" spans="2:5" x14ac:dyDescent="0.25">
      <c r="B745" s="79" t="s">
        <v>3511</v>
      </c>
      <c r="C745" t="s">
        <v>295</v>
      </c>
      <c r="D745" t="s">
        <v>2490</v>
      </c>
      <c r="E745" t="s">
        <v>2749</v>
      </c>
    </row>
    <row r="746" spans="2:5" x14ac:dyDescent="0.25">
      <c r="B746" s="79" t="s">
        <v>3511</v>
      </c>
      <c r="C746" t="s">
        <v>2515</v>
      </c>
    </row>
    <row r="747" spans="2:5" x14ac:dyDescent="0.25">
      <c r="B747" s="79" t="s">
        <v>3511</v>
      </c>
      <c r="C747" t="s">
        <v>2830</v>
      </c>
    </row>
    <row r="748" spans="2:5" x14ac:dyDescent="0.25">
      <c r="B748" s="79" t="s">
        <v>3511</v>
      </c>
      <c r="C748" t="s">
        <v>2831</v>
      </c>
    </row>
    <row r="749" spans="2:5" x14ac:dyDescent="0.25">
      <c r="B749" s="79" t="s">
        <v>3511</v>
      </c>
      <c r="C749" t="s">
        <v>2782</v>
      </c>
    </row>
    <row r="750" spans="2:5" x14ac:dyDescent="0.25">
      <c r="B750" s="79" t="s">
        <v>3511</v>
      </c>
      <c r="C750" t="s">
        <v>2640</v>
      </c>
    </row>
    <row r="751" spans="2:5" x14ac:dyDescent="0.25">
      <c r="B751" s="79" t="s">
        <v>3511</v>
      </c>
      <c r="C751" t="s">
        <v>2641</v>
      </c>
    </row>
    <row r="752" spans="2:5" x14ac:dyDescent="0.25">
      <c r="B752" s="79" t="s">
        <v>3511</v>
      </c>
      <c r="C752" t="s">
        <v>2642</v>
      </c>
    </row>
    <row r="753" spans="2:5" x14ac:dyDescent="0.25">
      <c r="B753" s="79" t="s">
        <v>3511</v>
      </c>
      <c r="C753" t="s">
        <v>2643</v>
      </c>
    </row>
    <row r="754" spans="2:5" x14ac:dyDescent="0.25">
      <c r="B754" s="79" t="s">
        <v>3511</v>
      </c>
      <c r="C754" t="s">
        <v>2644</v>
      </c>
    </row>
    <row r="755" spans="2:5" x14ac:dyDescent="0.25">
      <c r="B755" s="79" t="s">
        <v>3511</v>
      </c>
      <c r="C755" t="s">
        <v>2645</v>
      </c>
    </row>
    <row r="756" spans="2:5" x14ac:dyDescent="0.25">
      <c r="B756" s="79" t="s">
        <v>3512</v>
      </c>
      <c r="C756" t="s">
        <v>297</v>
      </c>
      <c r="D756" t="s">
        <v>2490</v>
      </c>
      <c r="E756" t="s">
        <v>2749</v>
      </c>
    </row>
    <row r="757" spans="2:5" x14ac:dyDescent="0.25">
      <c r="B757" s="79" t="s">
        <v>3512</v>
      </c>
      <c r="C757" t="s">
        <v>2515</v>
      </c>
    </row>
    <row r="758" spans="2:5" x14ac:dyDescent="0.25">
      <c r="B758" s="79" t="s">
        <v>3512</v>
      </c>
      <c r="C758" t="s">
        <v>2832</v>
      </c>
    </row>
    <row r="759" spans="2:5" x14ac:dyDescent="0.25">
      <c r="B759" s="79" t="s">
        <v>3512</v>
      </c>
      <c r="C759" t="s">
        <v>2833</v>
      </c>
    </row>
    <row r="760" spans="2:5" x14ac:dyDescent="0.25">
      <c r="B760" s="79" t="s">
        <v>3512</v>
      </c>
      <c r="C760" t="s">
        <v>2813</v>
      </c>
    </row>
    <row r="761" spans="2:5" x14ac:dyDescent="0.25">
      <c r="B761" s="79" t="s">
        <v>3512</v>
      </c>
      <c r="C761" t="s">
        <v>2640</v>
      </c>
    </row>
    <row r="762" spans="2:5" x14ac:dyDescent="0.25">
      <c r="B762" s="79" t="s">
        <v>3512</v>
      </c>
      <c r="C762" t="s">
        <v>2641</v>
      </c>
    </row>
    <row r="763" spans="2:5" x14ac:dyDescent="0.25">
      <c r="B763" s="79" t="s">
        <v>3512</v>
      </c>
      <c r="C763" t="s">
        <v>2642</v>
      </c>
    </row>
    <row r="764" spans="2:5" x14ac:dyDescent="0.25">
      <c r="B764" s="79" t="s">
        <v>3512</v>
      </c>
      <c r="C764" t="s">
        <v>2643</v>
      </c>
    </row>
    <row r="765" spans="2:5" x14ac:dyDescent="0.25">
      <c r="B765" s="79" t="s">
        <v>3512</v>
      </c>
      <c r="C765" t="s">
        <v>2644</v>
      </c>
    </row>
    <row r="766" spans="2:5" x14ac:dyDescent="0.25">
      <c r="B766" s="79" t="s">
        <v>3512</v>
      </c>
      <c r="C766" t="s">
        <v>2645</v>
      </c>
    </row>
    <row r="767" spans="2:5" x14ac:dyDescent="0.25">
      <c r="B767" s="79" t="s">
        <v>3513</v>
      </c>
      <c r="C767" t="s">
        <v>299</v>
      </c>
      <c r="D767" t="s">
        <v>2490</v>
      </c>
      <c r="E767" t="s">
        <v>2749</v>
      </c>
    </row>
    <row r="768" spans="2:5" x14ac:dyDescent="0.25">
      <c r="B768" s="79" t="s">
        <v>3513</v>
      </c>
      <c r="C768" t="s">
        <v>2515</v>
      </c>
    </row>
    <row r="769" spans="2:5" x14ac:dyDescent="0.25">
      <c r="B769" s="79" t="s">
        <v>3513</v>
      </c>
      <c r="C769" t="s">
        <v>2834</v>
      </c>
    </row>
    <row r="770" spans="2:5" x14ac:dyDescent="0.25">
      <c r="B770" s="79" t="s">
        <v>3513</v>
      </c>
      <c r="C770" t="s">
        <v>2835</v>
      </c>
    </row>
    <row r="771" spans="2:5" x14ac:dyDescent="0.25">
      <c r="B771" s="79" t="s">
        <v>3513</v>
      </c>
      <c r="C771" t="s">
        <v>2813</v>
      </c>
    </row>
    <row r="772" spans="2:5" x14ac:dyDescent="0.25">
      <c r="B772" s="79" t="s">
        <v>3513</v>
      </c>
      <c r="C772" t="s">
        <v>2640</v>
      </c>
    </row>
    <row r="773" spans="2:5" x14ac:dyDescent="0.25">
      <c r="B773" s="79" t="s">
        <v>3513</v>
      </c>
      <c r="C773" t="s">
        <v>2641</v>
      </c>
    </row>
    <row r="774" spans="2:5" x14ac:dyDescent="0.25">
      <c r="B774" s="79" t="s">
        <v>3513</v>
      </c>
      <c r="C774" t="s">
        <v>2642</v>
      </c>
    </row>
    <row r="775" spans="2:5" x14ac:dyDescent="0.25">
      <c r="B775" s="79" t="s">
        <v>3513</v>
      </c>
      <c r="C775" t="s">
        <v>2643</v>
      </c>
    </row>
    <row r="776" spans="2:5" x14ac:dyDescent="0.25">
      <c r="B776" s="79" t="s">
        <v>3513</v>
      </c>
      <c r="C776" t="s">
        <v>2644</v>
      </c>
    </row>
    <row r="777" spans="2:5" x14ac:dyDescent="0.25">
      <c r="B777" s="79" t="s">
        <v>3513</v>
      </c>
      <c r="C777" t="s">
        <v>2645</v>
      </c>
    </row>
    <row r="778" spans="2:5" x14ac:dyDescent="0.25">
      <c r="B778" s="79" t="s">
        <v>3514</v>
      </c>
      <c r="C778" t="s">
        <v>301</v>
      </c>
      <c r="D778" t="s">
        <v>2490</v>
      </c>
      <c r="E778" t="s">
        <v>2749</v>
      </c>
    </row>
    <row r="779" spans="2:5" x14ac:dyDescent="0.25">
      <c r="B779" s="79" t="s">
        <v>3514</v>
      </c>
      <c r="C779" t="s">
        <v>2515</v>
      </c>
    </row>
    <row r="780" spans="2:5" x14ac:dyDescent="0.25">
      <c r="B780" s="79" t="s">
        <v>3514</v>
      </c>
      <c r="C780" t="s">
        <v>2836</v>
      </c>
    </row>
    <row r="781" spans="2:5" x14ac:dyDescent="0.25">
      <c r="B781" s="79" t="s">
        <v>3514</v>
      </c>
      <c r="C781" t="s">
        <v>2837</v>
      </c>
    </row>
    <row r="782" spans="2:5" x14ac:dyDescent="0.25">
      <c r="B782" s="79" t="s">
        <v>3514</v>
      </c>
      <c r="C782" t="s">
        <v>2838</v>
      </c>
    </row>
    <row r="783" spans="2:5" x14ac:dyDescent="0.25">
      <c r="B783" s="79" t="s">
        <v>3514</v>
      </c>
      <c r="C783" t="s">
        <v>2640</v>
      </c>
    </row>
    <row r="784" spans="2:5" x14ac:dyDescent="0.25">
      <c r="B784" s="79" t="s">
        <v>3514</v>
      </c>
      <c r="C784" t="s">
        <v>2641</v>
      </c>
    </row>
    <row r="785" spans="2:5" x14ac:dyDescent="0.25">
      <c r="B785" s="79" t="s">
        <v>3514</v>
      </c>
      <c r="C785" t="s">
        <v>2642</v>
      </c>
    </row>
    <row r="786" spans="2:5" x14ac:dyDescent="0.25">
      <c r="B786" s="79" t="s">
        <v>3514</v>
      </c>
      <c r="C786" t="s">
        <v>2643</v>
      </c>
    </row>
    <row r="787" spans="2:5" x14ac:dyDescent="0.25">
      <c r="B787" s="79" t="s">
        <v>3514</v>
      </c>
      <c r="C787" t="s">
        <v>2644</v>
      </c>
    </row>
    <row r="788" spans="2:5" x14ac:dyDescent="0.25">
      <c r="B788" s="79" t="s">
        <v>3514</v>
      </c>
      <c r="C788" t="s">
        <v>2645</v>
      </c>
    </row>
    <row r="789" spans="2:5" x14ac:dyDescent="0.25">
      <c r="B789" s="79" t="s">
        <v>3515</v>
      </c>
      <c r="C789" t="s">
        <v>303</v>
      </c>
      <c r="D789" t="s">
        <v>2490</v>
      </c>
      <c r="E789" t="s">
        <v>2749</v>
      </c>
    </row>
    <row r="790" spans="2:5" x14ac:dyDescent="0.25">
      <c r="B790" s="79" t="s">
        <v>3515</v>
      </c>
      <c r="C790" t="s">
        <v>2515</v>
      </c>
    </row>
    <row r="791" spans="2:5" x14ac:dyDescent="0.25">
      <c r="B791" s="79" t="s">
        <v>3515</v>
      </c>
      <c r="C791" t="s">
        <v>2839</v>
      </c>
    </row>
    <row r="792" spans="2:5" x14ac:dyDescent="0.25">
      <c r="B792" s="79" t="s">
        <v>3515</v>
      </c>
      <c r="C792" t="s">
        <v>2840</v>
      </c>
    </row>
    <row r="793" spans="2:5" x14ac:dyDescent="0.25">
      <c r="B793" s="79" t="s">
        <v>3515</v>
      </c>
      <c r="C793" t="s">
        <v>2719</v>
      </c>
    </row>
    <row r="794" spans="2:5" x14ac:dyDescent="0.25">
      <c r="B794" s="79" t="s">
        <v>3515</v>
      </c>
      <c r="C794" t="s">
        <v>2640</v>
      </c>
    </row>
    <row r="795" spans="2:5" x14ac:dyDescent="0.25">
      <c r="B795" s="79" t="s">
        <v>3515</v>
      </c>
      <c r="C795" t="s">
        <v>2641</v>
      </c>
    </row>
    <row r="796" spans="2:5" x14ac:dyDescent="0.25">
      <c r="B796" s="79" t="s">
        <v>3515</v>
      </c>
      <c r="C796" t="s">
        <v>2642</v>
      </c>
    </row>
    <row r="797" spans="2:5" x14ac:dyDescent="0.25">
      <c r="B797" s="79" t="s">
        <v>3515</v>
      </c>
      <c r="C797" t="s">
        <v>2643</v>
      </c>
    </row>
    <row r="798" spans="2:5" x14ac:dyDescent="0.25">
      <c r="B798" s="79" t="s">
        <v>3515</v>
      </c>
      <c r="C798" t="s">
        <v>2644</v>
      </c>
    </row>
    <row r="799" spans="2:5" x14ac:dyDescent="0.25">
      <c r="B799" s="79" t="s">
        <v>3515</v>
      </c>
      <c r="C799" t="s">
        <v>2645</v>
      </c>
    </row>
    <row r="800" spans="2:5" x14ac:dyDescent="0.25">
      <c r="B800" s="79" t="s">
        <v>3516</v>
      </c>
      <c r="C800" t="s">
        <v>305</v>
      </c>
      <c r="D800" t="s">
        <v>2490</v>
      </c>
      <c r="E800" t="s">
        <v>2749</v>
      </c>
    </row>
    <row r="801" spans="2:5" x14ac:dyDescent="0.25">
      <c r="B801" s="79" t="s">
        <v>3516</v>
      </c>
      <c r="C801" t="s">
        <v>2515</v>
      </c>
    </row>
    <row r="802" spans="2:5" x14ac:dyDescent="0.25">
      <c r="B802" s="79" t="s">
        <v>3516</v>
      </c>
      <c r="C802" t="s">
        <v>2841</v>
      </c>
    </row>
    <row r="803" spans="2:5" x14ac:dyDescent="0.25">
      <c r="B803" s="79" t="s">
        <v>3516</v>
      </c>
      <c r="C803" t="s">
        <v>2842</v>
      </c>
    </row>
    <row r="804" spans="2:5" x14ac:dyDescent="0.25">
      <c r="B804" s="79" t="s">
        <v>3516</v>
      </c>
      <c r="C804" t="s">
        <v>2838</v>
      </c>
    </row>
    <row r="805" spans="2:5" x14ac:dyDescent="0.25">
      <c r="B805" s="79" t="s">
        <v>3516</v>
      </c>
      <c r="C805" t="s">
        <v>2640</v>
      </c>
    </row>
    <row r="806" spans="2:5" x14ac:dyDescent="0.25">
      <c r="B806" s="79" t="s">
        <v>3516</v>
      </c>
      <c r="C806" t="s">
        <v>2641</v>
      </c>
    </row>
    <row r="807" spans="2:5" x14ac:dyDescent="0.25">
      <c r="B807" s="79" t="s">
        <v>3516</v>
      </c>
      <c r="C807" t="s">
        <v>2642</v>
      </c>
    </row>
    <row r="808" spans="2:5" x14ac:dyDescent="0.25">
      <c r="B808" s="79" t="s">
        <v>3516</v>
      </c>
      <c r="C808" t="s">
        <v>2643</v>
      </c>
    </row>
    <row r="809" spans="2:5" x14ac:dyDescent="0.25">
      <c r="B809" s="79" t="s">
        <v>3516</v>
      </c>
      <c r="C809" t="s">
        <v>2644</v>
      </c>
    </row>
    <row r="810" spans="2:5" x14ac:dyDescent="0.25">
      <c r="B810" s="79" t="s">
        <v>3516</v>
      </c>
      <c r="C810" t="s">
        <v>2645</v>
      </c>
    </row>
    <row r="811" spans="2:5" x14ac:dyDescent="0.25">
      <c r="B811" s="79" t="s">
        <v>3517</v>
      </c>
      <c r="C811" t="s">
        <v>307</v>
      </c>
      <c r="D811" t="s">
        <v>2490</v>
      </c>
      <c r="E811" t="s">
        <v>2749</v>
      </c>
    </row>
    <row r="812" spans="2:5" x14ac:dyDescent="0.25">
      <c r="B812" s="79" t="s">
        <v>3517</v>
      </c>
      <c r="C812" t="s">
        <v>2515</v>
      </c>
    </row>
    <row r="813" spans="2:5" x14ac:dyDescent="0.25">
      <c r="B813" s="79" t="s">
        <v>3517</v>
      </c>
      <c r="C813" t="s">
        <v>2843</v>
      </c>
    </row>
    <row r="814" spans="2:5" x14ac:dyDescent="0.25">
      <c r="B814" s="79" t="s">
        <v>3517</v>
      </c>
      <c r="C814" t="s">
        <v>2844</v>
      </c>
    </row>
    <row r="815" spans="2:5" x14ac:dyDescent="0.25">
      <c r="B815" s="79" t="s">
        <v>3517</v>
      </c>
      <c r="C815" t="s">
        <v>2719</v>
      </c>
    </row>
    <row r="816" spans="2:5" x14ac:dyDescent="0.25">
      <c r="B816" s="79" t="s">
        <v>3517</v>
      </c>
      <c r="C816" t="s">
        <v>2640</v>
      </c>
    </row>
    <row r="817" spans="2:5" x14ac:dyDescent="0.25">
      <c r="B817" s="79" t="s">
        <v>3517</v>
      </c>
      <c r="C817" t="s">
        <v>2641</v>
      </c>
    </row>
    <row r="818" spans="2:5" x14ac:dyDescent="0.25">
      <c r="B818" s="79" t="s">
        <v>3517</v>
      </c>
      <c r="C818" t="s">
        <v>2642</v>
      </c>
    </row>
    <row r="819" spans="2:5" x14ac:dyDescent="0.25">
      <c r="B819" s="79" t="s">
        <v>3517</v>
      </c>
      <c r="C819" t="s">
        <v>2643</v>
      </c>
    </row>
    <row r="820" spans="2:5" x14ac:dyDescent="0.25">
      <c r="B820" s="79" t="s">
        <v>3517</v>
      </c>
      <c r="C820" t="s">
        <v>2644</v>
      </c>
    </row>
    <row r="821" spans="2:5" x14ac:dyDescent="0.25">
      <c r="B821" s="79" t="s">
        <v>3517</v>
      </c>
      <c r="C821" t="s">
        <v>2645</v>
      </c>
    </row>
    <row r="822" spans="2:5" x14ac:dyDescent="0.25">
      <c r="B822" s="79" t="s">
        <v>3518</v>
      </c>
      <c r="C822" t="s">
        <v>309</v>
      </c>
      <c r="D822" t="s">
        <v>2490</v>
      </c>
      <c r="E822" t="s">
        <v>2749</v>
      </c>
    </row>
    <row r="823" spans="2:5" x14ac:dyDescent="0.25">
      <c r="B823" s="79" t="s">
        <v>3518</v>
      </c>
      <c r="C823" t="s">
        <v>2515</v>
      </c>
    </row>
    <row r="824" spans="2:5" x14ac:dyDescent="0.25">
      <c r="B824" s="79" t="s">
        <v>3518</v>
      </c>
      <c r="C824" t="s">
        <v>2845</v>
      </c>
    </row>
    <row r="825" spans="2:5" x14ac:dyDescent="0.25">
      <c r="B825" s="79" t="s">
        <v>3518</v>
      </c>
      <c r="C825" t="s">
        <v>2846</v>
      </c>
    </row>
    <row r="826" spans="2:5" x14ac:dyDescent="0.25">
      <c r="B826" s="79" t="s">
        <v>3518</v>
      </c>
      <c r="C826" t="s">
        <v>2719</v>
      </c>
    </row>
    <row r="827" spans="2:5" x14ac:dyDescent="0.25">
      <c r="B827" s="79" t="s">
        <v>3518</v>
      </c>
      <c r="C827" t="s">
        <v>2640</v>
      </c>
    </row>
    <row r="828" spans="2:5" x14ac:dyDescent="0.25">
      <c r="B828" s="79" t="s">
        <v>3518</v>
      </c>
      <c r="C828" t="s">
        <v>2641</v>
      </c>
    </row>
    <row r="829" spans="2:5" x14ac:dyDescent="0.25">
      <c r="B829" s="79" t="s">
        <v>3518</v>
      </c>
      <c r="C829" t="s">
        <v>2642</v>
      </c>
    </row>
    <row r="830" spans="2:5" x14ac:dyDescent="0.25">
      <c r="B830" s="79" t="s">
        <v>3518</v>
      </c>
      <c r="C830" t="s">
        <v>2643</v>
      </c>
    </row>
    <row r="831" spans="2:5" x14ac:dyDescent="0.25">
      <c r="B831" s="79" t="s">
        <v>3518</v>
      </c>
      <c r="C831" t="s">
        <v>2644</v>
      </c>
    </row>
    <row r="832" spans="2:5" x14ac:dyDescent="0.25">
      <c r="B832" s="79" t="s">
        <v>3518</v>
      </c>
      <c r="C832" t="s">
        <v>2645</v>
      </c>
    </row>
    <row r="833" spans="2:5" x14ac:dyDescent="0.25">
      <c r="B833" s="79" t="s">
        <v>3519</v>
      </c>
      <c r="C833" t="s">
        <v>311</v>
      </c>
      <c r="D833" t="s">
        <v>2490</v>
      </c>
      <c r="E833" t="s">
        <v>2749</v>
      </c>
    </row>
    <row r="834" spans="2:5" x14ac:dyDescent="0.25">
      <c r="B834" s="79" t="s">
        <v>3519</v>
      </c>
      <c r="C834" t="s">
        <v>2515</v>
      </c>
    </row>
    <row r="835" spans="2:5" x14ac:dyDescent="0.25">
      <c r="B835" s="79" t="s">
        <v>3519</v>
      </c>
      <c r="C835" t="s">
        <v>2847</v>
      </c>
    </row>
    <row r="836" spans="2:5" x14ac:dyDescent="0.25">
      <c r="B836" s="79" t="s">
        <v>3519</v>
      </c>
      <c r="C836" t="s">
        <v>2848</v>
      </c>
    </row>
    <row r="837" spans="2:5" x14ac:dyDescent="0.25">
      <c r="B837" s="79" t="s">
        <v>3519</v>
      </c>
      <c r="C837" t="s">
        <v>2706</v>
      </c>
    </row>
    <row r="838" spans="2:5" x14ac:dyDescent="0.25">
      <c r="B838" s="79" t="s">
        <v>3519</v>
      </c>
      <c r="C838" t="s">
        <v>2640</v>
      </c>
    </row>
    <row r="839" spans="2:5" x14ac:dyDescent="0.25">
      <c r="B839" s="79" t="s">
        <v>3519</v>
      </c>
      <c r="C839" t="s">
        <v>2641</v>
      </c>
    </row>
    <row r="840" spans="2:5" x14ac:dyDescent="0.25">
      <c r="B840" s="79" t="s">
        <v>3519</v>
      </c>
      <c r="C840" t="s">
        <v>2642</v>
      </c>
    </row>
    <row r="841" spans="2:5" x14ac:dyDescent="0.25">
      <c r="B841" s="79" t="s">
        <v>3519</v>
      </c>
      <c r="C841" t="s">
        <v>2643</v>
      </c>
    </row>
    <row r="842" spans="2:5" x14ac:dyDescent="0.25">
      <c r="B842" s="79" t="s">
        <v>3519</v>
      </c>
      <c r="C842" t="s">
        <v>2644</v>
      </c>
    </row>
    <row r="843" spans="2:5" x14ac:dyDescent="0.25">
      <c r="B843" s="79" t="s">
        <v>3519</v>
      </c>
      <c r="C843" t="s">
        <v>2645</v>
      </c>
    </row>
    <row r="844" spans="2:5" x14ac:dyDescent="0.25">
      <c r="B844" s="79" t="s">
        <v>3520</v>
      </c>
      <c r="C844" t="s">
        <v>313</v>
      </c>
      <c r="D844" t="s">
        <v>2490</v>
      </c>
      <c r="E844" t="s">
        <v>2749</v>
      </c>
    </row>
    <row r="845" spans="2:5" x14ac:dyDescent="0.25">
      <c r="B845" s="79" t="s">
        <v>3520</v>
      </c>
      <c r="C845" t="s">
        <v>2515</v>
      </c>
    </row>
    <row r="846" spans="2:5" x14ac:dyDescent="0.25">
      <c r="B846" s="79" t="s">
        <v>3520</v>
      </c>
      <c r="C846" t="s">
        <v>2849</v>
      </c>
    </row>
    <row r="847" spans="2:5" x14ac:dyDescent="0.25">
      <c r="B847" s="79" t="s">
        <v>3520</v>
      </c>
      <c r="C847" t="s">
        <v>2850</v>
      </c>
    </row>
    <row r="848" spans="2:5" x14ac:dyDescent="0.25">
      <c r="B848" s="79" t="s">
        <v>3520</v>
      </c>
      <c r="C848" t="s">
        <v>2719</v>
      </c>
    </row>
    <row r="849" spans="2:5" x14ac:dyDescent="0.25">
      <c r="B849" s="79" t="s">
        <v>3520</v>
      </c>
      <c r="C849" t="s">
        <v>2640</v>
      </c>
    </row>
    <row r="850" spans="2:5" x14ac:dyDescent="0.25">
      <c r="B850" s="79" t="s">
        <v>3520</v>
      </c>
      <c r="C850" t="s">
        <v>2641</v>
      </c>
    </row>
    <row r="851" spans="2:5" x14ac:dyDescent="0.25">
      <c r="B851" s="79" t="s">
        <v>3520</v>
      </c>
      <c r="C851" t="s">
        <v>2642</v>
      </c>
    </row>
    <row r="852" spans="2:5" x14ac:dyDescent="0.25">
      <c r="B852" s="79" t="s">
        <v>3520</v>
      </c>
      <c r="C852" t="s">
        <v>2643</v>
      </c>
    </row>
    <row r="853" spans="2:5" x14ac:dyDescent="0.25">
      <c r="B853" s="79" t="s">
        <v>3520</v>
      </c>
      <c r="C853" t="s">
        <v>2644</v>
      </c>
    </row>
    <row r="854" spans="2:5" x14ac:dyDescent="0.25">
      <c r="B854" s="79" t="s">
        <v>3520</v>
      </c>
      <c r="C854" t="s">
        <v>2645</v>
      </c>
    </row>
    <row r="855" spans="2:5" x14ac:dyDescent="0.25">
      <c r="B855" s="79" t="s">
        <v>3521</v>
      </c>
      <c r="C855" t="s">
        <v>315</v>
      </c>
      <c r="D855" t="s">
        <v>2490</v>
      </c>
      <c r="E855" t="s">
        <v>2749</v>
      </c>
    </row>
    <row r="856" spans="2:5" x14ac:dyDescent="0.25">
      <c r="B856" s="79" t="s">
        <v>3521</v>
      </c>
      <c r="C856" t="s">
        <v>2515</v>
      </c>
    </row>
    <row r="857" spans="2:5" x14ac:dyDescent="0.25">
      <c r="B857" s="79" t="s">
        <v>3521</v>
      </c>
      <c r="C857" t="s">
        <v>2851</v>
      </c>
    </row>
    <row r="858" spans="2:5" x14ac:dyDescent="0.25">
      <c r="B858" s="79" t="s">
        <v>3521</v>
      </c>
      <c r="C858" t="s">
        <v>2852</v>
      </c>
    </row>
    <row r="859" spans="2:5" x14ac:dyDescent="0.25">
      <c r="B859" s="79" t="s">
        <v>3521</v>
      </c>
      <c r="C859" t="s">
        <v>2719</v>
      </c>
    </row>
    <row r="860" spans="2:5" x14ac:dyDescent="0.25">
      <c r="B860" s="79" t="s">
        <v>3521</v>
      </c>
      <c r="C860" t="s">
        <v>2640</v>
      </c>
    </row>
    <row r="861" spans="2:5" x14ac:dyDescent="0.25">
      <c r="B861" s="79" t="s">
        <v>3521</v>
      </c>
      <c r="C861" t="s">
        <v>2641</v>
      </c>
    </row>
    <row r="862" spans="2:5" x14ac:dyDescent="0.25">
      <c r="B862" s="79" t="s">
        <v>3521</v>
      </c>
      <c r="C862" t="s">
        <v>2642</v>
      </c>
    </row>
    <row r="863" spans="2:5" x14ac:dyDescent="0.25">
      <c r="B863" s="79" t="s">
        <v>3521</v>
      </c>
      <c r="C863" t="s">
        <v>2643</v>
      </c>
    </row>
    <row r="864" spans="2:5" x14ac:dyDescent="0.25">
      <c r="B864" s="79" t="s">
        <v>3521</v>
      </c>
      <c r="C864" t="s">
        <v>2644</v>
      </c>
    </row>
    <row r="865" spans="2:5" x14ac:dyDescent="0.25">
      <c r="B865" s="79" t="s">
        <v>3521</v>
      </c>
      <c r="C865" t="s">
        <v>2645</v>
      </c>
    </row>
    <row r="866" spans="2:5" x14ac:dyDescent="0.25">
      <c r="B866" s="79" t="s">
        <v>3522</v>
      </c>
      <c r="C866" t="s">
        <v>317</v>
      </c>
      <c r="D866" t="s">
        <v>2490</v>
      </c>
      <c r="E866" t="s">
        <v>2749</v>
      </c>
    </row>
    <row r="867" spans="2:5" x14ac:dyDescent="0.25">
      <c r="B867" s="79" t="s">
        <v>3522</v>
      </c>
      <c r="C867" t="s">
        <v>2515</v>
      </c>
    </row>
    <row r="868" spans="2:5" x14ac:dyDescent="0.25">
      <c r="B868" s="79" t="s">
        <v>3522</v>
      </c>
      <c r="C868" t="s">
        <v>2853</v>
      </c>
    </row>
    <row r="869" spans="2:5" x14ac:dyDescent="0.25">
      <c r="B869" s="79" t="s">
        <v>3522</v>
      </c>
      <c r="C869" t="s">
        <v>2854</v>
      </c>
    </row>
    <row r="870" spans="2:5" x14ac:dyDescent="0.25">
      <c r="B870" s="79" t="s">
        <v>3522</v>
      </c>
      <c r="C870" t="s">
        <v>2719</v>
      </c>
    </row>
    <row r="871" spans="2:5" x14ac:dyDescent="0.25">
      <c r="B871" s="79" t="s">
        <v>3522</v>
      </c>
      <c r="C871" t="s">
        <v>2640</v>
      </c>
    </row>
    <row r="872" spans="2:5" x14ac:dyDescent="0.25">
      <c r="B872" s="79" t="s">
        <v>3522</v>
      </c>
      <c r="C872" t="s">
        <v>2641</v>
      </c>
    </row>
    <row r="873" spans="2:5" x14ac:dyDescent="0.25">
      <c r="B873" s="79" t="s">
        <v>3522</v>
      </c>
      <c r="C873" t="s">
        <v>2642</v>
      </c>
    </row>
    <row r="874" spans="2:5" x14ac:dyDescent="0.25">
      <c r="B874" s="79" t="s">
        <v>3522</v>
      </c>
      <c r="C874" t="s">
        <v>2643</v>
      </c>
    </row>
    <row r="875" spans="2:5" x14ac:dyDescent="0.25">
      <c r="B875" s="79" t="s">
        <v>3522</v>
      </c>
      <c r="C875" t="s">
        <v>2644</v>
      </c>
    </row>
    <row r="876" spans="2:5" x14ac:dyDescent="0.25">
      <c r="B876" s="79" t="s">
        <v>3522</v>
      </c>
      <c r="C876" t="s">
        <v>2645</v>
      </c>
    </row>
    <row r="877" spans="2:5" x14ac:dyDescent="0.25">
      <c r="B877" s="79" t="s">
        <v>3523</v>
      </c>
      <c r="C877" t="s">
        <v>319</v>
      </c>
      <c r="D877" t="s">
        <v>2490</v>
      </c>
      <c r="E877" t="s">
        <v>2749</v>
      </c>
    </row>
    <row r="878" spans="2:5" x14ac:dyDescent="0.25">
      <c r="B878" s="79" t="s">
        <v>3523</v>
      </c>
      <c r="C878" t="s">
        <v>2515</v>
      </c>
    </row>
    <row r="879" spans="2:5" x14ac:dyDescent="0.25">
      <c r="B879" s="79" t="s">
        <v>3523</v>
      </c>
      <c r="C879" t="s">
        <v>2855</v>
      </c>
    </row>
    <row r="880" spans="2:5" x14ac:dyDescent="0.25">
      <c r="B880" s="79" t="s">
        <v>3523</v>
      </c>
      <c r="C880" t="s">
        <v>2856</v>
      </c>
    </row>
    <row r="881" spans="2:5" x14ac:dyDescent="0.25">
      <c r="B881" s="79" t="s">
        <v>3523</v>
      </c>
      <c r="C881" t="s">
        <v>2857</v>
      </c>
    </row>
    <row r="882" spans="2:5" x14ac:dyDescent="0.25">
      <c r="B882" s="79" t="s">
        <v>3523</v>
      </c>
      <c r="C882" t="s">
        <v>2640</v>
      </c>
    </row>
    <row r="883" spans="2:5" x14ac:dyDescent="0.25">
      <c r="B883" s="79" t="s">
        <v>3523</v>
      </c>
      <c r="C883" t="s">
        <v>2641</v>
      </c>
    </row>
    <row r="884" spans="2:5" x14ac:dyDescent="0.25">
      <c r="B884" s="79" t="s">
        <v>3523</v>
      </c>
      <c r="C884" t="s">
        <v>2642</v>
      </c>
    </row>
    <row r="885" spans="2:5" x14ac:dyDescent="0.25">
      <c r="B885" s="79" t="s">
        <v>3523</v>
      </c>
      <c r="C885" t="s">
        <v>2643</v>
      </c>
    </row>
    <row r="886" spans="2:5" x14ac:dyDescent="0.25">
      <c r="B886" s="79" t="s">
        <v>3523</v>
      </c>
      <c r="C886" t="s">
        <v>2644</v>
      </c>
    </row>
    <row r="887" spans="2:5" x14ac:dyDescent="0.25">
      <c r="B887" s="79" t="s">
        <v>3523</v>
      </c>
      <c r="C887" t="s">
        <v>2645</v>
      </c>
    </row>
    <row r="888" spans="2:5" x14ac:dyDescent="0.25">
      <c r="B888" s="79" t="s">
        <v>3524</v>
      </c>
      <c r="C888" t="s">
        <v>321</v>
      </c>
      <c r="D888" t="s">
        <v>2490</v>
      </c>
      <c r="E888" t="s">
        <v>2749</v>
      </c>
    </row>
    <row r="889" spans="2:5" x14ac:dyDescent="0.25">
      <c r="B889" s="79" t="s">
        <v>3524</v>
      </c>
      <c r="C889" t="s">
        <v>2515</v>
      </c>
    </row>
    <row r="890" spans="2:5" x14ac:dyDescent="0.25">
      <c r="B890" s="79" t="s">
        <v>3524</v>
      </c>
      <c r="C890" t="s">
        <v>2858</v>
      </c>
    </row>
    <row r="891" spans="2:5" x14ac:dyDescent="0.25">
      <c r="B891" s="79" t="s">
        <v>3524</v>
      </c>
      <c r="C891" t="s">
        <v>2859</v>
      </c>
    </row>
    <row r="892" spans="2:5" x14ac:dyDescent="0.25">
      <c r="B892" s="79" t="s">
        <v>3524</v>
      </c>
      <c r="C892" t="s">
        <v>2857</v>
      </c>
    </row>
    <row r="893" spans="2:5" x14ac:dyDescent="0.25">
      <c r="B893" s="79" t="s">
        <v>3524</v>
      </c>
      <c r="C893" t="s">
        <v>2640</v>
      </c>
    </row>
    <row r="894" spans="2:5" x14ac:dyDescent="0.25">
      <c r="B894" s="79" t="s">
        <v>3524</v>
      </c>
      <c r="C894" t="s">
        <v>2641</v>
      </c>
    </row>
    <row r="895" spans="2:5" x14ac:dyDescent="0.25">
      <c r="B895" s="79" t="s">
        <v>3524</v>
      </c>
      <c r="C895" t="s">
        <v>2642</v>
      </c>
    </row>
    <row r="896" spans="2:5" x14ac:dyDescent="0.25">
      <c r="B896" s="79" t="s">
        <v>3524</v>
      </c>
      <c r="C896" t="s">
        <v>2643</v>
      </c>
    </row>
    <row r="897" spans="2:5" x14ac:dyDescent="0.25">
      <c r="B897" s="79" t="s">
        <v>3524</v>
      </c>
      <c r="C897" t="s">
        <v>2644</v>
      </c>
    </row>
    <row r="898" spans="2:5" x14ac:dyDescent="0.25">
      <c r="B898" s="79" t="s">
        <v>3524</v>
      </c>
      <c r="C898" t="s">
        <v>2645</v>
      </c>
    </row>
    <row r="899" spans="2:5" x14ac:dyDescent="0.25">
      <c r="B899" s="79" t="s">
        <v>3525</v>
      </c>
      <c r="C899" t="s">
        <v>323</v>
      </c>
      <c r="D899" t="s">
        <v>2490</v>
      </c>
      <c r="E899" t="s">
        <v>2749</v>
      </c>
    </row>
    <row r="900" spans="2:5" x14ac:dyDescent="0.25">
      <c r="B900" s="79" t="s">
        <v>3525</v>
      </c>
      <c r="C900" t="s">
        <v>2515</v>
      </c>
    </row>
    <row r="901" spans="2:5" x14ac:dyDescent="0.25">
      <c r="B901" s="79" t="s">
        <v>3525</v>
      </c>
      <c r="C901" t="s">
        <v>2860</v>
      </c>
    </row>
    <row r="902" spans="2:5" x14ac:dyDescent="0.25">
      <c r="B902" s="79" t="s">
        <v>3525</v>
      </c>
      <c r="C902" t="s">
        <v>2861</v>
      </c>
    </row>
    <row r="903" spans="2:5" x14ac:dyDescent="0.25">
      <c r="B903" s="79" t="s">
        <v>3525</v>
      </c>
      <c r="C903" t="s">
        <v>2857</v>
      </c>
    </row>
    <row r="904" spans="2:5" x14ac:dyDescent="0.25">
      <c r="B904" s="79" t="s">
        <v>3525</v>
      </c>
      <c r="C904" t="s">
        <v>2640</v>
      </c>
    </row>
    <row r="905" spans="2:5" x14ac:dyDescent="0.25">
      <c r="B905" s="79" t="s">
        <v>3525</v>
      </c>
      <c r="C905" t="s">
        <v>2641</v>
      </c>
    </row>
    <row r="906" spans="2:5" x14ac:dyDescent="0.25">
      <c r="B906" s="79" t="s">
        <v>3525</v>
      </c>
      <c r="C906" t="s">
        <v>2642</v>
      </c>
    </row>
    <row r="907" spans="2:5" x14ac:dyDescent="0.25">
      <c r="B907" s="79" t="s">
        <v>3525</v>
      </c>
      <c r="C907" t="s">
        <v>2643</v>
      </c>
    </row>
    <row r="908" spans="2:5" x14ac:dyDescent="0.25">
      <c r="B908" s="79" t="s">
        <v>3525</v>
      </c>
      <c r="C908" t="s">
        <v>2644</v>
      </c>
    </row>
    <row r="909" spans="2:5" x14ac:dyDescent="0.25">
      <c r="B909" s="79" t="s">
        <v>3525</v>
      </c>
      <c r="C909" t="s">
        <v>2645</v>
      </c>
    </row>
    <row r="910" spans="2:5" x14ac:dyDescent="0.25">
      <c r="B910" s="79" t="s">
        <v>3526</v>
      </c>
      <c r="C910" t="s">
        <v>325</v>
      </c>
      <c r="D910" t="s">
        <v>2490</v>
      </c>
      <c r="E910" t="s">
        <v>2749</v>
      </c>
    </row>
    <row r="911" spans="2:5" x14ac:dyDescent="0.25">
      <c r="B911" s="79" t="s">
        <v>3526</v>
      </c>
      <c r="C911" t="s">
        <v>2515</v>
      </c>
    </row>
    <row r="912" spans="2:5" x14ac:dyDescent="0.25">
      <c r="B912" s="79" t="s">
        <v>3526</v>
      </c>
      <c r="C912" t="s">
        <v>2862</v>
      </c>
    </row>
    <row r="913" spans="2:5" x14ac:dyDescent="0.25">
      <c r="B913" s="79" t="s">
        <v>3526</v>
      </c>
      <c r="C913" t="s">
        <v>2863</v>
      </c>
    </row>
    <row r="914" spans="2:5" x14ac:dyDescent="0.25">
      <c r="B914" s="79" t="s">
        <v>3526</v>
      </c>
      <c r="C914" t="s">
        <v>2805</v>
      </c>
    </row>
    <row r="915" spans="2:5" x14ac:dyDescent="0.25">
      <c r="B915" s="79" t="s">
        <v>3526</v>
      </c>
      <c r="C915" t="s">
        <v>2640</v>
      </c>
    </row>
    <row r="916" spans="2:5" x14ac:dyDescent="0.25">
      <c r="B916" s="79" t="s">
        <v>3526</v>
      </c>
      <c r="C916" t="s">
        <v>2641</v>
      </c>
    </row>
    <row r="917" spans="2:5" x14ac:dyDescent="0.25">
      <c r="B917" s="79" t="s">
        <v>3526</v>
      </c>
      <c r="C917" t="s">
        <v>2642</v>
      </c>
    </row>
    <row r="918" spans="2:5" x14ac:dyDescent="0.25">
      <c r="B918" s="79" t="s">
        <v>3526</v>
      </c>
      <c r="C918" t="s">
        <v>2643</v>
      </c>
    </row>
    <row r="919" spans="2:5" x14ac:dyDescent="0.25">
      <c r="B919" s="79" t="s">
        <v>3526</v>
      </c>
      <c r="C919" t="s">
        <v>2644</v>
      </c>
    </row>
    <row r="920" spans="2:5" x14ac:dyDescent="0.25">
      <c r="B920" s="79" t="s">
        <v>3526</v>
      </c>
      <c r="C920" t="s">
        <v>2645</v>
      </c>
    </row>
    <row r="921" spans="2:5" x14ac:dyDescent="0.25">
      <c r="B921" s="79" t="s">
        <v>3527</v>
      </c>
      <c r="C921" t="s">
        <v>327</v>
      </c>
      <c r="D921" t="s">
        <v>2490</v>
      </c>
      <c r="E921" t="s">
        <v>2749</v>
      </c>
    </row>
    <row r="922" spans="2:5" x14ac:dyDescent="0.25">
      <c r="B922" s="79" t="s">
        <v>3527</v>
      </c>
      <c r="C922" t="s">
        <v>2515</v>
      </c>
    </row>
    <row r="923" spans="2:5" x14ac:dyDescent="0.25">
      <c r="B923" s="79" t="s">
        <v>3527</v>
      </c>
      <c r="C923" t="s">
        <v>2864</v>
      </c>
    </row>
    <row r="924" spans="2:5" x14ac:dyDescent="0.25">
      <c r="B924" s="79" t="s">
        <v>3527</v>
      </c>
      <c r="C924" t="s">
        <v>2865</v>
      </c>
    </row>
    <row r="925" spans="2:5" x14ac:dyDescent="0.25">
      <c r="B925" s="79" t="s">
        <v>3527</v>
      </c>
      <c r="C925" t="s">
        <v>2671</v>
      </c>
    </row>
    <row r="926" spans="2:5" x14ac:dyDescent="0.25">
      <c r="B926" s="79" t="s">
        <v>3527</v>
      </c>
      <c r="C926" t="s">
        <v>2640</v>
      </c>
    </row>
    <row r="927" spans="2:5" x14ac:dyDescent="0.25">
      <c r="B927" s="79" t="s">
        <v>3527</v>
      </c>
      <c r="C927" t="s">
        <v>2641</v>
      </c>
    </row>
    <row r="928" spans="2:5" x14ac:dyDescent="0.25">
      <c r="B928" s="79" t="s">
        <v>3527</v>
      </c>
      <c r="C928" t="s">
        <v>2642</v>
      </c>
    </row>
    <row r="929" spans="2:5" x14ac:dyDescent="0.25">
      <c r="B929" s="79" t="s">
        <v>3527</v>
      </c>
      <c r="C929" t="s">
        <v>2643</v>
      </c>
    </row>
    <row r="930" spans="2:5" x14ac:dyDescent="0.25">
      <c r="B930" s="79" t="s">
        <v>3527</v>
      </c>
      <c r="C930" t="s">
        <v>2644</v>
      </c>
    </row>
    <row r="931" spans="2:5" x14ac:dyDescent="0.25">
      <c r="B931" s="79" t="s">
        <v>3527</v>
      </c>
      <c r="C931" t="s">
        <v>2645</v>
      </c>
    </row>
    <row r="932" spans="2:5" x14ac:dyDescent="0.25">
      <c r="B932" s="79" t="s">
        <v>3528</v>
      </c>
      <c r="C932" t="s">
        <v>329</v>
      </c>
      <c r="D932" t="s">
        <v>2490</v>
      </c>
      <c r="E932" t="s">
        <v>2749</v>
      </c>
    </row>
    <row r="933" spans="2:5" x14ac:dyDescent="0.25">
      <c r="B933" s="79" t="s">
        <v>3528</v>
      </c>
      <c r="C933" t="s">
        <v>2515</v>
      </c>
    </row>
    <row r="934" spans="2:5" x14ac:dyDescent="0.25">
      <c r="B934" s="79" t="s">
        <v>3528</v>
      </c>
      <c r="C934" t="s">
        <v>2866</v>
      </c>
    </row>
    <row r="935" spans="2:5" x14ac:dyDescent="0.25">
      <c r="B935" s="79" t="s">
        <v>3528</v>
      </c>
      <c r="C935" t="s">
        <v>2867</v>
      </c>
    </row>
    <row r="936" spans="2:5" x14ac:dyDescent="0.25">
      <c r="B936" s="79" t="s">
        <v>3528</v>
      </c>
      <c r="C936" t="s">
        <v>2868</v>
      </c>
    </row>
    <row r="937" spans="2:5" x14ac:dyDescent="0.25">
      <c r="B937" s="79" t="s">
        <v>3528</v>
      </c>
      <c r="C937" t="s">
        <v>2640</v>
      </c>
    </row>
    <row r="938" spans="2:5" x14ac:dyDescent="0.25">
      <c r="B938" s="79" t="s">
        <v>3528</v>
      </c>
      <c r="C938" t="s">
        <v>2641</v>
      </c>
    </row>
    <row r="939" spans="2:5" x14ac:dyDescent="0.25">
      <c r="B939" s="79" t="s">
        <v>3528</v>
      </c>
      <c r="C939" t="s">
        <v>2642</v>
      </c>
    </row>
    <row r="940" spans="2:5" x14ac:dyDescent="0.25">
      <c r="B940" s="79" t="s">
        <v>3528</v>
      </c>
      <c r="C940" t="s">
        <v>2643</v>
      </c>
    </row>
    <row r="941" spans="2:5" x14ac:dyDescent="0.25">
      <c r="B941" s="79" t="s">
        <v>3528</v>
      </c>
      <c r="C941" t="s">
        <v>2644</v>
      </c>
    </row>
    <row r="942" spans="2:5" x14ac:dyDescent="0.25">
      <c r="B942" s="79" t="s">
        <v>3528</v>
      </c>
      <c r="C942" t="s">
        <v>2645</v>
      </c>
    </row>
    <row r="943" spans="2:5" x14ac:dyDescent="0.25">
      <c r="B943" s="79" t="s">
        <v>3529</v>
      </c>
      <c r="C943" t="s">
        <v>331</v>
      </c>
      <c r="D943" t="s">
        <v>2490</v>
      </c>
      <c r="E943" t="s">
        <v>2749</v>
      </c>
    </row>
    <row r="944" spans="2:5" x14ac:dyDescent="0.25">
      <c r="B944" s="79" t="s">
        <v>3529</v>
      </c>
      <c r="C944" t="s">
        <v>2515</v>
      </c>
    </row>
    <row r="945" spans="2:5" x14ac:dyDescent="0.25">
      <c r="B945" s="79" t="s">
        <v>3529</v>
      </c>
      <c r="C945" t="s">
        <v>2869</v>
      </c>
    </row>
    <row r="946" spans="2:5" x14ac:dyDescent="0.25">
      <c r="B946" s="79" t="s">
        <v>3529</v>
      </c>
      <c r="C946" t="s">
        <v>2870</v>
      </c>
    </row>
    <row r="947" spans="2:5" x14ac:dyDescent="0.25">
      <c r="B947" s="79" t="s">
        <v>3529</v>
      </c>
      <c r="C947" t="s">
        <v>2871</v>
      </c>
    </row>
    <row r="948" spans="2:5" x14ac:dyDescent="0.25">
      <c r="B948" s="79" t="s">
        <v>3529</v>
      </c>
      <c r="C948" t="s">
        <v>2640</v>
      </c>
    </row>
    <row r="949" spans="2:5" x14ac:dyDescent="0.25">
      <c r="B949" s="79" t="s">
        <v>3529</v>
      </c>
      <c r="C949" t="s">
        <v>2641</v>
      </c>
    </row>
    <row r="950" spans="2:5" x14ac:dyDescent="0.25">
      <c r="B950" s="79" t="s">
        <v>3529</v>
      </c>
      <c r="C950" t="s">
        <v>2642</v>
      </c>
    </row>
    <row r="951" spans="2:5" x14ac:dyDescent="0.25">
      <c r="B951" s="79" t="s">
        <v>3529</v>
      </c>
      <c r="C951" t="s">
        <v>2643</v>
      </c>
    </row>
    <row r="952" spans="2:5" x14ac:dyDescent="0.25">
      <c r="B952" s="79" t="s">
        <v>3529</v>
      </c>
      <c r="C952" t="s">
        <v>2644</v>
      </c>
    </row>
    <row r="953" spans="2:5" x14ac:dyDescent="0.25">
      <c r="B953" s="79" t="s">
        <v>3529</v>
      </c>
      <c r="C953" t="s">
        <v>2645</v>
      </c>
    </row>
    <row r="954" spans="2:5" x14ac:dyDescent="0.25">
      <c r="B954" s="79" t="s">
        <v>3530</v>
      </c>
      <c r="C954" t="s">
        <v>333</v>
      </c>
      <c r="D954" t="s">
        <v>2490</v>
      </c>
      <c r="E954" t="s">
        <v>2749</v>
      </c>
    </row>
    <row r="955" spans="2:5" x14ac:dyDescent="0.25">
      <c r="B955" s="79" t="s">
        <v>3530</v>
      </c>
      <c r="C955" t="s">
        <v>2515</v>
      </c>
    </row>
    <row r="956" spans="2:5" x14ac:dyDescent="0.25">
      <c r="B956" s="79" t="s">
        <v>3530</v>
      </c>
      <c r="C956" t="s">
        <v>2872</v>
      </c>
    </row>
    <row r="957" spans="2:5" x14ac:dyDescent="0.25">
      <c r="B957" s="79" t="s">
        <v>3530</v>
      </c>
      <c r="C957" t="s">
        <v>2873</v>
      </c>
    </row>
    <row r="958" spans="2:5" x14ac:dyDescent="0.25">
      <c r="B958" s="79" t="s">
        <v>3530</v>
      </c>
      <c r="C958" t="s">
        <v>2871</v>
      </c>
    </row>
    <row r="959" spans="2:5" x14ac:dyDescent="0.25">
      <c r="B959" s="79" t="s">
        <v>3530</v>
      </c>
      <c r="C959" t="s">
        <v>2640</v>
      </c>
    </row>
    <row r="960" spans="2:5" x14ac:dyDescent="0.25">
      <c r="B960" s="79" t="s">
        <v>3530</v>
      </c>
      <c r="C960" t="s">
        <v>2641</v>
      </c>
    </row>
    <row r="961" spans="2:5" x14ac:dyDescent="0.25">
      <c r="B961" s="79" t="s">
        <v>3530</v>
      </c>
      <c r="C961" t="s">
        <v>2642</v>
      </c>
    </row>
    <row r="962" spans="2:5" x14ac:dyDescent="0.25">
      <c r="B962" s="79" t="s">
        <v>3530</v>
      </c>
      <c r="C962" t="s">
        <v>2643</v>
      </c>
    </row>
    <row r="963" spans="2:5" x14ac:dyDescent="0.25">
      <c r="B963" s="79" t="s">
        <v>3530</v>
      </c>
      <c r="C963" t="s">
        <v>2644</v>
      </c>
    </row>
    <row r="964" spans="2:5" x14ac:dyDescent="0.25">
      <c r="B964" s="79" t="s">
        <v>3530</v>
      </c>
      <c r="C964" t="s">
        <v>2645</v>
      </c>
    </row>
    <row r="965" spans="2:5" x14ac:dyDescent="0.25">
      <c r="B965" s="79" t="s">
        <v>3531</v>
      </c>
      <c r="C965" t="s">
        <v>335</v>
      </c>
      <c r="D965" t="s">
        <v>2490</v>
      </c>
      <c r="E965" t="s">
        <v>2749</v>
      </c>
    </row>
    <row r="966" spans="2:5" x14ac:dyDescent="0.25">
      <c r="B966" s="79" t="s">
        <v>3531</v>
      </c>
      <c r="C966" t="s">
        <v>2515</v>
      </c>
    </row>
    <row r="967" spans="2:5" x14ac:dyDescent="0.25">
      <c r="B967" s="79" t="s">
        <v>3531</v>
      </c>
      <c r="C967" t="s">
        <v>2874</v>
      </c>
    </row>
    <row r="968" spans="2:5" x14ac:dyDescent="0.25">
      <c r="B968" s="79" t="s">
        <v>3531</v>
      </c>
      <c r="C968" t="s">
        <v>2875</v>
      </c>
    </row>
    <row r="969" spans="2:5" x14ac:dyDescent="0.25">
      <c r="B969" s="79" t="s">
        <v>3531</v>
      </c>
      <c r="C969" t="s">
        <v>2719</v>
      </c>
    </row>
    <row r="970" spans="2:5" x14ac:dyDescent="0.25">
      <c r="B970" s="79" t="s">
        <v>3531</v>
      </c>
      <c r="C970" t="s">
        <v>2640</v>
      </c>
    </row>
    <row r="971" spans="2:5" x14ac:dyDescent="0.25">
      <c r="B971" s="79" t="s">
        <v>3531</v>
      </c>
      <c r="C971" t="s">
        <v>2641</v>
      </c>
    </row>
    <row r="972" spans="2:5" x14ac:dyDescent="0.25">
      <c r="B972" s="79" t="s">
        <v>3531</v>
      </c>
      <c r="C972" t="s">
        <v>2642</v>
      </c>
    </row>
    <row r="973" spans="2:5" x14ac:dyDescent="0.25">
      <c r="B973" s="79" t="s">
        <v>3531</v>
      </c>
      <c r="C973" t="s">
        <v>2643</v>
      </c>
    </row>
    <row r="974" spans="2:5" x14ac:dyDescent="0.25">
      <c r="B974" s="79" t="s">
        <v>3531</v>
      </c>
      <c r="C974" t="s">
        <v>2644</v>
      </c>
    </row>
    <row r="975" spans="2:5" x14ac:dyDescent="0.25">
      <c r="B975" s="79" t="s">
        <v>3531</v>
      </c>
      <c r="C975" t="s">
        <v>2645</v>
      </c>
    </row>
    <row r="976" spans="2:5" x14ac:dyDescent="0.25">
      <c r="B976" s="79" t="s">
        <v>3532</v>
      </c>
      <c r="C976" t="s">
        <v>337</v>
      </c>
      <c r="D976" t="s">
        <v>2490</v>
      </c>
      <c r="E976" t="s">
        <v>2749</v>
      </c>
    </row>
    <row r="977" spans="2:5" x14ac:dyDescent="0.25">
      <c r="B977" s="79" t="s">
        <v>3532</v>
      </c>
      <c r="C977" t="s">
        <v>2515</v>
      </c>
    </row>
    <row r="978" spans="2:5" x14ac:dyDescent="0.25">
      <c r="B978" s="79" t="s">
        <v>3532</v>
      </c>
      <c r="C978" t="s">
        <v>2876</v>
      </c>
    </row>
    <row r="979" spans="2:5" x14ac:dyDescent="0.25">
      <c r="B979" s="79" t="s">
        <v>3532</v>
      </c>
      <c r="C979" t="s">
        <v>2877</v>
      </c>
    </row>
    <row r="980" spans="2:5" x14ac:dyDescent="0.25">
      <c r="B980" s="79" t="s">
        <v>3532</v>
      </c>
      <c r="C980" t="s">
        <v>2724</v>
      </c>
    </row>
    <row r="981" spans="2:5" x14ac:dyDescent="0.25">
      <c r="B981" s="79" t="s">
        <v>3532</v>
      </c>
      <c r="C981" t="s">
        <v>2640</v>
      </c>
    </row>
    <row r="982" spans="2:5" x14ac:dyDescent="0.25">
      <c r="B982" s="79" t="s">
        <v>3532</v>
      </c>
      <c r="C982" t="s">
        <v>2641</v>
      </c>
    </row>
    <row r="983" spans="2:5" x14ac:dyDescent="0.25">
      <c r="B983" s="79" t="s">
        <v>3532</v>
      </c>
      <c r="C983" t="s">
        <v>2642</v>
      </c>
    </row>
    <row r="984" spans="2:5" x14ac:dyDescent="0.25">
      <c r="B984" s="79" t="s">
        <v>3532</v>
      </c>
      <c r="C984" t="s">
        <v>2643</v>
      </c>
    </row>
    <row r="985" spans="2:5" x14ac:dyDescent="0.25">
      <c r="B985" s="79" t="s">
        <v>3532</v>
      </c>
      <c r="C985" t="s">
        <v>2644</v>
      </c>
    </row>
    <row r="986" spans="2:5" x14ac:dyDescent="0.25">
      <c r="B986" s="79" t="s">
        <v>3532</v>
      </c>
      <c r="C986" t="s">
        <v>2645</v>
      </c>
    </row>
    <row r="987" spans="2:5" x14ac:dyDescent="0.25">
      <c r="B987" s="79" t="s">
        <v>3533</v>
      </c>
      <c r="C987" t="s">
        <v>339</v>
      </c>
      <c r="D987" t="s">
        <v>2490</v>
      </c>
      <c r="E987" t="s">
        <v>2749</v>
      </c>
    </row>
    <row r="988" spans="2:5" x14ac:dyDescent="0.25">
      <c r="B988" s="79" t="s">
        <v>3533</v>
      </c>
      <c r="C988" t="s">
        <v>2515</v>
      </c>
    </row>
    <row r="989" spans="2:5" x14ac:dyDescent="0.25">
      <c r="B989" s="79" t="s">
        <v>3533</v>
      </c>
      <c r="C989" t="s">
        <v>2878</v>
      </c>
    </row>
    <row r="990" spans="2:5" x14ac:dyDescent="0.25">
      <c r="B990" s="79" t="s">
        <v>3533</v>
      </c>
      <c r="C990" t="s">
        <v>2879</v>
      </c>
    </row>
    <row r="991" spans="2:5" x14ac:dyDescent="0.25">
      <c r="B991" s="79" t="s">
        <v>3533</v>
      </c>
      <c r="C991" t="s">
        <v>2880</v>
      </c>
    </row>
    <row r="992" spans="2:5" x14ac:dyDescent="0.25">
      <c r="B992" s="79" t="s">
        <v>3533</v>
      </c>
      <c r="C992" t="s">
        <v>2640</v>
      </c>
    </row>
    <row r="993" spans="2:5" x14ac:dyDescent="0.25">
      <c r="B993" s="79" t="s">
        <v>3533</v>
      </c>
      <c r="C993" t="s">
        <v>2641</v>
      </c>
    </row>
    <row r="994" spans="2:5" x14ac:dyDescent="0.25">
      <c r="B994" s="79" t="s">
        <v>3533</v>
      </c>
      <c r="C994" t="s">
        <v>2642</v>
      </c>
    </row>
    <row r="995" spans="2:5" x14ac:dyDescent="0.25">
      <c r="B995" s="79" t="s">
        <v>3533</v>
      </c>
      <c r="C995" t="s">
        <v>2643</v>
      </c>
    </row>
    <row r="996" spans="2:5" x14ac:dyDescent="0.25">
      <c r="B996" s="79" t="s">
        <v>3533</v>
      </c>
      <c r="C996" t="s">
        <v>2644</v>
      </c>
    </row>
    <row r="997" spans="2:5" x14ac:dyDescent="0.25">
      <c r="B997" s="79" t="s">
        <v>3533</v>
      </c>
      <c r="C997" t="s">
        <v>2645</v>
      </c>
    </row>
    <row r="998" spans="2:5" x14ac:dyDescent="0.25">
      <c r="B998" s="79" t="s">
        <v>3534</v>
      </c>
      <c r="C998" t="s">
        <v>341</v>
      </c>
      <c r="D998" t="s">
        <v>2490</v>
      </c>
      <c r="E998" t="s">
        <v>2749</v>
      </c>
    </row>
    <row r="999" spans="2:5" x14ac:dyDescent="0.25">
      <c r="B999" s="79" t="s">
        <v>3534</v>
      </c>
      <c r="C999" t="s">
        <v>2515</v>
      </c>
    </row>
    <row r="1000" spans="2:5" x14ac:dyDescent="0.25">
      <c r="B1000" s="79" t="s">
        <v>3534</v>
      </c>
      <c r="C1000" t="s">
        <v>2881</v>
      </c>
    </row>
    <row r="1001" spans="2:5" x14ac:dyDescent="0.25">
      <c r="B1001" s="79" t="s">
        <v>3534</v>
      </c>
      <c r="C1001" t="s">
        <v>2882</v>
      </c>
    </row>
    <row r="1002" spans="2:5" x14ac:dyDescent="0.25">
      <c r="B1002" s="79" t="s">
        <v>3534</v>
      </c>
      <c r="C1002" t="s">
        <v>2719</v>
      </c>
    </row>
    <row r="1003" spans="2:5" x14ac:dyDescent="0.25">
      <c r="B1003" s="79" t="s">
        <v>3534</v>
      </c>
      <c r="C1003" t="s">
        <v>2640</v>
      </c>
    </row>
    <row r="1004" spans="2:5" x14ac:dyDescent="0.25">
      <c r="B1004" s="79" t="s">
        <v>3534</v>
      </c>
      <c r="C1004" t="s">
        <v>2641</v>
      </c>
    </row>
    <row r="1005" spans="2:5" x14ac:dyDescent="0.25">
      <c r="B1005" s="79" t="s">
        <v>3534</v>
      </c>
      <c r="C1005" t="s">
        <v>2642</v>
      </c>
    </row>
    <row r="1006" spans="2:5" x14ac:dyDescent="0.25">
      <c r="B1006" s="79" t="s">
        <v>3534</v>
      </c>
      <c r="C1006" t="s">
        <v>2643</v>
      </c>
    </row>
    <row r="1007" spans="2:5" x14ac:dyDescent="0.25">
      <c r="B1007" s="79" t="s">
        <v>3534</v>
      </c>
      <c r="C1007" t="s">
        <v>2644</v>
      </c>
    </row>
    <row r="1008" spans="2:5" x14ac:dyDescent="0.25">
      <c r="B1008" s="79" t="s">
        <v>3534</v>
      </c>
      <c r="C1008" t="s">
        <v>2645</v>
      </c>
    </row>
    <row r="1009" spans="2:5" x14ac:dyDescent="0.25">
      <c r="B1009" s="79" t="s">
        <v>3535</v>
      </c>
      <c r="C1009" t="s">
        <v>343</v>
      </c>
      <c r="D1009" t="s">
        <v>2490</v>
      </c>
      <c r="E1009" t="s">
        <v>2749</v>
      </c>
    </row>
    <row r="1010" spans="2:5" x14ac:dyDescent="0.25">
      <c r="B1010" s="79" t="s">
        <v>3535</v>
      </c>
      <c r="C1010" t="s">
        <v>2515</v>
      </c>
    </row>
    <row r="1011" spans="2:5" x14ac:dyDescent="0.25">
      <c r="B1011" s="79" t="s">
        <v>3535</v>
      </c>
      <c r="C1011" t="s">
        <v>2883</v>
      </c>
    </row>
    <row r="1012" spans="2:5" x14ac:dyDescent="0.25">
      <c r="B1012" s="79" t="s">
        <v>3535</v>
      </c>
      <c r="C1012" t="s">
        <v>2884</v>
      </c>
    </row>
    <row r="1013" spans="2:5" x14ac:dyDescent="0.25">
      <c r="B1013" s="79" t="s">
        <v>3535</v>
      </c>
      <c r="C1013" t="s">
        <v>2719</v>
      </c>
    </row>
    <row r="1014" spans="2:5" x14ac:dyDescent="0.25">
      <c r="B1014" s="79" t="s">
        <v>3535</v>
      </c>
      <c r="C1014" t="s">
        <v>2640</v>
      </c>
    </row>
    <row r="1015" spans="2:5" x14ac:dyDescent="0.25">
      <c r="B1015" s="79" t="s">
        <v>3535</v>
      </c>
      <c r="C1015" t="s">
        <v>2641</v>
      </c>
    </row>
    <row r="1016" spans="2:5" x14ac:dyDescent="0.25">
      <c r="B1016" s="79" t="s">
        <v>3535</v>
      </c>
      <c r="C1016" t="s">
        <v>2642</v>
      </c>
    </row>
    <row r="1017" spans="2:5" x14ac:dyDescent="0.25">
      <c r="B1017" s="79" t="s">
        <v>3535</v>
      </c>
      <c r="C1017" t="s">
        <v>2643</v>
      </c>
    </row>
    <row r="1018" spans="2:5" x14ac:dyDescent="0.25">
      <c r="B1018" s="79" t="s">
        <v>3535</v>
      </c>
      <c r="C1018" t="s">
        <v>2644</v>
      </c>
    </row>
    <row r="1019" spans="2:5" x14ac:dyDescent="0.25">
      <c r="B1019" s="79" t="s">
        <v>3535</v>
      </c>
      <c r="C1019" t="s">
        <v>2645</v>
      </c>
    </row>
    <row r="1020" spans="2:5" x14ac:dyDescent="0.25">
      <c r="B1020" s="79" t="s">
        <v>3536</v>
      </c>
      <c r="C1020" t="s">
        <v>345</v>
      </c>
      <c r="D1020" t="s">
        <v>2490</v>
      </c>
      <c r="E1020" t="s">
        <v>2749</v>
      </c>
    </row>
    <row r="1021" spans="2:5" x14ac:dyDescent="0.25">
      <c r="B1021" s="79" t="s">
        <v>3536</v>
      </c>
      <c r="C1021" t="s">
        <v>2515</v>
      </c>
    </row>
    <row r="1022" spans="2:5" x14ac:dyDescent="0.25">
      <c r="B1022" s="79" t="s">
        <v>3536</v>
      </c>
      <c r="C1022" t="s">
        <v>2885</v>
      </c>
    </row>
    <row r="1023" spans="2:5" x14ac:dyDescent="0.25">
      <c r="B1023" s="79" t="s">
        <v>3536</v>
      </c>
      <c r="C1023" t="s">
        <v>2886</v>
      </c>
    </row>
    <row r="1024" spans="2:5" x14ac:dyDescent="0.25">
      <c r="B1024" s="79" t="s">
        <v>3536</v>
      </c>
      <c r="C1024" t="s">
        <v>2880</v>
      </c>
    </row>
    <row r="1025" spans="2:5" x14ac:dyDescent="0.25">
      <c r="B1025" s="79" t="s">
        <v>3536</v>
      </c>
      <c r="C1025" t="s">
        <v>2640</v>
      </c>
    </row>
    <row r="1026" spans="2:5" x14ac:dyDescent="0.25">
      <c r="B1026" s="79" t="s">
        <v>3536</v>
      </c>
      <c r="C1026" t="s">
        <v>2641</v>
      </c>
    </row>
    <row r="1027" spans="2:5" x14ac:dyDescent="0.25">
      <c r="B1027" s="79" t="s">
        <v>3536</v>
      </c>
      <c r="C1027" t="s">
        <v>2642</v>
      </c>
    </row>
    <row r="1028" spans="2:5" x14ac:dyDescent="0.25">
      <c r="B1028" s="79" t="s">
        <v>3536</v>
      </c>
      <c r="C1028" t="s">
        <v>2643</v>
      </c>
    </row>
    <row r="1029" spans="2:5" x14ac:dyDescent="0.25">
      <c r="B1029" s="79" t="s">
        <v>3536</v>
      </c>
      <c r="C1029" t="s">
        <v>2644</v>
      </c>
    </row>
    <row r="1030" spans="2:5" x14ac:dyDescent="0.25">
      <c r="B1030" s="79" t="s">
        <v>3536</v>
      </c>
      <c r="C1030" t="s">
        <v>2645</v>
      </c>
    </row>
    <row r="1031" spans="2:5" x14ac:dyDescent="0.25">
      <c r="B1031" s="79" t="s">
        <v>3537</v>
      </c>
      <c r="C1031" t="s">
        <v>347</v>
      </c>
      <c r="D1031" t="s">
        <v>2490</v>
      </c>
      <c r="E1031" t="s">
        <v>2749</v>
      </c>
    </row>
    <row r="1032" spans="2:5" x14ac:dyDescent="0.25">
      <c r="B1032" s="79" t="s">
        <v>3537</v>
      </c>
      <c r="C1032" t="s">
        <v>2515</v>
      </c>
    </row>
    <row r="1033" spans="2:5" x14ac:dyDescent="0.25">
      <c r="B1033" s="79" t="s">
        <v>3537</v>
      </c>
      <c r="C1033" t="s">
        <v>2887</v>
      </c>
    </row>
    <row r="1034" spans="2:5" x14ac:dyDescent="0.25">
      <c r="B1034" s="79" t="s">
        <v>3537</v>
      </c>
      <c r="C1034" t="s">
        <v>2888</v>
      </c>
    </row>
    <row r="1035" spans="2:5" x14ac:dyDescent="0.25">
      <c r="B1035" s="79" t="s">
        <v>3537</v>
      </c>
      <c r="C1035" t="s">
        <v>2805</v>
      </c>
    </row>
    <row r="1036" spans="2:5" x14ac:dyDescent="0.25">
      <c r="B1036" s="79" t="s">
        <v>3537</v>
      </c>
      <c r="C1036" t="s">
        <v>2640</v>
      </c>
    </row>
    <row r="1037" spans="2:5" x14ac:dyDescent="0.25">
      <c r="B1037" s="79" t="s">
        <v>3537</v>
      </c>
      <c r="C1037" t="s">
        <v>2641</v>
      </c>
    </row>
    <row r="1038" spans="2:5" x14ac:dyDescent="0.25">
      <c r="B1038" s="79" t="s">
        <v>3537</v>
      </c>
      <c r="C1038" t="s">
        <v>2642</v>
      </c>
    </row>
    <row r="1039" spans="2:5" x14ac:dyDescent="0.25">
      <c r="B1039" s="79" t="s">
        <v>3537</v>
      </c>
      <c r="C1039" t="s">
        <v>2643</v>
      </c>
    </row>
    <row r="1040" spans="2:5" x14ac:dyDescent="0.25">
      <c r="B1040" s="79" t="s">
        <v>3537</v>
      </c>
      <c r="C1040" t="s">
        <v>2644</v>
      </c>
    </row>
    <row r="1041" spans="2:5" x14ac:dyDescent="0.25">
      <c r="B1041" s="79" t="s">
        <v>3537</v>
      </c>
      <c r="C1041" t="s">
        <v>2645</v>
      </c>
    </row>
    <row r="1042" spans="2:5" x14ac:dyDescent="0.25">
      <c r="B1042" s="79" t="s">
        <v>3538</v>
      </c>
      <c r="C1042" t="s">
        <v>349</v>
      </c>
      <c r="D1042" t="s">
        <v>2490</v>
      </c>
      <c r="E1042" t="s">
        <v>2749</v>
      </c>
    </row>
    <row r="1043" spans="2:5" x14ac:dyDescent="0.25">
      <c r="B1043" s="79" t="s">
        <v>3538</v>
      </c>
      <c r="C1043" t="s">
        <v>2515</v>
      </c>
    </row>
    <row r="1044" spans="2:5" x14ac:dyDescent="0.25">
      <c r="B1044" s="79" t="s">
        <v>3538</v>
      </c>
      <c r="C1044" t="s">
        <v>2889</v>
      </c>
    </row>
    <row r="1045" spans="2:5" x14ac:dyDescent="0.25">
      <c r="B1045" s="79" t="s">
        <v>3538</v>
      </c>
      <c r="C1045" t="s">
        <v>2890</v>
      </c>
    </row>
    <row r="1046" spans="2:5" x14ac:dyDescent="0.25">
      <c r="B1046" s="79" t="s">
        <v>3538</v>
      </c>
      <c r="C1046" t="s">
        <v>2805</v>
      </c>
    </row>
    <row r="1047" spans="2:5" x14ac:dyDescent="0.25">
      <c r="B1047" s="79" t="s">
        <v>3538</v>
      </c>
      <c r="C1047" t="s">
        <v>2640</v>
      </c>
    </row>
    <row r="1048" spans="2:5" x14ac:dyDescent="0.25">
      <c r="B1048" s="79" t="s">
        <v>3538</v>
      </c>
      <c r="C1048" t="s">
        <v>2641</v>
      </c>
    </row>
    <row r="1049" spans="2:5" x14ac:dyDescent="0.25">
      <c r="B1049" s="79" t="s">
        <v>3538</v>
      </c>
      <c r="C1049" t="s">
        <v>2642</v>
      </c>
    </row>
    <row r="1050" spans="2:5" x14ac:dyDescent="0.25">
      <c r="B1050" s="79" t="s">
        <v>3538</v>
      </c>
      <c r="C1050" t="s">
        <v>2643</v>
      </c>
    </row>
    <row r="1051" spans="2:5" x14ac:dyDescent="0.25">
      <c r="B1051" s="79" t="s">
        <v>3538</v>
      </c>
      <c r="C1051" t="s">
        <v>2644</v>
      </c>
    </row>
    <row r="1052" spans="2:5" x14ac:dyDescent="0.25">
      <c r="B1052" s="79" t="s">
        <v>3538</v>
      </c>
      <c r="C1052" t="s">
        <v>2645</v>
      </c>
    </row>
    <row r="1053" spans="2:5" x14ac:dyDescent="0.25">
      <c r="B1053" s="79" t="s">
        <v>3539</v>
      </c>
      <c r="C1053" t="s">
        <v>351</v>
      </c>
      <c r="D1053" t="s">
        <v>2490</v>
      </c>
      <c r="E1053" t="s">
        <v>2749</v>
      </c>
    </row>
    <row r="1054" spans="2:5" x14ac:dyDescent="0.25">
      <c r="B1054" s="79" t="s">
        <v>3539</v>
      </c>
      <c r="C1054" t="s">
        <v>2515</v>
      </c>
    </row>
    <row r="1055" spans="2:5" x14ac:dyDescent="0.25">
      <c r="B1055" s="79" t="s">
        <v>3539</v>
      </c>
      <c r="C1055" t="s">
        <v>2891</v>
      </c>
    </row>
    <row r="1056" spans="2:5" x14ac:dyDescent="0.25">
      <c r="B1056" s="79" t="s">
        <v>3539</v>
      </c>
      <c r="C1056" t="s">
        <v>2892</v>
      </c>
    </row>
    <row r="1057" spans="2:5" x14ac:dyDescent="0.25">
      <c r="B1057" s="79" t="s">
        <v>3539</v>
      </c>
      <c r="C1057" t="s">
        <v>2813</v>
      </c>
    </row>
    <row r="1058" spans="2:5" x14ac:dyDescent="0.25">
      <c r="B1058" s="79" t="s">
        <v>3539</v>
      </c>
      <c r="C1058" t="s">
        <v>2640</v>
      </c>
    </row>
    <row r="1059" spans="2:5" x14ac:dyDescent="0.25">
      <c r="B1059" s="79" t="s">
        <v>3539</v>
      </c>
      <c r="C1059" t="s">
        <v>2641</v>
      </c>
    </row>
    <row r="1060" spans="2:5" x14ac:dyDescent="0.25">
      <c r="B1060" s="79" t="s">
        <v>3539</v>
      </c>
      <c r="C1060" t="s">
        <v>2642</v>
      </c>
    </row>
    <row r="1061" spans="2:5" x14ac:dyDescent="0.25">
      <c r="B1061" s="79" t="s">
        <v>3539</v>
      </c>
      <c r="C1061" t="s">
        <v>2643</v>
      </c>
    </row>
    <row r="1062" spans="2:5" x14ac:dyDescent="0.25">
      <c r="B1062" s="79" t="s">
        <v>3539</v>
      </c>
      <c r="C1062" t="s">
        <v>2644</v>
      </c>
    </row>
    <row r="1063" spans="2:5" x14ac:dyDescent="0.25">
      <c r="B1063" s="79" t="s">
        <v>3539</v>
      </c>
      <c r="C1063" t="s">
        <v>2645</v>
      </c>
    </row>
    <row r="1064" spans="2:5" x14ac:dyDescent="0.25">
      <c r="B1064" s="79" t="s">
        <v>3540</v>
      </c>
      <c r="C1064" t="s">
        <v>353</v>
      </c>
      <c r="D1064" t="s">
        <v>2490</v>
      </c>
      <c r="E1064" t="s">
        <v>2749</v>
      </c>
    </row>
    <row r="1065" spans="2:5" x14ac:dyDescent="0.25">
      <c r="B1065" s="79" t="s">
        <v>3540</v>
      </c>
      <c r="C1065" t="s">
        <v>2515</v>
      </c>
    </row>
    <row r="1066" spans="2:5" x14ac:dyDescent="0.25">
      <c r="B1066" s="79" t="s">
        <v>3540</v>
      </c>
      <c r="C1066" t="s">
        <v>2893</v>
      </c>
    </row>
    <row r="1067" spans="2:5" x14ac:dyDescent="0.25">
      <c r="B1067" s="79" t="s">
        <v>3540</v>
      </c>
      <c r="C1067" t="s">
        <v>2894</v>
      </c>
    </row>
    <row r="1068" spans="2:5" x14ac:dyDescent="0.25">
      <c r="B1068" s="79" t="s">
        <v>3540</v>
      </c>
      <c r="C1068" t="s">
        <v>2724</v>
      </c>
    </row>
    <row r="1069" spans="2:5" x14ac:dyDescent="0.25">
      <c r="B1069" s="79" t="s">
        <v>3540</v>
      </c>
      <c r="C1069" t="s">
        <v>2640</v>
      </c>
    </row>
    <row r="1070" spans="2:5" x14ac:dyDescent="0.25">
      <c r="B1070" s="79" t="s">
        <v>3540</v>
      </c>
      <c r="C1070" t="s">
        <v>2641</v>
      </c>
    </row>
    <row r="1071" spans="2:5" x14ac:dyDescent="0.25">
      <c r="B1071" s="79" t="s">
        <v>3540</v>
      </c>
      <c r="C1071" t="s">
        <v>2642</v>
      </c>
    </row>
    <row r="1072" spans="2:5" x14ac:dyDescent="0.25">
      <c r="B1072" s="79" t="s">
        <v>3540</v>
      </c>
      <c r="C1072" t="s">
        <v>2643</v>
      </c>
    </row>
    <row r="1073" spans="2:5" x14ac:dyDescent="0.25">
      <c r="B1073" s="79" t="s">
        <v>3540</v>
      </c>
      <c r="C1073" t="s">
        <v>2644</v>
      </c>
    </row>
    <row r="1074" spans="2:5" x14ac:dyDescent="0.25">
      <c r="B1074" s="79" t="s">
        <v>3540</v>
      </c>
      <c r="C1074" t="s">
        <v>2645</v>
      </c>
    </row>
    <row r="1075" spans="2:5" x14ac:dyDescent="0.25">
      <c r="B1075" s="79" t="s">
        <v>3541</v>
      </c>
      <c r="C1075" t="s">
        <v>355</v>
      </c>
      <c r="D1075" t="s">
        <v>2490</v>
      </c>
      <c r="E1075" t="s">
        <v>2749</v>
      </c>
    </row>
    <row r="1076" spans="2:5" x14ac:dyDescent="0.25">
      <c r="B1076" s="79" t="s">
        <v>3541</v>
      </c>
      <c r="C1076" t="s">
        <v>2515</v>
      </c>
    </row>
    <row r="1077" spans="2:5" x14ac:dyDescent="0.25">
      <c r="B1077" s="79" t="s">
        <v>3541</v>
      </c>
      <c r="C1077" t="s">
        <v>2895</v>
      </c>
    </row>
    <row r="1078" spans="2:5" x14ac:dyDescent="0.25">
      <c r="B1078" s="79" t="s">
        <v>3541</v>
      </c>
      <c r="C1078" t="s">
        <v>2896</v>
      </c>
    </row>
    <row r="1079" spans="2:5" x14ac:dyDescent="0.25">
      <c r="B1079" s="79" t="s">
        <v>3541</v>
      </c>
      <c r="C1079" t="s">
        <v>2724</v>
      </c>
    </row>
    <row r="1080" spans="2:5" x14ac:dyDescent="0.25">
      <c r="B1080" s="79" t="s">
        <v>3541</v>
      </c>
      <c r="C1080" t="s">
        <v>2640</v>
      </c>
    </row>
    <row r="1081" spans="2:5" x14ac:dyDescent="0.25">
      <c r="B1081" s="79" t="s">
        <v>3541</v>
      </c>
      <c r="C1081" t="s">
        <v>2641</v>
      </c>
    </row>
    <row r="1082" spans="2:5" x14ac:dyDescent="0.25">
      <c r="B1082" s="79" t="s">
        <v>3541</v>
      </c>
      <c r="C1082" t="s">
        <v>2642</v>
      </c>
    </row>
    <row r="1083" spans="2:5" x14ac:dyDescent="0.25">
      <c r="B1083" s="79" t="s">
        <v>3541</v>
      </c>
      <c r="C1083" t="s">
        <v>2643</v>
      </c>
    </row>
    <row r="1084" spans="2:5" x14ac:dyDescent="0.25">
      <c r="B1084" s="79" t="s">
        <v>3541</v>
      </c>
      <c r="C1084" t="s">
        <v>2644</v>
      </c>
    </row>
    <row r="1085" spans="2:5" x14ac:dyDescent="0.25">
      <c r="B1085" s="79" t="s">
        <v>3541</v>
      </c>
      <c r="C1085" t="s">
        <v>2645</v>
      </c>
    </row>
    <row r="1086" spans="2:5" x14ac:dyDescent="0.25">
      <c r="B1086" s="79" t="s">
        <v>3542</v>
      </c>
      <c r="C1086" t="s">
        <v>357</v>
      </c>
      <c r="D1086" t="s">
        <v>2490</v>
      </c>
      <c r="E1086" t="s">
        <v>2749</v>
      </c>
    </row>
    <row r="1087" spans="2:5" x14ac:dyDescent="0.25">
      <c r="B1087" s="79" t="s">
        <v>3542</v>
      </c>
      <c r="C1087" t="s">
        <v>2515</v>
      </c>
    </row>
    <row r="1088" spans="2:5" x14ac:dyDescent="0.25">
      <c r="B1088" s="79" t="s">
        <v>3542</v>
      </c>
      <c r="C1088" t="s">
        <v>2897</v>
      </c>
    </row>
    <row r="1089" spans="2:5" x14ac:dyDescent="0.25">
      <c r="B1089" s="79" t="s">
        <v>3542</v>
      </c>
      <c r="C1089" t="s">
        <v>2898</v>
      </c>
    </row>
    <row r="1090" spans="2:5" x14ac:dyDescent="0.25">
      <c r="B1090" s="79" t="s">
        <v>3542</v>
      </c>
      <c r="C1090" t="s">
        <v>2724</v>
      </c>
    </row>
    <row r="1091" spans="2:5" x14ac:dyDescent="0.25">
      <c r="B1091" s="79" t="s">
        <v>3542</v>
      </c>
      <c r="C1091" t="s">
        <v>2640</v>
      </c>
    </row>
    <row r="1092" spans="2:5" x14ac:dyDescent="0.25">
      <c r="B1092" s="79" t="s">
        <v>3542</v>
      </c>
      <c r="C1092" t="s">
        <v>2641</v>
      </c>
    </row>
    <row r="1093" spans="2:5" x14ac:dyDescent="0.25">
      <c r="B1093" s="79" t="s">
        <v>3542</v>
      </c>
      <c r="C1093" t="s">
        <v>2642</v>
      </c>
    </row>
    <row r="1094" spans="2:5" x14ac:dyDescent="0.25">
      <c r="B1094" s="79" t="s">
        <v>3542</v>
      </c>
      <c r="C1094" t="s">
        <v>2643</v>
      </c>
    </row>
    <row r="1095" spans="2:5" x14ac:dyDescent="0.25">
      <c r="B1095" s="79" t="s">
        <v>3542</v>
      </c>
      <c r="C1095" t="s">
        <v>2644</v>
      </c>
    </row>
    <row r="1096" spans="2:5" x14ac:dyDescent="0.25">
      <c r="B1096" s="79" t="s">
        <v>3542</v>
      </c>
      <c r="C1096" t="s">
        <v>2645</v>
      </c>
    </row>
    <row r="1097" spans="2:5" x14ac:dyDescent="0.25">
      <c r="B1097" s="79" t="s">
        <v>3543</v>
      </c>
      <c r="C1097" t="s">
        <v>359</v>
      </c>
      <c r="D1097" t="s">
        <v>2490</v>
      </c>
      <c r="E1097" t="s">
        <v>2749</v>
      </c>
    </row>
    <row r="1098" spans="2:5" x14ac:dyDescent="0.25">
      <c r="B1098" s="79" t="s">
        <v>3543</v>
      </c>
      <c r="C1098" t="s">
        <v>2515</v>
      </c>
    </row>
    <row r="1099" spans="2:5" x14ac:dyDescent="0.25">
      <c r="B1099" s="79" t="s">
        <v>3543</v>
      </c>
      <c r="C1099" t="s">
        <v>2899</v>
      </c>
    </row>
    <row r="1100" spans="2:5" x14ac:dyDescent="0.25">
      <c r="B1100" s="79" t="s">
        <v>3543</v>
      </c>
      <c r="C1100" t="s">
        <v>2900</v>
      </c>
    </row>
    <row r="1101" spans="2:5" x14ac:dyDescent="0.25">
      <c r="B1101" s="79" t="s">
        <v>3543</v>
      </c>
      <c r="C1101" t="s">
        <v>2696</v>
      </c>
    </row>
    <row r="1102" spans="2:5" x14ac:dyDescent="0.25">
      <c r="B1102" s="79" t="s">
        <v>3543</v>
      </c>
      <c r="C1102" t="s">
        <v>2640</v>
      </c>
    </row>
    <row r="1103" spans="2:5" x14ac:dyDescent="0.25">
      <c r="B1103" s="79" t="s">
        <v>3543</v>
      </c>
      <c r="C1103" t="s">
        <v>2641</v>
      </c>
    </row>
    <row r="1104" spans="2:5" x14ac:dyDescent="0.25">
      <c r="B1104" s="79" t="s">
        <v>3543</v>
      </c>
      <c r="C1104" t="s">
        <v>2642</v>
      </c>
    </row>
    <row r="1105" spans="2:5" x14ac:dyDescent="0.25">
      <c r="B1105" s="79" t="s">
        <v>3543</v>
      </c>
      <c r="C1105" t="s">
        <v>2643</v>
      </c>
    </row>
    <row r="1106" spans="2:5" x14ac:dyDescent="0.25">
      <c r="B1106" s="79" t="s">
        <v>3543</v>
      </c>
      <c r="C1106" t="s">
        <v>2644</v>
      </c>
    </row>
    <row r="1107" spans="2:5" x14ac:dyDescent="0.25">
      <c r="B1107" s="79" t="s">
        <v>3543</v>
      </c>
      <c r="C1107" t="s">
        <v>2645</v>
      </c>
    </row>
    <row r="1108" spans="2:5" x14ac:dyDescent="0.25">
      <c r="B1108" s="79" t="s">
        <v>3544</v>
      </c>
      <c r="C1108" t="s">
        <v>361</v>
      </c>
      <c r="D1108" t="s">
        <v>2490</v>
      </c>
      <c r="E1108" t="s">
        <v>2749</v>
      </c>
    </row>
    <row r="1109" spans="2:5" x14ac:dyDescent="0.25">
      <c r="B1109" s="79" t="s">
        <v>3544</v>
      </c>
      <c r="C1109" t="s">
        <v>2515</v>
      </c>
    </row>
    <row r="1110" spans="2:5" x14ac:dyDescent="0.25">
      <c r="B1110" s="79" t="s">
        <v>3544</v>
      </c>
      <c r="C1110" t="s">
        <v>2901</v>
      </c>
    </row>
    <row r="1111" spans="2:5" x14ac:dyDescent="0.25">
      <c r="B1111" s="79" t="s">
        <v>3544</v>
      </c>
      <c r="C1111" t="s">
        <v>2902</v>
      </c>
    </row>
    <row r="1112" spans="2:5" x14ac:dyDescent="0.25">
      <c r="B1112" s="79" t="s">
        <v>3544</v>
      </c>
      <c r="C1112" t="s">
        <v>2696</v>
      </c>
    </row>
    <row r="1113" spans="2:5" x14ac:dyDescent="0.25">
      <c r="B1113" s="79" t="s">
        <v>3544</v>
      </c>
      <c r="C1113" t="s">
        <v>2640</v>
      </c>
    </row>
    <row r="1114" spans="2:5" x14ac:dyDescent="0.25">
      <c r="B1114" s="79" t="s">
        <v>3544</v>
      </c>
      <c r="C1114" t="s">
        <v>2641</v>
      </c>
    </row>
    <row r="1115" spans="2:5" x14ac:dyDescent="0.25">
      <c r="B1115" s="79" t="s">
        <v>3544</v>
      </c>
      <c r="C1115" t="s">
        <v>2642</v>
      </c>
    </row>
    <row r="1116" spans="2:5" x14ac:dyDescent="0.25">
      <c r="B1116" s="79" t="s">
        <v>3544</v>
      </c>
      <c r="C1116" t="s">
        <v>2643</v>
      </c>
    </row>
    <row r="1117" spans="2:5" x14ac:dyDescent="0.25">
      <c r="B1117" s="79" t="s">
        <v>3544</v>
      </c>
      <c r="C1117" t="s">
        <v>2644</v>
      </c>
    </row>
    <row r="1118" spans="2:5" x14ac:dyDescent="0.25">
      <c r="B1118" s="79" t="s">
        <v>3544</v>
      </c>
      <c r="C1118" t="s">
        <v>2645</v>
      </c>
    </row>
    <row r="1119" spans="2:5" x14ac:dyDescent="0.25">
      <c r="B1119" s="79" t="s">
        <v>3545</v>
      </c>
      <c r="C1119" t="s">
        <v>363</v>
      </c>
      <c r="D1119" t="s">
        <v>2490</v>
      </c>
      <c r="E1119" t="s">
        <v>2749</v>
      </c>
    </row>
    <row r="1120" spans="2:5" x14ac:dyDescent="0.25">
      <c r="B1120" s="79" t="s">
        <v>3545</v>
      </c>
      <c r="C1120" t="s">
        <v>2515</v>
      </c>
    </row>
    <row r="1121" spans="2:5" x14ac:dyDescent="0.25">
      <c r="B1121" s="79" t="s">
        <v>3545</v>
      </c>
      <c r="C1121" t="s">
        <v>2903</v>
      </c>
    </row>
    <row r="1122" spans="2:5" x14ac:dyDescent="0.25">
      <c r="B1122" s="79" t="s">
        <v>3545</v>
      </c>
      <c r="C1122" t="s">
        <v>2904</v>
      </c>
    </row>
    <row r="1123" spans="2:5" x14ac:dyDescent="0.25">
      <c r="B1123" s="79" t="s">
        <v>3545</v>
      </c>
      <c r="C1123" t="s">
        <v>2713</v>
      </c>
    </row>
    <row r="1124" spans="2:5" x14ac:dyDescent="0.25">
      <c r="B1124" s="79" t="s">
        <v>3545</v>
      </c>
      <c r="C1124" t="s">
        <v>2640</v>
      </c>
    </row>
    <row r="1125" spans="2:5" x14ac:dyDescent="0.25">
      <c r="B1125" s="79" t="s">
        <v>3545</v>
      </c>
      <c r="C1125" t="s">
        <v>2641</v>
      </c>
    </row>
    <row r="1126" spans="2:5" x14ac:dyDescent="0.25">
      <c r="B1126" s="79" t="s">
        <v>3545</v>
      </c>
      <c r="C1126" t="s">
        <v>2642</v>
      </c>
    </row>
    <row r="1127" spans="2:5" x14ac:dyDescent="0.25">
      <c r="B1127" s="79" t="s">
        <v>3545</v>
      </c>
      <c r="C1127" t="s">
        <v>2643</v>
      </c>
    </row>
    <row r="1128" spans="2:5" x14ac:dyDescent="0.25">
      <c r="B1128" s="79" t="s">
        <v>3545</v>
      </c>
      <c r="C1128" t="s">
        <v>2644</v>
      </c>
    </row>
    <row r="1129" spans="2:5" x14ac:dyDescent="0.25">
      <c r="B1129" s="79" t="s">
        <v>3545</v>
      </c>
      <c r="C1129" t="s">
        <v>2645</v>
      </c>
    </row>
    <row r="1130" spans="2:5" x14ac:dyDescent="0.25">
      <c r="B1130" s="79" t="s">
        <v>3546</v>
      </c>
      <c r="C1130" t="s">
        <v>365</v>
      </c>
      <c r="D1130" t="s">
        <v>2490</v>
      </c>
      <c r="E1130" t="s">
        <v>2749</v>
      </c>
    </row>
    <row r="1131" spans="2:5" x14ac:dyDescent="0.25">
      <c r="B1131" s="79" t="s">
        <v>3546</v>
      </c>
      <c r="C1131" t="s">
        <v>2515</v>
      </c>
    </row>
    <row r="1132" spans="2:5" x14ac:dyDescent="0.25">
      <c r="B1132" s="79" t="s">
        <v>3546</v>
      </c>
      <c r="C1132" t="s">
        <v>2905</v>
      </c>
    </row>
    <row r="1133" spans="2:5" x14ac:dyDescent="0.25">
      <c r="B1133" s="79" t="s">
        <v>3546</v>
      </c>
      <c r="C1133" t="s">
        <v>2906</v>
      </c>
    </row>
    <row r="1134" spans="2:5" x14ac:dyDescent="0.25">
      <c r="B1134" s="79" t="s">
        <v>3546</v>
      </c>
      <c r="C1134" t="s">
        <v>2713</v>
      </c>
    </row>
    <row r="1135" spans="2:5" x14ac:dyDescent="0.25">
      <c r="B1135" s="79" t="s">
        <v>3546</v>
      </c>
      <c r="C1135" t="s">
        <v>2640</v>
      </c>
    </row>
    <row r="1136" spans="2:5" x14ac:dyDescent="0.25">
      <c r="B1136" s="79" t="s">
        <v>3546</v>
      </c>
      <c r="C1136" t="s">
        <v>2641</v>
      </c>
    </row>
    <row r="1137" spans="2:5" x14ac:dyDescent="0.25">
      <c r="B1137" s="79" t="s">
        <v>3546</v>
      </c>
      <c r="C1137" t="s">
        <v>2642</v>
      </c>
    </row>
    <row r="1138" spans="2:5" x14ac:dyDescent="0.25">
      <c r="B1138" s="79" t="s">
        <v>3546</v>
      </c>
      <c r="C1138" t="s">
        <v>2643</v>
      </c>
    </row>
    <row r="1139" spans="2:5" x14ac:dyDescent="0.25">
      <c r="B1139" s="79" t="s">
        <v>3546</v>
      </c>
      <c r="C1139" t="s">
        <v>2644</v>
      </c>
    </row>
    <row r="1140" spans="2:5" x14ac:dyDescent="0.25">
      <c r="B1140" s="79" t="s">
        <v>3546</v>
      </c>
      <c r="C1140" t="s">
        <v>2645</v>
      </c>
    </row>
    <row r="1141" spans="2:5" x14ac:dyDescent="0.25">
      <c r="B1141" s="79" t="s">
        <v>3547</v>
      </c>
      <c r="C1141" t="s">
        <v>367</v>
      </c>
      <c r="D1141" t="s">
        <v>2490</v>
      </c>
      <c r="E1141" t="s">
        <v>2749</v>
      </c>
    </row>
    <row r="1142" spans="2:5" x14ac:dyDescent="0.25">
      <c r="B1142" s="79" t="s">
        <v>3547</v>
      </c>
      <c r="C1142" t="s">
        <v>2515</v>
      </c>
    </row>
    <row r="1143" spans="2:5" x14ac:dyDescent="0.25">
      <c r="B1143" s="79" t="s">
        <v>3547</v>
      </c>
      <c r="C1143" t="s">
        <v>2907</v>
      </c>
    </row>
    <row r="1144" spans="2:5" x14ac:dyDescent="0.25">
      <c r="B1144" s="79" t="s">
        <v>3547</v>
      </c>
      <c r="C1144" t="s">
        <v>2908</v>
      </c>
    </row>
    <row r="1145" spans="2:5" x14ac:dyDescent="0.25">
      <c r="B1145" s="79" t="s">
        <v>3547</v>
      </c>
      <c r="C1145" t="s">
        <v>2713</v>
      </c>
    </row>
    <row r="1146" spans="2:5" x14ac:dyDescent="0.25">
      <c r="B1146" s="79" t="s">
        <v>3547</v>
      </c>
      <c r="C1146" t="s">
        <v>2640</v>
      </c>
    </row>
    <row r="1147" spans="2:5" x14ac:dyDescent="0.25">
      <c r="B1147" s="79" t="s">
        <v>3547</v>
      </c>
      <c r="C1147" t="s">
        <v>2641</v>
      </c>
    </row>
    <row r="1148" spans="2:5" x14ac:dyDescent="0.25">
      <c r="B1148" s="79" t="s">
        <v>3547</v>
      </c>
      <c r="C1148" t="s">
        <v>2642</v>
      </c>
    </row>
    <row r="1149" spans="2:5" x14ac:dyDescent="0.25">
      <c r="B1149" s="79" t="s">
        <v>3547</v>
      </c>
      <c r="C1149" t="s">
        <v>2643</v>
      </c>
    </row>
    <row r="1150" spans="2:5" x14ac:dyDescent="0.25">
      <c r="B1150" s="79" t="s">
        <v>3547</v>
      </c>
      <c r="C1150" t="s">
        <v>2644</v>
      </c>
    </row>
    <row r="1151" spans="2:5" x14ac:dyDescent="0.25">
      <c r="B1151" s="79" t="s">
        <v>3547</v>
      </c>
      <c r="C1151" t="s">
        <v>2645</v>
      </c>
    </row>
    <row r="1152" spans="2:5" x14ac:dyDescent="0.25">
      <c r="B1152" s="79" t="s">
        <v>3548</v>
      </c>
      <c r="C1152" t="s">
        <v>370</v>
      </c>
      <c r="D1152" t="s">
        <v>2490</v>
      </c>
      <c r="E1152" t="s">
        <v>2749</v>
      </c>
    </row>
    <row r="1153" spans="2:5" x14ac:dyDescent="0.25">
      <c r="B1153" s="79" t="s">
        <v>3548</v>
      </c>
      <c r="C1153" t="s">
        <v>2515</v>
      </c>
    </row>
    <row r="1154" spans="2:5" x14ac:dyDescent="0.25">
      <c r="B1154" s="79" t="s">
        <v>3548</v>
      </c>
      <c r="C1154" t="s">
        <v>2909</v>
      </c>
    </row>
    <row r="1155" spans="2:5" x14ac:dyDescent="0.25">
      <c r="B1155" s="79" t="s">
        <v>3548</v>
      </c>
      <c r="C1155" t="s">
        <v>2910</v>
      </c>
    </row>
    <row r="1156" spans="2:5" x14ac:dyDescent="0.25">
      <c r="B1156" s="79" t="s">
        <v>3548</v>
      </c>
      <c r="C1156" t="s">
        <v>2752</v>
      </c>
    </row>
    <row r="1157" spans="2:5" x14ac:dyDescent="0.25">
      <c r="B1157" s="79" t="s">
        <v>3548</v>
      </c>
      <c r="C1157" t="s">
        <v>2640</v>
      </c>
    </row>
    <row r="1158" spans="2:5" x14ac:dyDescent="0.25">
      <c r="B1158" s="79" t="s">
        <v>3548</v>
      </c>
      <c r="C1158" t="s">
        <v>2641</v>
      </c>
    </row>
    <row r="1159" spans="2:5" x14ac:dyDescent="0.25">
      <c r="B1159" s="79" t="s">
        <v>3548</v>
      </c>
      <c r="C1159" t="s">
        <v>2642</v>
      </c>
    </row>
    <row r="1160" spans="2:5" x14ac:dyDescent="0.25">
      <c r="B1160" s="79" t="s">
        <v>3548</v>
      </c>
      <c r="C1160" t="s">
        <v>2643</v>
      </c>
    </row>
    <row r="1161" spans="2:5" x14ac:dyDescent="0.25">
      <c r="B1161" s="79" t="s">
        <v>3548</v>
      </c>
      <c r="C1161" t="s">
        <v>2644</v>
      </c>
    </row>
    <row r="1162" spans="2:5" x14ac:dyDescent="0.25">
      <c r="B1162" s="79" t="s">
        <v>3548</v>
      </c>
      <c r="C1162" t="s">
        <v>2645</v>
      </c>
    </row>
    <row r="1163" spans="2:5" x14ac:dyDescent="0.25">
      <c r="B1163" s="79" t="s">
        <v>3446</v>
      </c>
      <c r="C1163" t="s">
        <v>372</v>
      </c>
      <c r="D1163" t="s">
        <v>2490</v>
      </c>
      <c r="E1163" t="s">
        <v>2749</v>
      </c>
    </row>
    <row r="1164" spans="2:5" x14ac:dyDescent="0.25">
      <c r="B1164" s="79" t="s">
        <v>3446</v>
      </c>
      <c r="C1164" t="s">
        <v>2515</v>
      </c>
    </row>
    <row r="1165" spans="2:5" x14ac:dyDescent="0.25">
      <c r="B1165" s="79" t="s">
        <v>3446</v>
      </c>
      <c r="C1165" t="s">
        <v>2911</v>
      </c>
    </row>
    <row r="1166" spans="2:5" x14ac:dyDescent="0.25">
      <c r="B1166" s="79" t="s">
        <v>3446</v>
      </c>
      <c r="C1166" t="s">
        <v>2912</v>
      </c>
    </row>
    <row r="1167" spans="2:5" x14ac:dyDescent="0.25">
      <c r="B1167" s="79" t="s">
        <v>3446</v>
      </c>
      <c r="C1167" t="s">
        <v>2696</v>
      </c>
    </row>
    <row r="1168" spans="2:5" x14ac:dyDescent="0.25">
      <c r="B1168" s="79" t="s">
        <v>3446</v>
      </c>
      <c r="C1168" t="s">
        <v>2640</v>
      </c>
    </row>
    <row r="1169" spans="2:5" x14ac:dyDescent="0.25">
      <c r="B1169" s="79" t="s">
        <v>3446</v>
      </c>
      <c r="C1169" t="s">
        <v>2641</v>
      </c>
    </row>
    <row r="1170" spans="2:5" x14ac:dyDescent="0.25">
      <c r="B1170" s="79" t="s">
        <v>3446</v>
      </c>
      <c r="C1170" t="s">
        <v>2642</v>
      </c>
    </row>
    <row r="1171" spans="2:5" x14ac:dyDescent="0.25">
      <c r="B1171" s="79" t="s">
        <v>3446</v>
      </c>
      <c r="C1171" t="s">
        <v>2643</v>
      </c>
    </row>
    <row r="1172" spans="2:5" x14ac:dyDescent="0.25">
      <c r="B1172" s="79" t="s">
        <v>3446</v>
      </c>
      <c r="C1172" t="s">
        <v>2644</v>
      </c>
    </row>
    <row r="1173" spans="2:5" x14ac:dyDescent="0.25">
      <c r="B1173" s="79" t="s">
        <v>3446</v>
      </c>
      <c r="C1173" t="s">
        <v>2645</v>
      </c>
    </row>
    <row r="1174" spans="2:5" x14ac:dyDescent="0.25">
      <c r="B1174" s="79" t="s">
        <v>3549</v>
      </c>
      <c r="C1174" t="s">
        <v>374</v>
      </c>
      <c r="D1174" t="s">
        <v>2490</v>
      </c>
      <c r="E1174" t="s">
        <v>2749</v>
      </c>
    </row>
    <row r="1175" spans="2:5" x14ac:dyDescent="0.25">
      <c r="B1175" s="79" t="s">
        <v>3549</v>
      </c>
      <c r="C1175" t="s">
        <v>2515</v>
      </c>
    </row>
    <row r="1176" spans="2:5" x14ac:dyDescent="0.25">
      <c r="B1176" s="79" t="s">
        <v>3549</v>
      </c>
      <c r="C1176" t="s">
        <v>2913</v>
      </c>
    </row>
    <row r="1177" spans="2:5" x14ac:dyDescent="0.25">
      <c r="B1177" s="79" t="s">
        <v>3549</v>
      </c>
      <c r="C1177" t="s">
        <v>2912</v>
      </c>
    </row>
    <row r="1178" spans="2:5" x14ac:dyDescent="0.25">
      <c r="B1178" s="79" t="s">
        <v>3549</v>
      </c>
      <c r="C1178" t="s">
        <v>2696</v>
      </c>
    </row>
    <row r="1179" spans="2:5" x14ac:dyDescent="0.25">
      <c r="B1179" s="79" t="s">
        <v>3549</v>
      </c>
      <c r="C1179" t="s">
        <v>2640</v>
      </c>
    </row>
    <row r="1180" spans="2:5" x14ac:dyDescent="0.25">
      <c r="B1180" s="79" t="s">
        <v>3549</v>
      </c>
      <c r="C1180" t="s">
        <v>2641</v>
      </c>
    </row>
    <row r="1181" spans="2:5" x14ac:dyDescent="0.25">
      <c r="B1181" s="79" t="s">
        <v>3549</v>
      </c>
      <c r="C1181" t="s">
        <v>2642</v>
      </c>
    </row>
    <row r="1182" spans="2:5" x14ac:dyDescent="0.25">
      <c r="B1182" s="79" t="s">
        <v>3549</v>
      </c>
      <c r="C1182" t="s">
        <v>2643</v>
      </c>
    </row>
    <row r="1183" spans="2:5" x14ac:dyDescent="0.25">
      <c r="B1183" s="79" t="s">
        <v>3549</v>
      </c>
      <c r="C1183" t="s">
        <v>2644</v>
      </c>
    </row>
    <row r="1184" spans="2:5" x14ac:dyDescent="0.25">
      <c r="B1184" s="79" t="s">
        <v>3549</v>
      </c>
      <c r="C1184" t="s">
        <v>2645</v>
      </c>
    </row>
    <row r="1185" spans="2:5" x14ac:dyDescent="0.25">
      <c r="B1185" s="79" t="s">
        <v>3550</v>
      </c>
      <c r="C1185" t="s">
        <v>376</v>
      </c>
      <c r="D1185" t="s">
        <v>2490</v>
      </c>
      <c r="E1185" t="s">
        <v>2749</v>
      </c>
    </row>
    <row r="1186" spans="2:5" x14ac:dyDescent="0.25">
      <c r="B1186" s="79" t="s">
        <v>3550</v>
      </c>
      <c r="C1186" t="s">
        <v>2515</v>
      </c>
    </row>
    <row r="1187" spans="2:5" x14ac:dyDescent="0.25">
      <c r="B1187" s="79" t="s">
        <v>3550</v>
      </c>
      <c r="C1187" t="s">
        <v>2914</v>
      </c>
    </row>
    <row r="1188" spans="2:5" x14ac:dyDescent="0.25">
      <c r="B1188" s="79" t="s">
        <v>3550</v>
      </c>
      <c r="C1188" t="s">
        <v>2915</v>
      </c>
    </row>
    <row r="1189" spans="2:5" x14ac:dyDescent="0.25">
      <c r="B1189" s="79" t="s">
        <v>3550</v>
      </c>
      <c r="C1189" t="s">
        <v>2805</v>
      </c>
    </row>
    <row r="1190" spans="2:5" x14ac:dyDescent="0.25">
      <c r="B1190" s="79" t="s">
        <v>3550</v>
      </c>
      <c r="C1190" t="s">
        <v>2640</v>
      </c>
    </row>
    <row r="1191" spans="2:5" x14ac:dyDescent="0.25">
      <c r="B1191" s="79" t="s">
        <v>3550</v>
      </c>
      <c r="C1191" t="s">
        <v>2641</v>
      </c>
    </row>
    <row r="1192" spans="2:5" x14ac:dyDescent="0.25">
      <c r="B1192" s="79" t="s">
        <v>3550</v>
      </c>
      <c r="C1192" t="s">
        <v>2642</v>
      </c>
    </row>
    <row r="1193" spans="2:5" x14ac:dyDescent="0.25">
      <c r="B1193" s="79" t="s">
        <v>3550</v>
      </c>
      <c r="C1193" t="s">
        <v>2643</v>
      </c>
    </row>
    <row r="1194" spans="2:5" x14ac:dyDescent="0.25">
      <c r="B1194" s="79" t="s">
        <v>3550</v>
      </c>
      <c r="C1194" t="s">
        <v>2644</v>
      </c>
    </row>
    <row r="1195" spans="2:5" x14ac:dyDescent="0.25">
      <c r="B1195" s="79" t="s">
        <v>3550</v>
      </c>
      <c r="C1195" t="s">
        <v>2645</v>
      </c>
    </row>
    <row r="1196" spans="2:5" x14ac:dyDescent="0.25">
      <c r="B1196" s="79" t="s">
        <v>3551</v>
      </c>
      <c r="C1196" t="s">
        <v>378</v>
      </c>
      <c r="D1196" t="s">
        <v>2490</v>
      </c>
      <c r="E1196" t="s">
        <v>2749</v>
      </c>
    </row>
    <row r="1197" spans="2:5" x14ac:dyDescent="0.25">
      <c r="B1197" s="79" t="s">
        <v>3551</v>
      </c>
      <c r="C1197" t="s">
        <v>2515</v>
      </c>
    </row>
    <row r="1198" spans="2:5" x14ac:dyDescent="0.25">
      <c r="B1198" s="79" t="s">
        <v>3551</v>
      </c>
      <c r="C1198" t="s">
        <v>2916</v>
      </c>
    </row>
    <row r="1199" spans="2:5" x14ac:dyDescent="0.25">
      <c r="B1199" s="79" t="s">
        <v>3551</v>
      </c>
      <c r="C1199" t="s">
        <v>2917</v>
      </c>
    </row>
    <row r="1200" spans="2:5" x14ac:dyDescent="0.25">
      <c r="B1200" s="79" t="s">
        <v>3551</v>
      </c>
      <c r="C1200" t="s">
        <v>2752</v>
      </c>
    </row>
    <row r="1201" spans="2:5" x14ac:dyDescent="0.25">
      <c r="B1201" s="79" t="s">
        <v>3551</v>
      </c>
      <c r="C1201" t="s">
        <v>2640</v>
      </c>
    </row>
    <row r="1202" spans="2:5" x14ac:dyDescent="0.25">
      <c r="B1202" s="79" t="s">
        <v>3551</v>
      </c>
      <c r="C1202" t="s">
        <v>2641</v>
      </c>
    </row>
    <row r="1203" spans="2:5" x14ac:dyDescent="0.25">
      <c r="B1203" s="79" t="s">
        <v>3551</v>
      </c>
      <c r="C1203" t="s">
        <v>2642</v>
      </c>
    </row>
    <row r="1204" spans="2:5" x14ac:dyDescent="0.25">
      <c r="B1204" s="79" t="s">
        <v>3551</v>
      </c>
      <c r="C1204" t="s">
        <v>2643</v>
      </c>
    </row>
    <row r="1205" spans="2:5" x14ac:dyDescent="0.25">
      <c r="B1205" s="79" t="s">
        <v>3551</v>
      </c>
      <c r="C1205" t="s">
        <v>2644</v>
      </c>
    </row>
    <row r="1206" spans="2:5" x14ac:dyDescent="0.25">
      <c r="B1206" s="79" t="s">
        <v>3551</v>
      </c>
      <c r="C1206" t="s">
        <v>2645</v>
      </c>
    </row>
    <row r="1207" spans="2:5" x14ac:dyDescent="0.25">
      <c r="B1207" s="79" t="s">
        <v>3552</v>
      </c>
      <c r="C1207" t="s">
        <v>380</v>
      </c>
      <c r="D1207" t="s">
        <v>2490</v>
      </c>
      <c r="E1207" t="s">
        <v>2749</v>
      </c>
    </row>
    <row r="1208" spans="2:5" x14ac:dyDescent="0.25">
      <c r="B1208" s="79" t="s">
        <v>3552</v>
      </c>
      <c r="C1208" t="s">
        <v>2515</v>
      </c>
    </row>
    <row r="1209" spans="2:5" x14ac:dyDescent="0.25">
      <c r="B1209" s="79" t="s">
        <v>3552</v>
      </c>
      <c r="C1209" t="s">
        <v>2918</v>
      </c>
    </row>
    <row r="1210" spans="2:5" x14ac:dyDescent="0.25">
      <c r="B1210" s="79" t="s">
        <v>3552</v>
      </c>
      <c r="C1210" t="s">
        <v>2919</v>
      </c>
    </row>
    <row r="1211" spans="2:5" x14ac:dyDescent="0.25">
      <c r="B1211" s="79" t="s">
        <v>3552</v>
      </c>
      <c r="C1211" t="s">
        <v>2752</v>
      </c>
    </row>
    <row r="1212" spans="2:5" x14ac:dyDescent="0.25">
      <c r="B1212" s="79" t="s">
        <v>3552</v>
      </c>
      <c r="C1212" t="s">
        <v>2640</v>
      </c>
    </row>
    <row r="1213" spans="2:5" x14ac:dyDescent="0.25">
      <c r="B1213" s="79" t="s">
        <v>3552</v>
      </c>
      <c r="C1213" t="s">
        <v>2641</v>
      </c>
    </row>
    <row r="1214" spans="2:5" x14ac:dyDescent="0.25">
      <c r="B1214" s="79" t="s">
        <v>3552</v>
      </c>
      <c r="C1214" t="s">
        <v>2642</v>
      </c>
    </row>
    <row r="1215" spans="2:5" x14ac:dyDescent="0.25">
      <c r="B1215" s="79" t="s">
        <v>3552</v>
      </c>
      <c r="C1215" t="s">
        <v>2643</v>
      </c>
    </row>
    <row r="1216" spans="2:5" x14ac:dyDescent="0.25">
      <c r="B1216" s="79" t="s">
        <v>3552</v>
      </c>
      <c r="C1216" t="s">
        <v>2644</v>
      </c>
    </row>
    <row r="1217" spans="2:5" x14ac:dyDescent="0.25">
      <c r="B1217" s="79" t="s">
        <v>3552</v>
      </c>
      <c r="C1217" t="s">
        <v>2645</v>
      </c>
    </row>
    <row r="1218" spans="2:5" x14ac:dyDescent="0.25">
      <c r="B1218" s="79" t="s">
        <v>3553</v>
      </c>
      <c r="C1218" t="s">
        <v>382</v>
      </c>
      <c r="D1218" t="s">
        <v>2490</v>
      </c>
      <c r="E1218" t="s">
        <v>2749</v>
      </c>
    </row>
    <row r="1219" spans="2:5" x14ac:dyDescent="0.25">
      <c r="B1219" s="79" t="s">
        <v>3553</v>
      </c>
      <c r="C1219" t="s">
        <v>2515</v>
      </c>
    </row>
    <row r="1220" spans="2:5" x14ac:dyDescent="0.25">
      <c r="B1220" s="79" t="s">
        <v>3553</v>
      </c>
      <c r="C1220" t="s">
        <v>2920</v>
      </c>
    </row>
    <row r="1221" spans="2:5" x14ac:dyDescent="0.25">
      <c r="B1221" s="79" t="s">
        <v>3553</v>
      </c>
      <c r="C1221" t="s">
        <v>2921</v>
      </c>
    </row>
    <row r="1222" spans="2:5" x14ac:dyDescent="0.25">
      <c r="B1222" s="79" t="s">
        <v>3553</v>
      </c>
      <c r="C1222" t="s">
        <v>2752</v>
      </c>
    </row>
    <row r="1223" spans="2:5" x14ac:dyDescent="0.25">
      <c r="B1223" s="79" t="s">
        <v>3553</v>
      </c>
      <c r="C1223" t="s">
        <v>2640</v>
      </c>
    </row>
    <row r="1224" spans="2:5" x14ac:dyDescent="0.25">
      <c r="B1224" s="79" t="s">
        <v>3553</v>
      </c>
      <c r="C1224" t="s">
        <v>2641</v>
      </c>
    </row>
    <row r="1225" spans="2:5" x14ac:dyDescent="0.25">
      <c r="B1225" s="79" t="s">
        <v>3553</v>
      </c>
      <c r="C1225" t="s">
        <v>2642</v>
      </c>
    </row>
    <row r="1226" spans="2:5" x14ac:dyDescent="0.25">
      <c r="B1226" s="79" t="s">
        <v>3553</v>
      </c>
      <c r="C1226" t="s">
        <v>2643</v>
      </c>
    </row>
    <row r="1227" spans="2:5" x14ac:dyDescent="0.25">
      <c r="B1227" s="79" t="s">
        <v>3553</v>
      </c>
      <c r="C1227" t="s">
        <v>2644</v>
      </c>
    </row>
    <row r="1228" spans="2:5" x14ac:dyDescent="0.25">
      <c r="B1228" s="79" t="s">
        <v>3553</v>
      </c>
      <c r="C1228" t="s">
        <v>2645</v>
      </c>
    </row>
    <row r="1229" spans="2:5" x14ac:dyDescent="0.25">
      <c r="B1229" s="79" t="s">
        <v>3554</v>
      </c>
      <c r="C1229" t="s">
        <v>384</v>
      </c>
      <c r="D1229" t="s">
        <v>2490</v>
      </c>
      <c r="E1229" t="s">
        <v>2749</v>
      </c>
    </row>
    <row r="1230" spans="2:5" x14ac:dyDescent="0.25">
      <c r="B1230" s="79" t="s">
        <v>3554</v>
      </c>
      <c r="C1230" t="s">
        <v>2515</v>
      </c>
    </row>
    <row r="1231" spans="2:5" x14ac:dyDescent="0.25">
      <c r="B1231" s="79" t="s">
        <v>3554</v>
      </c>
      <c r="C1231" t="s">
        <v>2922</v>
      </c>
    </row>
    <row r="1232" spans="2:5" x14ac:dyDescent="0.25">
      <c r="B1232" s="79" t="s">
        <v>3554</v>
      </c>
      <c r="C1232" t="s">
        <v>2923</v>
      </c>
    </row>
    <row r="1233" spans="2:5" x14ac:dyDescent="0.25">
      <c r="B1233" s="79" t="s">
        <v>3554</v>
      </c>
      <c r="C1233" t="s">
        <v>2752</v>
      </c>
    </row>
    <row r="1234" spans="2:5" x14ac:dyDescent="0.25">
      <c r="B1234" s="79" t="s">
        <v>3554</v>
      </c>
      <c r="C1234" t="s">
        <v>2640</v>
      </c>
    </row>
    <row r="1235" spans="2:5" x14ac:dyDescent="0.25">
      <c r="B1235" s="79" t="s">
        <v>3554</v>
      </c>
      <c r="C1235" t="s">
        <v>2641</v>
      </c>
    </row>
    <row r="1236" spans="2:5" x14ac:dyDescent="0.25">
      <c r="B1236" s="79" t="s">
        <v>3554</v>
      </c>
      <c r="C1236" t="s">
        <v>2642</v>
      </c>
    </row>
    <row r="1237" spans="2:5" x14ac:dyDescent="0.25">
      <c r="B1237" s="79" t="s">
        <v>3554</v>
      </c>
      <c r="C1237" t="s">
        <v>2643</v>
      </c>
    </row>
    <row r="1238" spans="2:5" x14ac:dyDescent="0.25">
      <c r="B1238" s="79" t="s">
        <v>3554</v>
      </c>
      <c r="C1238" t="s">
        <v>2644</v>
      </c>
    </row>
    <row r="1239" spans="2:5" x14ac:dyDescent="0.25">
      <c r="B1239" s="79" t="s">
        <v>3554</v>
      </c>
      <c r="C1239" t="s">
        <v>2645</v>
      </c>
    </row>
    <row r="1240" spans="2:5" x14ac:dyDescent="0.25">
      <c r="B1240" s="79" t="s">
        <v>3555</v>
      </c>
      <c r="C1240" t="s">
        <v>386</v>
      </c>
      <c r="D1240" t="s">
        <v>2490</v>
      </c>
      <c r="E1240" t="s">
        <v>2749</v>
      </c>
    </row>
    <row r="1241" spans="2:5" x14ac:dyDescent="0.25">
      <c r="B1241" s="79" t="s">
        <v>3555</v>
      </c>
      <c r="C1241" t="s">
        <v>2515</v>
      </c>
    </row>
    <row r="1242" spans="2:5" x14ac:dyDescent="0.25">
      <c r="B1242" s="79" t="s">
        <v>3555</v>
      </c>
      <c r="C1242" t="s">
        <v>2924</v>
      </c>
    </row>
    <row r="1243" spans="2:5" x14ac:dyDescent="0.25">
      <c r="B1243" s="79" t="s">
        <v>3555</v>
      </c>
      <c r="C1243" t="s">
        <v>2925</v>
      </c>
    </row>
    <row r="1244" spans="2:5" x14ac:dyDescent="0.25">
      <c r="B1244" s="79" t="s">
        <v>3555</v>
      </c>
      <c r="C1244" t="s">
        <v>2731</v>
      </c>
    </row>
    <row r="1245" spans="2:5" x14ac:dyDescent="0.25">
      <c r="B1245" s="79" t="s">
        <v>3555</v>
      </c>
      <c r="C1245" t="s">
        <v>2640</v>
      </c>
    </row>
    <row r="1246" spans="2:5" x14ac:dyDescent="0.25">
      <c r="B1246" s="79" t="s">
        <v>3555</v>
      </c>
      <c r="C1246" t="s">
        <v>2641</v>
      </c>
    </row>
    <row r="1247" spans="2:5" x14ac:dyDescent="0.25">
      <c r="B1247" s="79" t="s">
        <v>3555</v>
      </c>
      <c r="C1247" t="s">
        <v>2642</v>
      </c>
    </row>
    <row r="1248" spans="2:5" x14ac:dyDescent="0.25">
      <c r="B1248" s="79" t="s">
        <v>3555</v>
      </c>
      <c r="C1248" t="s">
        <v>2643</v>
      </c>
    </row>
    <row r="1249" spans="2:5" x14ac:dyDescent="0.25">
      <c r="B1249" s="79" t="s">
        <v>3555</v>
      </c>
      <c r="C1249" t="s">
        <v>2644</v>
      </c>
    </row>
    <row r="1250" spans="2:5" x14ac:dyDescent="0.25">
      <c r="B1250" s="79" t="s">
        <v>3555</v>
      </c>
      <c r="C1250" t="s">
        <v>2645</v>
      </c>
    </row>
    <row r="1251" spans="2:5" x14ac:dyDescent="0.25">
      <c r="B1251" s="79" t="s">
        <v>3556</v>
      </c>
      <c r="C1251" t="s">
        <v>388</v>
      </c>
      <c r="D1251" t="s">
        <v>2490</v>
      </c>
      <c r="E1251" t="s">
        <v>2749</v>
      </c>
    </row>
    <row r="1252" spans="2:5" x14ac:dyDescent="0.25">
      <c r="B1252" s="79" t="s">
        <v>3556</v>
      </c>
      <c r="C1252" t="s">
        <v>2515</v>
      </c>
    </row>
    <row r="1253" spans="2:5" x14ac:dyDescent="0.25">
      <c r="B1253" s="79" t="s">
        <v>3556</v>
      </c>
      <c r="C1253" t="s">
        <v>2926</v>
      </c>
    </row>
    <row r="1254" spans="2:5" x14ac:dyDescent="0.25">
      <c r="B1254" s="79" t="s">
        <v>3556</v>
      </c>
      <c r="C1254" t="s">
        <v>2927</v>
      </c>
    </row>
    <row r="1255" spans="2:5" x14ac:dyDescent="0.25">
      <c r="B1255" s="79" t="s">
        <v>3556</v>
      </c>
      <c r="C1255" t="s">
        <v>2731</v>
      </c>
    </row>
    <row r="1256" spans="2:5" x14ac:dyDescent="0.25">
      <c r="B1256" s="79" t="s">
        <v>3556</v>
      </c>
      <c r="C1256" t="s">
        <v>2640</v>
      </c>
    </row>
    <row r="1257" spans="2:5" x14ac:dyDescent="0.25">
      <c r="B1257" s="79" t="s">
        <v>3556</v>
      </c>
      <c r="C1257" t="s">
        <v>2641</v>
      </c>
    </row>
    <row r="1258" spans="2:5" x14ac:dyDescent="0.25">
      <c r="B1258" s="79" t="s">
        <v>3556</v>
      </c>
      <c r="C1258" t="s">
        <v>2642</v>
      </c>
    </row>
    <row r="1259" spans="2:5" x14ac:dyDescent="0.25">
      <c r="B1259" s="79" t="s">
        <v>3556</v>
      </c>
      <c r="C1259" t="s">
        <v>2643</v>
      </c>
    </row>
    <row r="1260" spans="2:5" x14ac:dyDescent="0.25">
      <c r="B1260" s="79" t="s">
        <v>3556</v>
      </c>
      <c r="C1260" t="s">
        <v>2644</v>
      </c>
    </row>
    <row r="1261" spans="2:5" x14ac:dyDescent="0.25">
      <c r="B1261" s="79" t="s">
        <v>3556</v>
      </c>
      <c r="C1261" t="s">
        <v>2645</v>
      </c>
    </row>
    <row r="1262" spans="2:5" x14ac:dyDescent="0.25">
      <c r="B1262" s="79" t="s">
        <v>3557</v>
      </c>
      <c r="C1262" t="s">
        <v>390</v>
      </c>
      <c r="D1262" t="s">
        <v>2490</v>
      </c>
      <c r="E1262" t="s">
        <v>2749</v>
      </c>
    </row>
    <row r="1263" spans="2:5" x14ac:dyDescent="0.25">
      <c r="B1263" s="79" t="s">
        <v>3557</v>
      </c>
      <c r="C1263" t="s">
        <v>2515</v>
      </c>
    </row>
    <row r="1264" spans="2:5" x14ac:dyDescent="0.25">
      <c r="B1264" s="79" t="s">
        <v>3557</v>
      </c>
      <c r="C1264" t="s">
        <v>2928</v>
      </c>
    </row>
    <row r="1265" spans="2:5" x14ac:dyDescent="0.25">
      <c r="B1265" s="79" t="s">
        <v>3557</v>
      </c>
      <c r="C1265" t="s">
        <v>2929</v>
      </c>
    </row>
    <row r="1266" spans="2:5" x14ac:dyDescent="0.25">
      <c r="B1266" s="79" t="s">
        <v>3557</v>
      </c>
      <c r="C1266" t="s">
        <v>2731</v>
      </c>
    </row>
    <row r="1267" spans="2:5" x14ac:dyDescent="0.25">
      <c r="B1267" s="79" t="s">
        <v>3557</v>
      </c>
      <c r="C1267" t="s">
        <v>2640</v>
      </c>
    </row>
    <row r="1268" spans="2:5" x14ac:dyDescent="0.25">
      <c r="B1268" s="79" t="s">
        <v>3557</v>
      </c>
      <c r="C1268" t="s">
        <v>2641</v>
      </c>
    </row>
    <row r="1269" spans="2:5" x14ac:dyDescent="0.25">
      <c r="B1269" s="79" t="s">
        <v>3557</v>
      </c>
      <c r="C1269" t="s">
        <v>2642</v>
      </c>
    </row>
    <row r="1270" spans="2:5" x14ac:dyDescent="0.25">
      <c r="B1270" s="79" t="s">
        <v>3557</v>
      </c>
      <c r="C1270" t="s">
        <v>2643</v>
      </c>
    </row>
    <row r="1271" spans="2:5" x14ac:dyDescent="0.25">
      <c r="B1271" s="79" t="s">
        <v>3557</v>
      </c>
      <c r="C1271" t="s">
        <v>2644</v>
      </c>
    </row>
    <row r="1272" spans="2:5" x14ac:dyDescent="0.25">
      <c r="B1272" s="79" t="s">
        <v>3557</v>
      </c>
      <c r="C1272" t="s">
        <v>2645</v>
      </c>
    </row>
    <row r="1273" spans="2:5" x14ac:dyDescent="0.25">
      <c r="B1273" s="79" t="s">
        <v>3558</v>
      </c>
      <c r="C1273" t="s">
        <v>392</v>
      </c>
      <c r="D1273" t="s">
        <v>2490</v>
      </c>
      <c r="E1273" t="s">
        <v>2749</v>
      </c>
    </row>
    <row r="1274" spans="2:5" x14ac:dyDescent="0.25">
      <c r="B1274" s="79" t="s">
        <v>3558</v>
      </c>
      <c r="C1274" t="s">
        <v>2515</v>
      </c>
    </row>
    <row r="1275" spans="2:5" x14ac:dyDescent="0.25">
      <c r="B1275" s="79" t="s">
        <v>3558</v>
      </c>
      <c r="C1275" t="s">
        <v>2930</v>
      </c>
    </row>
    <row r="1276" spans="2:5" x14ac:dyDescent="0.25">
      <c r="B1276" s="79" t="s">
        <v>3558</v>
      </c>
      <c r="C1276" t="s">
        <v>2931</v>
      </c>
    </row>
    <row r="1277" spans="2:5" x14ac:dyDescent="0.25">
      <c r="B1277" s="79" t="s">
        <v>3558</v>
      </c>
      <c r="C1277" t="s">
        <v>2731</v>
      </c>
    </row>
    <row r="1278" spans="2:5" x14ac:dyDescent="0.25">
      <c r="B1278" s="79" t="s">
        <v>3558</v>
      </c>
      <c r="C1278" t="s">
        <v>2640</v>
      </c>
    </row>
    <row r="1279" spans="2:5" x14ac:dyDescent="0.25">
      <c r="B1279" s="79" t="s">
        <v>3558</v>
      </c>
      <c r="C1279" t="s">
        <v>2641</v>
      </c>
    </row>
    <row r="1280" spans="2:5" x14ac:dyDescent="0.25">
      <c r="B1280" s="79" t="s">
        <v>3558</v>
      </c>
      <c r="C1280" t="s">
        <v>2642</v>
      </c>
    </row>
    <row r="1281" spans="2:5" x14ac:dyDescent="0.25">
      <c r="B1281" s="79" t="s">
        <v>3558</v>
      </c>
      <c r="C1281" t="s">
        <v>2643</v>
      </c>
    </row>
    <row r="1282" spans="2:5" x14ac:dyDescent="0.25">
      <c r="B1282" s="79" t="s">
        <v>3558</v>
      </c>
      <c r="C1282" t="s">
        <v>2644</v>
      </c>
    </row>
    <row r="1283" spans="2:5" x14ac:dyDescent="0.25">
      <c r="B1283" s="79" t="s">
        <v>3558</v>
      </c>
      <c r="C1283" t="s">
        <v>2645</v>
      </c>
    </row>
    <row r="1284" spans="2:5" x14ac:dyDescent="0.25">
      <c r="B1284" s="79" t="s">
        <v>3559</v>
      </c>
      <c r="C1284" t="s">
        <v>394</v>
      </c>
      <c r="D1284" t="s">
        <v>2490</v>
      </c>
      <c r="E1284" t="s">
        <v>2749</v>
      </c>
    </row>
    <row r="1285" spans="2:5" x14ac:dyDescent="0.25">
      <c r="B1285" s="79" t="s">
        <v>3559</v>
      </c>
      <c r="C1285" t="s">
        <v>2515</v>
      </c>
    </row>
    <row r="1286" spans="2:5" x14ac:dyDescent="0.25">
      <c r="B1286" s="79" t="s">
        <v>3559</v>
      </c>
      <c r="C1286" t="s">
        <v>2932</v>
      </c>
    </row>
    <row r="1287" spans="2:5" x14ac:dyDescent="0.25">
      <c r="B1287" s="79" t="s">
        <v>3559</v>
      </c>
      <c r="C1287" t="s">
        <v>2933</v>
      </c>
    </row>
    <row r="1288" spans="2:5" x14ac:dyDescent="0.25">
      <c r="B1288" s="79" t="s">
        <v>3559</v>
      </c>
      <c r="C1288" t="s">
        <v>2719</v>
      </c>
    </row>
    <row r="1289" spans="2:5" x14ac:dyDescent="0.25">
      <c r="B1289" s="79" t="s">
        <v>3559</v>
      </c>
      <c r="C1289" t="s">
        <v>2640</v>
      </c>
    </row>
    <row r="1290" spans="2:5" x14ac:dyDescent="0.25">
      <c r="B1290" s="79" t="s">
        <v>3559</v>
      </c>
      <c r="C1290" t="s">
        <v>2641</v>
      </c>
    </row>
    <row r="1291" spans="2:5" x14ac:dyDescent="0.25">
      <c r="B1291" s="79" t="s">
        <v>3559</v>
      </c>
      <c r="C1291" t="s">
        <v>2642</v>
      </c>
    </row>
    <row r="1292" spans="2:5" x14ac:dyDescent="0.25">
      <c r="B1292" s="79" t="s">
        <v>3559</v>
      </c>
      <c r="C1292" t="s">
        <v>2643</v>
      </c>
    </row>
    <row r="1293" spans="2:5" x14ac:dyDescent="0.25">
      <c r="B1293" s="79" t="s">
        <v>3559</v>
      </c>
      <c r="C1293" t="s">
        <v>2644</v>
      </c>
    </row>
    <row r="1294" spans="2:5" x14ac:dyDescent="0.25">
      <c r="B1294" s="79" t="s">
        <v>3559</v>
      </c>
      <c r="C1294" t="s">
        <v>2645</v>
      </c>
    </row>
    <row r="1295" spans="2:5" x14ac:dyDescent="0.25">
      <c r="B1295" s="79" t="s">
        <v>3560</v>
      </c>
      <c r="C1295" t="s">
        <v>396</v>
      </c>
      <c r="D1295" t="s">
        <v>2490</v>
      </c>
      <c r="E1295" t="s">
        <v>2749</v>
      </c>
    </row>
    <row r="1296" spans="2:5" x14ac:dyDescent="0.25">
      <c r="B1296" s="79" t="s">
        <v>3560</v>
      </c>
      <c r="C1296" t="s">
        <v>2515</v>
      </c>
    </row>
    <row r="1297" spans="2:5" x14ac:dyDescent="0.25">
      <c r="B1297" s="79" t="s">
        <v>3560</v>
      </c>
      <c r="C1297" t="s">
        <v>2934</v>
      </c>
    </row>
    <row r="1298" spans="2:5" x14ac:dyDescent="0.25">
      <c r="B1298" s="79" t="s">
        <v>3560</v>
      </c>
      <c r="C1298" t="s">
        <v>2935</v>
      </c>
    </row>
    <row r="1299" spans="2:5" x14ac:dyDescent="0.25">
      <c r="B1299" s="79" t="s">
        <v>3560</v>
      </c>
      <c r="C1299" t="s">
        <v>2731</v>
      </c>
    </row>
    <row r="1300" spans="2:5" x14ac:dyDescent="0.25">
      <c r="B1300" s="79" t="s">
        <v>3560</v>
      </c>
      <c r="C1300" t="s">
        <v>2640</v>
      </c>
    </row>
    <row r="1301" spans="2:5" x14ac:dyDescent="0.25">
      <c r="B1301" s="79" t="s">
        <v>3560</v>
      </c>
      <c r="C1301" t="s">
        <v>2641</v>
      </c>
    </row>
    <row r="1302" spans="2:5" x14ac:dyDescent="0.25">
      <c r="B1302" s="79" t="s">
        <v>3560</v>
      </c>
      <c r="C1302" t="s">
        <v>2642</v>
      </c>
    </row>
    <row r="1303" spans="2:5" x14ac:dyDescent="0.25">
      <c r="B1303" s="79" t="s">
        <v>3560</v>
      </c>
      <c r="C1303" t="s">
        <v>2643</v>
      </c>
    </row>
    <row r="1304" spans="2:5" x14ac:dyDescent="0.25">
      <c r="B1304" s="79" t="s">
        <v>3560</v>
      </c>
      <c r="C1304" t="s">
        <v>2644</v>
      </c>
    </row>
    <row r="1305" spans="2:5" x14ac:dyDescent="0.25">
      <c r="B1305" s="79" t="s">
        <v>3560</v>
      </c>
      <c r="C1305" t="s">
        <v>2645</v>
      </c>
    </row>
    <row r="1306" spans="2:5" x14ac:dyDescent="0.25">
      <c r="B1306" s="79" t="s">
        <v>3561</v>
      </c>
      <c r="C1306" t="s">
        <v>398</v>
      </c>
      <c r="D1306" t="s">
        <v>2490</v>
      </c>
      <c r="E1306" t="s">
        <v>2749</v>
      </c>
    </row>
    <row r="1307" spans="2:5" x14ac:dyDescent="0.25">
      <c r="B1307" s="79" t="s">
        <v>3561</v>
      </c>
      <c r="C1307" t="s">
        <v>2515</v>
      </c>
    </row>
    <row r="1308" spans="2:5" x14ac:dyDescent="0.25">
      <c r="B1308" s="79" t="s">
        <v>3561</v>
      </c>
      <c r="C1308" t="s">
        <v>2936</v>
      </c>
    </row>
    <row r="1309" spans="2:5" x14ac:dyDescent="0.25">
      <c r="B1309" s="79" t="s">
        <v>3561</v>
      </c>
      <c r="C1309" t="s">
        <v>2937</v>
      </c>
    </row>
    <row r="1310" spans="2:5" x14ac:dyDescent="0.25">
      <c r="B1310" s="79" t="s">
        <v>3561</v>
      </c>
      <c r="C1310" t="s">
        <v>2657</v>
      </c>
    </row>
    <row r="1311" spans="2:5" x14ac:dyDescent="0.25">
      <c r="B1311" s="79" t="s">
        <v>3561</v>
      </c>
      <c r="C1311" t="s">
        <v>2640</v>
      </c>
    </row>
    <row r="1312" spans="2:5" x14ac:dyDescent="0.25">
      <c r="B1312" s="79" t="s">
        <v>3561</v>
      </c>
      <c r="C1312" t="s">
        <v>2641</v>
      </c>
    </row>
    <row r="1313" spans="2:5" x14ac:dyDescent="0.25">
      <c r="B1313" s="79" t="s">
        <v>3561</v>
      </c>
      <c r="C1313" t="s">
        <v>2642</v>
      </c>
    </row>
    <row r="1314" spans="2:5" x14ac:dyDescent="0.25">
      <c r="B1314" s="79" t="s">
        <v>3561</v>
      </c>
      <c r="C1314" t="s">
        <v>2643</v>
      </c>
    </row>
    <row r="1315" spans="2:5" x14ac:dyDescent="0.25">
      <c r="B1315" s="79" t="s">
        <v>3561</v>
      </c>
      <c r="C1315" t="s">
        <v>2644</v>
      </c>
    </row>
    <row r="1316" spans="2:5" x14ac:dyDescent="0.25">
      <c r="B1316" s="79" t="s">
        <v>3561</v>
      </c>
      <c r="C1316" t="s">
        <v>2645</v>
      </c>
    </row>
    <row r="1317" spans="2:5" x14ac:dyDescent="0.25">
      <c r="B1317" s="79" t="s">
        <v>3562</v>
      </c>
      <c r="C1317" t="s">
        <v>400</v>
      </c>
      <c r="D1317" t="s">
        <v>2490</v>
      </c>
      <c r="E1317" t="s">
        <v>2749</v>
      </c>
    </row>
    <row r="1318" spans="2:5" x14ac:dyDescent="0.25">
      <c r="B1318" s="79" t="s">
        <v>3562</v>
      </c>
      <c r="C1318" t="s">
        <v>2515</v>
      </c>
    </row>
    <row r="1319" spans="2:5" x14ac:dyDescent="0.25">
      <c r="B1319" s="79" t="s">
        <v>3562</v>
      </c>
      <c r="C1319" t="s">
        <v>2938</v>
      </c>
    </row>
    <row r="1320" spans="2:5" x14ac:dyDescent="0.25">
      <c r="B1320" s="79" t="s">
        <v>3562</v>
      </c>
      <c r="C1320" t="s">
        <v>2939</v>
      </c>
    </row>
    <row r="1321" spans="2:5" x14ac:dyDescent="0.25">
      <c r="B1321" s="79" t="s">
        <v>3562</v>
      </c>
      <c r="C1321" t="s">
        <v>2696</v>
      </c>
    </row>
    <row r="1322" spans="2:5" x14ac:dyDescent="0.25">
      <c r="B1322" s="79" t="s">
        <v>3562</v>
      </c>
      <c r="C1322" t="s">
        <v>2640</v>
      </c>
    </row>
    <row r="1323" spans="2:5" x14ac:dyDescent="0.25">
      <c r="B1323" s="79" t="s">
        <v>3562</v>
      </c>
      <c r="C1323" t="s">
        <v>2641</v>
      </c>
    </row>
    <row r="1324" spans="2:5" x14ac:dyDescent="0.25">
      <c r="B1324" s="79" t="s">
        <v>3562</v>
      </c>
      <c r="C1324" t="s">
        <v>2642</v>
      </c>
    </row>
    <row r="1325" spans="2:5" x14ac:dyDescent="0.25">
      <c r="B1325" s="79" t="s">
        <v>3562</v>
      </c>
      <c r="C1325" t="s">
        <v>2643</v>
      </c>
    </row>
    <row r="1326" spans="2:5" x14ac:dyDescent="0.25">
      <c r="B1326" s="79" t="s">
        <v>3562</v>
      </c>
      <c r="C1326" t="s">
        <v>2644</v>
      </c>
    </row>
    <row r="1327" spans="2:5" x14ac:dyDescent="0.25">
      <c r="B1327" s="79" t="s">
        <v>3562</v>
      </c>
      <c r="C1327" t="s">
        <v>2645</v>
      </c>
    </row>
    <row r="1328" spans="2:5" x14ac:dyDescent="0.25">
      <c r="B1328" s="79" t="s">
        <v>3563</v>
      </c>
      <c r="C1328" t="s">
        <v>402</v>
      </c>
      <c r="D1328" t="s">
        <v>2490</v>
      </c>
      <c r="E1328" t="s">
        <v>2749</v>
      </c>
    </row>
    <row r="1329" spans="2:5" x14ac:dyDescent="0.25">
      <c r="B1329" s="79" t="s">
        <v>3563</v>
      </c>
      <c r="C1329" t="s">
        <v>2515</v>
      </c>
    </row>
    <row r="1330" spans="2:5" x14ac:dyDescent="0.25">
      <c r="B1330" s="79" t="s">
        <v>3563</v>
      </c>
      <c r="C1330" t="s">
        <v>2940</v>
      </c>
    </row>
    <row r="1331" spans="2:5" x14ac:dyDescent="0.25">
      <c r="B1331" s="79" t="s">
        <v>3563</v>
      </c>
      <c r="C1331" t="s">
        <v>2941</v>
      </c>
    </row>
    <row r="1332" spans="2:5" x14ac:dyDescent="0.25">
      <c r="B1332" s="79" t="s">
        <v>3563</v>
      </c>
      <c r="C1332" t="s">
        <v>2696</v>
      </c>
    </row>
    <row r="1333" spans="2:5" x14ac:dyDescent="0.25">
      <c r="B1333" s="79" t="s">
        <v>3563</v>
      </c>
      <c r="C1333" t="s">
        <v>2640</v>
      </c>
    </row>
    <row r="1334" spans="2:5" x14ac:dyDescent="0.25">
      <c r="B1334" s="79" t="s">
        <v>3563</v>
      </c>
      <c r="C1334" t="s">
        <v>2641</v>
      </c>
    </row>
    <row r="1335" spans="2:5" x14ac:dyDescent="0.25">
      <c r="B1335" s="79" t="s">
        <v>3563</v>
      </c>
      <c r="C1335" t="s">
        <v>2642</v>
      </c>
    </row>
    <row r="1336" spans="2:5" x14ac:dyDescent="0.25">
      <c r="B1336" s="79" t="s">
        <v>3563</v>
      </c>
      <c r="C1336" t="s">
        <v>2643</v>
      </c>
    </row>
    <row r="1337" spans="2:5" x14ac:dyDescent="0.25">
      <c r="B1337" s="79" t="s">
        <v>3563</v>
      </c>
      <c r="C1337" t="s">
        <v>2644</v>
      </c>
    </row>
    <row r="1338" spans="2:5" x14ac:dyDescent="0.25">
      <c r="B1338" s="79" t="s">
        <v>3563</v>
      </c>
      <c r="C1338" t="s">
        <v>2645</v>
      </c>
    </row>
    <row r="1339" spans="2:5" x14ac:dyDescent="0.25">
      <c r="B1339" s="79" t="s">
        <v>3564</v>
      </c>
      <c r="C1339" t="s">
        <v>404</v>
      </c>
      <c r="D1339" t="s">
        <v>2490</v>
      </c>
      <c r="E1339" t="s">
        <v>2749</v>
      </c>
    </row>
    <row r="1340" spans="2:5" x14ac:dyDescent="0.25">
      <c r="B1340" s="79" t="s">
        <v>3564</v>
      </c>
      <c r="C1340" t="s">
        <v>2515</v>
      </c>
    </row>
    <row r="1341" spans="2:5" x14ac:dyDescent="0.25">
      <c r="B1341" s="79" t="s">
        <v>3564</v>
      </c>
      <c r="C1341" t="s">
        <v>2942</v>
      </c>
    </row>
    <row r="1342" spans="2:5" x14ac:dyDescent="0.25">
      <c r="B1342" s="79" t="s">
        <v>3564</v>
      </c>
      <c r="C1342" t="s">
        <v>2943</v>
      </c>
    </row>
    <row r="1343" spans="2:5" x14ac:dyDescent="0.25">
      <c r="B1343" s="79" t="s">
        <v>3564</v>
      </c>
      <c r="C1343" t="s">
        <v>2696</v>
      </c>
    </row>
    <row r="1344" spans="2:5" x14ac:dyDescent="0.25">
      <c r="B1344" s="79" t="s">
        <v>3564</v>
      </c>
      <c r="C1344" t="s">
        <v>2640</v>
      </c>
    </row>
    <row r="1345" spans="2:5" x14ac:dyDescent="0.25">
      <c r="B1345" s="79" t="s">
        <v>3564</v>
      </c>
      <c r="C1345" t="s">
        <v>2641</v>
      </c>
    </row>
    <row r="1346" spans="2:5" x14ac:dyDescent="0.25">
      <c r="B1346" s="79" t="s">
        <v>3564</v>
      </c>
      <c r="C1346" t="s">
        <v>2642</v>
      </c>
    </row>
    <row r="1347" spans="2:5" x14ac:dyDescent="0.25">
      <c r="B1347" s="79" t="s">
        <v>3564</v>
      </c>
      <c r="C1347" t="s">
        <v>2643</v>
      </c>
    </row>
    <row r="1348" spans="2:5" x14ac:dyDescent="0.25">
      <c r="B1348" s="79" t="s">
        <v>3564</v>
      </c>
      <c r="C1348" t="s">
        <v>2644</v>
      </c>
    </row>
    <row r="1349" spans="2:5" x14ac:dyDescent="0.25">
      <c r="B1349" s="79" t="s">
        <v>3564</v>
      </c>
      <c r="C1349" t="s">
        <v>2645</v>
      </c>
    </row>
    <row r="1350" spans="2:5" x14ac:dyDescent="0.25">
      <c r="B1350" s="79" t="s">
        <v>3565</v>
      </c>
      <c r="C1350" t="s">
        <v>406</v>
      </c>
      <c r="D1350" t="s">
        <v>2490</v>
      </c>
      <c r="E1350" t="s">
        <v>2749</v>
      </c>
    </row>
    <row r="1351" spans="2:5" x14ac:dyDescent="0.25">
      <c r="B1351" s="79" t="s">
        <v>3565</v>
      </c>
      <c r="C1351" t="s">
        <v>2515</v>
      </c>
    </row>
    <row r="1352" spans="2:5" x14ac:dyDescent="0.25">
      <c r="B1352" s="79" t="s">
        <v>3565</v>
      </c>
      <c r="C1352" t="s">
        <v>2944</v>
      </c>
    </row>
    <row r="1353" spans="2:5" x14ac:dyDescent="0.25">
      <c r="B1353" s="79" t="s">
        <v>3565</v>
      </c>
      <c r="C1353" t="s">
        <v>2945</v>
      </c>
    </row>
    <row r="1354" spans="2:5" x14ac:dyDescent="0.25">
      <c r="B1354" s="79" t="s">
        <v>3565</v>
      </c>
      <c r="C1354" t="s">
        <v>2696</v>
      </c>
    </row>
    <row r="1355" spans="2:5" x14ac:dyDescent="0.25">
      <c r="B1355" s="79" t="s">
        <v>3565</v>
      </c>
      <c r="C1355" t="s">
        <v>2640</v>
      </c>
    </row>
    <row r="1356" spans="2:5" x14ac:dyDescent="0.25">
      <c r="B1356" s="79" t="s">
        <v>3565</v>
      </c>
      <c r="C1356" t="s">
        <v>2641</v>
      </c>
    </row>
    <row r="1357" spans="2:5" x14ac:dyDescent="0.25">
      <c r="B1357" s="79" t="s">
        <v>3565</v>
      </c>
      <c r="C1357" t="s">
        <v>2642</v>
      </c>
    </row>
    <row r="1358" spans="2:5" x14ac:dyDescent="0.25">
      <c r="B1358" s="79" t="s">
        <v>3565</v>
      </c>
      <c r="C1358" t="s">
        <v>2643</v>
      </c>
    </row>
    <row r="1359" spans="2:5" x14ac:dyDescent="0.25">
      <c r="B1359" s="79" t="s">
        <v>3565</v>
      </c>
      <c r="C1359" t="s">
        <v>2644</v>
      </c>
    </row>
    <row r="1360" spans="2:5" x14ac:dyDescent="0.25">
      <c r="B1360" s="79" t="s">
        <v>3565</v>
      </c>
      <c r="C1360" t="s">
        <v>2645</v>
      </c>
    </row>
    <row r="1361" spans="2:5" x14ac:dyDescent="0.25">
      <c r="B1361" s="79" t="s">
        <v>3566</v>
      </c>
      <c r="C1361" t="s">
        <v>408</v>
      </c>
      <c r="D1361" t="s">
        <v>2490</v>
      </c>
      <c r="E1361" t="s">
        <v>2749</v>
      </c>
    </row>
    <row r="1362" spans="2:5" x14ac:dyDescent="0.25">
      <c r="B1362" s="79" t="s">
        <v>3566</v>
      </c>
      <c r="C1362" t="s">
        <v>2515</v>
      </c>
    </row>
    <row r="1363" spans="2:5" x14ac:dyDescent="0.25">
      <c r="B1363" s="79" t="s">
        <v>3566</v>
      </c>
      <c r="C1363" t="s">
        <v>2946</v>
      </c>
    </row>
    <row r="1364" spans="2:5" x14ac:dyDescent="0.25">
      <c r="B1364" s="79" t="s">
        <v>3566</v>
      </c>
      <c r="C1364" t="s">
        <v>2947</v>
      </c>
    </row>
    <row r="1365" spans="2:5" x14ac:dyDescent="0.25">
      <c r="B1365" s="79" t="s">
        <v>3566</v>
      </c>
      <c r="C1365" t="s">
        <v>2719</v>
      </c>
    </row>
    <row r="1366" spans="2:5" x14ac:dyDescent="0.25">
      <c r="B1366" s="79" t="s">
        <v>3566</v>
      </c>
      <c r="C1366" t="s">
        <v>2640</v>
      </c>
    </row>
    <row r="1367" spans="2:5" x14ac:dyDescent="0.25">
      <c r="B1367" s="79" t="s">
        <v>3566</v>
      </c>
      <c r="C1367" t="s">
        <v>2641</v>
      </c>
    </row>
    <row r="1368" spans="2:5" x14ac:dyDescent="0.25">
      <c r="B1368" s="79" t="s">
        <v>3566</v>
      </c>
      <c r="C1368" t="s">
        <v>2642</v>
      </c>
    </row>
    <row r="1369" spans="2:5" x14ac:dyDescent="0.25">
      <c r="B1369" s="79" t="s">
        <v>3566</v>
      </c>
      <c r="C1369" t="s">
        <v>2643</v>
      </c>
    </row>
    <row r="1370" spans="2:5" x14ac:dyDescent="0.25">
      <c r="B1370" s="79" t="s">
        <v>3566</v>
      </c>
      <c r="C1370" t="s">
        <v>2644</v>
      </c>
    </row>
    <row r="1371" spans="2:5" x14ac:dyDescent="0.25">
      <c r="B1371" s="79" t="s">
        <v>3566</v>
      </c>
      <c r="C1371" t="s">
        <v>2645</v>
      </c>
    </row>
    <row r="1372" spans="2:5" x14ac:dyDescent="0.25">
      <c r="B1372" s="79" t="s">
        <v>3567</v>
      </c>
      <c r="C1372" t="s">
        <v>410</v>
      </c>
      <c r="D1372" t="s">
        <v>2490</v>
      </c>
      <c r="E1372" t="s">
        <v>2749</v>
      </c>
    </row>
    <row r="1373" spans="2:5" x14ac:dyDescent="0.25">
      <c r="B1373" s="79" t="s">
        <v>3567</v>
      </c>
      <c r="C1373" t="s">
        <v>2515</v>
      </c>
    </row>
    <row r="1374" spans="2:5" x14ac:dyDescent="0.25">
      <c r="B1374" s="79" t="s">
        <v>3567</v>
      </c>
      <c r="C1374" t="s">
        <v>2948</v>
      </c>
    </row>
    <row r="1375" spans="2:5" x14ac:dyDescent="0.25">
      <c r="B1375" s="79" t="s">
        <v>3567</v>
      </c>
      <c r="C1375" t="s">
        <v>2949</v>
      </c>
    </row>
    <row r="1376" spans="2:5" x14ac:dyDescent="0.25">
      <c r="B1376" s="79" t="s">
        <v>3567</v>
      </c>
      <c r="C1376" t="s">
        <v>2719</v>
      </c>
    </row>
    <row r="1377" spans="2:5" x14ac:dyDescent="0.25">
      <c r="B1377" s="79" t="s">
        <v>3567</v>
      </c>
      <c r="C1377" t="s">
        <v>2640</v>
      </c>
    </row>
    <row r="1378" spans="2:5" x14ac:dyDescent="0.25">
      <c r="B1378" s="79" t="s">
        <v>3567</v>
      </c>
      <c r="C1378" t="s">
        <v>2641</v>
      </c>
    </row>
    <row r="1379" spans="2:5" x14ac:dyDescent="0.25">
      <c r="B1379" s="79" t="s">
        <v>3567</v>
      </c>
      <c r="C1379" t="s">
        <v>2642</v>
      </c>
    </row>
    <row r="1380" spans="2:5" x14ac:dyDescent="0.25">
      <c r="B1380" s="79" t="s">
        <v>3567</v>
      </c>
      <c r="C1380" t="s">
        <v>2643</v>
      </c>
    </row>
    <row r="1381" spans="2:5" x14ac:dyDescent="0.25">
      <c r="B1381" s="79" t="s">
        <v>3567</v>
      </c>
      <c r="C1381" t="s">
        <v>2644</v>
      </c>
    </row>
    <row r="1382" spans="2:5" x14ac:dyDescent="0.25">
      <c r="B1382" s="79" t="s">
        <v>3567</v>
      </c>
      <c r="C1382" t="s">
        <v>2645</v>
      </c>
    </row>
    <row r="1383" spans="2:5" x14ac:dyDescent="0.25">
      <c r="B1383" s="79" t="s">
        <v>3568</v>
      </c>
      <c r="C1383" t="s">
        <v>412</v>
      </c>
      <c r="D1383" t="s">
        <v>2490</v>
      </c>
      <c r="E1383" t="s">
        <v>2749</v>
      </c>
    </row>
    <row r="1384" spans="2:5" x14ac:dyDescent="0.25">
      <c r="B1384" s="79" t="s">
        <v>3568</v>
      </c>
      <c r="C1384" t="s">
        <v>2515</v>
      </c>
    </row>
    <row r="1385" spans="2:5" x14ac:dyDescent="0.25">
      <c r="B1385" s="79" t="s">
        <v>3568</v>
      </c>
      <c r="C1385" t="s">
        <v>2950</v>
      </c>
    </row>
    <row r="1386" spans="2:5" x14ac:dyDescent="0.25">
      <c r="B1386" s="79" t="s">
        <v>3568</v>
      </c>
      <c r="C1386" t="s">
        <v>2951</v>
      </c>
    </row>
    <row r="1387" spans="2:5" x14ac:dyDescent="0.25">
      <c r="B1387" s="79" t="s">
        <v>3568</v>
      </c>
      <c r="C1387" t="s">
        <v>2719</v>
      </c>
    </row>
    <row r="1388" spans="2:5" x14ac:dyDescent="0.25">
      <c r="B1388" s="79" t="s">
        <v>3568</v>
      </c>
      <c r="C1388" t="s">
        <v>2640</v>
      </c>
    </row>
    <row r="1389" spans="2:5" x14ac:dyDescent="0.25">
      <c r="B1389" s="79" t="s">
        <v>3568</v>
      </c>
      <c r="C1389" t="s">
        <v>2641</v>
      </c>
    </row>
    <row r="1390" spans="2:5" x14ac:dyDescent="0.25">
      <c r="B1390" s="79" t="s">
        <v>3568</v>
      </c>
      <c r="C1390" t="s">
        <v>2642</v>
      </c>
    </row>
    <row r="1391" spans="2:5" x14ac:dyDescent="0.25">
      <c r="B1391" s="79" t="s">
        <v>3568</v>
      </c>
      <c r="C1391" t="s">
        <v>2643</v>
      </c>
    </row>
    <row r="1392" spans="2:5" x14ac:dyDescent="0.25">
      <c r="B1392" s="79" t="s">
        <v>3568</v>
      </c>
      <c r="C1392" t="s">
        <v>2644</v>
      </c>
    </row>
    <row r="1393" spans="2:5" x14ac:dyDescent="0.25">
      <c r="B1393" s="79" t="s">
        <v>3568</v>
      </c>
      <c r="C1393" t="s">
        <v>2645</v>
      </c>
    </row>
    <row r="1394" spans="2:5" x14ac:dyDescent="0.25">
      <c r="B1394" s="79" t="s">
        <v>3569</v>
      </c>
      <c r="C1394" t="s">
        <v>414</v>
      </c>
      <c r="D1394" t="s">
        <v>2490</v>
      </c>
      <c r="E1394" t="s">
        <v>2749</v>
      </c>
    </row>
    <row r="1395" spans="2:5" x14ac:dyDescent="0.25">
      <c r="B1395" s="79" t="s">
        <v>3569</v>
      </c>
      <c r="C1395" t="s">
        <v>2515</v>
      </c>
    </row>
    <row r="1396" spans="2:5" x14ac:dyDescent="0.25">
      <c r="B1396" s="79" t="s">
        <v>3569</v>
      </c>
      <c r="C1396" t="s">
        <v>2952</v>
      </c>
    </row>
    <row r="1397" spans="2:5" x14ac:dyDescent="0.25">
      <c r="B1397" s="79" t="s">
        <v>3569</v>
      </c>
      <c r="C1397" t="s">
        <v>2953</v>
      </c>
    </row>
    <row r="1398" spans="2:5" x14ac:dyDescent="0.25">
      <c r="B1398" s="79" t="s">
        <v>3569</v>
      </c>
      <c r="C1398" t="s">
        <v>2719</v>
      </c>
    </row>
    <row r="1399" spans="2:5" x14ac:dyDescent="0.25">
      <c r="B1399" s="79" t="s">
        <v>3569</v>
      </c>
      <c r="C1399" t="s">
        <v>2640</v>
      </c>
    </row>
    <row r="1400" spans="2:5" x14ac:dyDescent="0.25">
      <c r="B1400" s="79" t="s">
        <v>3569</v>
      </c>
      <c r="C1400" t="s">
        <v>2641</v>
      </c>
    </row>
    <row r="1401" spans="2:5" x14ac:dyDescent="0.25">
      <c r="B1401" s="79" t="s">
        <v>3569</v>
      </c>
      <c r="C1401" t="s">
        <v>2642</v>
      </c>
    </row>
    <row r="1402" spans="2:5" x14ac:dyDescent="0.25">
      <c r="B1402" s="79" t="s">
        <v>3569</v>
      </c>
      <c r="C1402" t="s">
        <v>2643</v>
      </c>
    </row>
    <row r="1403" spans="2:5" x14ac:dyDescent="0.25">
      <c r="B1403" s="79" t="s">
        <v>3569</v>
      </c>
      <c r="C1403" t="s">
        <v>2644</v>
      </c>
    </row>
    <row r="1404" spans="2:5" x14ac:dyDescent="0.25">
      <c r="B1404" s="79" t="s">
        <v>3569</v>
      </c>
      <c r="C1404" t="s">
        <v>2645</v>
      </c>
    </row>
    <row r="1405" spans="2:5" x14ac:dyDescent="0.25">
      <c r="B1405" s="79" t="s">
        <v>3570</v>
      </c>
      <c r="C1405" t="s">
        <v>416</v>
      </c>
      <c r="D1405" t="s">
        <v>2490</v>
      </c>
      <c r="E1405" t="s">
        <v>2749</v>
      </c>
    </row>
    <row r="1406" spans="2:5" x14ac:dyDescent="0.25">
      <c r="B1406" s="79" t="s">
        <v>3570</v>
      </c>
      <c r="C1406" t="s">
        <v>2515</v>
      </c>
    </row>
    <row r="1407" spans="2:5" x14ac:dyDescent="0.25">
      <c r="B1407" s="79" t="s">
        <v>3570</v>
      </c>
      <c r="C1407" t="s">
        <v>2954</v>
      </c>
    </row>
    <row r="1408" spans="2:5" x14ac:dyDescent="0.25">
      <c r="B1408" s="79" t="s">
        <v>3570</v>
      </c>
      <c r="C1408" t="s">
        <v>2955</v>
      </c>
    </row>
    <row r="1409" spans="2:5" x14ac:dyDescent="0.25">
      <c r="B1409" s="79" t="s">
        <v>3570</v>
      </c>
      <c r="C1409" t="s">
        <v>2719</v>
      </c>
    </row>
    <row r="1410" spans="2:5" x14ac:dyDescent="0.25">
      <c r="B1410" s="79" t="s">
        <v>3570</v>
      </c>
      <c r="C1410" t="s">
        <v>2640</v>
      </c>
    </row>
    <row r="1411" spans="2:5" x14ac:dyDescent="0.25">
      <c r="B1411" s="79" t="s">
        <v>3570</v>
      </c>
      <c r="C1411" t="s">
        <v>2641</v>
      </c>
    </row>
    <row r="1412" spans="2:5" x14ac:dyDescent="0.25">
      <c r="B1412" s="79" t="s">
        <v>3570</v>
      </c>
      <c r="C1412" t="s">
        <v>2642</v>
      </c>
    </row>
    <row r="1413" spans="2:5" x14ac:dyDescent="0.25">
      <c r="B1413" s="79" t="s">
        <v>3570</v>
      </c>
      <c r="C1413" t="s">
        <v>2643</v>
      </c>
    </row>
    <row r="1414" spans="2:5" x14ac:dyDescent="0.25">
      <c r="B1414" s="79" t="s">
        <v>3570</v>
      </c>
      <c r="C1414" t="s">
        <v>2644</v>
      </c>
    </row>
    <row r="1415" spans="2:5" x14ac:dyDescent="0.25">
      <c r="B1415" s="79" t="s">
        <v>3570</v>
      </c>
      <c r="C1415" t="s">
        <v>2645</v>
      </c>
    </row>
    <row r="1416" spans="2:5" x14ac:dyDescent="0.25">
      <c r="B1416" s="79" t="s">
        <v>3571</v>
      </c>
      <c r="C1416" t="s">
        <v>418</v>
      </c>
      <c r="D1416" t="s">
        <v>2490</v>
      </c>
      <c r="E1416" t="s">
        <v>2749</v>
      </c>
    </row>
    <row r="1417" spans="2:5" x14ac:dyDescent="0.25">
      <c r="B1417" s="79" t="s">
        <v>3571</v>
      </c>
      <c r="C1417" t="s">
        <v>2515</v>
      </c>
    </row>
    <row r="1418" spans="2:5" x14ac:dyDescent="0.25">
      <c r="B1418" s="79" t="s">
        <v>3571</v>
      </c>
      <c r="C1418" t="s">
        <v>2956</v>
      </c>
    </row>
    <row r="1419" spans="2:5" x14ac:dyDescent="0.25">
      <c r="B1419" s="79" t="s">
        <v>3571</v>
      </c>
      <c r="C1419" t="s">
        <v>2957</v>
      </c>
    </row>
    <row r="1420" spans="2:5" x14ac:dyDescent="0.25">
      <c r="B1420" s="79" t="s">
        <v>3571</v>
      </c>
      <c r="C1420" t="s">
        <v>2719</v>
      </c>
    </row>
    <row r="1421" spans="2:5" x14ac:dyDescent="0.25">
      <c r="B1421" s="79" t="s">
        <v>3571</v>
      </c>
      <c r="C1421" t="s">
        <v>2640</v>
      </c>
    </row>
    <row r="1422" spans="2:5" x14ac:dyDescent="0.25">
      <c r="B1422" s="79" t="s">
        <v>3571</v>
      </c>
      <c r="C1422" t="s">
        <v>2641</v>
      </c>
    </row>
    <row r="1423" spans="2:5" x14ac:dyDescent="0.25">
      <c r="B1423" s="79" t="s">
        <v>3571</v>
      </c>
      <c r="C1423" t="s">
        <v>2642</v>
      </c>
    </row>
    <row r="1424" spans="2:5" x14ac:dyDescent="0.25">
      <c r="B1424" s="79" t="s">
        <v>3571</v>
      </c>
      <c r="C1424" t="s">
        <v>2643</v>
      </c>
    </row>
    <row r="1425" spans="2:5" x14ac:dyDescent="0.25">
      <c r="B1425" s="79" t="s">
        <v>3571</v>
      </c>
      <c r="C1425" t="s">
        <v>2644</v>
      </c>
    </row>
    <row r="1426" spans="2:5" x14ac:dyDescent="0.25">
      <c r="B1426" s="79" t="s">
        <v>3571</v>
      </c>
      <c r="C1426" t="s">
        <v>2645</v>
      </c>
    </row>
    <row r="1427" spans="2:5" x14ac:dyDescent="0.25">
      <c r="B1427" s="79" t="s">
        <v>3572</v>
      </c>
      <c r="C1427" t="s">
        <v>420</v>
      </c>
      <c r="D1427" t="s">
        <v>2490</v>
      </c>
      <c r="E1427" t="s">
        <v>2749</v>
      </c>
    </row>
    <row r="1428" spans="2:5" x14ac:dyDescent="0.25">
      <c r="B1428" s="79" t="s">
        <v>3572</v>
      </c>
      <c r="C1428" t="s">
        <v>2515</v>
      </c>
    </row>
    <row r="1429" spans="2:5" x14ac:dyDescent="0.25">
      <c r="B1429" s="79" t="s">
        <v>3572</v>
      </c>
      <c r="C1429" t="s">
        <v>2958</v>
      </c>
    </row>
    <row r="1430" spans="2:5" x14ac:dyDescent="0.25">
      <c r="B1430" s="79" t="s">
        <v>3572</v>
      </c>
      <c r="C1430" t="s">
        <v>2959</v>
      </c>
    </row>
    <row r="1431" spans="2:5" x14ac:dyDescent="0.25">
      <c r="B1431" s="79" t="s">
        <v>3572</v>
      </c>
      <c r="C1431" t="s">
        <v>2719</v>
      </c>
    </row>
    <row r="1432" spans="2:5" x14ac:dyDescent="0.25">
      <c r="B1432" s="79" t="s">
        <v>3572</v>
      </c>
      <c r="C1432" t="s">
        <v>2640</v>
      </c>
    </row>
    <row r="1433" spans="2:5" x14ac:dyDescent="0.25">
      <c r="B1433" s="79" t="s">
        <v>3572</v>
      </c>
      <c r="C1433" t="s">
        <v>2641</v>
      </c>
    </row>
    <row r="1434" spans="2:5" x14ac:dyDescent="0.25">
      <c r="B1434" s="79" t="s">
        <v>3572</v>
      </c>
      <c r="C1434" t="s">
        <v>2642</v>
      </c>
    </row>
    <row r="1435" spans="2:5" x14ac:dyDescent="0.25">
      <c r="B1435" s="79" t="s">
        <v>3572</v>
      </c>
      <c r="C1435" t="s">
        <v>2643</v>
      </c>
    </row>
    <row r="1436" spans="2:5" x14ac:dyDescent="0.25">
      <c r="B1436" s="79" t="s">
        <v>3572</v>
      </c>
      <c r="C1436" t="s">
        <v>2644</v>
      </c>
    </row>
    <row r="1437" spans="2:5" x14ac:dyDescent="0.25">
      <c r="B1437" s="79" t="s">
        <v>3572</v>
      </c>
      <c r="C1437" t="s">
        <v>2645</v>
      </c>
    </row>
    <row r="1438" spans="2:5" x14ac:dyDescent="0.25">
      <c r="B1438" s="79" t="s">
        <v>3573</v>
      </c>
      <c r="C1438" t="s">
        <v>2448</v>
      </c>
      <c r="D1438" t="s">
        <v>2960</v>
      </c>
      <c r="E1438" t="s">
        <v>2961</v>
      </c>
    </row>
    <row r="1439" spans="2:5" x14ac:dyDescent="0.25">
      <c r="B1439" s="79" t="s">
        <v>3573</v>
      </c>
      <c r="C1439" t="s">
        <v>2515</v>
      </c>
    </row>
    <row r="1440" spans="2:5" x14ac:dyDescent="0.25">
      <c r="B1440" s="79" t="s">
        <v>3573</v>
      </c>
      <c r="C1440" t="s">
        <v>2962</v>
      </c>
    </row>
    <row r="1441" spans="2:5" x14ac:dyDescent="0.25">
      <c r="B1441" s="79" t="s">
        <v>3573</v>
      </c>
      <c r="C1441" t="s">
        <v>2963</v>
      </c>
    </row>
    <row r="1442" spans="2:5" x14ac:dyDescent="0.25">
      <c r="B1442" s="79" t="s">
        <v>3573</v>
      </c>
      <c r="C1442" t="s">
        <v>2964</v>
      </c>
    </row>
    <row r="1443" spans="2:5" x14ac:dyDescent="0.25">
      <c r="B1443" s="79" t="s">
        <v>3573</v>
      </c>
      <c r="C1443" t="s">
        <v>2965</v>
      </c>
    </row>
    <row r="1444" spans="2:5" x14ac:dyDescent="0.25">
      <c r="B1444" s="79" t="s">
        <v>3573</v>
      </c>
      <c r="C1444" t="s">
        <v>2966</v>
      </c>
    </row>
    <row r="1445" spans="2:5" x14ac:dyDescent="0.25">
      <c r="B1445" s="79" t="s">
        <v>3573</v>
      </c>
      <c r="C1445" t="s">
        <v>2967</v>
      </c>
    </row>
    <row r="1446" spans="2:5" x14ac:dyDescent="0.25">
      <c r="B1446" s="79" t="s">
        <v>3573</v>
      </c>
      <c r="C1446" t="s">
        <v>2634</v>
      </c>
    </row>
    <row r="1447" spans="2:5" x14ac:dyDescent="0.25">
      <c r="B1447" s="79" t="s">
        <v>3574</v>
      </c>
      <c r="C1447" t="s">
        <v>2449</v>
      </c>
      <c r="D1447" t="s">
        <v>2960</v>
      </c>
      <c r="E1447" t="s">
        <v>2961</v>
      </c>
    </row>
    <row r="1448" spans="2:5" x14ac:dyDescent="0.25">
      <c r="B1448" s="79" t="s">
        <v>3574</v>
      </c>
      <c r="C1448" t="s">
        <v>2515</v>
      </c>
    </row>
    <row r="1449" spans="2:5" x14ac:dyDescent="0.25">
      <c r="B1449" s="79" t="s">
        <v>3574</v>
      </c>
      <c r="C1449" t="s">
        <v>2968</v>
      </c>
    </row>
    <row r="1450" spans="2:5" x14ac:dyDescent="0.25">
      <c r="B1450" s="79" t="s">
        <v>3574</v>
      </c>
      <c r="C1450" t="s">
        <v>2969</v>
      </c>
    </row>
    <row r="1451" spans="2:5" x14ac:dyDescent="0.25">
      <c r="B1451" s="79" t="s">
        <v>3574</v>
      </c>
      <c r="C1451" t="s">
        <v>2970</v>
      </c>
    </row>
    <row r="1452" spans="2:5" x14ac:dyDescent="0.25">
      <c r="B1452" s="79" t="s">
        <v>3574</v>
      </c>
      <c r="C1452" t="s">
        <v>2971</v>
      </c>
    </row>
    <row r="1453" spans="2:5" x14ac:dyDescent="0.25">
      <c r="B1453" s="79" t="s">
        <v>3574</v>
      </c>
      <c r="C1453" t="s">
        <v>2972</v>
      </c>
    </row>
    <row r="1454" spans="2:5" x14ac:dyDescent="0.25">
      <c r="B1454" s="79" t="s">
        <v>3574</v>
      </c>
      <c r="C1454" t="s">
        <v>2973</v>
      </c>
    </row>
    <row r="1455" spans="2:5" x14ac:dyDescent="0.25">
      <c r="B1455" s="79" t="s">
        <v>3574</v>
      </c>
      <c r="C1455" t="s">
        <v>2974</v>
      </c>
    </row>
    <row r="1456" spans="2:5" x14ac:dyDescent="0.25">
      <c r="B1456" s="79" t="s">
        <v>3575</v>
      </c>
      <c r="C1456" t="s">
        <v>3287</v>
      </c>
      <c r="D1456" t="s">
        <v>2975</v>
      </c>
      <c r="E1456" t="s">
        <v>2961</v>
      </c>
    </row>
    <row r="1457" spans="2:5" x14ac:dyDescent="0.25">
      <c r="B1457" s="79" t="s">
        <v>3575</v>
      </c>
      <c r="C1457" t="s">
        <v>2515</v>
      </c>
    </row>
    <row r="1458" spans="2:5" x14ac:dyDescent="0.25">
      <c r="B1458" s="79" t="s">
        <v>3575</v>
      </c>
      <c r="C1458" t="s">
        <v>2976</v>
      </c>
    </row>
    <row r="1459" spans="2:5" x14ac:dyDescent="0.25">
      <c r="B1459" s="79" t="s">
        <v>3575</v>
      </c>
      <c r="C1459" t="s">
        <v>2977</v>
      </c>
    </row>
    <row r="1460" spans="2:5" x14ac:dyDescent="0.25">
      <c r="B1460" s="79" t="s">
        <v>3575</v>
      </c>
      <c r="C1460" t="s">
        <v>2978</v>
      </c>
    </row>
    <row r="1461" spans="2:5" x14ac:dyDescent="0.25">
      <c r="B1461" s="79" t="s">
        <v>3575</v>
      </c>
      <c r="C1461" t="s">
        <v>2979</v>
      </c>
    </row>
    <row r="1462" spans="2:5" x14ac:dyDescent="0.25">
      <c r="B1462" s="79" t="s">
        <v>3575</v>
      </c>
      <c r="C1462" t="s">
        <v>2980</v>
      </c>
    </row>
    <row r="1463" spans="2:5" x14ac:dyDescent="0.25">
      <c r="B1463" s="79" t="s">
        <v>3575</v>
      </c>
      <c r="C1463" t="s">
        <v>2981</v>
      </c>
    </row>
    <row r="1464" spans="2:5" x14ac:dyDescent="0.25">
      <c r="B1464" s="79" t="s">
        <v>3575</v>
      </c>
      <c r="C1464" t="s">
        <v>2982</v>
      </c>
    </row>
    <row r="1465" spans="2:5" x14ac:dyDescent="0.25">
      <c r="B1465" s="79" t="s">
        <v>3576</v>
      </c>
      <c r="C1465" t="s">
        <v>3286</v>
      </c>
      <c r="D1465" t="s">
        <v>3288</v>
      </c>
      <c r="E1465" t="s">
        <v>3315</v>
      </c>
    </row>
    <row r="1466" spans="2:5" x14ac:dyDescent="0.25">
      <c r="B1466" s="79" t="s">
        <v>3576</v>
      </c>
      <c r="C1466" t="s">
        <v>2515</v>
      </c>
    </row>
    <row r="1467" spans="2:5" x14ac:dyDescent="0.25">
      <c r="B1467" s="79" t="s">
        <v>3576</v>
      </c>
      <c r="C1467" t="s">
        <v>3289</v>
      </c>
    </row>
    <row r="1468" spans="2:5" x14ac:dyDescent="0.25">
      <c r="B1468" s="79" t="s">
        <v>3576</v>
      </c>
      <c r="C1468" t="s">
        <v>3290</v>
      </c>
    </row>
    <row r="1469" spans="2:5" x14ac:dyDescent="0.25">
      <c r="B1469" s="79" t="s">
        <v>3576</v>
      </c>
      <c r="C1469" t="s">
        <v>3291</v>
      </c>
    </row>
    <row r="1470" spans="2:5" x14ac:dyDescent="0.25">
      <c r="B1470" s="79" t="s">
        <v>3576</v>
      </c>
      <c r="C1470" t="s">
        <v>3292</v>
      </c>
    </row>
    <row r="1471" spans="2:5" x14ac:dyDescent="0.25">
      <c r="B1471" s="79" t="s">
        <v>3576</v>
      </c>
      <c r="C1471" t="s">
        <v>3293</v>
      </c>
    </row>
    <row r="1472" spans="2:5" x14ac:dyDescent="0.25">
      <c r="B1472" s="79" t="s">
        <v>3576</v>
      </c>
      <c r="C1472" t="s">
        <v>3294</v>
      </c>
    </row>
    <row r="1473" spans="2:5" x14ac:dyDescent="0.25">
      <c r="B1473" s="79" t="s">
        <v>3577</v>
      </c>
      <c r="C1473" t="s">
        <v>3302</v>
      </c>
      <c r="D1473" t="s">
        <v>3288</v>
      </c>
      <c r="E1473" t="s">
        <v>2961</v>
      </c>
    </row>
    <row r="1474" spans="2:5" x14ac:dyDescent="0.25">
      <c r="B1474" s="79" t="s">
        <v>3577</v>
      </c>
      <c r="C1474" t="s">
        <v>2515</v>
      </c>
    </row>
    <row r="1475" spans="2:5" x14ac:dyDescent="0.25">
      <c r="B1475" s="79" t="s">
        <v>3577</v>
      </c>
      <c r="C1475" t="s">
        <v>3295</v>
      </c>
    </row>
    <row r="1476" spans="2:5" x14ac:dyDescent="0.25">
      <c r="B1476" s="79" t="s">
        <v>3577</v>
      </c>
      <c r="C1476" t="s">
        <v>3296</v>
      </c>
    </row>
    <row r="1477" spans="2:5" x14ac:dyDescent="0.25">
      <c r="B1477" s="79" t="s">
        <v>3577</v>
      </c>
      <c r="C1477" t="s">
        <v>3297</v>
      </c>
    </row>
    <row r="1478" spans="2:5" x14ac:dyDescent="0.25">
      <c r="B1478" s="79" t="s">
        <v>3577</v>
      </c>
      <c r="C1478" t="s">
        <v>3298</v>
      </c>
    </row>
    <row r="1479" spans="2:5" x14ac:dyDescent="0.25">
      <c r="B1479" s="79" t="s">
        <v>3577</v>
      </c>
      <c r="C1479" t="s">
        <v>3299</v>
      </c>
    </row>
    <row r="1480" spans="2:5" x14ac:dyDescent="0.25">
      <c r="B1480" s="79" t="s">
        <v>3577</v>
      </c>
      <c r="C1480" t="s">
        <v>3300</v>
      </c>
    </row>
    <row r="1481" spans="2:5" x14ac:dyDescent="0.25">
      <c r="B1481" s="79" t="s">
        <v>3577</v>
      </c>
      <c r="C1481" t="s">
        <v>3301</v>
      </c>
    </row>
    <row r="1482" spans="2:5" x14ac:dyDescent="0.25">
      <c r="B1482" s="79" t="s">
        <v>3578</v>
      </c>
      <c r="C1482" t="s">
        <v>3303</v>
      </c>
      <c r="D1482" t="s">
        <v>3288</v>
      </c>
      <c r="E1482" t="s">
        <v>3316</v>
      </c>
    </row>
    <row r="1483" spans="2:5" x14ac:dyDescent="0.25">
      <c r="B1483" s="79" t="s">
        <v>3578</v>
      </c>
      <c r="C1483" t="s">
        <v>2515</v>
      </c>
    </row>
    <row r="1484" spans="2:5" x14ac:dyDescent="0.25">
      <c r="B1484" s="79" t="s">
        <v>3578</v>
      </c>
      <c r="C1484" t="s">
        <v>3289</v>
      </c>
    </row>
    <row r="1485" spans="2:5" x14ac:dyDescent="0.25">
      <c r="B1485" s="79" t="s">
        <v>3578</v>
      </c>
      <c r="C1485" t="s">
        <v>3304</v>
      </c>
    </row>
    <row r="1486" spans="2:5" x14ac:dyDescent="0.25">
      <c r="B1486" s="79" t="s">
        <v>3578</v>
      </c>
      <c r="C1486" t="s">
        <v>3313</v>
      </c>
    </row>
    <row r="1487" spans="2:5" x14ac:dyDescent="0.25">
      <c r="B1487" s="79" t="s">
        <v>3578</v>
      </c>
      <c r="C1487" t="s">
        <v>3314</v>
      </c>
    </row>
    <row r="1488" spans="2:5" x14ac:dyDescent="0.25">
      <c r="B1488" s="79" t="s">
        <v>3579</v>
      </c>
      <c r="C1488" t="s">
        <v>3312</v>
      </c>
      <c r="D1488" t="s">
        <v>2490</v>
      </c>
      <c r="E1488" t="s">
        <v>2749</v>
      </c>
    </row>
    <row r="1489" spans="2:5" x14ac:dyDescent="0.25">
      <c r="B1489" s="79" t="s">
        <v>3579</v>
      </c>
      <c r="C1489" t="s">
        <v>2515</v>
      </c>
    </row>
    <row r="1490" spans="2:5" x14ac:dyDescent="0.25">
      <c r="B1490" s="79" t="s">
        <v>3579</v>
      </c>
      <c r="C1490" t="s">
        <v>3305</v>
      </c>
    </row>
    <row r="1491" spans="2:5" x14ac:dyDescent="0.25">
      <c r="B1491" s="79" t="s">
        <v>3579</v>
      </c>
      <c r="C1491" t="s">
        <v>3306</v>
      </c>
    </row>
    <row r="1492" spans="2:5" x14ac:dyDescent="0.25">
      <c r="B1492" s="79" t="s">
        <v>3579</v>
      </c>
      <c r="C1492" t="s">
        <v>3307</v>
      </c>
    </row>
    <row r="1493" spans="2:5" x14ac:dyDescent="0.25">
      <c r="B1493" s="79" t="s">
        <v>3579</v>
      </c>
      <c r="C1493" t="s">
        <v>3309</v>
      </c>
    </row>
    <row r="1494" spans="2:5" x14ac:dyDescent="0.25">
      <c r="B1494" s="79" t="s">
        <v>3579</v>
      </c>
      <c r="C1494" t="s">
        <v>3308</v>
      </c>
    </row>
    <row r="1495" spans="2:5" x14ac:dyDescent="0.25">
      <c r="B1495" s="79" t="s">
        <v>3579</v>
      </c>
      <c r="C1495" t="s">
        <v>2642</v>
      </c>
    </row>
    <row r="1496" spans="2:5" x14ac:dyDescent="0.25">
      <c r="B1496" s="79" t="s">
        <v>3579</v>
      </c>
      <c r="C1496" t="s">
        <v>2643</v>
      </c>
    </row>
    <row r="1497" spans="2:5" x14ac:dyDescent="0.25">
      <c r="B1497" s="79" t="s">
        <v>3579</v>
      </c>
      <c r="C1497" t="s">
        <v>2644</v>
      </c>
    </row>
    <row r="1498" spans="2:5" x14ac:dyDescent="0.25">
      <c r="B1498" s="79" t="s">
        <v>3579</v>
      </c>
      <c r="C1498" t="s">
        <v>2645</v>
      </c>
    </row>
    <row r="1499" spans="2:5" x14ac:dyDescent="0.25">
      <c r="B1499" s="79" t="s">
        <v>3580</v>
      </c>
      <c r="C1499" t="s">
        <v>3317</v>
      </c>
      <c r="D1499" t="s">
        <v>3241</v>
      </c>
      <c r="E1499" t="s">
        <v>3315</v>
      </c>
    </row>
    <row r="1500" spans="2:5" x14ac:dyDescent="0.25">
      <c r="B1500" s="79" t="s">
        <v>3580</v>
      </c>
      <c r="C1500" t="s">
        <v>2515</v>
      </c>
    </row>
    <row r="1501" spans="2:5" x14ac:dyDescent="0.25">
      <c r="B1501" s="79" t="s">
        <v>3580</v>
      </c>
      <c r="C1501" t="s">
        <v>3318</v>
      </c>
    </row>
    <row r="1502" spans="2:5" x14ac:dyDescent="0.25">
      <c r="B1502" s="79" t="s">
        <v>3580</v>
      </c>
      <c r="C1502" t="s">
        <v>3319</v>
      </c>
    </row>
    <row r="1503" spans="2:5" x14ac:dyDescent="0.25">
      <c r="B1503" s="79" t="s">
        <v>3580</v>
      </c>
      <c r="C1503" t="s">
        <v>3320</v>
      </c>
    </row>
    <row r="1504" spans="2:5" x14ac:dyDescent="0.25">
      <c r="B1504" s="79" t="s">
        <v>3580</v>
      </c>
      <c r="C1504" t="s">
        <v>3321</v>
      </c>
    </row>
    <row r="1505" spans="2:5" x14ac:dyDescent="0.25">
      <c r="B1505" s="79" t="s">
        <v>3580</v>
      </c>
      <c r="C1505" t="s">
        <v>3322</v>
      </c>
    </row>
    <row r="1506" spans="2:5" x14ac:dyDescent="0.25">
      <c r="B1506" s="79" t="s">
        <v>3580</v>
      </c>
      <c r="C1506" t="s">
        <v>3323</v>
      </c>
    </row>
    <row r="1507" spans="2:5" x14ac:dyDescent="0.25">
      <c r="B1507" s="79" t="s">
        <v>3581</v>
      </c>
      <c r="C1507" t="s">
        <v>3324</v>
      </c>
      <c r="D1507" t="s">
        <v>2488</v>
      </c>
      <c r="E1507" t="s">
        <v>2618</v>
      </c>
    </row>
    <row r="1508" spans="2:5" x14ac:dyDescent="0.25">
      <c r="B1508" s="79" t="s">
        <v>3581</v>
      </c>
      <c r="C1508" t="s">
        <v>2515</v>
      </c>
    </row>
    <row r="1509" spans="2:5" x14ac:dyDescent="0.25">
      <c r="B1509" s="79" t="s">
        <v>3581</v>
      </c>
      <c r="C1509" t="s">
        <v>3325</v>
      </c>
    </row>
    <row r="1510" spans="2:5" x14ac:dyDescent="0.25">
      <c r="B1510" s="79" t="s">
        <v>3581</v>
      </c>
      <c r="C1510" t="s">
        <v>3326</v>
      </c>
    </row>
    <row r="1511" spans="2:5" x14ac:dyDescent="0.25">
      <c r="B1511" s="79" t="s">
        <v>3581</v>
      </c>
      <c r="C1511" t="s">
        <v>3327</v>
      </c>
    </row>
    <row r="1512" spans="2:5" x14ac:dyDescent="0.25">
      <c r="B1512" s="79" t="s">
        <v>3581</v>
      </c>
      <c r="C1512" t="s">
        <v>3328</v>
      </c>
    </row>
    <row r="1513" spans="2:5" x14ac:dyDescent="0.25">
      <c r="B1513" s="79" t="s">
        <v>3581</v>
      </c>
      <c r="C1513" t="s">
        <v>3329</v>
      </c>
    </row>
    <row r="1514" spans="2:5" x14ac:dyDescent="0.25">
      <c r="B1514" s="79" t="s">
        <v>3582</v>
      </c>
      <c r="C1514" t="s">
        <v>3331</v>
      </c>
      <c r="D1514" t="s">
        <v>3241</v>
      </c>
      <c r="E1514" t="s">
        <v>3337</v>
      </c>
    </row>
    <row r="1515" spans="2:5" x14ac:dyDescent="0.25">
      <c r="B1515" s="79" t="s">
        <v>3582</v>
      </c>
      <c r="C1515" t="s">
        <v>2515</v>
      </c>
    </row>
    <row r="1516" spans="2:5" x14ac:dyDescent="0.25">
      <c r="B1516" s="79" t="s">
        <v>3582</v>
      </c>
      <c r="C1516" t="s">
        <v>3332</v>
      </c>
    </row>
    <row r="1517" spans="2:5" x14ac:dyDescent="0.25">
      <c r="B1517" s="79" t="s">
        <v>3582</v>
      </c>
      <c r="C1517" t="s">
        <v>3333</v>
      </c>
    </row>
    <row r="1518" spans="2:5" x14ac:dyDescent="0.25">
      <c r="B1518" s="79" t="s">
        <v>3582</v>
      </c>
      <c r="C1518" t="s">
        <v>3334</v>
      </c>
    </row>
    <row r="1519" spans="2:5" x14ac:dyDescent="0.25">
      <c r="B1519" s="79" t="s">
        <v>3582</v>
      </c>
      <c r="C1519" t="s">
        <v>3335</v>
      </c>
    </row>
    <row r="1520" spans="2:5" x14ac:dyDescent="0.25">
      <c r="B1520" s="79" t="s">
        <v>3582</v>
      </c>
      <c r="C1520" t="s">
        <v>3336</v>
      </c>
    </row>
    <row r="1521" spans="2:5" x14ac:dyDescent="0.25">
      <c r="B1521" s="79" t="s">
        <v>3582</v>
      </c>
      <c r="C1521" t="s">
        <v>3329</v>
      </c>
    </row>
    <row r="1522" spans="2:5" x14ac:dyDescent="0.25">
      <c r="B1522" s="79" t="s">
        <v>3583</v>
      </c>
      <c r="C1522" t="s">
        <v>3341</v>
      </c>
      <c r="D1522" t="s">
        <v>3241</v>
      </c>
      <c r="E1522" t="s">
        <v>3337</v>
      </c>
    </row>
    <row r="1523" spans="2:5" x14ac:dyDescent="0.25">
      <c r="B1523" s="79" t="s">
        <v>3583</v>
      </c>
      <c r="C1523" t="s">
        <v>2515</v>
      </c>
    </row>
    <row r="1524" spans="2:5" x14ac:dyDescent="0.25">
      <c r="B1524" s="79" t="s">
        <v>3583</v>
      </c>
      <c r="C1524" t="s">
        <v>3339</v>
      </c>
    </row>
    <row r="1525" spans="2:5" x14ac:dyDescent="0.25">
      <c r="B1525" s="79" t="s">
        <v>3583</v>
      </c>
      <c r="C1525" t="s">
        <v>3338</v>
      </c>
    </row>
    <row r="1526" spans="2:5" x14ac:dyDescent="0.25">
      <c r="B1526" s="79" t="s">
        <v>3583</v>
      </c>
      <c r="C1526" t="s">
        <v>3342</v>
      </c>
    </row>
    <row r="1527" spans="2:5" x14ac:dyDescent="0.25">
      <c r="B1527" s="79" t="s">
        <v>3583</v>
      </c>
      <c r="C1527" t="s">
        <v>3340</v>
      </c>
    </row>
    <row r="1528" spans="2:5" x14ac:dyDescent="0.25">
      <c r="B1528" s="79" t="s">
        <v>3583</v>
      </c>
      <c r="C1528" t="s">
        <v>3336</v>
      </c>
    </row>
    <row r="1529" spans="2:5" x14ac:dyDescent="0.25">
      <c r="B1529" s="79" t="s">
        <v>3583</v>
      </c>
      <c r="C1529" t="s">
        <v>3329</v>
      </c>
    </row>
    <row r="1530" spans="2:5" x14ac:dyDescent="0.25">
      <c r="B1530" s="79" t="s">
        <v>3584</v>
      </c>
      <c r="C1530" t="s">
        <v>3345</v>
      </c>
      <c r="D1530" t="s">
        <v>3241</v>
      </c>
      <c r="E1530" t="s">
        <v>3348</v>
      </c>
    </row>
    <row r="1531" spans="2:5" x14ac:dyDescent="0.25">
      <c r="B1531" s="79" t="s">
        <v>3584</v>
      </c>
      <c r="C1531" t="s">
        <v>2515</v>
      </c>
    </row>
    <row r="1532" spans="2:5" x14ac:dyDescent="0.25">
      <c r="B1532" s="79" t="s">
        <v>3584</v>
      </c>
      <c r="C1532" t="s">
        <v>3332</v>
      </c>
    </row>
    <row r="1533" spans="2:5" x14ac:dyDescent="0.25">
      <c r="B1533" s="79" t="s">
        <v>3584</v>
      </c>
      <c r="C1533" t="s">
        <v>3333</v>
      </c>
    </row>
    <row r="1534" spans="2:5" x14ac:dyDescent="0.25">
      <c r="B1534" s="79" t="s">
        <v>3584</v>
      </c>
      <c r="C1534" t="s">
        <v>3334</v>
      </c>
    </row>
    <row r="1535" spans="2:5" x14ac:dyDescent="0.25">
      <c r="B1535" s="79" t="s">
        <v>3584</v>
      </c>
      <c r="C1535" t="s">
        <v>3346</v>
      </c>
    </row>
    <row r="1536" spans="2:5" x14ac:dyDescent="0.25">
      <c r="B1536" s="79" t="s">
        <v>3584</v>
      </c>
      <c r="C1536" t="s">
        <v>3349</v>
      </c>
    </row>
    <row r="1537" spans="2:5" x14ac:dyDescent="0.25">
      <c r="B1537" s="79" t="s">
        <v>3584</v>
      </c>
      <c r="C1537" t="s">
        <v>3347</v>
      </c>
    </row>
    <row r="1538" spans="2:5" x14ac:dyDescent="0.25">
      <c r="B1538" s="79" t="s">
        <v>3584</v>
      </c>
      <c r="C1538" t="s">
        <v>3336</v>
      </c>
    </row>
    <row r="1539" spans="2:5" x14ac:dyDescent="0.25">
      <c r="B1539" s="79" t="s">
        <v>3584</v>
      </c>
      <c r="C1539" t="s">
        <v>3329</v>
      </c>
    </row>
    <row r="1540" spans="2:5" x14ac:dyDescent="0.25">
      <c r="B1540" s="79" t="s">
        <v>3585</v>
      </c>
      <c r="C1540" t="s">
        <v>3369</v>
      </c>
      <c r="D1540" t="s">
        <v>2490</v>
      </c>
      <c r="E1540" t="s">
        <v>2537</v>
      </c>
    </row>
    <row r="1541" spans="2:5" x14ac:dyDescent="0.25">
      <c r="B1541" s="79" t="s">
        <v>3585</v>
      </c>
      <c r="C1541" t="s">
        <v>2515</v>
      </c>
    </row>
    <row r="1542" spans="2:5" x14ac:dyDescent="0.25">
      <c r="B1542" s="79" t="s">
        <v>3585</v>
      </c>
      <c r="C1542" t="s">
        <v>3365</v>
      </c>
    </row>
    <row r="1543" spans="2:5" x14ac:dyDescent="0.25">
      <c r="B1543" s="79" t="s">
        <v>3585</v>
      </c>
      <c r="C1543" t="s">
        <v>3366</v>
      </c>
    </row>
    <row r="1544" spans="2:5" x14ac:dyDescent="0.25">
      <c r="B1544" s="79" t="s">
        <v>3585</v>
      </c>
      <c r="C1544" t="s">
        <v>3364</v>
      </c>
    </row>
    <row r="1545" spans="2:5" x14ac:dyDescent="0.25">
      <c r="B1545" s="79" t="s">
        <v>3585</v>
      </c>
      <c r="C1545" t="s">
        <v>3367</v>
      </c>
    </row>
    <row r="1546" spans="2:5" x14ac:dyDescent="0.25">
      <c r="B1546" s="79" t="s">
        <v>3585</v>
      </c>
      <c r="C1546" t="s">
        <v>3368</v>
      </c>
    </row>
    <row r="1547" spans="2:5" x14ac:dyDescent="0.25">
      <c r="B1547" s="79" t="s">
        <v>3585</v>
      </c>
      <c r="C1547" t="s">
        <v>2640</v>
      </c>
    </row>
    <row r="1548" spans="2:5" x14ac:dyDescent="0.25">
      <c r="B1548" s="79" t="s">
        <v>3585</v>
      </c>
      <c r="C1548" t="s">
        <v>2641</v>
      </c>
    </row>
    <row r="1549" spans="2:5" x14ac:dyDescent="0.25">
      <c r="B1549" s="79" t="s">
        <v>3585</v>
      </c>
      <c r="C1549" t="s">
        <v>2642</v>
      </c>
    </row>
    <row r="1550" spans="2:5" x14ac:dyDescent="0.25">
      <c r="B1550" s="79" t="s">
        <v>3585</v>
      </c>
      <c r="C1550" t="s">
        <v>2643</v>
      </c>
    </row>
    <row r="1551" spans="2:5" x14ac:dyDescent="0.25">
      <c r="B1551" s="79" t="s">
        <v>3585</v>
      </c>
      <c r="C1551" t="s">
        <v>2644</v>
      </c>
    </row>
    <row r="1552" spans="2:5" x14ac:dyDescent="0.25">
      <c r="B1552" s="79" t="s">
        <v>3585</v>
      </c>
      <c r="C1552" t="s">
        <v>2645</v>
      </c>
    </row>
    <row r="1553" spans="2:5" x14ac:dyDescent="0.25">
      <c r="B1553" s="79" t="s">
        <v>3586</v>
      </c>
      <c r="C1553" t="s">
        <v>3382</v>
      </c>
      <c r="D1553" t="s">
        <v>2488</v>
      </c>
      <c r="E1553" t="s">
        <v>3383</v>
      </c>
    </row>
    <row r="1554" spans="2:5" x14ac:dyDescent="0.25">
      <c r="B1554" s="79" t="s">
        <v>3586</v>
      </c>
      <c r="C1554" t="s">
        <v>2515</v>
      </c>
    </row>
    <row r="1555" spans="2:5" x14ac:dyDescent="0.25">
      <c r="B1555" s="79" t="s">
        <v>3586</v>
      </c>
      <c r="C1555" t="s">
        <v>3384</v>
      </c>
    </row>
    <row r="1556" spans="2:5" x14ac:dyDescent="0.25">
      <c r="B1556" s="79" t="s">
        <v>3586</v>
      </c>
      <c r="C1556" t="s">
        <v>3385</v>
      </c>
    </row>
    <row r="1557" spans="2:5" x14ac:dyDescent="0.25">
      <c r="B1557" s="79" t="s">
        <v>3586</v>
      </c>
      <c r="C1557" t="s">
        <v>3386</v>
      </c>
    </row>
    <row r="1558" spans="2:5" x14ac:dyDescent="0.25">
      <c r="B1558" s="79" t="s">
        <v>3586</v>
      </c>
      <c r="C1558" t="s">
        <v>2644</v>
      </c>
    </row>
    <row r="1559" spans="2:5" x14ac:dyDescent="0.25">
      <c r="B1559" s="79" t="s">
        <v>3586</v>
      </c>
      <c r="C1559" t="s">
        <v>2645</v>
      </c>
    </row>
    <row r="1560" spans="2:5" x14ac:dyDescent="0.25">
      <c r="B1560" s="79" t="s">
        <v>3587</v>
      </c>
      <c r="C1560" t="s">
        <v>3389</v>
      </c>
      <c r="D1560" t="s">
        <v>2490</v>
      </c>
      <c r="E1560" t="s">
        <v>2537</v>
      </c>
    </row>
    <row r="1561" spans="2:5" x14ac:dyDescent="0.25">
      <c r="B1561" s="79" t="s">
        <v>3587</v>
      </c>
      <c r="C1561" t="s">
        <v>2515</v>
      </c>
    </row>
    <row r="1562" spans="2:5" x14ac:dyDescent="0.25">
      <c r="B1562" s="79" t="s">
        <v>3587</v>
      </c>
      <c r="C1562" t="s">
        <v>2717</v>
      </c>
    </row>
    <row r="1563" spans="2:5" x14ac:dyDescent="0.25">
      <c r="B1563" s="79" t="s">
        <v>3587</v>
      </c>
      <c r="C1563" t="s">
        <v>2718</v>
      </c>
    </row>
    <row r="1564" spans="2:5" x14ac:dyDescent="0.25">
      <c r="B1564" s="79" t="s">
        <v>3587</v>
      </c>
      <c r="C1564" t="s">
        <v>2684</v>
      </c>
    </row>
    <row r="1565" spans="2:5" x14ac:dyDescent="0.25">
      <c r="B1565" s="79" t="s">
        <v>3587</v>
      </c>
      <c r="C1565" t="s">
        <v>2653</v>
      </c>
    </row>
    <row r="1566" spans="2:5" x14ac:dyDescent="0.25">
      <c r="B1566" s="79" t="s">
        <v>3587</v>
      </c>
      <c r="C1566" t="s">
        <v>2719</v>
      </c>
    </row>
    <row r="1567" spans="2:5" x14ac:dyDescent="0.25">
      <c r="B1567" s="79" t="s">
        <v>3587</v>
      </c>
      <c r="C1567" t="s">
        <v>2640</v>
      </c>
    </row>
    <row r="1568" spans="2:5" x14ac:dyDescent="0.25">
      <c r="B1568" s="79" t="s">
        <v>3587</v>
      </c>
      <c r="C1568" t="s">
        <v>2641</v>
      </c>
    </row>
    <row r="1569" spans="2:5" x14ac:dyDescent="0.25">
      <c r="B1569" s="79" t="s">
        <v>3587</v>
      </c>
      <c r="C1569" t="s">
        <v>2642</v>
      </c>
    </row>
    <row r="1570" spans="2:5" x14ac:dyDescent="0.25">
      <c r="B1570" s="79" t="s">
        <v>3587</v>
      </c>
      <c r="C1570" t="s">
        <v>2643</v>
      </c>
    </row>
    <row r="1571" spans="2:5" x14ac:dyDescent="0.25">
      <c r="B1571" s="79" t="s">
        <v>3587</v>
      </c>
      <c r="C1571" t="s">
        <v>2644</v>
      </c>
    </row>
    <row r="1572" spans="2:5" x14ac:dyDescent="0.25">
      <c r="B1572" s="79" t="s">
        <v>3587</v>
      </c>
      <c r="C1572" t="s">
        <v>2645</v>
      </c>
    </row>
    <row r="1573" spans="2:5" x14ac:dyDescent="0.25">
      <c r="B1573" s="79" t="s">
        <v>3588</v>
      </c>
      <c r="C1573" t="s">
        <v>3401</v>
      </c>
      <c r="D1573" t="s">
        <v>3402</v>
      </c>
      <c r="E1573" t="s">
        <v>2961</v>
      </c>
    </row>
    <row r="1574" spans="2:5" x14ac:dyDescent="0.25">
      <c r="B1574" s="79" t="s">
        <v>3588</v>
      </c>
      <c r="C1574" t="s">
        <v>2515</v>
      </c>
    </row>
    <row r="1575" spans="2:5" x14ac:dyDescent="0.25">
      <c r="B1575" s="79" t="s">
        <v>3588</v>
      </c>
      <c r="C1575" t="s">
        <v>3403</v>
      </c>
    </row>
    <row r="1576" spans="2:5" x14ac:dyDescent="0.25">
      <c r="B1576" s="79" t="s">
        <v>3588</v>
      </c>
      <c r="C1576" t="s">
        <v>3404</v>
      </c>
    </row>
    <row r="1577" spans="2:5" x14ac:dyDescent="0.25">
      <c r="B1577" s="79" t="s">
        <v>3588</v>
      </c>
      <c r="C1577" t="s">
        <v>3405</v>
      </c>
    </row>
    <row r="1578" spans="2:5" x14ac:dyDescent="0.25">
      <c r="B1578" s="79" t="s">
        <v>3588</v>
      </c>
      <c r="C1578" t="s">
        <v>3406</v>
      </c>
    </row>
    <row r="1579" spans="2:5" x14ac:dyDescent="0.25">
      <c r="B1579" s="79" t="s">
        <v>3588</v>
      </c>
      <c r="C1579" t="s">
        <v>3407</v>
      </c>
    </row>
    <row r="1580" spans="2:5" x14ac:dyDescent="0.25">
      <c r="B1580" s="79" t="s">
        <v>3588</v>
      </c>
      <c r="C1580" t="s">
        <v>3408</v>
      </c>
    </row>
    <row r="1581" spans="2:5" x14ac:dyDescent="0.25">
      <c r="B1581" s="79" t="s">
        <v>3588</v>
      </c>
      <c r="C1581" t="s">
        <v>2645</v>
      </c>
    </row>
    <row r="1582" spans="2:5" x14ac:dyDescent="0.25">
      <c r="B1582" s="79" t="s">
        <v>3589</v>
      </c>
      <c r="C1582" t="s">
        <v>3412</v>
      </c>
      <c r="D1582" t="s">
        <v>3241</v>
      </c>
      <c r="E1582" t="s">
        <v>3315</v>
      </c>
    </row>
    <row r="1583" spans="2:5" x14ac:dyDescent="0.25">
      <c r="B1583" s="79" t="s">
        <v>3589</v>
      </c>
      <c r="C1583" t="s">
        <v>2515</v>
      </c>
    </row>
    <row r="1584" spans="2:5" x14ac:dyDescent="0.25">
      <c r="B1584" s="79" t="s">
        <v>3589</v>
      </c>
      <c r="C1584" t="s">
        <v>3413</v>
      </c>
    </row>
    <row r="1585" spans="2:3" x14ac:dyDescent="0.25">
      <c r="B1585" s="79" t="s">
        <v>3589</v>
      </c>
      <c r="C1585" t="s">
        <v>3415</v>
      </c>
    </row>
    <row r="1586" spans="2:3" x14ac:dyDescent="0.25">
      <c r="B1586" s="79" t="s">
        <v>3589</v>
      </c>
      <c r="C1586" t="s">
        <v>3416</v>
      </c>
    </row>
    <row r="1587" spans="2:3" x14ac:dyDescent="0.25">
      <c r="B1587" s="79" t="s">
        <v>3589</v>
      </c>
      <c r="C1587" t="s">
        <v>3418</v>
      </c>
    </row>
    <row r="1588" spans="2:3" x14ac:dyDescent="0.25">
      <c r="B1588" s="79" t="s">
        <v>3589</v>
      </c>
      <c r="C1588" t="s">
        <v>3417</v>
      </c>
    </row>
    <row r="1589" spans="2:3" x14ac:dyDescent="0.25">
      <c r="B1589" s="79" t="s">
        <v>3589</v>
      </c>
      <c r="C1589" t="s">
        <v>2645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AH9" sqref="AH9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3029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3030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3031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3032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3033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3034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3035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40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40">
        <v>1.7125999999999999</v>
      </c>
      <c r="AF8" s="2">
        <v>1.7125999999999999</v>
      </c>
      <c r="AG8" s="2">
        <v>1.7125999999999999</v>
      </c>
      <c r="AH8" s="40">
        <v>1.7912999999999999</v>
      </c>
      <c r="AI8" s="2">
        <v>1.7912999999999999</v>
      </c>
      <c r="AJ8" s="2">
        <v>1.7912999999999999</v>
      </c>
      <c r="AK8" s="2">
        <v>1.7912999999999999</v>
      </c>
      <c r="AL8" s="40">
        <v>1.9488000000000001</v>
      </c>
      <c r="AM8" s="2">
        <v>1.9488000000000001</v>
      </c>
    </row>
    <row r="9" spans="1:39" x14ac:dyDescent="0.25">
      <c r="A9" t="s">
        <v>3036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40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40">
        <v>2.0827</v>
      </c>
      <c r="AF9" s="2">
        <v>2.0827</v>
      </c>
      <c r="AG9" s="2">
        <v>2.0827</v>
      </c>
      <c r="AH9" s="40">
        <v>2.1614</v>
      </c>
      <c r="AI9" s="2">
        <v>2.1614</v>
      </c>
      <c r="AJ9" s="2">
        <v>2.1614</v>
      </c>
      <c r="AK9" s="2">
        <v>2.1614</v>
      </c>
      <c r="AL9" s="40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N21" sqref="N21 N21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2990</v>
      </c>
      <c r="B1" s="2" t="s">
        <v>2991</v>
      </c>
      <c r="C1" s="2" t="s">
        <v>2992</v>
      </c>
      <c r="D1" s="2" t="s">
        <v>2993</v>
      </c>
      <c r="E1" s="2" t="s">
        <v>2994</v>
      </c>
      <c r="F1" s="2" t="s">
        <v>2995</v>
      </c>
      <c r="G1" s="2" t="s">
        <v>2996</v>
      </c>
      <c r="H1" s="2" t="s">
        <v>2997</v>
      </c>
      <c r="I1" s="2" t="s">
        <v>2998</v>
      </c>
      <c r="J1" s="2" t="s">
        <v>2999</v>
      </c>
      <c r="K1" s="2" t="s">
        <v>3000</v>
      </c>
      <c r="L1" s="2" t="s">
        <v>3001</v>
      </c>
      <c r="M1" s="2" t="s">
        <v>3002</v>
      </c>
      <c r="N1" s="2" t="s">
        <v>3003</v>
      </c>
      <c r="O1" s="2" t="s">
        <v>3004</v>
      </c>
      <c r="P1" s="2" t="s">
        <v>3005</v>
      </c>
      <c r="Q1" s="2" t="s">
        <v>3006</v>
      </c>
      <c r="R1" s="2" t="s">
        <v>3007</v>
      </c>
      <c r="S1" s="2" t="s">
        <v>3008</v>
      </c>
      <c r="T1" s="2" t="s">
        <v>3009</v>
      </c>
      <c r="U1" s="2" t="s">
        <v>3010</v>
      </c>
      <c r="V1" s="2" t="s">
        <v>3011</v>
      </c>
      <c r="W1" s="2" t="s">
        <v>3012</v>
      </c>
      <c r="X1" s="2" t="s">
        <v>3013</v>
      </c>
      <c r="Y1" s="2" t="s">
        <v>3014</v>
      </c>
      <c r="Z1" s="2" t="s">
        <v>3015</v>
      </c>
      <c r="AA1" s="2" t="s">
        <v>3016</v>
      </c>
      <c r="AB1" s="2" t="s">
        <v>3017</v>
      </c>
      <c r="AC1" s="2" t="s">
        <v>3018</v>
      </c>
      <c r="AD1" s="2" t="s">
        <v>3019</v>
      </c>
      <c r="AE1" s="2" t="s">
        <v>3020</v>
      </c>
      <c r="AF1" s="2" t="s">
        <v>3021</v>
      </c>
      <c r="AG1" s="2" t="s">
        <v>3022</v>
      </c>
      <c r="AH1" s="2" t="s">
        <v>3023</v>
      </c>
      <c r="AI1" s="2" t="s">
        <v>3024</v>
      </c>
      <c r="AJ1" s="2" t="s">
        <v>3025</v>
      </c>
      <c r="AK1" s="2" t="s">
        <v>3026</v>
      </c>
      <c r="AL1" s="2" t="s">
        <v>3027</v>
      </c>
      <c r="AM1" s="2" t="s">
        <v>3028</v>
      </c>
    </row>
    <row r="2" spans="1:39" x14ac:dyDescent="0.25">
      <c r="A2" t="s">
        <v>3037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3038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39" x14ac:dyDescent="0.25">
      <c r="A4" t="s">
        <v>3039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3040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3041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3042</v>
      </c>
    </row>
    <row r="8" spans="1:39" x14ac:dyDescent="0.25">
      <c r="A8" t="s">
        <v>3043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3044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1"/>
      <c r="C19" t="s">
        <v>3045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21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zoomScaleNormal="100" workbookViewId="0">
      <selection activeCell="D23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3FBB2-8153-4AAB-AFAF-89BCB0A12C2C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2bf1e660-0d8f-4c78-a40f-c5193eca1339"/>
    <ds:schemaRef ds:uri="http://www.w3.org/XML/1998/namespace"/>
    <ds:schemaRef ds:uri="http://schemas.openxmlformats.org/package/2006/metadata/core-properties"/>
    <ds:schemaRef ds:uri="6c468c42-b838-4982-98ec-e0d39a20f8d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  <vt:lpstr>BA S-F</vt:lpstr>
      <vt:lpstr>BU S-F</vt:lpstr>
      <vt:lpstr>CD S-F</vt:lpstr>
      <vt:lpstr>CM S-F</vt:lpstr>
      <vt:lpstr>CR S-F</vt:lpstr>
      <vt:lpstr>CS S-F</vt:lpstr>
      <vt:lpstr>CT S-F</vt:lpstr>
      <vt:lpstr>DA S-F</vt:lpstr>
      <vt:lpstr>DCT S-F</vt:lpstr>
      <vt:lpstr>DRC S-F</vt:lpstr>
      <vt:lpstr>DRH S-F</vt:lpstr>
      <vt:lpstr>DRT S-F</vt:lpstr>
      <vt:lpstr>DT S-F</vt:lpstr>
      <vt:lpstr>EM S-F</vt:lpstr>
      <vt:lpstr>FM S-F</vt:lpstr>
      <vt:lpstr>KC S-F</vt:lpstr>
      <vt:lpstr>LP S-F</vt:lpstr>
      <vt:lpstr>RM S-F</vt:lpstr>
      <vt:lpstr>RT S-F</vt:lpstr>
      <vt:lpstr>SD S-F</vt:lpstr>
      <vt:lpstr>SS S-F</vt:lpstr>
      <vt:lpstr>TE S-F</vt:lpstr>
      <vt:lpstr>TM S-F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2024-06-27T22:23:51Z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