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AD64BBB2-0DF1-4632-8268-ADDF4A89279F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54" i="45" l="1"/>
  <c r="K1454" i="45"/>
  <c r="BM1454" i="45"/>
  <c r="BM1453" i="45" l="1"/>
  <c r="R1453" i="45"/>
  <c r="AA1453" i="45"/>
  <c r="K1453" i="45"/>
  <c r="BM1452" i="45" l="1"/>
  <c r="AA1452" i="45"/>
  <c r="R1452" i="45"/>
  <c r="K1452" i="45"/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5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319" i="45" s="1"/>
  <c r="AV319" i="45"/>
  <c r="AA319" i="45"/>
  <c r="R319" i="45"/>
  <c r="BO320" i="45"/>
  <c r="AZ320" i="45"/>
  <c r="A320" i="45" s="1"/>
  <c r="AV320" i="45"/>
  <c r="AA320" i="45"/>
  <c r="R320" i="45"/>
  <c r="BO321" i="45"/>
  <c r="AZ321" i="45"/>
  <c r="AV321" i="45"/>
  <c r="AA321" i="45"/>
  <c r="R321" i="45"/>
  <c r="A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1267" i="45" s="1"/>
  <c r="AV1267" i="45"/>
  <c r="AA1267" i="45"/>
  <c r="R1267" i="45"/>
  <c r="BO1268" i="45"/>
  <c r="AZ1268" i="45"/>
  <c r="A1268" i="45" s="1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<sst xmlns="http://schemas.openxmlformats.org/spreadsheetml/2006/main" count="16704" uniqueCount="4045">
  <si>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</si>
  <si>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</si>
  <si>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</si>
  <si>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</si>
  <si>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</si>
  <si>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</si>
  <si>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</si>
  <si>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</si>
  <si>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</si>
  <si>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</si>
  <si>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</si>
  <si>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</si>
  <si>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</si>
  <si>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</si>
  <si>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</si>
  <si>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</si>
  <si>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</si>
  <si>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</si>
  <si>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</si>
  <si>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</si>
  <si>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</si>
  <si>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</si>
  <si>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</si>
  <si>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</si>
  <si>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</si>
  <si>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</si>
  <si>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</si>
  <si>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</si>
  <si>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</si>
  <si>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</si>
  <si>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</si>
  <si>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</si>
  <si>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</si>
  <si>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</si>
  <si>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</si>
  <si>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</si>
  <si>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</si>
  <si>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</si>
  <si>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</si>
  <si>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</si>
  <si>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</si>
  <si>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</si>
  <si>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</si>
  <si>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</si>
  <si>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</si>
  <si>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</si>
  <si>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</si>
  <si>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</si>
  <si>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</si>
  <si>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</si>
  <si>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</si>
  <si>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</si>
  <si>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</si>
  <si>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</si>
  <si>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</si>
  <si>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</si>
  <si>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</si>
  <si>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</si>
  <si>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</si>
  <si>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</si>
  <si>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</si>
  <si>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</si>
  <si>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</si>
  <si>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</si>
  <si>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</si>
  <si>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</si>
  <si>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</si>
  <si>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</si>
  <si>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</si>
  <si>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</si>
  <si>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</si>
  <si>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</si>
  <si>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</si>
  <si>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</si>
  <si>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</si>
  <si>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</si>
  <si>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</si>
  <si>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</si>
  <si>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</si>
  <si>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</si>
  <si>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</si>
  <si>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</si>
  <si>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</si>
  <si>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</si>
  <si>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</si>
  <si>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</si>
  <si>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</si>
  <si>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</si>
  <si>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</si>
  <si>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</si>
  <si>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</si>
  <si>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</si>
  <si>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</si>
  <si>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</si>
  <si>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</si>
  <si>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</si>
  <si>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</si>
  <si>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</si>
  <si>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</si>
  <si>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</si>
  <si>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</si>
  <si>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</si>
  <si>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</si>
  <si>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</si>
  <si>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</si>
  <si>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</si>
  <si>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</si>
  <si>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</si>
  <si>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</si>
  <si>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</si>
  <si>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</si>
  <si>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</si>
  <si>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</si>
  <si>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</si>
  <si>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</si>
  <si>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</si>
  <si>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</si>
  <si>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</si>
  <si>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</si>
  <si>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</si>
  <si>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</si>
  <si>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</si>
  <si>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</si>
  <si>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</si>
  <si>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</si>
  <si>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</si>
  <si>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</si>
  <si>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</si>
  <si>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</si>
  <si>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</si>
  <si>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</si>
  <si>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</si>
  <si>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</si>
  <si>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</si>
  <si>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</si>
  <si>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</si>
  <si>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</si>
  <si>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</si>
  <si>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</si>
  <si>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</si>
  <si>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</si>
  <si>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</si>
  <si>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</si>
  <si>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</si>
  <si>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</si>
  <si>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</si>
  <si>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</si>
  <si>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</si>
  <si>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</si>
  <si>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</si>
  <si>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</si>
  <si>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</si>
  <si>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</si>
  <si>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</si>
  <si>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</si>
  <si>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</si>
  <si>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</si>
  <si>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</si>
  <si>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</si>
  <si>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</si>
  <si>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</si>
  <si>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</si>
  <si>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</si>
  <si>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</si>
  <si>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</si>
  <si>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</si>
  <si>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</si>
  <si>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</si>
  <si>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</si>
  <si>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</si>
  <si>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</si>
  <si>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</si>
  <si>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</si>
  <si>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</si>
  <si>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</si>
  <si>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</si>
  <si>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</si>
  <si>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</si>
  <si>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</si>
  <si>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</si>
  <si>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</si>
  <si>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</si>
  <si>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</si>
  <si>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</si>
  <si>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</si>
  <si>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</si>
  <si>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</si>
  <si>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</si>
  <si>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</si>
  <si>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</si>
  <si>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</si>
  <si>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</si>
  <si>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</si>
  <si>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</si>
  <si>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</si>
  <si>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</si>
  <si>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</si>
  <si>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</si>
  <si>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</si>
  <si>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</si>
  <si>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</si>
  <si>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</si>
  <si>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</si>
  <si>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</si>
  <si>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</si>
  <si>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</si>
  <si>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</si>
  <si>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</si>
  <si>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</si>
  <si>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</si>
  <si>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</si>
  <si>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</si>
  <si>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</si>
  <si>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</si>
  <si>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</si>
  <si>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</si>
  <si>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</si>
  <si>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</si>
  <si>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</si>
  <si>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</si>
  <si>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</si>
  <si>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</si>
  <si>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</si>
  <si>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</si>
  <si>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</si>
  <si>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</si>
  <si>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</si>
  <si>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</si>
  <si>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</si>
  <si>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</si>
  <si>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</si>
  <si>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</si>
  <si>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</si>
  <si>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</si>
  <si>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</si>
  <si>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</si>
  <si>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</si>
  <si>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</si>
  <si>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</si>
  <si>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</si>
  <si>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</si>
  <si>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</si>
  <si>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</si>
  <si>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</si>
  <si>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</si>
  <si>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</si>
  <si>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</si>
  <si>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</si>
  <si>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</si>
  <si>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</si>
  <si>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</si>
  <si>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</si>
  <si>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</si>
  <si>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</si>
  <si>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</si>
  <si>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</si>
  <si>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</si>
  <si>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</si>
  <si>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</si>
  <si>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</si>
  <si>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</si>
  <si>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</si>
  <si>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</si>
  <si>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</si>
  <si>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</si>
  <si>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</si>
  <si>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</si>
  <si>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</si>
  <si>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</si>
  <si>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</si>
  <si>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</si>
  <si>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</si>
  <si>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</si>
  <si>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</si>
  <si>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</si>
  <si>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</si>
  <si>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</si>
  <si>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</si>
  <si>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</si>
  <si>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</si>
  <si>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</si>
  <si>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</si>
  <si>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</si>
  <si>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</si>
  <si>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</si>
  <si>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</si>
  <si>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</si>
  <si>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</si>
  <si>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</si>
  <si>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</si>
  <si>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</si>
  <si>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</si>
  <si>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</si>
  <si>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</si>
  <si>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</si>
  <si>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</si>
  <si>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</si>
  <si>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</si>
  <si>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</si>
  <si>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</si>
  <si>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</si>
  <si>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</si>
  <si>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</si>
  <si>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</si>
  <si>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</si>
  <si>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</si>
  <si>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</si>
  <si>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</si>
  <si>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</si>
  <si>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</si>
  <si>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</si>
  <si>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</si>
  <si>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</si>
  <si>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</si>
  <si>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</si>
  <si>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</si>
  <si>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</si>
  <si>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</si>
  <si>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</si>
  <si>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</si>
  <si>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</si>
  <si>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</si>
  <si>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</si>
  <si>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</si>
  <si>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</si>
  <si>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</si>
  <si>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</si>
  <si>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</si>
  <si>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</si>
  <si>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</si>
  <si>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</si>
  <si>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</si>
  <si>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</si>
  <si>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</si>
  <si>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</si>
  <si>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</si>
  <si>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</si>
  <si>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</si>
  <si>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</si>
  <si>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</si>
  <si>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</si>
  <si>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</si>
  <si>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</si>
  <si>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</si>
  <si>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</si>
  <si>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</si>
  <si>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</si>
  <si>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</si>
  <si>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</si>
  <si>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</si>
  <si>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</si>
  <si>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</si>
  <si>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</si>
  <si>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</si>
  <si>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</si>
  <si>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</si>
  <si>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</si>
  <si>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</si>
  <si>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</si>
  <si>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</si>
  <si>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</si>
  <si>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</si>
  <si>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</si>
  <si>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</si>
  <si>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</si>
  <si>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</si>
  <si>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</si>
  <si>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</si>
  <si>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</si>
  <si>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</si>
  <si>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</si>
  <si>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</si>
  <si>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</si>
  <si>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</si>
  <si>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</si>
  <si>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</si>
  <si>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</si>
  <si>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</si>
  <si>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</si>
  <si>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</si>
  <si>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</si>
  <si>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</si>
  <si>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</si>
  <si>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</si>
  <si>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</si>
  <si>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</si>
  <si>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</si>
  <si>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</si>
  <si>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</si>
  <si>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</si>
  <si>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</si>
  <si>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</si>
  <si>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</si>
  <si>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</si>
  <si>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</si>
  <si>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</si>
  <si>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</si>
  <si>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</si>
  <si>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</si>
  <si>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</si>
  <si>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</si>
  <si>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</si>
  <si>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</si>
  <si>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</si>
  <si>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</si>
  <si>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</si>
  <si>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</si>
  <si>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</si>
  <si>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</si>
  <si>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</si>
  <si>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</si>
  <si>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</si>
  <si>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</si>
  <si>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</si>
  <si>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</si>
  <si>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</si>
  <si>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</si>
  <si>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</si>
  <si>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</si>
  <si>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</si>
  <si>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</si>
  <si>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</si>
  <si>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</si>
  <si>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</si>
  <si>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</si>
  <si>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</si>
  <si>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</si>
  <si>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</si>
  <si>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</si>
  <si>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</si>
  <si>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</si>
  <si>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</si>
  <si>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</si>
  <si>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</si>
  <si>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</si>
  <si>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</si>
  <si>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</si>
  <si>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</si>
  <si>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</si>
  <si>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</si>
  <si>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</si>
  <si>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</si>
  <si>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</si>
  <si>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</si>
  <si>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</si>
  <si>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</si>
  <si>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</si>
  <si>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</si>
  <si>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</si>
  <si>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</si>
  <si>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</si>
  <si>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</si>
  <si>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</si>
  <si>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</si>
  <si>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</si>
  <si>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</si>
  <si>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</si>
  <si>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</si>
  <si>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</si>
  <si>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</si>
  <si>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</si>
  <si>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</si>
  <si>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</si>
  <si>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</si>
  <si>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</si>
  <si>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</si>
  <si>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</si>
  <si>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</si>
  <si>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</si>
  <si>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</si>
  <si>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</si>
  <si>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</si>
  <si>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</si>
  <si>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</si>
  <si>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</si>
  <si>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</si>
  <si>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</si>
  <si>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</si>
  <si>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</si>
  <si>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</si>
  <si>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</si>
  <si>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</si>
  <si>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</si>
  <si>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</si>
  <si>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</si>
  <si>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</si>
  <si>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</si>
  <si>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</si>
  <si>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</si>
  <si>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</si>
  <si>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</si>
  <si>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</si>
  <si>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</si>
  <si>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</si>
  <si>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</si>
  <si>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</si>
  <si>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</si>
  <si>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</si>
  <si>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</si>
  <si>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</si>
  <si>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</si>
  <si>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</si>
  <si>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</si>
  <si>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</si>
  <si>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</si>
  <si>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</si>
  <si>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</si>
  <si>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</si>
  <si>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</si>
  <si>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</si>
  <si>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</si>
  <si>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</si>
  <si>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</si>
  <si>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</si>
  <si>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</si>
  <si>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</si>
  <si>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</si>
  <si>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</si>
  <si>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</si>
  <si>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</si>
  <si>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</si>
  <si>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</si>
  <si>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</si>
  <si>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</si>
  <si>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</si>
  <si>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</si>
  <si>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</si>
  <si>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</si>
  <si>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</si>
  <si>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</si>
  <si>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</si>
  <si>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</si>
  <si>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</si>
  <si>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</si>
  <si>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</si>
  <si>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</si>
  <si>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</si>
  <si>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</si>
  <si>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</si>
  <si>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</si>
  <si>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</si>
  <si>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</si>
  <si>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</si>
  <si>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</si>
  <si>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</si>
  <si>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</si>
  <si>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</si>
  <si>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</si>
  <si>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</si>
  <si>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</si>
  <si>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</si>
  <si>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</si>
  <si>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</si>
  <si>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</si>
  <si>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</si>
  <si>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</si>
  <si>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</si>
  <si>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</si>
  <si>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</si>
  <si>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</si>
  <si>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</si>
  <si>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</si>
  <si>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</si>
  <si>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</si>
  <si>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</si>
  <si>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</si>
  <si>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</si>
  <si>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</si>
  <si>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</si>
  <si>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</si>
  <si>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</si>
  <si>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</si>
  <si>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</si>
  <si>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</si>
  <si>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</si>
  <si>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</si>
  <si>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</si>
  <si>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</si>
  <si>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</si>
  <si>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</si>
  <si>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</si>
  <si>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</si>
  <si>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</si>
  <si>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</si>
  <si>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</si>
  <si>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</si>
  <si>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</si>
  <si>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</si>
  <si>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</si>
  <si>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</si>
  <si>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</si>
  <si>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</si>
  <si>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</si>
  <si>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</si>
  <si>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</si>
  <si>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</si>
  <si>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</si>
  <si>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</si>
  <si>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</si>
  <si>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</si>
  <si>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</si>
  <si>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</si>
  <si>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</si>
  <si>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</si>
  <si>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</si>
  <si>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</si>
  <si>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</si>
  <si>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</si>
  <si>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</si>
  <si>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</si>
  <si>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</si>
  <si>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</si>
  <si>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</si>
  <si>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</si>
  <si>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</si>
  <si>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</si>
  <si>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</si>
  <si>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</si>
  <si>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</si>
  <si>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</si>
  <si>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</si>
  <si>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</si>
  <si>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</si>
  <si>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</si>
  <si>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</si>
  <si>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</si>
  <si>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</si>
  <si>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</si>
  <si>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</si>
  <si>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</si>
  <si>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</si>
  <si>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</si>
  <si>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</si>
  <si>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</si>
  <si>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</si>
  <si>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</si>
  <si>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</si>
  <si>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</si>
  <si>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</si>
  <si>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</si>
  <si>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</si>
  <si>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</si>
  <si>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</si>
  <si>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</si>
  <si>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</si>
  <si>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</si>
  <si>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</si>
  <si>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</si>
  <si>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</si>
  <si>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</si>
  <si>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</si>
  <si>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</si>
  <si>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</si>
  <si>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</si>
  <si>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</si>
  <si>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</si>
  <si>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</si>
  <si>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</si>
  <si>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</si>
  <si>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</si>
  <si>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</si>
  <si>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</si>
  <si>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</si>
  <si>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</si>
  <si>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</si>
  <si>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</si>
  <si>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</si>
  <si>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</si>
  <si>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</si>
  <si>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</si>
  <si>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</si>
  <si>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</si>
  <si>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</si>
  <si>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</si>
  <si>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</si>
  <si>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</si>
  <si>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</si>
  <si>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</si>
  <si>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</si>
  <si>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</si>
  <si>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</si>
  <si>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</si>
  <si>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</si>
  <si>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</si>
  <si>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</si>
  <si>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</si>
  <si>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</si>
  <si>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</si>
  <si>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</si>
  <si>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</si>
  <si>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</si>
  <si>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</si>
  <si>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</si>
  <si>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</si>
  <si>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</si>
  <si>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</si>
  <si>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</si>
  <si>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</si>
  <si>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</si>
  <si>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</si>
  <si>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</si>
  <si>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</si>
  <si>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</si>
  <si>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</si>
  <si>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</si>
  <si>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</si>
  <si>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</si>
  <si>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</si>
  <si>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</si>
  <si>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</si>
  <si>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</si>
  <si>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</si>
  <si>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</si>
  <si>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</si>
  <si>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</si>
  <si>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</si>
  <si>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</si>
  <si>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</si>
  <si>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</si>
  <si>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</si>
  <si>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</si>
  <si>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</si>
  <si>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</si>
  <si>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</si>
  <si>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</si>
  <si>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</si>
  <si>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</si>
  <si>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</si>
  <si>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</si>
  <si>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</si>
  <si>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</si>
  <si>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</si>
  <si>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</si>
  <si>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</si>
  <si>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</si>
  <si>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</si>
  <si>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</si>
  <si>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</si>
  <si>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</si>
  <si>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</si>
  <si>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</si>
  <si>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</si>
  <si>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</si>
  <si>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</si>
  <si>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</si>
  <si>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</si>
  <si>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</si>
  <si>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</si>
  <si>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</si>
  <si>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</si>
  <si>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</si>
  <si>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</si>
  <si>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</si>
  <si>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</si>
  <si>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</si>
  <si>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</si>
  <si>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</si>
  <si>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</si>
  <si>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</si>
  <si>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</si>
  <si>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</si>
  <si>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</si>
  <si>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</si>
  <si>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</si>
  <si>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</si>
  <si>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</si>
  <si>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</si>
  <si>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</si>
  <si>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</si>
  <si>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</si>
  <si>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</si>
  <si>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</si>
  <si>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</si>
  <si>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</si>
  <si>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</si>
  <si>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</si>
  <si>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</si>
  <si>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</si>
  <si>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</si>
  <si>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</si>
  <si>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</si>
  <si>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</si>
  <si>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</si>
  <si>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</si>
  <si>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</si>
  <si>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</si>
  <si>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</si>
  <si>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</si>
  <si>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</si>
  <si>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</si>
  <si>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</si>
  <si>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</si>
  <si>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</si>
  <si>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</si>
  <si>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</si>
  <si>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</si>
  <si>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</si>
  <si>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</si>
  <si>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</si>
  <si>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</si>
  <si>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</si>
  <si>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</si>
  <si>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</si>
  <si>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</si>
  <si>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</si>
  <si>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</si>
  <si>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</si>
  <si>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</si>
  <si>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</si>
  <si>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</si>
  <si>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</si>
  <si>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</si>
  <si>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</si>
  <si>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</si>
  <si>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</si>
  <si>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</si>
  <si>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</si>
  <si>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</si>
  <si>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</si>
  <si>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</si>
  <si>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</si>
  <si>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</si>
  <si>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</si>
  <si>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</si>
  <si>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</si>
  <si>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</si>
  <si>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</si>
  <si>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</si>
  <si>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</si>
  <si>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</si>
  <si>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</si>
  <si>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</si>
  <si>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</si>
  <si>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</si>
  <si>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</si>
  <si>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</si>
  <si>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</si>
  <si>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</si>
  <si>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</si>
  <si>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</si>
  <si>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</si>
  <si>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</si>
  <si>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</si>
  <si>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</si>
  <si>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</si>
  <si>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</si>
  <si>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</si>
  <si>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</si>
  <si>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</si>
  <si>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</si>
  <si>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</si>
  <si>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</si>
  <si>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</si>
  <si>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</si>
  <si>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</si>
  <si>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</si>
  <si>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</si>
  <si>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</si>
  <si>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</si>
  <si>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</si>
  <si>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</si>
  <si>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</si>
  <si>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</si>
  <si>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</si>
  <si>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</si>
  <si>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</si>
  <si>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</si>
  <si>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</si>
  <si>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</si>
  <si>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</si>
  <si>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</si>
  <si>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</si>
  <si>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</si>
  <si>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</si>
  <si>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</si>
  <si>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</si>
  <si>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</si>
  <si>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</si>
  <si>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</si>
  <si>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</si>
  <si>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</si>
  <si>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</si>
  <si>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</si>
  <si>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</si>
  <si>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</si>
  <si>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</si>
  <si>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</si>
  <si>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</si>
  <si>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</si>
  <si>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</si>
  <si>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</si>
  <si>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</si>
  <si>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</si>
  <si>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</si>
  <si>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</si>
  <si>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</si>
  <si>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</si>
  <si>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</si>
  <si>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</si>
  <si>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</si>
  <si>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</si>
  <si>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</si>
  <si>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</si>
  <si>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</si>
  <si>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</si>
  <si>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</si>
  <si>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</si>
  <si>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</si>
  <si>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</si>
  <si>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</si>
  <si>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</si>
  <si>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</si>
  <si>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</si>
  <si>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</si>
  <si>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</si>
  <si>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</si>
  <si>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</si>
  <si>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</si>
  <si>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</si>
  <si>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</si>
  <si>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</si>
  <si>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</si>
  <si>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</si>
  <si>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</si>
  <si>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</si>
  <si>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</si>
  <si>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</si>
  <si>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</si>
  <si>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</si>
  <si>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</si>
  <si>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</si>
  <si>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</si>
  <si>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</si>
  <si>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</si>
  <si>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</si>
  <si>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</si>
  <si>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</si>
  <si>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</si>
  <si>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</si>
  <si>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</si>
  <si>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</si>
  <si>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</si>
  <si>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</si>
  <si>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</si>
  <si>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</si>
  <si>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</si>
  <si>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</si>
  <si>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</si>
  <si>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</si>
  <si>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</si>
  <si>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</si>
  <si>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</si>
  <si>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</si>
  <si>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</si>
  <si>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</si>
  <si>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</si>
  <si>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</si>
  <si>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</si>
  <si>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</si>
  <si>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</si>
  <si>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</si>
  <si>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</si>
  <si>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</si>
  <si>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</si>
  <si>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</si>
  <si>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</si>
  <si>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</si>
  <si>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</si>
  <si>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</si>
  <si>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</si>
  <si>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</si>
  <si>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</si>
  <si>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</si>
  <si>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</si>
  <si>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</si>
  <si>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</si>
  <si>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</si>
  <si>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</si>
  <si>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</si>
  <si>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</si>
  <si>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</si>
  <si>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</si>
  <si>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</si>
  <si>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</si>
  <si>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</si>
  <si>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</si>
  <si>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</si>
  <si>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</si>
  <si>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</si>
  <si>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</si>
  <si>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</si>
  <si>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</si>
  <si>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</si>
  <si>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</si>
  <si>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</si>
  <si>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</si>
  <si>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</si>
  <si>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</si>
  <si>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</si>
  <si>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</si>
  <si>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</si>
  <si>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</si>
  <si>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</si>
  <si>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</si>
  <si>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</si>
  <si>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</si>
  <si>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</si>
  <si>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</si>
  <si>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</si>
  <si>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</si>
  <si>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</si>
  <si>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</si>
  <si>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</si>
  <si>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</si>
  <si>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</si>
  <si>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</si>
  <si>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</si>
  <si>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</si>
  <si>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</si>
  <si>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</si>
  <si>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</si>
  <si>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</si>
  <si>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</si>
  <si>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</si>
  <si>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</si>
  <si>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</si>
  <si>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</si>
  <si>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</si>
  <si>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</si>
  <si>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</si>
  <si>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</si>
  <si>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</si>
  <si>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</si>
  <si>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</si>
  <si>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</si>
  <si>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</si>
  <si>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</si>
  <si>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</si>
  <si>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</si>
  <si>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</si>
  <si>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</si>
  <si>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</si>
  <si>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</si>
  <si>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</si>
  <si>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</si>
  <si>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</si>
  <si>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</si>
  <si>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</si>
  <si>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</si>
  <si>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</si>
  <si>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</si>
  <si>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</si>
  <si>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</si>
  <si>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</si>
  <si>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</si>
  <si>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</si>
  <si>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</si>
  <si>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</si>
  <si>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</si>
  <si>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</si>
  <si>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</si>
  <si>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</si>
  <si>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</si>
  <si>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</si>
  <si>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</si>
  <si>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</si>
  <si>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</si>
  <si>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</si>
  <si>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</si>
  <si>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</si>
  <si>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</si>
  <si>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</si>
  <si>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</si>
  <si>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</si>
  <si>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</si>
  <si>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</si>
  <si>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</si>
  <si>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</si>
  <si>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</si>
  <si>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</si>
  <si>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</si>
  <si>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</si>
  <si>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</si>
  <si>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</si>
  <si>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</si>
  <si>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</si>
  <si>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</si>
  <si>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</si>
  <si>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</si>
  <si>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</si>
  <si>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</si>
  <si>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</si>
  <si>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</si>
  <si>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</si>
  <si>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</si>
  <si>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</si>
  <si>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</si>
  <si>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</si>
  <si>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</si>
  <si>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</si>
  <si>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</si>
  <si>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</si>
  <si>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</si>
  <si>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</si>
  <si>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</si>
  <si>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</si>
  <si>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</si>
  <si>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</si>
  <si>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</si>
  <si>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</si>
  <si>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</si>
  <si>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</si>
  <si>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</si>
  <si>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</si>
  <si>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</si>
  <si>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</si>
  <si>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</si>
  <si>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</si>
  <si>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</si>
  <si>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</si>
  <si>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</si>
  <si>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</si>
  <si>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</si>
  <si>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</si>
  <si>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</si>
  <si>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</si>
  <si>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</si>
  <si>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</si>
  <si>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</si>
  <si>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</si>
  <si>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</si>
  <si>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</si>
  <si>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</si>
  <si>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</si>
  <si>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</si>
  <si>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</si>
  <si>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</si>
  <si>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</si>
  <si>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</si>
  <si>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</si>
  <si>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</si>
  <si>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</si>
  <si>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</si>
  <si>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</si>
  <si>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</si>
  <si>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</si>
  <si>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</si>
  <si>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</si>
  <si>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</si>
  <si>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</si>
  <si>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</si>
  <si>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</si>
  <si>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</si>
  <si>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</si>
  <si>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</si>
  <si>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</si>
  <si>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</si>
  <si>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</si>
  <si>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</si>
  <si>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</si>
  <si>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</si>
  <si>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</si>
  <si>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</si>
  <si>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</si>
  <si>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</si>
  <si>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</si>
  <si>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</si>
  <si>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</si>
  <si>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</si>
  <si>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</si>
  <si>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</si>
  <si>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</si>
  <si>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</si>
  <si>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</si>
  <si>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</si>
  <si>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</si>
  <si>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</si>
  <si>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</si>
  <si>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</si>
  <si>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</si>
  <si>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</si>
  <si>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</si>
  <si>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</si>
  <si>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</si>
  <si>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</si>
  <si>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</si>
  <si>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</si>
  <si>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</si>
  <si>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</si>
  <si>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</si>
  <si>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</si>
  <si>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</si>
  <si>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</si>
  <si>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</si>
  <si>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</si>
  <si>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</si>
  <si>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</si>
  <si>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</si>
  <si>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</si>
  <si>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</si>
  <si>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</si>
  <si>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</si>
  <si>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</si>
  <si>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</si>
  <si>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</si>
  <si>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</si>
  <si>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</si>
  <si>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</si>
  <si>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</si>
  <si>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</si>
  <si>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</si>
  <si>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</si>
  <si>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</si>
  <si>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</si>
  <si>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</si>
  <si>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</si>
  <si>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</si>
  <si>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</si>
  <si>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</si>
  <si>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</si>
  <si>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</si>
  <si>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</si>
  <si>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</si>
  <si>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</si>
  <si>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</si>
  <si>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</si>
  <si>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</si>
  <si>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</si>
  <si>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</si>
  <si>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</si>
  <si>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</si>
  <si>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</si>
  <si>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</si>
  <si>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</si>
  <si>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</si>
  <si>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</si>
  <si>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</si>
  <si>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</si>
  <si>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</si>
  <si>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</si>
  <si>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</si>
  <si>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</si>
  <si>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</si>
  <si>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</si>
  <si>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</si>
  <si>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</si>
  <si>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</si>
  <si>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</si>
  <si>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</si>
  <si>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</si>
  <si>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</si>
  <si>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</si>
  <si>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</si>
  <si>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</si>
  <si>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</si>
  <si>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</si>
  <si>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</si>
  <si>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</si>
  <si>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</si>
  <si>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</si>
  <si>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</si>
  <si>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</si>
  <si>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</si>
  <si>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</si>
  <si>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</si>
  <si>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</si>
  <si>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</si>
  <si>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</si>
  <si>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</si>
  <si>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</si>
  <si>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</si>
  <si>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</si>
  <si>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</si>
  <si>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</si>
  <si>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</si>
  <si>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</si>
  <si>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</si>
  <si>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</si>
  <si>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</si>
  <si>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</si>
  <si>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</si>
  <si>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</si>
  <si>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</si>
  <si>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</si>
  <si>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</si>
  <si>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</si>
  <si>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</si>
  <si>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</si>
  <si>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</si>
  <si>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</si>
  <si>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</si>
  <si>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</si>
  <si>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</si>
  <si>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</si>
  <si>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</si>
  <si>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</si>
  <si>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</si>
  <si>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</si>
  <si>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</si>
  <si>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</si>
  <si>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</si>
  <si>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</si>
  <si>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</si>
  <si>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</si>
  <si>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</si>
  <si>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</si>
  <si>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</si>
  <si>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</si>
  <si>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</si>
  <si>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</si>
  <si>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</si>
  <si>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</si>
  <si>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</si>
  <si>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</si>
  <si>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</si>
  <si>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</si>
  <si>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</si>
  <si>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</si>
  <si>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</si>
  <si>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</si>
  <si>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</si>
  <si>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</si>
  <si>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</si>
  <si>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</si>
  <si>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</si>
  <si>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</si>
  <si>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</si>
  <si>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</si>
  <si>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</si>
  <si>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</si>
  <si>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</si>
  <si>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</si>
  <si>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</si>
  <si>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</si>
  <si>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</si>
  <si>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</si>
  <si>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</si>
  <si>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</si>
  <si>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</si>
  <si>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</si>
  <si>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</si>
  <si>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</si>
  <si>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</si>
  <si>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</si>
  <si>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</si>
  <si>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</si>
  <si>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</si>
  <si>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</si>
  <si>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</si>
  <si>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</si>
  <si>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</si>
  <si>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</si>
  <si>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</si>
  <si>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</si>
  <si>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</si>
  <si>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</si>
  <si>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</si>
  <si>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</si>
  <si>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</si>
  <si>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</si>
  <si>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</si>
  <si>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</si>
  <si>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</si>
  <si>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</si>
  <si>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</si>
  <si>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</si>
  <si>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</si>
  <si>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</si>
  <si>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</si>
  <si>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</si>
  <si>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</si>
  <si>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</si>
  <si>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</si>
  <si>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</si>
  <si>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</si>
  <si>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</si>
  <si>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</si>
  <si>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</si>
  <si>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</si>
  <si>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</si>
  <si>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</si>
  <si>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</si>
  <si>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</si>
  <si>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</si>
  <si>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</si>
  <si>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</si>
  <si>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</si>
  <si>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</si>
  <si>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</si>
  <si>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</si>
  <si>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</si>
  <si>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</si>
  <si>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</si>
  <si>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</si>
  <si>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</si>
  <si>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</si>
  <si>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</si>
  <si>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</si>
  <si>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</si>
  <si>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</si>
  <si>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</si>
  <si>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</si>
  <si>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</si>
  <si>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</si>
  <si>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</si>
  <si>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</si>
  <si>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</si>
  <si>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</si>
  <si>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</si>
  <si>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</si>
  <si>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</si>
  <si>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</si>
  <si>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</si>
  <si>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</si>
  <si>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</si>
  <si>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</si>
  <si>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</si>
  <si>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</si>
  <si>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</si>
  <si>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</si>
  <si>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</si>
  <si>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</si>
  <si>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</si>
  <si>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</si>
  <si>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</si>
  <si>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</si>
  <si>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</si>
  <si>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</si>
  <si>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</si>
  <si>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</si>
  <si>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</si>
  <si>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</si>
  <si>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</si>
  <si>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</si>
  <si>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</si>
  <si>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</si>
  <si>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</si>
  <si>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</si>
  <si>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</si>
  <si>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</si>
  <si>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</si>
  <si>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</si>
  <si>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</si>
  <si>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</si>
  <si>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</si>
  <si>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</si>
  <si>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</si>
  <si>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</si>
  <si>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</si>
  <si>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</si>
  <si>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</si>
  <si>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</si>
  <si>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</si>
  <si>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</si>
  <si>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</si>
  <si>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</si>
  <si>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</si>
  <si>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</si>
  <si>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</si>
  <si>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</si>
  <si>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</si>
  <si>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</si>
  <si>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</si>
  <si>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</si>
  <si>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</si>
  <si>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</si>
  <si>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</si>
  <si>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</si>
  <si>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</si>
  <si>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</si>
  <si>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</si>
  <si>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</si>
  <si>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</si>
  <si>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</si>
  <si>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</si>
  <si>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</si>
  <si>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</si>
  <si>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</si>
  <si>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</si>
  <si>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</si>
  <si>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</si>
  <si>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</si>
  <si>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</si>
  <si>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</si>
  <si>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</si>
  <si>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</si>
  <si>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</si>
  <si>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</si>
  <si>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</si>
  <si>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</si>
  <si>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</si>
  <si>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</si>
  <si>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</si>
  <si>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</si>
  <si>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</si>
  <si>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</si>
  <si>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</si>
  <si>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</si>
  <si>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</si>
  <si>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</si>
  <si>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</si>
  <si>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</si>
  <si>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</si>
  <si>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</si>
  <si>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</si>
  <si>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</si>
  <si>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</si>
  <si>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</si>
  <si>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</si>
  <si>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</si>
  <si>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</si>
  <si>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</si>
  <si>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</si>
  <si>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</si>
  <si>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</si>
  <si>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</si>
  <si>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</si>
  <si>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</si>
  <si>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</si>
  <si>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</si>
  <si>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</si>
  <si>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</si>
  <si>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</si>
  <si>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</si>
  <si>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</si>
  <si>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</si>
  <si>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</si>
  <si>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</si>
  <si>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</si>
  <si>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</si>
  <si>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</si>
  <si>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</si>
  <si>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</si>
  <si>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</si>
  <si>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</si>
  <si>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</si>
  <si>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</si>
  <si>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</si>
  <si>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</si>
  <si>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</si>
  <si>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</si>
  <si>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</si>
  <si>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</si>
  <si>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</si>
  <si>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</si>
  <si>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</si>
  <si>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</si>
  <si>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</si>
  <si>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</si>
  <si>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</si>
  <si>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</si>
  <si>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</si>
  <si>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</si>
  <si>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</si>
  <si>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</si>
  <si>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</si>
  <si>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</si>
  <si>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</si>
  <si>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</si>
  <si>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</si>
  <si>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</si>
  <si>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</si>
  <si>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</si>
  <si>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</si>
  <si>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</si>
  <si>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</si>
  <si>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</si>
  <si>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</si>
  <si>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</si>
  <si>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</si>
  <si>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</si>
  <si>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</si>
  <si>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</si>
  <si>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</si>
  <si>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</si>
  <si>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</si>
  <si>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</si>
  <si>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</si>
  <si>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</si>
  <si>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</si>
  <si>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</si>
  <si>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</si>
  <si>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</si>
  <si>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</si>
  <si>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</si>
  <si>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</si>
  <si>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</si>
  <si>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</si>
  <si>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</si>
  <si>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</si>
  <si>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</si>
  <si>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</si>
  <si>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</si>
  <si>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</si>
  <si>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</si>
  <si>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</si>
  <si>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</si>
  <si>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</si>
  <si>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</si>
  <si>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</si>
  <si>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</si>
  <si>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</si>
  <si>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</si>
  <si>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</si>
  <si>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</si>
  <si>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</si>
  <si>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</si>
  <si>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</si>
  <si>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</si>
  <si>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</si>
  <si>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</si>
  <si>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</si>
  <si>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</si>
  <si>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</si>
  <si>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</si>
  <si>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</si>
  <si>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</si>
  <si>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</si>
  <si>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</si>
  <si>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</si>
  <si>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</si>
  <si>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</si>
  <si>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</si>
  <si>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</si>
  <si>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</si>
  <si>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</si>
  <si>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</si>
  <si>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</si>
  <si>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</si>
  <si>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</si>
  <si>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</si>
  <si>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</si>
  <si>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</si>
  <si>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</si>
  <si>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</si>
  <si>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</si>
  <si>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</si>
  <si>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</si>
  <si>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</si>
  <si>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</si>
  <si>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</si>
  <si>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</si>
  <si>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</si>
  <si>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</si>
  <si>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</si>
  <si>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</si>
  <si>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</si>
  <si>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</si>
  <si>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</si>
  <si>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</si>
  <si>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</si>
  <si>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</si>
  <si>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</si>
  <si>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</si>
  <si>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</si>
  <si>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</si>
  <si>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</si>
  <si>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</si>
  <si>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</si>
  <si>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</si>
  <si>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</si>
  <si>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</si>
  <si>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</si>
  <si>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</si>
  <si>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</si>
  <si>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</si>
  <si>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</si>
  <si>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</si>
  <si>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</si>
  <si>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</si>
  <si>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</si>
  <si>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</si>
  <si>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</si>
  <si>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</si>
  <si>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</si>
  <si>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</si>
  <si>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</si>
  <si>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</si>
  <si>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</si>
  <si>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</si>
  <si>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</si>
  <si>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</si>
  <si>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</si>
  <si>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</si>
  <si>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</si>
  <si>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</si>
  <si>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</si>
  <si>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</si>
  <si>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</si>
  <si>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</si>
  <si>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</si>
  <si>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</si>
  <si>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</si>
  <si>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</si>
  <si>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</si>
  <si>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</si>
  <si>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</si>
  <si>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</si>
  <si>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</si>
  <si>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</si>
  <si>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</si>
  <si>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</si>
  <si>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</si>
  <si>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</si>
  <si>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</si>
  <si>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</si>
  <si>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</si>
  <si>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</si>
  <si>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</si>
  <si>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</si>
  <si>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</si>
  <si>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</si>
  <si>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</si>
  <si>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</si>
  <si>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</si>
  <si>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</si>
  <si>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</si>
  <si>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</si>
  <si>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</si>
  <si>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</si>
  <si>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</si>
  <si>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</si>
  <si>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</si>
  <si>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</si>
  <si>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</si>
  <si>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</si>
  <si>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</si>
  <si>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</si>
  <si>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</si>
  <si>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</si>
  <si>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</si>
  <si>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</si>
  <si>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</si>
  <si>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</si>
  <si>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</si>
  <si>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</si>
  <si>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</si>
  <si>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</si>
  <si>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</si>
  <si>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</si>
  <si>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</si>
  <si>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</si>
  <si>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</si>
  <si>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</si>
  <si>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</si>
  <si>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</si>
  <si>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</si>
  <si>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</si>
  <si>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</si>
  <si>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</si>
  <si>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</si>
  <si>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</si>
  <si>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</si>
  <si>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</si>
  <si>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</si>
  <si>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</si>
  <si>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</si>
  <si>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</si>
  <si>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</si>
  <si>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</si>
  <si>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</si>
  <si>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</si>
  <si>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</si>
  <si>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</si>
  <si>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</si>
  <si>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</si>
  <si>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</si>
  <si>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</si>
  <si>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</si>
  <si>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</si>
  <si>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</si>
  <si>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</si>
  <si>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</si>
  <si>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</si>
  <si>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</si>
  <si>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</si>
  <si>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</si>
  <si>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</si>
  <si>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</si>
  <si>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</si>
  <si>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</si>
  <si>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</si>
  <si>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</si>
  <si>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</si>
  <si>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</si>
  <si>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</si>
  <si>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</si>
  <si>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</si>
  <si>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</si>
  <si>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</si>
  <si>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</si>
  <si>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</si>
  <si>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</si>
  <si>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</si>
  <si>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</si>
  <si>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</si>
  <si>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</si>
  <si>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</si>
  <si>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</si>
  <si>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</si>
  <si>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</si>
  <si>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</si>
  <si>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</si>
  <si>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</si>
  <si>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</si>
  <si>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</si>
  <si>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</si>
  <si>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</si>
  <si>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</si>
  <si>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</si>
  <si>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</si>
  <si>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</si>
  <si>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</si>
  <si>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</si>
  <si>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</si>
  <si>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</si>
  <si>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</si>
  <si>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</si>
  <si>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</si>
  <si>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</si>
  <si>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</si>
  <si>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</si>
  <si>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</si>
  <si>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</si>
  <si>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</si>
  <si>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</si>
  <si>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</si>
  <si>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</si>
  <si>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</si>
  <si>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</si>
  <si>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</si>
  <si>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</si>
  <si>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</si>
  <si>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</si>
  <si>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</si>
  <si>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</si>
  <si>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</si>
  <si>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</si>
  <si>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</si>
  <si>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</si>
  <si>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</si>
  <si>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</si>
  <si>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</si>
  <si>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</si>
  <si>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</si>
  <si>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</si>
  <si>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</si>
  <si>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</si>
  <si>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</si>
  <si>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</si>
  <si>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</si>
  <si>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</si>
  <si>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</si>
  <si>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</si>
  <si>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</si>
  <si>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</si>
  <si>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</si>
  <si>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</si>
  <si>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</si>
  <si>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</si>
  <si>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</si>
  <si>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</si>
  <si>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</si>
  <si>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</si>
  <si>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</si>
  <si>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</si>
  <si>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</si>
  <si>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</si>
  <si>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</si>
  <si>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</si>
  <si>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</si>
  <si>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</si>
  <si>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</si>
  <si>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</si>
  <si>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</si>
  <si>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</si>
  <si>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</si>
  <si>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</si>
  <si>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</si>
  <si>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</si>
  <si>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</si>
  <si>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</si>
  <si>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</si>
  <si>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</si>
  <si>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</si>
  <si>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</si>
  <si>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</si>
  <si>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</si>
  <si>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</si>
  <si>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</si>
  <si>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</si>
  <si>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</si>
  <si>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</si>
  <si>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</si>
  <si>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</si>
  <si>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</si>
  <si>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</si>
  <si>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</si>
  <si>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</si>
  <si>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</si>
  <si>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</si>
  <si>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</si>
  <si>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</si>
  <si>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</si>
  <si>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</si>
  <si>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</si>
  <si>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</si>
  <si>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</si>
  <si>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</si>
  <si>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</si>
  <si>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</si>
  <si>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</si>
  <si>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</si>
  <si>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</si>
  <si>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</si>
  <si>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</si>
  <si>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</si>
  <si>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</si>
  <si>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</si>
  <si>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</si>
  <si>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</si>
  <si>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</si>
  <si>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</si>
  <si>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</si>
  <si>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</si>
  <si>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</si>
  <si>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</si>
  <si>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</si>
  <si>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</si>
  <si>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</si>
  <si>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</si>
  <si>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</si>
  <si>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</si>
  <si>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</si>
  <si>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</si>
  <si>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</si>
  <si>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</si>
  <si>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</si>
  <si>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</si>
  <si>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</si>
  <si>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</si>
  <si>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</si>
  <si>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</si>
  <si>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</si>
  <si>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</si>
  <si>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</si>
  <si>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</si>
  <si>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</si>
  <si>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</si>
  <si>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</si>
  <si>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</si>
  <si>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</si>
  <si>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</si>
  <si>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</si>
  <si>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</si>
  <si>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</si>
  <si>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</si>
  <si>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</si>
  <si>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</si>
  <si>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</si>
  <si>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</si>
  <si>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</si>
  <si>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</si>
  <si>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</si>
  <si>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</si>
  <si>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</si>
  <si>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</si>
  <si>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</si>
  <si>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</si>
  <si>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</si>
  <si>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</si>
  <si>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</si>
  <si>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</si>
  <si>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</si>
  <si>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</si>
  <si>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</si>
  <si>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</si>
  <si>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</si>
  <si>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</si>
  <si>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</si>
  <si>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</si>
  <si>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</si>
  <si>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</si>
  <si>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</si>
  <si>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</si>
  <si>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</si>
  <si>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</si>
  <si>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</si>
  <si>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</si>
  <si>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</si>
  <si>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</si>
  <si>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</si>
  <si>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</si>
  <si>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</si>
  <si>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</si>
  <si>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</si>
  <si>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</si>
  <si>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</si>
  <si>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</si>
  <si>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</si>
  <si>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</si>
  <si>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</si>
  <si>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</si>
  <si>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</si>
  <si>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</si>
  <si>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</si>
  <si>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</si>
  <si>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</si>
  <si>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</si>
  <si>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</si>
  <si>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</si>
  <si>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</si>
  <si>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</si>
  <si>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</si>
  <si>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</si>
  <si>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</si>
  <si>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</si>
  <si>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</si>
  <si>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</si>
  <si>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</si>
  <si>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</si>
  <si>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</si>
  <si>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</si>
  <si>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</si>
  <si>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</si>
  <si>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</si>
  <si>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</si>
  <si>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</si>
  <si>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</si>
  <si>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</si>
  <si>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</si>
  <si>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</si>
  <si>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</si>
  <si>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</si>
  <si>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</si>
  <si>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</si>
  <si>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</si>
  <si>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</si>
  <si>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</si>
  <si>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</si>
  <si>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</si>
  <si>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</si>
  <si>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</si>
  <si>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</si>
  <si>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</si>
  <si>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</si>
  <si>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</si>
  <si>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</si>
  <si>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</si>
  <si>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</si>
  <si>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</si>
  <si>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</si>
  <si>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</si>
  <si>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</si>
  <si>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</si>
  <si>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</si>
  <si>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</si>
  <si>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</si>
  <si>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</si>
  <si>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</si>
  <si>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</si>
  <si>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</si>
  <si>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</si>
  <si>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</si>
  <si>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</si>
  <si>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</si>
  <si>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</si>
  <si>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</si>
  <si>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</si>
  <si>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</si>
  <si>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</si>
  <si>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</si>
  <si>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</si>
  <si>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</si>
  <si>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</si>
  <si>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</si>
  <si>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</si>
  <si>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</si>
  <si>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</si>
  <si>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</si>
  <si>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</si>
  <si>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</si>
  <si>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</si>
  <si>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</si>
  <si>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</si>
  <si>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</si>
  <si>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</si>
  <si>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</si>
  <si>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</si>
  <si>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</si>
  <si>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</si>
  <si>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</si>
  <si>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</si>
  <si>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</si>
  <si>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</si>
  <si>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</si>
  <si>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</si>
  <si>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</si>
  <si>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</si>
  <si>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</si>
  <si>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</si>
  <si>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</si>
  <si>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</si>
  <si>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</si>
  <si>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</si>
  <si>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</si>
  <si>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</si>
  <si>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</si>
  <si>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</si>
  <si>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</si>
  <si>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</si>
  <si>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</si>
  <si>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</si>
  <si>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</si>
  <si>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</si>
  <si>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</si>
  <si>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</si>
  <si>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</si>
  <si>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</si>
  <si>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</si>
  <si>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</si>
  <si>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</si>
  <si>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</si>
  <si>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</si>
  <si>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</si>
  <si>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</si>
  <si>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</si>
  <si>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</si>
  <si>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</si>
  <si>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</si>
  <si>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</si>
  <si>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</si>
  <si>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</si>
  <si>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</si>
  <si>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</si>
  <si>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</si>
  <si>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</si>
  <si>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</si>
  <si>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</si>
  <si>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</si>
  <si>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</si>
  <si>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</si>
  <si>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</si>
  <si>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</si>
  <si>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</si>
  <si>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</si>
  <si>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</si>
  <si>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</si>
  <si>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</si>
  <si>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</si>
  <si>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</si>
  <si>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</si>
  <si>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</si>
  <si>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</si>
  <si>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</si>
  <si>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</si>
  <si>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</si>
  <si>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</si>
  <si>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</si>
  <si>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</si>
  <si>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</si>
  <si>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</si>
  <si>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</si>
  <si>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</si>
  <si>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</si>
  <si>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</si>
  <si>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</si>
  <si>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</si>
  <si>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</si>
  <si>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</si>
  <si>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</si>
  <si>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</si>
  <si>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</si>
  <si>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</si>
  <si>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</si>
  <si>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</si>
  <si>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</si>
  <si>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</si>
  <si>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</si>
  <si>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</si>
  <si>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</si>
  <si>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</si>
  <si>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</si>
  <si>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</si>
  <si>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</si>
  <si>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</si>
  <si>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</si>
  <si>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</si>
  <si>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</si>
  <si>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</si>
  <si>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</si>
  <si>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</si>
  <si>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</si>
  <si>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</si>
  <si>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</si>
  <si>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</si>
  <si>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</si>
  <si>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</si>
  <si>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</si>
  <si>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</si>
  <si>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</si>
  <si>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</si>
  <si>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</si>
  <si>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</si>
  <si>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</si>
  <si>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</si>
  <si>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</si>
  <si>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</si>
  <si>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</si>
  <si>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</si>
  <si>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</si>
  <si>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</si>
  <si>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</si>
  <si>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</si>
  <si>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</si>
  <si>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</si>
  <si>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</si>
  <si>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</si>
  <si>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</si>
  <si>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</si>
  <si>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</si>
  <si>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</si>
  <si>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</si>
  <si>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</si>
  <si>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</si>
  <si>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</si>
  <si>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</si>
  <si>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</si>
  <si>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</si>
  <si>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</si>
  <si>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</si>
  <si>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</si>
  <si>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</si>
  <si>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</si>
  <si>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</si>
  <si>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</si>
  <si>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</si>
  <si>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</si>
  <si>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</si>
  <si>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</si>
  <si>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</si>
  <si>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</si>
  <si>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</si>
  <si>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</si>
  <si>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</si>
  <si>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</si>
  <si>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</si>
  <si>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</si>
  <si>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</si>
  <si>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</si>
  <si>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</si>
  <si>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</si>
  <si>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</si>
  <si>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</si>
  <si>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</si>
  <si>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</si>
  <si>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</si>
  <si>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</si>
  <si>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</si>
  <si>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</si>
  <si>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</si>
  <si>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</si>
  <si>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</si>
  <si>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</si>
  <si>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</si>
  <si>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</si>
  <si>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</si>
  <si>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</si>
  <si>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</si>
  <si>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</si>
  <si>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</si>
  <si>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</si>
  <si>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</si>
  <si>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</si>
  <si>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</si>
  <si>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</si>
  <si>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</si>
  <si>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</si>
  <si>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</si>
  <si>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</si>
  <si>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</si>
  <si>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</si>
  <si>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</si>
  <si>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</si>
  <si>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</si>
  <si>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</si>
  <si>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</si>
  <si>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</si>
  <si>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</si>
  <si>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</si>
  <si>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</si>
  <si>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</si>
  <si>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</si>
  <si>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</si>
  <si>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</si>
  <si>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</si>
  <si>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</si>
  <si>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</si>
  <si>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</si>
  <si>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</si>
  <si>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</si>
  <si>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</si>
  <si>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</si>
  <si>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</si>
  <si>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</si>
  <si>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</si>
  <si>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</si>
  <si>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</si>
  <si>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</si>
  <si>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</si>
  <si>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</si>
  <si>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</si>
  <si>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</si>
  <si>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</si>
  <si>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</si>
  <si>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</si>
  <si>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</si>
  <si>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</si>
  <si>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</si>
  <si>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</si>
  <si>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</si>
  <si>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</si>
  <si>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</si>
  <si>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</si>
  <si>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</si>
  <si>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</si>
  <si>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</si>
  <si>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</si>
  <si>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</si>
  <si>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</si>
  <si>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</si>
  <si>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</si>
  <si>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</si>
  <si>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</si>
  <si>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</si>
  <si>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</si>
  <si>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</si>
  <si>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</si>
  <si>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</si>
  <si>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</si>
  <si>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</si>
  <si>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</si>
  <si>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</si>
  <si>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</si>
  <si>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</si>
  <si>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</si>
  <si>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</si>
  <si>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</si>
  <si>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</si>
  <si>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</si>
  <si>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</si>
  <si>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</si>
  <si>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</si>
  <si>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</si>
  <si>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</si>
  <si>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</si>
  <si>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</si>
  <si>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</si>
  <si>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</si>
  <si>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</si>
  <si>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</si>
  <si>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</si>
  <si>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</si>
  <si>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</si>
  <si>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</si>
  <si>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</si>
  <si>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</si>
  <si>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</si>
  <si>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</si>
  <si>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</si>
  <si>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</si>
  <si>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</si>
  <si>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</si>
  <si>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</si>
  <si>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</si>
  <si>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</si>
  <si>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</si>
  <si>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</si>
  <si>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</si>
  <si>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</si>
  <si>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</si>
  <si>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</si>
  <si>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</si>
  <si>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</si>
  <si>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</si>
  <si>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</si>
  <si>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</si>
  <si>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</si>
  <si>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</si>
  <si>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</si>
  <si>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</si>
  <si>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</si>
  <si>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</si>
  <si>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</si>
  <si>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</si>
  <si>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</si>
  <si>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</si>
  <si>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</si>
  <si>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</si>
  <si>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</si>
  <si>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</si>
  <si>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</si>
  <si>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</si>
  <si>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</si>
  <si>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</si>
  <si>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</si>
  <si>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</si>
  <si>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</si>
  <si>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</si>
  <si>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</si>
  <si>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</si>
  <si>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</si>
  <si>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</si>
  <si>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</si>
  <si>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</si>
  <si>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</si>
  <si>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</si>
  <si>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</si>
  <si>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</si>
  <si>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</si>
  <si>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</si>
  <si>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</si>
  <si>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</si>
  <si>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</si>
  <si>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</si>
  <si>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</si>
  <si>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</si>
  <si>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</si>
  <si>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</si>
  <si>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</si>
  <si>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</si>
  <si>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</si>
  <si>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</si>
  <si>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</si>
  <si>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</si>
  <si>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</si>
  <si>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</si>
  <si>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</si>
  <si>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</si>
  <si>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</si>
  <si>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</si>
  <si>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</si>
  <si>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</si>
  <si>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</si>
  <si>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</si>
  <si>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</si>
  <si>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</si>
  <si>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</si>
  <si>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</si>
  <si>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</si>
  <si>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</si>
  <si>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</si>
  <si>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</si>
  <si>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</si>
  <si>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</si>
  <si>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</si>
  <si>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</si>
  <si>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</si>
  <si>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</si>
  <si>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</si>
  <si>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</si>
  <si>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</si>
  <si>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</si>
  <si>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</si>
  <si>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</si>
  <si>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</si>
  <si>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</si>
  <si>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</si>
  <si>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</si>
  <si>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</si>
  <si>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</si>
  <si>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</si>
  <si>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</si>
  <si>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</si>
  <si>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</si>
  <si>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</si>
  <si>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</si>
  <si>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</si>
  <si>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</si>
  <si>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</si>
  <si>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</si>
  <si>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</si>
  <si>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</si>
  <si>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</si>
  <si>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</si>
  <si>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</si>
  <si>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</si>
  <si>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</si>
  <si>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</si>
  <si>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</si>
  <si>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</si>
  <si>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</si>
  <si>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</si>
  <si>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</si>
  <si>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</si>
  <si>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</si>
  <si>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</si>
  <si>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</si>
  <si>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</si>
  <si>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</si>
  <si>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</si>
  <si>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</si>
  <si>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</si>
  <si>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</si>
  <si>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</si>
  <si>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</si>
  <si>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</si>
  <si>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</si>
  <si>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</si>
  <si>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</si>
  <si>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</si>
  <si>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</si>
  <si>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</si>
  <si>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</si>
  <si>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</si>
  <si>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</si>
  <si>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</si>
  <si>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</si>
  <si>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</si>
  <si>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</si>
  <si>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</si>
  <si>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</si>
  <si>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</si>
  <si>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</si>
  <si>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</si>
  <si>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</si>
  <si>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</si>
  <si>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</si>
  <si>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</si>
  <si>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</si>
  <si>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</si>
  <si>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</si>
  <si>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</si>
  <si>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</si>
  <si>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</si>
  <si>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</si>
  <si>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</si>
  <si>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</si>
  <si>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</si>
  <si>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</si>
  <si>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</si>
  <si>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</si>
  <si>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</si>
  <si>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</si>
  <si>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</si>
  <si>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</si>
  <si>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</si>
  <si>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</si>
  <si>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</si>
  <si>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</si>
  <si>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</si>
  <si>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</si>
  <si>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</si>
  <si>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</si>
  <si>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</si>
  <si>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</si>
  <si>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</si>
  <si>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</si>
  <si>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</si>
  <si>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</si>
  <si>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</si>
  <si>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</si>
  <si>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</si>
  <si>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</si>
  <si>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</si>
  <si>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</si>
  <si>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</si>
  <si>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</si>
  <si>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</si>
  <si>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</si>
  <si>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</si>
  <si>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</si>
  <si>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</si>
  <si>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</si>
  <si>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</si>
  <si>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</si>
  <si>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</si>
  <si>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</si>
  <si>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</si>
  <si>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</si>
  <si>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</si>
  <si>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</si>
  <si>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</si>
  <si>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</si>
  <si>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</si>
  <si>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</si>
  <si>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</si>
  <si>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</si>
  <si>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</si>
  <si>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</si>
  <si>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</si>
  <si>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</si>
  <si>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</si>
  <si>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</si>
  <si>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</si>
  <si>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</si>
  <si>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</si>
  <si>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</si>
  <si>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</si>
  <si>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</si>
  <si>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</si>
  <si>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</si>
  <si>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</si>
  <si>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</si>
  <si>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</si>
  <si>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</si>
  <si>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</si>
  <si>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</si>
  <si>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</si>
  <si>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</si>
  <si>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</si>
  <si>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</si>
  <si>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</si>
  <si>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</si>
  <si>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</si>
  <si>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</si>
  <si>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</si>
  <si>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</si>
  <si>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</si>
  <si>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</si>
  <si>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</si>
  <si>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</si>
  <si>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</si>
  <si>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</si>
  <si>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</si>
  <si>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</si>
  <si>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</si>
  <si>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</si>
  <si>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</si>
  <si>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</si>
  <si>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</si>
  <si>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</si>
  <si>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</si>
  <si>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</si>
  <si>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</si>
  <si>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</si>
  <si>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</si>
  <si>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</si>
  <si>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</si>
  <si>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</si>
  <si>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</si>
  <si>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</si>
  <si>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</si>
  <si>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</si>
  <si>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</si>
  <si>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</si>
  <si>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</si>
  <si>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</si>
  <si>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</si>
  <si>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</si>
  <si>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</si>
  <si>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</si>
  <si>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</si>
  <si>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</si>
  <si>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</si>
  <si>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</si>
  <si>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</si>
  <si>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</si>
  <si>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</si>
  <si>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</si>
  <si>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</si>
  <si>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</si>
  <si>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</si>
  <si>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</si>
  <si>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</si>
  <si>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</si>
  <si>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</si>
  <si>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</si>
  <si>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</si>
  <si>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</si>
  <si>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</si>
  <si>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</si>
  <si>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</si>
  <si>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</si>
  <si>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</si>
  <si>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</si>
  <si>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</si>
  <si>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</si>
  <si>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</si>
  <si>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</si>
  <si>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</si>
  <si>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</si>
  <si>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</si>
  <si>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</si>
  <si>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</si>
  <si>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</si>
  <si>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</si>
  <si>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</si>
  <si>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</si>
  <si>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</si>
  <si>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</si>
  <si>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</si>
  <si>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</si>
  <si>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</si>
  <si>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</si>
  <si>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</si>
  <si>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</si>
  <si>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</si>
  <si>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</si>
  <si>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</si>
  <si>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</si>
  <si>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</si>
  <si>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</si>
  <si>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</si>
  <si>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</si>
  <si>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</si>
  <si>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</si>
  <si>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</si>
  <si>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</si>
  <si>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</si>
  <si>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</si>
  <si>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</si>
  <si>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</si>
  <si>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</si>
  <si>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</si>
  <si>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</si>
  <si>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</si>
  <si>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</si>
  <si>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</si>
  <si>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</si>
  <si>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</si>
  <si>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</si>
  <si>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</si>
  <si>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</si>
  <si>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</si>
  <si>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</si>
  <si>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</si>
  <si>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</si>
  <si>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</si>
  <si>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</si>
  <si>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</si>
  <si>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</si>
  <si>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</si>
  <si>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</si>
  <si>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</si>
  <si>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</si>
  <si>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</si>
  <si>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</si>
  <si>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</si>
  <si>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</si>
  <si>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</si>
  <si>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</si>
  <si>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</si>
  <si>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</si>
  <si>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</si>
  <si>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</si>
  <si>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</si>
  <si>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</si>
  <si>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</si>
  <si>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</si>
  <si>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</si>
  <si>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</si>
  <si>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</si>
  <si>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</si>
  <si>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</si>
  <si>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</si>
  <si>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</si>
  <si>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</si>
  <si>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</si>
  <si>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</si>
  <si>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</si>
  <si>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</si>
  <si>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</si>
  <si>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</si>
  <si>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</si>
  <si>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</si>
  <si>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</si>
  <si>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</si>
  <si>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</si>
  <si>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</si>
  <si>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</si>
  <si>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</si>
  <si>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</si>
  <si>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</si>
  <si>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</si>
  <si>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</si>
  <si>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</si>
  <si>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</si>
  <si>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</si>
  <si>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</si>
  <si>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</si>
  <si>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</si>
  <si>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</si>
  <si>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</si>
  <si>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</si>
  <si>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</si>
  <si>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</si>
  <si>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</si>
  <si>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</si>
  <si>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</si>
  <si>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</si>
  <si>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</si>
  <si>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</si>
  <si>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</si>
  <si>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</si>
  <si>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</si>
  <si>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</si>
  <si>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</si>
  <si>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</si>
  <si>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</si>
  <si>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</si>
  <si>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</si>
  <si>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</si>
  <si>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</si>
  <si>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</si>
  <si>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</si>
  <si>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</si>
  <si>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</si>
  <si>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</si>
  <si>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</si>
  <si>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</si>
  <si>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</si>
  <si>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</si>
  <si>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</si>
  <si>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</si>
  <si>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</si>
  <si>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</si>
  <si>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</si>
  <si>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</si>
  <si>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</si>
  <si>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</si>
  <si>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</si>
  <si>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</si>
  <si>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</si>
  <si>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</si>
  <si>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</si>
  <si>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</si>
  <si>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</si>
  <si>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</si>
  <si>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</si>
  <si>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</si>
  <si>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</si>
  <si>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</si>
  <si>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</si>
  <si>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</si>
  <si>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</si>
  <si>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</si>
  <si>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</si>
  <si>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</si>
  <si>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</si>
  <si>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</si>
  <si>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</si>
  <si>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</si>
  <si>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</si>
  <si>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</si>
  <si>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</si>
  <si>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</si>
  <si>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</si>
  <si>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</si>
  <si>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</si>
  <si>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</si>
  <si>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</si>
  <si>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</si>
  <si>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</si>
  <si>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</si>
  <si>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</si>
  <si>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</si>
  <si>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</si>
  <si>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</si>
  <si>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</si>
  <si>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</si>
  <si>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</si>
  <si>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</si>
  <si>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</si>
  <si>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</si>
  <si>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</si>
  <si>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</si>
  <si>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</si>
  <si>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</si>
  <si>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</si>
  <si>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</si>
  <si>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</si>
  <si>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</si>
  <si>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</si>
  <si>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</si>
  <si>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</si>
  <si>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</si>
  <si>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</si>
  <si>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</si>
  <si>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</si>
  <si>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</si>
  <si>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</si>
  <si>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</si>
  <si>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</si>
  <si>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</si>
  <si>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</si>
  <si>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</si>
  <si>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</si>
  <si>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</si>
  <si>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</si>
  <si>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</si>
  <si>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</si>
  <si>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</si>
  <si>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</si>
  <si>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</si>
  <si>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</si>
  <si>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</si>
  <si>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</si>
  <si>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</si>
  <si>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</si>
  <si>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</si>
  <si>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</si>
  <si>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</si>
  <si>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</si>
  <si>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</si>
  <si>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</si>
  <si>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</si>
  <si>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</si>
  <si>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</si>
  <si>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</si>
  <si>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</si>
  <si>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</si>
  <si>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</si>
  <si>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</si>
  <si>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</si>
  <si>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</si>
  <si>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</si>
  <si>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</si>
  <si>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</si>
  <si>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</si>
  <si>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</si>
  <si>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</si>
  <si>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</si>
  <si>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</si>
  <si>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</si>
  <si>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</si>
  <si>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</si>
  <si>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</si>
  <si>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</si>
  <si>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</si>
  <si>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</si>
  <si>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</si>
  <si>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</si>
  <si>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</si>
  <si>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</si>
  <si>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</si>
  <si>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</si>
  <si>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</si>
  <si>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</si>
  <si>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</si>
  <si>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</si>
  <si>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</si>
  <si>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</si>
  <si>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</si>
  <si>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</si>
  <si>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</si>
  <si>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</si>
  <si>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</si>
  <si>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</si>
  <si>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</si>
  <si>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</si>
  <si>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</si>
  <si>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</si>
  <si>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</si>
  <si>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</si>
  <si>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</si>
  <si>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</si>
  <si>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</si>
  <si>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</si>
  <si>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</si>
  <si>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</si>
  <si>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</si>
  <si>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</si>
  <si>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</si>
  <si>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</si>
  <si>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</si>
  <si>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</si>
  <si>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</si>
  <si>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</si>
  <si>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</si>
  <si>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</si>
  <si>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</si>
  <si>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</si>
  <si>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</si>
  <si>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</si>
  <si>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</si>
  <si>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</si>
  <si>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</si>
  <si>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</si>
  <si>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</si>
  <si>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</si>
  <si>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</si>
  <si>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</si>
  <si>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</si>
  <si>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</si>
  <si>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</si>
  <si>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</si>
  <si>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</si>
  <si>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</si>
  <si>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</si>
  <si>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</si>
  <si>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</si>
  <si>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</si>
  <si>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</si>
  <si>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</si>
  <si>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</si>
  <si>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</si>
  <si>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</si>
  <si>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</si>
  <si>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</si>
  <si>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</si>
  <si>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</si>
  <si>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</si>
  <si>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</si>
  <si>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</si>
  <si>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</si>
  <si>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</si>
  <si>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</si>
  <si>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</si>
  <si>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</si>
  <si>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</si>
  <si>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</si>
  <si>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</si>
  <si>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</si>
  <si>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</si>
  <si>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</si>
  <si>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</si>
  <si>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</si>
  <si>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</si>
  <si>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</si>
  <si>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</si>
  <si>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</si>
  <si>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</si>
  <si>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</si>
  <si>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</si>
  <si>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</si>
  <si>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</si>
  <si>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</si>
  <si>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</si>
  <si>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</si>
  <si>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</si>
  <si>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</si>
  <si>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</si>
  <si>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</si>
  <si>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</si>
  <si>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</si>
  <si>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</si>
  <si>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</si>
  <si>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</si>
  <si>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</si>
  <si>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</si>
  <si>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</si>
  <si>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</si>
  <si>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</si>
  <si>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</si>
  <si>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</si>
  <si>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</si>
  <si>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</si>
  <si>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</si>
  <si>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</si>
  <si>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</si>
  <si>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</si>
  <si>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</si>
  <si>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</si>
  <si>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</si>
  <si>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</si>
  <si>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</si>
  <si>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</si>
  <si>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</si>
  <si>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</si>
  <si>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</si>
  <si>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</si>
  <si>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</si>
  <si>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</si>
  <si>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</si>
  <si>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</si>
  <si>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</si>
  <si>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</si>
  <si>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</si>
  <si>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</si>
  <si>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</si>
  <si>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</si>
  <si>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</si>
  <si>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</si>
  <si>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</si>
  <si>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</si>
  <si>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</si>
  <si>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</si>
  <si>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</si>
  <si>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</si>
  <si>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</si>
  <si>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</si>
  <si>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</si>
  <si>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</si>
  <si>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</si>
  <si>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</si>
  <si>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</si>
  <si>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</si>
  <si>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</si>
  <si>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</si>
  <si>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</si>
  <si>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</si>
  <si>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</si>
  <si>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</si>
  <si>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</si>
  <si>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</si>
  <si>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</si>
  <si>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</si>
  <si>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</si>
  <si>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</si>
  <si>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</si>
  <si>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</si>
  <si>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</si>
  <si>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</si>
  <si>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</si>
  <si>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</si>
  <si>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</si>
  <si>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</si>
  <si>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</si>
  <si>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</si>
  <si>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</si>
  <si>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</si>
  <si>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</si>
  <si>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</si>
  <si>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</si>
  <si>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</si>
  <si>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</si>
  <si>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</si>
  <si>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</si>
  <si>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</si>
  <si>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</si>
  <si>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</si>
  <si>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</si>
  <si>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</si>
  <si>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</si>
  <si>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</si>
  <si>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</si>
  <si>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</si>
  <si>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</si>
  <si>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</si>
  <si>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</si>
  <si>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</si>
  <si>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</si>
  <si>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</si>
  <si>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</si>
  <si>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</si>
  <si>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</si>
  <si>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</si>
  <si>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</si>
  <si>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</si>
  <si>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</si>
  <si>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</si>
  <si>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</si>
  <si>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</si>
  <si>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</si>
  <si>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</si>
  <si>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</si>
  <si>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</si>
  <si>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</si>
  <si>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</si>
  <si>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</si>
  <si>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</si>
  <si>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</si>
  <si>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</si>
  <si>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</si>
  <si>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</si>
  <si>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</si>
  <si>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</si>
  <si>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</si>
  <si>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</si>
  <si>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</si>
  <si>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</si>
  <si>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</si>
  <si>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</si>
  <si>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</si>
  <si>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</si>
  <si>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</si>
  <si>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</si>
  <si>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</si>
  <si>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</si>
  <si>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</si>
  <si>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</si>
  <si>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</si>
  <si>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</si>
  <si>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</si>
  <si>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</si>
  <si>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</si>
  <si>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</si>
  <si>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</si>
  <si>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</si>
  <si>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</si>
  <si>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</si>
  <si>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</si>
  <si>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</si>
  <si>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</si>
  <si>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</si>
  <si>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</si>
  <si>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</si>
  <si>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</si>
  <si>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</si>
  <si>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</si>
  <si>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</si>
  <si>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</si>
  <si>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</si>
  <si>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</si>
  <si>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</si>
  <si>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</si>
  <si>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</si>
  <si>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</si>
  <si>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</si>
  <si>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</si>
  <si>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</si>
  <si>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</si>
  <si>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</si>
  <si>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</si>
  <si>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</si>
  <si>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</si>
  <si>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</si>
  <si>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</si>
  <si>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</si>
  <si>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</si>
  <si>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</si>
  <si>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</si>
  <si>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</si>
  <si>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</si>
  <si>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</si>
  <si>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</si>
  <si>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</si>
  <si>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</si>
  <si>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</si>
  <si>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</si>
  <si>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</si>
  <si>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</si>
  <si>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</si>
  <si>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</si>
  <si>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</si>
  <si>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</si>
  <si>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</si>
  <si>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</si>
  <si>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</si>
  <si>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</si>
  <si>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</si>
  <si>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</si>
  <si>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</si>
  <si>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</si>
  <si>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</si>
  <si>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</si>
  <si>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</si>
  <si>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</si>
  <si>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</si>
  <si>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</si>
  <si>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</si>
  <si>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</si>
  <si>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</si>
  <si>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</si>
  <si>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</si>
  <si>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</si>
  <si>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</si>
  <si>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</si>
  <si>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</si>
  <si>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</si>
  <si>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</si>
  <si>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</si>
  <si>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</si>
  <si>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</si>
  <si>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</si>
  <si>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</si>
  <si>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</si>
  <si>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</si>
  <si>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</si>
  <si>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</si>
  <si>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</si>
  <si>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</si>
  <si>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</si>
  <si>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</si>
  <si>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</si>
  <si>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</si>
  <si>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</si>
  <si>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</si>
  <si>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</si>
  <si>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</si>
  <si>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</si>
  <si>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</si>
  <si>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</si>
  <si>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</si>
  <si>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</si>
  <si>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</si>
  <si>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</si>
  <si>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</si>
  <si>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</si>
  <si>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</si>
  <si>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</si>
  <si>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</si>
  <si>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</si>
  <si>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</si>
  <si>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</si>
  <si>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</si>
  <si>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</si>
  <si>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</si>
  <si>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</si>
  <si>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</si>
  <si>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</si>
  <si>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</si>
  <si>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</si>
  <si>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</si>
  <si>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</si>
  <si>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</si>
  <si>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</si>
  <si>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</si>
  <si>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</si>
  <si>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</si>
  <si>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</si>
  <si>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</si>
  <si>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</si>
  <si>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</si>
  <si>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</si>
  <si>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</si>
  <si>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</si>
  <si>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</si>
  <si>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</si>
  <si>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</si>
  <si>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</si>
  <si>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</si>
  <si>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</si>
  <si>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</si>
  <si>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</si>
  <si>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</si>
  <si>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</si>
  <si>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</si>
  <si>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</si>
  <si>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</si>
  <si>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</si>
  <si>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</si>
  <si>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</si>
  <si>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</si>
  <si>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</si>
  <si>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</si>
  <si>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</si>
  <si>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</si>
  <si>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</si>
  <si>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</si>
  <si>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</si>
  <si>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</si>
  <si>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</si>
  <si>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</si>
  <si>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</si>
  <si>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</si>
  <si>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</si>
  <si>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</si>
  <si>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</si>
  <si>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</si>
  <si>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</si>
  <si>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</si>
  <si>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</si>
  <si>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</si>
  <si>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</si>
  <si>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</si>
  <si>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</si>
  <si>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</si>
  <si>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</si>
  <si>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</si>
  <si>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</si>
  <si>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</si>
  <si>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</si>
  <si>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</si>
  <si>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</si>
  <si>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</si>
  <si>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</si>
  <si>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</si>
  <si>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</si>
  <si>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</si>
  <si>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</si>
  <si>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</si>
  <si>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</si>
  <si>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</si>
  <si>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</si>
  <si>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</si>
  <si>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</si>
  <si>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</si>
  <si>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</si>
  <si>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</si>
  <si>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</si>
  <si>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</si>
  <si>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</si>
  <si>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</si>
  <si>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</si>
  <si>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</si>
  <si>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</si>
  <si>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</si>
  <si>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</si>
  <si>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</si>
  <si>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</si>
  <si>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</si>
  <si>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</si>
  <si>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</si>
  <si>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</si>
  <si>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</si>
  <si>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</si>
  <si>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</si>
  <si>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</si>
  <si>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</si>
  <si>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</si>
  <si>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</si>
  <si>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</si>
  <si>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</si>
  <si>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</si>
  <si>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</si>
  <si>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</si>
  <si>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</si>
  <si>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</si>
  <si>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</si>
  <si>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</si>
  <si>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</si>
  <si>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</si>
  <si>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</si>
  <si>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</si>
  <si>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</si>
  <si>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</si>
  <si>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</si>
  <si>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</si>
  <si>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</si>
  <si>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</si>
  <si>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</si>
  <si>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</si>
  <si>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</si>
  <si>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</si>
  <si>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</si>
  <si>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</si>
  <si>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</si>
  <si>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</si>
  <si>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</si>
  <si>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</si>
  <si>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</si>
  <si>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</si>
  <si>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</si>
  <si>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</si>
  <si>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</si>
  <si>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</si>
  <si>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</si>
  <si>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</si>
  <si>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</si>
  <si>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</si>
  <si>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</si>
  <si>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</si>
  <si>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</si>
  <si>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</si>
  <si>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</si>
  <si>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</si>
  <si>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</si>
  <si>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</si>
  <si>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</si>
  <si>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</si>
  <si>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</si>
  <si>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</si>
  <si>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</si>
  <si>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</si>
  <si>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</si>
  <si>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</si>
  <si>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</si>
  <si>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</si>
  <si>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</si>
  <si>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</si>
  <si>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</si>
  <si>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</si>
  <si>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</si>
  <si>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</si>
  <si>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</si>
  <si>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</si>
  <si>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</si>
  <si>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</si>
  <si>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</si>
  <si>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</si>
  <si>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</si>
  <si>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</si>
  <si>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</si>
  <si>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</si>
  <si>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</si>
  <si>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</si>
  <si>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</si>
  <si>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</si>
  <si>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</si>
  <si>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</si>
  <si>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</si>
  <si>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</si>
  <si>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</si>
  <si>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</si>
  <si>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</si>
  <si>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</si>
  <si>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</si>
  <si>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</si>
  <si>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</si>
  <si>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</si>
  <si>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</si>
  <si>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</si>
  <si>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</si>
  <si>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</si>
  <si>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</si>
  <si>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</si>
  <si>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</si>
  <si>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</si>
  <si>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</si>
  <si>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</si>
  <si>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</si>
  <si>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</si>
  <si>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</si>
  <si>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</si>
  <si>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</si>
  <si>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</si>
  <si>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</si>
  <si>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</si>
  <si>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</si>
  <si>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</si>
  <si>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</si>
  <si>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</si>
  <si>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</si>
  <si>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</si>
  <si>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</si>
  <si>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</si>
  <si>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</si>
  <si>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</si>
  <si>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</si>
  <si>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</si>
  <si>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</si>
  <si>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</si>
  <si>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</si>
  <si>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</si>
  <si>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</si>
  <si>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</si>
  <si>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</si>
  <si>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</si>
  <si>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</si>
  <si>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</si>
  <si>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</si>
  <si>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</si>
  <si>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</si>
  <si>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</si>
  <si>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</si>
  <si>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</si>
  <si>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</si>
  <si>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</si>
  <si>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</si>
  <si>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</si>
  <si>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</si>
  <si>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</si>
  <si>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</si>
  <si>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</si>
  <si>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</si>
  <si>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</si>
  <si>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</si>
  <si>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</si>
  <si>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</si>
  <si>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</si>
  <si>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</si>
  <si>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</si>
  <si>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</si>
  <si>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</si>
  <si>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</si>
  <si>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</si>
  <si>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</si>
  <si>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</si>
  <si>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</si>
  <si>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</si>
  <si>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</si>
  <si>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</si>
  <si>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</si>
  <si>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</si>
  <si>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</si>
  <si>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</si>
  <si>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</si>
  <si>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</si>
  <si>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</si>
  <si>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</si>
  <si>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</si>
  <si>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</si>
  <si>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</si>
  <si>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</si>
  <si>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</si>
  <si>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</si>
  <si>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</si>
  <si>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</si>
  <si>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</si>
  <si>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</si>
  <si>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</si>
  <si>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</si>
  <si>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</si>
  <si>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</si>
  <si>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</si>
  <si>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</si>
  <si>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</si>
  <si>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</si>
  <si>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</si>
  <si>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</si>
  <si>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</si>
  <si>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</si>
  <si>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</si>
  <si>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</si>
  <si>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</si>
  <si>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</si>
  <si>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</si>
  <si>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</si>
  <si>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</si>
  <si>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</si>
  <si>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</si>
  <si>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</si>
  <si>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</si>
  <si>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</si>
  <si>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</si>
  <si>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</si>
  <si>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</si>
  <si>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</si>
  <si>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</si>
  <si>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</si>
  <si>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</si>
  <si>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</si>
  <si>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</si>
  <si>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</si>
  <si>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</si>
  <si>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</si>
  <si>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</si>
  <si>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</si>
  <si>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</si>
  <si>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</si>
  <si>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</si>
  <si>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</si>
  <si>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</si>
  <si>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</si>
  <si>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</si>
  <si>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</si>
  <si>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</si>
  <si>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</si>
  <si>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</si>
  <si>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</si>
  <si>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</si>
  <si>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</si>
  <si>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</si>
  <si>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</si>
  <si>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</si>
  <si>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</si>
  <si>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</si>
  <si>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</si>
  <si>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</si>
  <si>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</si>
  <si>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</si>
  <si>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</si>
  <si>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</si>
  <si>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</si>
  <si>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</si>
  <si>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</si>
  <si>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</si>
  <si>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</si>
  <si>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</si>
  <si>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</si>
  <si>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</si>
  <si>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</si>
  <si>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</si>
  <si>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</si>
  <si>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</si>
  <si>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</si>
  <si>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</si>
  <si>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</si>
  <si>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</si>
  <si>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</si>
  <si>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</si>
  <si>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</si>
  <si>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</si>
  <si>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</si>
  <si>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</si>
  <si>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</si>
  <si>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</si>
  <si>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</si>
  <si>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</si>
  <si>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</si>
  <si>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</si>
  <si>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</si>
  <si>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</si>
  <si>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</si>
  <si>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</si>
  <si>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</si>
  <si>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</si>
  <si>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</si>
  <si>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</si>
  <si>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</si>
  <si>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</si>
  <si>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</si>
  <si>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</si>
  <si>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</si>
  <si>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</si>
  <si>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</si>
  <si>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</si>
  <si>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</si>
  <si>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</si>
  <si>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</si>
  <si>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</si>
  <si>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</si>
  <si>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</si>
  <si>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</si>
  <si>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</si>
  <si>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</si>
  <si>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</si>
  <si>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</si>
  <si>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</si>
  <si>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</si>
  <si>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</si>
  <si>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</si>
  <si>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</si>
  <si>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</si>
  <si>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</si>
  <si>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</si>
  <si>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</si>
  <si>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</si>
  <si>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</si>
  <si>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</si>
  <si>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</si>
  <si>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</si>
  <si>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</si>
  <si>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</si>
  <si>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</si>
  <si>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</si>
  <si>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</si>
  <si>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</si>
  <si>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</si>
  <si>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</si>
  <si>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</si>
  <si>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</si>
  <si>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</si>
  <si>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</si>
  <si>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</si>
  <si>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</si>
  <si>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</si>
  <si>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</si>
  <si>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</si>
  <si>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</si>
  <si>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</si>
  <si>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</si>
  <si>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</si>
  <si>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</si>
  <si>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</si>
  <si>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</si>
  <si>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</si>
  <si>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</si>
  <si>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</si>
  <si>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</si>
  <si>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</si>
  <si>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</si>
  <si>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</si>
  <si>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</si>
  <si>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</si>
  <si>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</si>
  <si>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</si>
  <si>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</si>
  <si>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</si>
  <si>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</si>
  <si>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</si>
  <si>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</si>
  <si>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</si>
  <si>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</si>
  <si>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</si>
  <si>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</si>
  <si>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</si>
  <si>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</si>
  <si>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</si>
  <si>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</si>
  <si>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</si>
  <si>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</si>
  <si>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</si>
  <si>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</si>
  <si>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</si>
  <si>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</si>
  <si>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</si>
  <si>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</si>
  <si>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</si>
  <si>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</si>
  <si>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</si>
  <si>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</si>
  <si>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</si>
  <si>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</si>
  <si>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</si>
  <si>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</si>
  <si>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</si>
  <si>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</si>
  <si>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</si>
  <si>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</si>
  <si>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</si>
  <si>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</si>
  <si>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</si>
  <si>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</si>
  <si>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</si>
  <si>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</si>
  <si>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</si>
  <si>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</si>
  <si>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</si>
  <si>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</si>
  <si>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</si>
  <si>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</si>
  <si>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</si>
  <si>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</si>
  <si>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</si>
  <si>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</si>
  <si>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</si>
  <si>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</si>
  <si>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</si>
  <si>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</si>
  <si>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</si>
  <si>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</si>
  <si>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</si>
  <si>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</si>
  <si>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</si>
  <si>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</si>
  <si>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</si>
  <si>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</si>
  <si>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</si>
  <si>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</si>
  <si>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</si>
  <si>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</si>
  <si>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</si>
  <si>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</si>
  <si>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</si>
  <si>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</si>
  <si>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</si>
  <si>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</si>
  <si>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</si>
  <si>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</si>
  <si>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</si>
  <si>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</si>
  <si>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</si>
  <si>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</si>
  <si>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</si>
  <si>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</si>
  <si>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</si>
  <si>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</si>
  <si>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</si>
  <si>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</si>
  <si>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</si>
  <si>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</si>
  <si>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</si>
  <si>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</si>
  <si>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</si>
  <si>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</si>
  <si>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</si>
  <si>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</si>
  <si>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</si>
  <si>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</si>
  <si>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</si>
  <si>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</si>
  <si>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</si>
  <si>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</si>
  <si>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</si>
  <si>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</si>
  <si>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</si>
  <si>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</si>
  <si>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</si>
  <si>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</si>
  <si>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</si>
  <si>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</si>
  <si>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</si>
  <si>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</si>
  <si>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</si>
  <si>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</si>
  <si>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</si>
  <si>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</si>
  <si>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</si>
  <si>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</si>
  <si>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</si>
  <si>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</si>
  <si>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</si>
  <si>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</si>
  <si>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</si>
  <si>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</si>
  <si>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</si>
  <si>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</si>
  <si>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</si>
  <si>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</si>
  <si>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</si>
  <si>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</si>
  <si>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</si>
  <si>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</si>
  <si>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</si>
  <si>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</si>
  <si>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</si>
  <si>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</si>
  <si>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</si>
  <si>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</si>
  <si>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</si>
  <si>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</si>
  <si>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</si>
  <si>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</si>
  <si>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</si>
  <si>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</si>
  <si>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</si>
  <si>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</si>
  <si>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</si>
  <si>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</si>
  <si>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</si>
  <si>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</si>
  <si>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</si>
  <si>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</si>
  <si>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</si>
  <si>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</si>
  <si>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</si>
  <si>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</si>
  <si>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</si>
  <si>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</si>
  <si>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</si>
  <si>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</si>
  <si>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</si>
  <si>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</si>
  <si>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</si>
  <si>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</si>
  <si>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</si>
  <si>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</si>
  <si>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</si>
  <si>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</si>
  <si>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</si>
  <si>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</si>
  <si>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</si>
  <si>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</si>
  <si>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</si>
  <si>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</si>
  <si>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</si>
  <si>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</si>
  <si>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</si>
  <si>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</si>
  <si>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</si>
  <si>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</si>
  <si>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</si>
  <si>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</si>
  <si>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</si>
  <si>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</si>
  <si>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</si>
  <si>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</si>
  <si>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</si>
  <si>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</si>
  <si>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</si>
  <si>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</si>
  <si>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</si>
  <si>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</si>
  <si>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</si>
  <si>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</si>
  <si>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</si>
  <si>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</si>
  <si>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</si>
  <si>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</si>
  <si>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</si>
  <si>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</si>
  <si>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</si>
  <si>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</si>
  <si>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</si>
  <si>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</si>
  <si>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</si>
  <si>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</si>
  <si>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</si>
  <si>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</si>
  <si>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</si>
  <si>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</si>
  <si>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</si>
  <si>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</si>
  <si>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</si>
  <si>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</si>
  <si>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</si>
  <si>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</si>
  <si>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</si>
  <si>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</si>
  <si>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</si>
  <si>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</si>
  <si>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</si>
  <si>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</si>
  <si>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</si>
  <si>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</si>
  <si>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</si>
  <si>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</si>
  <si>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</si>
  <si>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</si>
  <si>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</si>
  <si>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</si>
  <si>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</si>
  <si>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</si>
  <si>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</si>
  <si>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</si>
  <si>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</si>
  <si>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</si>
  <si>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</si>
  <si>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</si>
  <si>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</si>
  <si>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</si>
  <si>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</si>
  <si>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</si>
  <si>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</si>
  <si>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</si>
  <si>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</si>
  <si>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</si>
  <si>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</si>
  <si>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</si>
  <si>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</si>
  <si>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</si>
  <si>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</si>
  <si>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</si>
  <si>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</si>
  <si>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</si>
  <si>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</si>
  <si>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</si>
  <si>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</si>
  <si>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</si>
  <si>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</si>
  <si>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</si>
  <si>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</si>
  <si>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</si>
  <si>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</si>
  <si>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</si>
  <si>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</si>
  <si>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</si>
  <si>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</si>
  <si>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</si>
  <si>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</si>
  <si>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</si>
  <si>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</si>
  <si>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</si>
  <si>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</si>
  <si>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</si>
  <si>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</si>
  <si>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</si>
  <si>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</si>
  <si>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</si>
  <si>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</si>
  <si>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</si>
  <si>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</si>
  <si>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</si>
  <si>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</si>
  <si>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</si>
  <si>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</si>
  <si>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</si>
  <si>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</si>
  <si>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</si>
  <si>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</si>
  <si>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</si>
  <si>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</si>
  <si>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</si>
  <si>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</si>
  <si>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</si>
  <si>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</si>
  <si>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</si>
  <si>
    <t>800-503249-01A</t>
  </si>
  <si>
    <t>&lt;F&gt;Tools.ShoulderLenEnd</t>
  </si>
  <si>
    <t>800-502585-04A</t>
  </si>
  <si>
    <t>DoveTail</t>
  </si>
  <si>
    <t>L: x = 0.000000, y = 0.026500</t>
  </si>
  <si>
    <t>C: x = 0.015000, y = 0.026500 , Radius = 0.015000 , Sa = 3.141593 , Sweep = -1.986453</t>
  </si>
  <si>
    <t>L: x = 0.021057, y = 0.040223</t>
  </si>
  <si>
    <t>L: x = 0.085000, y = 0.012000</t>
  </si>
  <si>
    <t>C: x = 0.087019, y = 0.016574 , Radius = 0.005000 , Sa = 4.296732 , Sweep = 1.209008</t>
  </si>
  <si>
    <t>L: x = 0.090582, y = 0.013067</t>
  </si>
  <si>
    <t>L: x = 0.139235, y = 0.062500</t>
  </si>
  <si>
    <t>&lt;F&gt; Tools.TipAngle / 2.</t>
  </si>
  <si>
    <t>0.0830" DIA x 0.0850 LOC - 2FLT DO x 48 Deg</t>
  </si>
  <si>
    <t>800-500228-02A</t>
  </si>
  <si>
    <t>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</si>
</sst>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7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54" totalsRowShown="0">
  <autoFilter ref="A1:BP1454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5"/>
  <sheetViews>
    <sheetView tabSelected="1" zoomScaleNormal="100" workbookViewId="0">
      <pane ySplit="1" topLeftCell="A2" activePane="bottomLeft" state="frozen"/>
      <selection pane="bottomLeft" activeCell="A1455" sqref="A1455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x14ac:dyDescent="0.25">
      <c r="A1451" s="6">
        <v>1</v>
      </c>
      <c r="B1451" s="6" t="s">
        <v>149</v>
      </c>
      <c r="D1451" s="6" t="s">
        <v>149</v>
      </c>
      <c r="H1451" s="10" t="s">
        <v>2265</v>
      </c>
      <c r="I1451" s="11" t="s">
        <v>4028</v>
      </c>
      <c r="J1451" s="30" t="s">
        <v>4029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:AA1453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452" spans="1:65" x14ac:dyDescent="0.25">
      <c r="A1452" s="6">
        <v>1</v>
      </c>
      <c r="B1452" s="6" t="s">
        <v>149</v>
      </c>
      <c r="D1452" s="6" t="s">
        <v>149</v>
      </c>
      <c r="H1452" s="10" t="s">
        <v>2265</v>
      </c>
      <c r="I1452" s="11" t="s">
        <v>4030</v>
      </c>
      <c r="J1452" s="12">
        <v>411635</v>
      </c>
      <c r="K1452" s="11" t="str">
        <f>CONCATENATE(Table3[[#This Row],[Type]]," "&amp;TEXT(Table3[[#This Row],[Diameter]],".0000")&amp;""," "&amp;Table3[[#This Row],[NumFlutes]]&amp;"FL")</f>
        <v>DC .0315 2FL</v>
      </c>
      <c r="M1452" s="13">
        <v>3.15E-2</v>
      </c>
      <c r="N1452" s="13">
        <v>0.11799999999999999</v>
      </c>
      <c r="O1452" s="6">
        <v>3.15E-2</v>
      </c>
      <c r="P1452" s="6">
        <v>0.79500000000000004</v>
      </c>
      <c r="Q1452" s="6">
        <v>0.95299999999999996</v>
      </c>
      <c r="R1452" s="14">
        <f>IF(Table3[[#This Row],[ShoulderLenEnd]]="",0,90-(DEGREES(ATAN((Q1452-P1452)/((N1452-O1452)/2)))))</f>
        <v>15.308802324959373</v>
      </c>
      <c r="S1452" s="15">
        <v>0.97499999999999998</v>
      </c>
      <c r="T1452" s="6">
        <v>2</v>
      </c>
      <c r="U1452" s="6">
        <v>1.976</v>
      </c>
      <c r="V1452" s="6">
        <v>0.76800000000000002</v>
      </c>
      <c r="Z1452" s="6">
        <v>135</v>
      </c>
      <c r="AA1452" s="13">
        <f t="shared" si="30"/>
        <v>6.5238636073762478E-3</v>
      </c>
      <c r="AE1452" s="6" t="s">
        <v>44</v>
      </c>
      <c r="AF1452" s="6" t="s">
        <v>62</v>
      </c>
      <c r="AG1452" s="6" t="s">
        <v>2286</v>
      </c>
      <c r="AI1452" s="6">
        <v>0</v>
      </c>
      <c r="AJ1452" s="6">
        <v>1</v>
      </c>
      <c r="AK1452" s="6">
        <v>1</v>
      </c>
      <c r="AL1452" s="6">
        <v>1</v>
      </c>
      <c r="AM1452" s="6">
        <v>1</v>
      </c>
      <c r="AN1452" s="6">
        <v>1</v>
      </c>
      <c r="AO1452" s="6">
        <v>0</v>
      </c>
      <c r="AP1452" s="6">
        <v>1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1</v>
      </c>
      <c r="BA1452" s="6">
        <v>0</v>
      </c>
      <c r="BB1452" s="6">
        <v>0</v>
      </c>
      <c r="BC1452" s="6">
        <v>0</v>
      </c>
      <c r="BD1452" s="6">
        <v>0</v>
      </c>
      <c r="BE1452" s="6">
        <v>0</v>
      </c>
      <c r="BF1452" s="6">
        <v>0</v>
      </c>
      <c r="BG1452" s="6">
        <v>0</v>
      </c>
      <c r="BH1452" s="6">
        <v>0</v>
      </c>
      <c r="BI1452" s="6">
        <v>0</v>
      </c>
      <c r="BJ1452" s="6">
        <v>0</v>
      </c>
      <c r="BK1452" s="6">
        <v>0</v>
      </c>
      <c r="BL1452" s="6">
        <v>0</v>
      </c>
      <c r="BM1452" s="76">
        <f>IF(Table3[[#This Row],[Type]]="EM",IF((Table3[[#This Row],[Diameter]]/2)-Table3[[#This Row],[CornerRadius]]-0.012&gt;0,(Table3[[#This Row],[Diameter]]/2)-Table3[[#This Row],[CornerRadius]]-0.012,0),)</f>
        <v>0</v>
      </c>
    </row>
    <row r="1453" spans="1:65" x14ac:dyDescent="0.25">
      <c r="A1453" s="6">
        <v>1</v>
      </c>
      <c r="B1453" s="6" t="s">
        <v>1554</v>
      </c>
      <c r="C1453" s="6" t="s">
        <v>1554</v>
      </c>
      <c r="H1453" s="10" t="s">
        <v>1554</v>
      </c>
      <c r="I1453" s="11" t="s">
        <v>4032</v>
      </c>
      <c r="J1453" s="12">
        <v>23914</v>
      </c>
      <c r="K1453" s="11" t="str">
        <f>CONCATENATE(Table3[[#This Row],[Type]]," "&amp;TEXT(Table3[[#This Row],[Diameter]],".0000")&amp;""," "&amp;Table3[[#This Row],[NumFlutes]]&amp;"FL")</f>
        <v>DO .0830 2FL</v>
      </c>
      <c r="M1453" s="13">
        <v>8.3000000000000004E-2</v>
      </c>
      <c r="N1453" s="13">
        <v>0.125</v>
      </c>
      <c r="O1453" s="6">
        <v>2.4E-2</v>
      </c>
      <c r="P1453" s="6">
        <v>8.5999999999999993E-2</v>
      </c>
      <c r="Q1453" s="6">
        <v>0.107</v>
      </c>
      <c r="R1453" s="14">
        <f>IF(Table3[[#This Row],[ShoulderLenEnd]]="",0,90-(DEGREES(ATAN((Q1453-P1453)/((N1453-O1453)/2)))))</f>
        <v>67.420427435973693</v>
      </c>
      <c r="S1453" s="15">
        <v>0.45</v>
      </c>
      <c r="T1453" s="6">
        <v>2</v>
      </c>
      <c r="U1453" s="6">
        <v>1.5</v>
      </c>
      <c r="V1453" s="6">
        <v>8.5000000000000006E-2</v>
      </c>
      <c r="W1453" s="6">
        <v>1.4999999999999999E-2</v>
      </c>
      <c r="Z1453" s="6">
        <v>48</v>
      </c>
      <c r="AA1453" s="13">
        <f t="shared" si="30"/>
        <v>9.3210526117024961E-2</v>
      </c>
      <c r="AE1453" s="6" t="s">
        <v>44</v>
      </c>
      <c r="AF1453" s="6" t="s">
        <v>369</v>
      </c>
      <c r="AG1453" s="6" t="s">
        <v>66</v>
      </c>
      <c r="AI1453" s="6">
        <v>0</v>
      </c>
      <c r="AJ1453" s="6">
        <v>1</v>
      </c>
      <c r="AK1453" s="6">
        <v>1</v>
      </c>
      <c r="AL1453" s="6">
        <v>1</v>
      </c>
      <c r="AM1453" s="6">
        <v>0</v>
      </c>
      <c r="AN1453" s="6">
        <v>1</v>
      </c>
      <c r="AO1453" s="6">
        <v>0</v>
      </c>
      <c r="AP1453" s="6">
        <v>1</v>
      </c>
      <c r="AQ1453" s="21" t="s">
        <v>4042</v>
      </c>
      <c r="AR1453" s="6">
        <v>0</v>
      </c>
      <c r="AS1453" s="6">
        <v>0</v>
      </c>
      <c r="AT1453" s="6">
        <v>0</v>
      </c>
      <c r="AU1453" s="6">
        <v>0</v>
      </c>
      <c r="AV1453" s="6">
        <v>1</v>
      </c>
      <c r="AW1453" s="6">
        <v>0</v>
      </c>
      <c r="AX1453" s="6">
        <v>0</v>
      </c>
      <c r="AY1453" s="6">
        <v>0</v>
      </c>
      <c r="AZ1453" s="6">
        <v>1</v>
      </c>
      <c r="BA1453" s="6">
        <v>0</v>
      </c>
      <c r="BB1453" s="6">
        <v>0</v>
      </c>
      <c r="BC1453" s="6">
        <v>0</v>
      </c>
      <c r="BD1453" s="6">
        <v>0</v>
      </c>
      <c r="BE1453" s="6">
        <v>0</v>
      </c>
      <c r="BF1453" s="6">
        <v>0</v>
      </c>
      <c r="BG1453" s="6">
        <v>0</v>
      </c>
      <c r="BH1453" s="6">
        <v>0</v>
      </c>
      <c r="BI1453" s="6">
        <v>0</v>
      </c>
      <c r="BJ1453" s="6">
        <v>0</v>
      </c>
      <c r="BK1453" s="6">
        <v>0</v>
      </c>
      <c r="BL1453" s="6">
        <v>0</v>
      </c>
      <c r="BM1453" s="76">
        <f>IF(Table3[[#This Row],[Type]]="EM",IF((Table3[[#This Row],[Diameter]]/2)-Table3[[#This Row],[CornerRadius]]-0.012&gt;0,(Table3[[#This Row],[Diameter]]/2)-Table3[[#This Row],[CornerRadius]]-0.012,0),)</f>
        <v>0</v>
      </c>
    </row>
    <row r="1454" spans="1:65" x14ac:dyDescent="0.25">
      <c r="A1454" s="6">
        <v>0</v>
      </c>
      <c r="B1454" s="6" t="s">
        <v>529</v>
      </c>
      <c r="D1454" s="6" t="s">
        <v>529</v>
      </c>
      <c r="H1454" s="10" t="s">
        <v>529</v>
      </c>
      <c r="I1454" s="11" t="s">
        <v>4043</v>
      </c>
      <c r="J1454" s="12">
        <v>1080291</v>
      </c>
      <c r="K1454" s="11" t="str">
        <f>CONCATENATE(Table3[[#This Row],[Type]]," "&amp;TEXT(Table3[[#This Row],[Diameter]],".0000")&amp;""," "&amp;Table3[[#This Row],[NumFlutes]]&amp;"FL")</f>
        <v>RT .1120 1FL</v>
      </c>
      <c r="L1454" s="17" t="s">
        <v>2164</v>
      </c>
      <c r="M1454" s="13">
        <v>0.112</v>
      </c>
      <c r="N1454" s="13">
        <v>0.14000000000000001</v>
      </c>
      <c r="O1454" s="6">
        <v>0.11799999999999999</v>
      </c>
      <c r="P1454" s="6">
        <v>0.65</v>
      </c>
      <c r="Q1454" s="6">
        <v>0.67500000000000004</v>
      </c>
      <c r="R1454" s="14">
        <f>IF(Table3[[#This Row],[ShoulderLenEnd]]="",0,90-(DEGREES(ATAN((Q1454-P1454)/((N1454-O1454)/2)))))</f>
        <v>23.749494492866745</v>
      </c>
      <c r="S1454" s="15">
        <v>0.75</v>
      </c>
      <c r="T1454" s="6">
        <v>1</v>
      </c>
      <c r="U1454" s="6">
        <v>3</v>
      </c>
      <c r="V1454" s="6">
        <v>0.6</v>
      </c>
      <c r="X1454" s="13">
        <v>2.5000000000000001E-2</v>
      </c>
      <c r="Y1454" s="6" t="s">
        <v>562</v>
      </c>
      <c r="AB1454" s="6">
        <v>0.05</v>
      </c>
      <c r="AC1454" s="6">
        <v>6.5000000000000002E-2</v>
      </c>
      <c r="AE1454" s="6" t="s">
        <v>44</v>
      </c>
      <c r="AF1454" s="6" t="s">
        <v>62</v>
      </c>
      <c r="AG1454" s="6" t="s">
        <v>437</v>
      </c>
      <c r="AI1454" s="6">
        <v>0</v>
      </c>
      <c r="AJ1454" s="6">
        <v>1</v>
      </c>
      <c r="AK1454" s="6">
        <v>1</v>
      </c>
      <c r="AL1454" s="6">
        <v>1</v>
      </c>
      <c r="AM1454" s="6">
        <v>0</v>
      </c>
      <c r="AN1454" s="6">
        <v>0</v>
      </c>
      <c r="AO1454" s="6">
        <v>0</v>
      </c>
      <c r="AP1454" s="6">
        <v>1</v>
      </c>
      <c r="AR1454" s="6">
        <v>0</v>
      </c>
      <c r="AS1454" s="6">
        <v>0</v>
      </c>
      <c r="AT1454" s="6">
        <v>0</v>
      </c>
      <c r="AU1454" s="6">
        <v>0</v>
      </c>
      <c r="AV1454" s="6">
        <v>1</v>
      </c>
      <c r="AW1454" s="6">
        <v>0</v>
      </c>
      <c r="AX1454" s="6">
        <v>0</v>
      </c>
      <c r="AY1454" s="6">
        <v>0</v>
      </c>
      <c r="AZ1454" s="6">
        <v>0</v>
      </c>
      <c r="BA1454" s="6">
        <v>0</v>
      </c>
      <c r="BB1454" s="6">
        <v>0</v>
      </c>
      <c r="BC1454" s="6">
        <v>0</v>
      </c>
      <c r="BD1454" s="6">
        <v>0</v>
      </c>
      <c r="BE1454" s="6">
        <v>0</v>
      </c>
      <c r="BF1454" s="6">
        <v>0</v>
      </c>
      <c r="BG1454" s="6">
        <v>0</v>
      </c>
      <c r="BH1454" s="6">
        <v>0</v>
      </c>
      <c r="BI1454" s="6">
        <v>0</v>
      </c>
      <c r="BJ1454" s="6">
        <v>0</v>
      </c>
      <c r="BK1454" s="6">
        <v>0</v>
      </c>
      <c r="BL1454" s="6">
        <v>0</v>
      </c>
      <c r="BM1454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5" spans="5:5" x14ac:dyDescent="0.25">
      <c r="E1048445" s="6">
        <f>COUNT(E24:E1048444)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:BD1"/>
  <sheetViews>
    <sheetView zoomScaleNormal="100" workbookViewId="0">
      <selection activeCell="L39" sqref="A1:XFD1048576"/>
    </sheetView>
  </sheetViews>
  <sheetFormatPr defaultRowHeight="15" x14ac:dyDescent="0.25"/>
  <sheetData>
    <row r="1" spans="1:56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3051</v>
      </c>
      <c r="N1" t="s">
        <v>10</v>
      </c>
      <c r="O1" t="s">
        <v>3052</v>
      </c>
      <c r="P1" t="s">
        <v>13</v>
      </c>
      <c r="Q1" t="s">
        <v>3053</v>
      </c>
      <c r="R1" t="s">
        <v>2496</v>
      </c>
      <c r="S1" t="s">
        <v>3054</v>
      </c>
      <c r="T1" t="s">
        <v>15</v>
      </c>
      <c r="U1" t="s">
        <v>29</v>
      </c>
      <c r="V1" t="s">
        <v>3055</v>
      </c>
      <c r="W1" t="s">
        <v>3056</v>
      </c>
      <c r="X1" t="s">
        <v>3057</v>
      </c>
      <c r="Y1" t="s">
        <v>3130</v>
      </c>
      <c r="Z1" t="s">
        <v>3060</v>
      </c>
      <c r="AA1" t="s">
        <v>3061</v>
      </c>
      <c r="AB1" t="s">
        <v>3062</v>
      </c>
      <c r="AC1" t="s">
        <v>3063</v>
      </c>
      <c r="AD1" t="s">
        <v>3064</v>
      </c>
      <c r="AE1" t="s">
        <v>3065</v>
      </c>
      <c r="AF1" t="s">
        <v>3066</v>
      </c>
      <c r="AG1" t="s">
        <v>3067</v>
      </c>
      <c r="AH1" t="s">
        <v>3068</v>
      </c>
      <c r="AI1" t="s">
        <v>3069</v>
      </c>
      <c r="AJ1" t="s">
        <v>3070</v>
      </c>
      <c r="AK1" t="s">
        <v>3071</v>
      </c>
      <c r="AL1" t="s">
        <v>3072</v>
      </c>
      <c r="AM1" t="s">
        <v>3073</v>
      </c>
      <c r="AN1" t="s">
        <v>3074</v>
      </c>
      <c r="AO1" t="s">
        <v>3075</v>
      </c>
      <c r="AP1" t="s">
        <v>3076</v>
      </c>
      <c r="AQ1" t="s">
        <v>3077</v>
      </c>
      <c r="AR1" t="s">
        <v>28</v>
      </c>
      <c r="AS1" t="s">
        <v>27</v>
      </c>
      <c r="AT1" t="s">
        <v>3078</v>
      </c>
      <c r="AU1" t="s">
        <v>3079</v>
      </c>
      <c r="AV1" t="s">
        <v>3080</v>
      </c>
      <c r="AW1" t="s">
        <v>3081</v>
      </c>
      <c r="AX1" t="s">
        <v>3082</v>
      </c>
      <c r="AY1" t="s">
        <v>3083</v>
      </c>
      <c r="AZ1" t="s">
        <v>3084</v>
      </c>
      <c r="BA1" t="s">
        <v>3085</v>
      </c>
      <c r="BB1" t="s">
        <v>3086</v>
      </c>
      <c r="BC1" t="s">
        <v>3090</v>
      </c>
      <c r="BD1" t="s">
        <v>3131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topLeftCell="V1" zoomScaleNormal="100" workbookViewId="0">
      <selection activeCell="BO14" sqref="BO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4041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T1" workbookViewId="0">
      <selection activeCell="U42" sqref="U42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4031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1270</v>
      </c>
      <c r="AL5">
        <v>20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4044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A6" sqref="A6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B24" s="86"/>
      <c r="C24" s="86"/>
      <c r="D24" s="86"/>
      <c r="E24" s="86"/>
      <c r="F24" s="86"/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31" activePane="bottomLeft" state="frozen"/>
      <selection activeCell="M1" sqref="M1"/>
      <selection pane="bottomLeft" activeCell="A161" sqref="A161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6" width="31.7109375" style="21" bestFit="1" customWidth="1"/>
    <col min="7" max="7" width="88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D160" s="21" t="s">
        <v>3290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1:14" x14ac:dyDescent="0.2">
      <c r="A161" s="21" t="s">
        <v>4042</v>
      </c>
      <c r="B161" s="21" t="s">
        <v>4033</v>
      </c>
      <c r="C161" s="21">
        <v>1.5</v>
      </c>
      <c r="D161" s="21" t="s">
        <v>3487</v>
      </c>
      <c r="E161" s="21" t="s">
        <v>2514</v>
      </c>
      <c r="F161" s="21" t="s">
        <v>4034</v>
      </c>
      <c r="G161" s="21" t="s">
        <v>4035</v>
      </c>
      <c r="H161" s="21" t="s">
        <v>4036</v>
      </c>
      <c r="I161" s="21" t="s">
        <v>4037</v>
      </c>
      <c r="J161" s="21" t="s">
        <v>4038</v>
      </c>
      <c r="K161" s="21" t="s">
        <v>4039</v>
      </c>
      <c r="L161" s="21" t="s">
        <v>4040</v>
      </c>
      <c r="M161" s="21" t="s">
        <v>2643</v>
      </c>
      <c r="N161" s="21" t="s">
        <v>2644</v>
      </c>
    </row>
    <row r="162" spans="1:14" x14ac:dyDescent="0.2">
      <c r="E162" s="82"/>
    </row>
    <row r="163" spans="1:14" x14ac:dyDescent="0.2">
      <c r="E163" s="82"/>
    </row>
    <row r="164" spans="1:14" x14ac:dyDescent="0.2">
      <c r="E164" s="82"/>
      <c r="G164" s="66"/>
    </row>
    <row r="165" spans="1:14" x14ac:dyDescent="0.2">
      <c r="E165" s="82"/>
    </row>
    <row r="166" spans="1:14" x14ac:dyDescent="0.2">
      <c r="E166" s="82"/>
    </row>
    <row r="167" spans="1:14" x14ac:dyDescent="0.2">
      <c r="E167" s="82"/>
    </row>
    <row r="168" spans="1:14" x14ac:dyDescent="0.2">
      <c r="E168" s="82"/>
    </row>
    <row r="169" spans="1:14" x14ac:dyDescent="0.2">
      <c r="E169" s="82"/>
    </row>
    <row r="170" spans="1:14" x14ac:dyDescent="0.2">
      <c r="E170" s="82"/>
    </row>
    <row r="171" spans="1:14" x14ac:dyDescent="0.2">
      <c r="E171" s="82"/>
    </row>
    <row r="172" spans="1:14" x14ac:dyDescent="0.2">
      <c r="E172" s="82"/>
    </row>
    <row r="173" spans="1:14" x14ac:dyDescent="0.2">
      <c r="E173" s="82"/>
    </row>
    <row r="174" spans="1:14" x14ac:dyDescent="0.2">
      <c r="E174" s="82"/>
    </row>
    <row r="175" spans="1:14" x14ac:dyDescent="0.2">
      <c r="E175" s="82"/>
    </row>
    <row r="176" spans="1:14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50"/>
  <sheetViews>
    <sheetView topLeftCell="A154" workbookViewId="0">
      <selection activeCell="G193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70"/>
  <sheetViews>
    <sheetView topLeftCell="A4" workbookViewId="0">
      <selection sqref="A1:XFD1048576 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2025-06-11T16:06:57Z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