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K50" i="1" l="1"/>
  <c r="H50" i="1"/>
  <c r="F50" i="1"/>
  <c r="K48" i="1"/>
  <c r="K46" i="1" s="1"/>
  <c r="H46" i="1"/>
  <c r="F46" i="1"/>
  <c r="K43" i="1"/>
  <c r="H43" i="1"/>
  <c r="F43" i="1"/>
  <c r="K40" i="1"/>
  <c r="H40" i="1"/>
  <c r="F40" i="1"/>
  <c r="K36" i="1"/>
  <c r="H36" i="1"/>
  <c r="F36" i="1"/>
  <c r="K32" i="1"/>
  <c r="H32" i="1"/>
  <c r="F32" i="1"/>
  <c r="K29" i="1"/>
  <c r="H29" i="1"/>
  <c r="F29" i="1"/>
  <c r="K26" i="1"/>
  <c r="H26" i="1"/>
  <c r="F26" i="1"/>
  <c r="K23" i="1" l="1"/>
  <c r="H23" i="1"/>
  <c r="F23" i="1"/>
  <c r="K20" i="1"/>
  <c r="H20" i="1"/>
  <c r="F20" i="1"/>
  <c r="K16" i="1" l="1"/>
  <c r="H16" i="1"/>
  <c r="F16" i="1"/>
  <c r="K12" i="1"/>
  <c r="H12" i="1"/>
  <c r="F12" i="1"/>
  <c r="H11" i="1" l="1"/>
  <c r="F11" i="1"/>
  <c r="K8" i="1"/>
  <c r="H8" i="1"/>
  <c r="F8" i="1"/>
  <c r="K5" i="1" l="1"/>
  <c r="H5" i="1"/>
  <c r="F5" i="1"/>
  <c r="K2" i="1"/>
  <c r="H2" i="1"/>
  <c r="F2" i="1"/>
</calcChain>
</file>

<file path=xl/sharedStrings.xml><?xml version="1.0" encoding="utf-8"?>
<sst xmlns="http://schemas.openxmlformats.org/spreadsheetml/2006/main" count="283" uniqueCount="143">
  <si>
    <t>Л-22510</t>
  </si>
  <si>
    <t>и-27231</t>
  </si>
  <si>
    <t>и-27232</t>
  </si>
  <si>
    <t>Л-22511</t>
  </si>
  <si>
    <t>Q2003522 19.11.20</t>
  </si>
  <si>
    <t>годен</t>
  </si>
  <si>
    <t>с-77400</t>
  </si>
  <si>
    <t>о-118011</t>
  </si>
  <si>
    <t>б-38808</t>
  </si>
  <si>
    <t>с-77401</t>
  </si>
  <si>
    <t>о-516535</t>
  </si>
  <si>
    <t>б-47491</t>
  </si>
  <si>
    <t>с-77402</t>
  </si>
  <si>
    <t>о-118009</t>
  </si>
  <si>
    <t>Жила изолированная КЕСБП-230 16 ТУ16.К71-362-2006</t>
  </si>
  <si>
    <t>Жила изолированная освинцованная КЕСБП-230 16 ТУ16.К71-362-2006</t>
  </si>
  <si>
    <t>Жила изолированная освинцованная в оплетке КЕСБП-230 16 ТУ16.К71-362-2006</t>
  </si>
  <si>
    <t>Дата лужения</t>
  </si>
  <si>
    <t>№ бунта поставщика</t>
  </si>
  <si>
    <t>Вес нетто медной проволоки, кг</t>
  </si>
  <si>
    <t>Маршрут лужения, кг</t>
  </si>
  <si>
    <t>Код</t>
  </si>
  <si>
    <t>Наименование</t>
  </si>
  <si>
    <t>Длина луженой проволоки, м</t>
  </si>
  <si>
    <t>Вес луженой проволоки, кг</t>
  </si>
  <si>
    <t>Дата изолирования</t>
  </si>
  <si>
    <t>Маршрут на изоляцию</t>
  </si>
  <si>
    <t>Длина изолированной, м</t>
  </si>
  <si>
    <t>Н/код изолированной жилы</t>
  </si>
  <si>
    <t>Наименование изолированной жилы</t>
  </si>
  <si>
    <t>Длина</t>
  </si>
  <si>
    <t>G-13</t>
  </si>
  <si>
    <t>Дата освинцевания</t>
  </si>
  <si>
    <t>Маршрут на освинцевание</t>
  </si>
  <si>
    <t>Длина при освинцевании, м</t>
  </si>
  <si>
    <t>"Годен \ Негоден"</t>
  </si>
  <si>
    <t>Дата оплетки</t>
  </si>
  <si>
    <t>Маршрут на оплетку</t>
  </si>
  <si>
    <t>Длина на оплетке, м</t>
  </si>
  <si>
    <t>Дата бронирования</t>
  </si>
  <si>
    <t>Заводской номер барабана с кабелем</t>
  </si>
  <si>
    <t>Ушло жилы в кабель, м</t>
  </si>
  <si>
    <t>Отходы, м</t>
  </si>
  <si>
    <t>Л-22508</t>
  </si>
  <si>
    <t>и-27233</t>
  </si>
  <si>
    <t>Л-22509</t>
  </si>
  <si>
    <t>и-27241</t>
  </si>
  <si>
    <t>и-27242</t>
  </si>
  <si>
    <t>с-77406</t>
  </si>
  <si>
    <t>о-218484</t>
  </si>
  <si>
    <t>б-29227</t>
  </si>
  <si>
    <t>с-77407</t>
  </si>
  <si>
    <t>о-418801</t>
  </si>
  <si>
    <t>с-77408</t>
  </si>
  <si>
    <t>о-218485</t>
  </si>
  <si>
    <t>Q2003502 19.11.20</t>
  </si>
  <si>
    <t>с-77427</t>
  </si>
  <si>
    <t>о-118015</t>
  </si>
  <si>
    <t>б-38811</t>
  </si>
  <si>
    <t>с-77428</t>
  </si>
  <si>
    <t>о-118020</t>
  </si>
  <si>
    <t>б-29230</t>
  </si>
  <si>
    <t>с-77429</t>
  </si>
  <si>
    <t>о-118029</t>
  </si>
  <si>
    <t>б-38819</t>
  </si>
  <si>
    <t>Q2000302 20.11.20</t>
  </si>
  <si>
    <t>с-77430</t>
  </si>
  <si>
    <t>о-118024</t>
  </si>
  <si>
    <t>б-38818</t>
  </si>
  <si>
    <t>с-77431</t>
  </si>
  <si>
    <t>о-118022</t>
  </si>
  <si>
    <t>с-77432</t>
  </si>
  <si>
    <t>о-118023</t>
  </si>
  <si>
    <t>Л-22516</t>
  </si>
  <si>
    <t>и-27234</t>
  </si>
  <si>
    <t>Л-22517</t>
  </si>
  <si>
    <t>и-27224</t>
  </si>
  <si>
    <t>и-27225</t>
  </si>
  <si>
    <t>0221/0248</t>
  </si>
  <si>
    <t>20МСР</t>
  </si>
  <si>
    <t>Б-38808</t>
  </si>
  <si>
    <t>0221/0258</t>
  </si>
  <si>
    <t>Б-38811</t>
  </si>
  <si>
    <t>Кабель КЕСБП-230 Келаф 3х16 ТУ16.К71-362-2006</t>
  </si>
  <si>
    <t>0221/0254</t>
  </si>
  <si>
    <t>20МС</t>
  </si>
  <si>
    <t>Кабель КЕСБкП-230 Келаф 3х16 (Техтребования СК Борец)</t>
  </si>
  <si>
    <t>Б-29227</t>
  </si>
  <si>
    <t>0221/0270</t>
  </si>
  <si>
    <t>Кабель КЕСБП-230 Келаф 3х16 (Техтребования СК Борец)</t>
  </si>
  <si>
    <t>Б-29230</t>
  </si>
  <si>
    <t>0221/0275</t>
  </si>
  <si>
    <t>Б-38818</t>
  </si>
  <si>
    <t>Q2003496 19.11.20</t>
  </si>
  <si>
    <t>с-77403</t>
  </si>
  <si>
    <t>о-218493</t>
  </si>
  <si>
    <t>с-77404</t>
  </si>
  <si>
    <t>о-516534</t>
  </si>
  <si>
    <t>б-38810</t>
  </si>
  <si>
    <t>с-77405</t>
  </si>
  <si>
    <t>о-118010</t>
  </si>
  <si>
    <t>Л-22524</t>
  </si>
  <si>
    <t>и-27235</t>
  </si>
  <si>
    <t>Л-22525</t>
  </si>
  <si>
    <t>и-27247</t>
  </si>
  <si>
    <t>и-27248</t>
  </si>
  <si>
    <t>и-27240</t>
  </si>
  <si>
    <t>с-77424</t>
  </si>
  <si>
    <t>о-118014</t>
  </si>
  <si>
    <t>с-77425</t>
  </si>
  <si>
    <t>о-418806</t>
  </si>
  <si>
    <t>с-77426</t>
  </si>
  <si>
    <t>о-118018</t>
  </si>
  <si>
    <t>б-47492</t>
  </si>
  <si>
    <t>и-27237</t>
  </si>
  <si>
    <t>Q2003519 19.11.20</t>
  </si>
  <si>
    <t>с-77415</t>
  </si>
  <si>
    <t>о-118016</t>
  </si>
  <si>
    <t>с-77416</t>
  </si>
  <si>
    <t>о-516536</t>
  </si>
  <si>
    <t>с-77417</t>
  </si>
  <si>
    <t>о-118012</t>
  </si>
  <si>
    <t>б-38809</t>
  </si>
  <si>
    <t>Л-22468</t>
  </si>
  <si>
    <t>и-27150</t>
  </si>
  <si>
    <t>и-27151</t>
  </si>
  <si>
    <t>Л-22469</t>
  </si>
  <si>
    <t>Л-22530</t>
  </si>
  <si>
    <t>и-27239</t>
  </si>
  <si>
    <t>Л-22531</t>
  </si>
  <si>
    <t>и-27249</t>
  </si>
  <si>
    <t>и-27250</t>
  </si>
  <si>
    <t>Л-22526</t>
  </si>
  <si>
    <t>и-27269</t>
  </si>
  <si>
    <t>и-27270</t>
  </si>
  <si>
    <t>Л-22527</t>
  </si>
  <si>
    <t>и-27238</t>
  </si>
  <si>
    <t>Л-22514</t>
  </si>
  <si>
    <t>и-27404</t>
  </si>
  <si>
    <t>брак 03/21</t>
  </si>
  <si>
    <t>и-27455</t>
  </si>
  <si>
    <t>Л-22515</t>
  </si>
  <si>
    <t>и-27236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</si>
</sst>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0"/>
      <color indexed="8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12"/>
      <name val="Arial Cyr"/>
      <charset val="204"/>
    </font>
    <font>
      <sz val="10"/>
      <name val="Arial"/>
    </font>
    <font>
      <b/>
      <sz val="11"/>
      <color theme="1"/>
      <name val="Times New Roman"/>
      <family val="1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theme="1"/>
      <name val="Arial Cyr"/>
      <charset val="204"/>
    </font>
    <font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2" borderId="5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/>
    <xf numFmtId="14" fontId="2" fillId="0" borderId="8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2" borderId="9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14" fontId="1" fillId="0" borderId="9" xfId="0" applyNumberFormat="1" applyFont="1" applyBorder="1"/>
    <xf numFmtId="0" fontId="1" fillId="2" borderId="9" xfId="0" applyFont="1" applyFill="1" applyBorder="1"/>
    <xf numFmtId="14" fontId="2" fillId="0" borderId="1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4" fontId="2" fillId="3" borderId="12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0" fontId="1" fillId="2" borderId="13" xfId="0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0" fontId="1" fillId="2" borderId="13" xfId="0" applyFont="1" applyFill="1" applyBorder="1"/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14" fontId="5" fillId="0" borderId="10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wrapText="1"/>
    </xf>
    <xf numFmtId="0" fontId="8" fillId="0" borderId="13" xfId="0" applyFont="1" applyBorder="1" applyAlignment="1">
      <alignment wrapText="1"/>
    </xf>
    <xf numFmtId="0" fontId="8" fillId="2" borderId="13" xfId="0" applyFont="1" applyFill="1" applyBorder="1" applyAlignment="1">
      <alignment horizontal="left" wrapText="1"/>
    </xf>
    <xf numFmtId="0" fontId="9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shrinkToFit="1"/>
    </xf>
    <xf numFmtId="14" fontId="9" fillId="0" borderId="24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vertical="center" wrapText="1"/>
    </xf>
    <xf numFmtId="165" fontId="9" fillId="0" borderId="26" xfId="0" applyNumberFormat="1" applyFont="1" applyBorder="1" applyAlignment="1">
      <alignment horizontal="center" vertical="center" wrapText="1"/>
    </xf>
    <xf numFmtId="1" fontId="9" fillId="0" borderId="25" xfId="0" applyNumberFormat="1" applyFont="1" applyFill="1" applyBorder="1" applyAlignment="1">
      <alignment horizontal="center" vertical="center" wrapText="1"/>
    </xf>
    <xf numFmtId="14" fontId="9" fillId="0" borderId="24" xfId="0" applyNumberFormat="1" applyFont="1" applyFill="1" applyBorder="1" applyAlignment="1">
      <alignment vertical="center" wrapText="1"/>
    </xf>
    <xf numFmtId="165" fontId="9" fillId="0" borderId="25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2" fontId="9" fillId="0" borderId="25" xfId="0" applyNumberFormat="1" applyFont="1" applyFill="1" applyBorder="1" applyAlignment="1">
      <alignment horizontal="center" vertical="center" wrapText="1"/>
    </xf>
    <xf numFmtId="14" fontId="9" fillId="0" borderId="25" xfId="0" applyNumberFormat="1" applyFont="1" applyFill="1" applyBorder="1" applyAlignment="1">
      <alignment vertical="center" wrapText="1"/>
    </xf>
    <xf numFmtId="0" fontId="9" fillId="0" borderId="25" xfId="0" applyFont="1" applyFill="1" applyBorder="1" applyAlignment="1">
      <alignment vertical="center" wrapText="1"/>
    </xf>
    <xf numFmtId="0" fontId="9" fillId="0" borderId="27" xfId="0" applyNumberFormat="1" applyFont="1" applyFill="1" applyBorder="1" applyAlignment="1">
      <alignment vertical="center" wrapText="1"/>
    </xf>
    <xf numFmtId="0" fontId="9" fillId="0" borderId="28" xfId="0" applyFont="1" applyFill="1" applyBorder="1" applyAlignment="1">
      <alignment vertical="center" wrapText="1"/>
    </xf>
    <xf numFmtId="14" fontId="2" fillId="0" borderId="29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30" xfId="0" applyFont="1" applyBorder="1"/>
    <xf numFmtId="0" fontId="1" fillId="2" borderId="30" xfId="0" applyFont="1" applyFill="1" applyBorder="1" applyAlignment="1">
      <alignment horizontal="center"/>
    </xf>
    <xf numFmtId="2" fontId="1" fillId="2" borderId="30" xfId="0" applyNumberFormat="1" applyFont="1" applyFill="1" applyBorder="1" applyAlignment="1">
      <alignment horizontal="center"/>
    </xf>
    <xf numFmtId="14" fontId="1" fillId="0" borderId="30" xfId="0" applyNumberFormat="1" applyFont="1" applyBorder="1"/>
    <xf numFmtId="0" fontId="1" fillId="2" borderId="30" xfId="0" applyFont="1" applyFill="1" applyBorder="1"/>
    <xf numFmtId="14" fontId="2" fillId="0" borderId="12" xfId="0" applyNumberFormat="1" applyFont="1" applyFill="1" applyBorder="1" applyAlignment="1">
      <alignment horizontal="center" vertical="center" wrapText="1"/>
    </xf>
    <xf numFmtId="0" fontId="1" fillId="2" borderId="31" xfId="0" applyFont="1" applyFill="1" applyBorder="1"/>
    <xf numFmtId="0" fontId="0" fillId="0" borderId="2" xfId="0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left" vertical="center" shrinkToFit="1"/>
    </xf>
    <xf numFmtId="0" fontId="0" fillId="0" borderId="13" xfId="0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 shrinkToFit="1"/>
    </xf>
    <xf numFmtId="14" fontId="0" fillId="0" borderId="12" xfId="0" applyNumberFormat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right" vertical="center"/>
    </xf>
    <xf numFmtId="14" fontId="0" fillId="0" borderId="12" xfId="0" applyNumberForma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2" fontId="5" fillId="0" borderId="1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/>
    </xf>
    <xf numFmtId="1" fontId="5" fillId="0" borderId="36" xfId="0" applyNumberFormat="1" applyFont="1" applyFill="1" applyBorder="1" applyAlignment="1">
      <alignment horizontal="center" vertical="center"/>
    </xf>
    <xf numFmtId="1" fontId="7" fillId="0" borderId="32" xfId="0" applyNumberFormat="1" applyFont="1" applyFill="1" applyBorder="1" applyAlignment="1">
      <alignment horizontal="left" vertical="center" shrinkToFit="1"/>
    </xf>
    <xf numFmtId="0" fontId="0" fillId="0" borderId="1" xfId="0" applyBorder="1"/>
    <xf numFmtId="164" fontId="1" fillId="2" borderId="5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164" fontId="1" fillId="2" borderId="9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4" fontId="1" fillId="0" borderId="13" xfId="0" applyNumberFormat="1" applyFont="1" applyBorder="1"/>
    <xf numFmtId="0" fontId="0" fillId="0" borderId="37" xfId="0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0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 wrapText="1"/>
    </xf>
    <xf numFmtId="2" fontId="0" fillId="0" borderId="30" xfId="0" applyNumberFormat="1" applyFill="1" applyBorder="1" applyAlignment="1">
      <alignment horizontal="center" vertical="center" wrapText="1"/>
    </xf>
    <xf numFmtId="2" fontId="0" fillId="0" borderId="38" xfId="0" applyNumberFormat="1" applyFill="1" applyBorder="1" applyAlignment="1">
      <alignment horizontal="center" vertical="center" wrapText="1"/>
    </xf>
    <xf numFmtId="0" fontId="11" fillId="0" borderId="37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1" fontId="4" fillId="0" borderId="16" xfId="0" applyNumberFormat="1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0" fontId="1" fillId="2" borderId="35" xfId="0" applyFont="1" applyFill="1" applyBorder="1"/>
    <xf numFmtId="0" fontId="1" fillId="2" borderId="39" xfId="0" applyFont="1" applyFill="1" applyBorder="1"/>
    <xf numFmtId="0" fontId="0" fillId="0" borderId="9" xfId="0" applyBorder="1"/>
    <xf numFmtId="0" fontId="0" fillId="0" borderId="41" xfId="0" applyBorder="1" applyAlignment="1">
      <alignment horizont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43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2" xfId="0" applyBorder="1"/>
    <xf numFmtId="14" fontId="0" fillId="0" borderId="24" xfId="0" applyNumberFormat="1" applyFill="1" applyBorder="1" applyAlignment="1">
      <alignment horizontal="center" vertical="center"/>
    </xf>
    <xf numFmtId="14" fontId="0" fillId="0" borderId="23" xfId="0" applyNumberFormat="1" applyFill="1" applyBorder="1" applyAlignment="1">
      <alignment horizontal="center" vertical="center"/>
    </xf>
    <xf numFmtId="0" fontId="0" fillId="0" borderId="41" xfId="0" applyBorder="1"/>
    <xf numFmtId="14" fontId="0" fillId="0" borderId="24" xfId="0" applyNumberFormat="1" applyBorder="1" applyAlignment="1">
      <alignment horizontal="center" vertical="center"/>
    </xf>
    <xf numFmtId="0" fontId="0" fillId="4" borderId="41" xfId="0" applyFill="1" applyBorder="1"/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/>
    <xf numFmtId="0" fontId="0" fillId="0" borderId="45" xfId="0" applyBorder="1"/>
    <xf numFmtId="14" fontId="0" fillId="0" borderId="45" xfId="0" applyNumberFormat="1" applyBorder="1"/>
    <xf numFmtId="1" fontId="0" fillId="0" borderId="45" xfId="0" applyNumberFormat="1" applyBorder="1"/>
    <xf numFmtId="2" fontId="0" fillId="0" borderId="45" xfId="0" applyNumberFormat="1" applyBorder="1"/>
    <xf numFmtId="164" fontId="0" fillId="0" borderId="45" xfId="0" applyNumberFormat="1" applyBorder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14" fontId="1" fillId="0" borderId="1" xfId="0" applyNumberFormat="1" applyFont="1" applyBorder="1"/>
    <xf numFmtId="17" fontId="1" fillId="3" borderId="4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45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8;&#1077;&#1085;&#1080;&#1077;%20&#1080;%20&#1074;&#1091;&#1083;&#1082;&#1072;&#1085;&#1080;&#1079;&#1072;&#1094;&#1080;&#1103;%202021&#10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ужениеИзолирование"/>
      <sheetName val="Выпуск"/>
      <sheetName val="Свод"/>
      <sheetName val="Изоляция"/>
      <sheetName val="Код 1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132261</v>
          </cell>
          <cell r="B3" t="str">
            <v>Провод ППИ-У 3,15 (66-15-15.315) (в соответствии с ТУ16-705.159-80)</v>
          </cell>
          <cell r="C3" t="str">
            <v>кг</v>
          </cell>
        </row>
        <row r="4">
          <cell r="A4">
            <v>381670</v>
          </cell>
          <cell r="B4" t="str">
            <v>Провод ППИ-УМ 2,8 ТУ16-705.159-80</v>
          </cell>
          <cell r="C4" t="str">
            <v>кг</v>
          </cell>
        </row>
        <row r="5">
          <cell r="A5">
            <v>361122</v>
          </cell>
          <cell r="B5" t="str">
            <v>Провод ППИ-УМ 3,2 ТУ16-705.159-80</v>
          </cell>
          <cell r="C5" t="str">
            <v>кг</v>
          </cell>
        </row>
        <row r="6">
          <cell r="A6">
            <v>360138</v>
          </cell>
          <cell r="B6" t="str">
            <v>Провод ППИ-УМ 3,51 ТУ16-705.159-80</v>
          </cell>
          <cell r="C6" t="str">
            <v>кг</v>
          </cell>
        </row>
        <row r="7">
          <cell r="A7">
            <v>437710</v>
          </cell>
          <cell r="B7" t="str">
            <v>Провод ППИ-УМ 4,50 (в соответствии с ТУ3592-002-93970671-2016)</v>
          </cell>
          <cell r="C7" t="str">
            <v>кг</v>
          </cell>
        </row>
        <row r="8">
          <cell r="A8">
            <v>515015</v>
          </cell>
          <cell r="B8" t="str">
            <v>Провод ППИ-УМ 4,50 (в соответствии с ТУ3592-002-93970671-2016 и ТЗ от Курган-кабель)</v>
          </cell>
          <cell r="C8" t="str">
            <v>кг</v>
          </cell>
        </row>
        <row r="9">
          <cell r="A9">
            <v>427458</v>
          </cell>
          <cell r="B9" t="str">
            <v>Провод ППИ-УМ 6,55 ТУ16-705.159-80</v>
          </cell>
          <cell r="C9" t="str">
            <v>кг</v>
          </cell>
        </row>
        <row r="10">
          <cell r="A10">
            <v>438645</v>
          </cell>
          <cell r="B10" t="str">
            <v>Проволока медная луженая ММЛ 3,58 ТУ16.К71-362-2006</v>
          </cell>
          <cell r="C10" t="str">
            <v>кг</v>
          </cell>
        </row>
        <row r="11">
          <cell r="A11">
            <v>455205</v>
          </cell>
          <cell r="B11" t="str">
            <v>Проволока медная луженая ММЛ 4,12 ТУ16.К71-362-2006</v>
          </cell>
          <cell r="C11" t="str">
            <v>кг</v>
          </cell>
        </row>
        <row r="12">
          <cell r="A12">
            <v>505227</v>
          </cell>
          <cell r="B12" t="str">
            <v>Проволока медная луженая ММЛ 4,46 ТУ16.К71-362-2006</v>
          </cell>
          <cell r="C12" t="str">
            <v>кг</v>
          </cell>
        </row>
        <row r="13">
          <cell r="A13">
            <v>186925</v>
          </cell>
          <cell r="B13" t="str">
            <v>Проволока медная луженая ММЛ 4,5 ТУ16.К71-362-2006</v>
          </cell>
          <cell r="C13" t="str">
            <v>кг</v>
          </cell>
        </row>
        <row r="14">
          <cell r="A14">
            <v>186926</v>
          </cell>
          <cell r="B14" t="str">
            <v>Проволока медная луженая ММЛ 5,23 ТУ16.К71-362-2006</v>
          </cell>
          <cell r="C14" t="str">
            <v>кг</v>
          </cell>
        </row>
        <row r="15">
          <cell r="A15">
            <v>245304</v>
          </cell>
          <cell r="B15" t="str">
            <v>Проволока медная луженая ММЛ 5,65 ТУ16.К71-362-2006</v>
          </cell>
          <cell r="C15" t="str">
            <v>кг</v>
          </cell>
        </row>
        <row r="16">
          <cell r="A16">
            <v>245305</v>
          </cell>
          <cell r="B16" t="str">
            <v>Проволока медная луженая ММЛ 6,5 ТУ16.К71-362-2006</v>
          </cell>
          <cell r="C16" t="str">
            <v>кг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tabSelected="1" topLeftCell="A25" workbookViewId="0">
      <selection activeCell="C2" sqref="C2:C7"/>
    </sheetView>
  </sheetViews>
  <sheetFormatPr defaultRowHeight="15" x14ac:dyDescent="0.25"/>
  <cols>
    <col min="1" max="1" width="11.5703125" customWidth="1"/>
    <col min="6" max="6" width="58.85546875" customWidth="1"/>
    <col min="8" max="8" width="18.85546875" customWidth="1"/>
    <col min="9" max="9" width="21.28515625" customWidth="1"/>
    <col min="13" max="13" width="53" customWidth="1"/>
    <col min="14" max="14" width="12.28515625" customWidth="1"/>
    <col min="17" max="17" width="18" customWidth="1"/>
    <col min="18" max="18" width="10.85546875" customWidth="1"/>
    <col min="22" max="22" width="10" customWidth="1"/>
    <col min="25" max="25" width="18.28515625" customWidth="1"/>
    <col min="28" max="28" width="15" customWidth="1"/>
    <col min="29" max="29" width="10.5703125" customWidth="1"/>
    <col min="31" max="31" width="14.28515625" customWidth="1"/>
    <col min="32" max="32" width="31.28515625" customWidth="1"/>
    <col min="33" max="33" width="10.7109375" customWidth="1"/>
    <col min="34" max="34" width="65" customWidth="1"/>
  </cols>
  <sheetData>
    <row r="1" spans="1:34" ht="75.75" thickBot="1" x14ac:dyDescent="0.3">
      <c r="A1" s="42" t="s">
        <v>17</v>
      </c>
      <c r="B1" s="42" t="s">
        <v>18</v>
      </c>
      <c r="C1" s="42" t="s">
        <v>19</v>
      </c>
      <c r="D1" s="43" t="s">
        <v>20</v>
      </c>
      <c r="E1" s="23" t="s">
        <v>21</v>
      </c>
      <c r="F1" s="24" t="s">
        <v>22</v>
      </c>
      <c r="G1" s="44" t="s">
        <v>23</v>
      </c>
      <c r="H1" s="44" t="s">
        <v>24</v>
      </c>
      <c r="I1" s="42" t="s">
        <v>25</v>
      </c>
      <c r="J1" s="42" t="s">
        <v>26</v>
      </c>
      <c r="K1" s="44" t="s">
        <v>27</v>
      </c>
    </row>
    <row r="2" spans="1:34" ht="15.75" thickBot="1" x14ac:dyDescent="0.3">
      <c r="A2" s="1">
        <v>44197</v>
      </c>
      <c r="B2" s="2">
        <v>101803</v>
      </c>
      <c r="C2" s="104">
        <v>1998</v>
      </c>
      <c r="D2" s="3" t="s">
        <v>43</v>
      </c>
      <c r="E2" s="4">
        <v>186925</v>
      </c>
      <c r="F2" s="5" t="str">
        <f>VLOOKUP(E2,'[1]Код 1С'!A:C,2,FALSE)</f>
        <v>Проволока медная луженая ММЛ 4,5 ТУ16.К71-362-2006</v>
      </c>
      <c r="G2" s="6">
        <v>7000</v>
      </c>
      <c r="H2" s="7">
        <f>C2/SUM(G2:G5)*G2</f>
        <v>1018.6453022578295</v>
      </c>
      <c r="I2" s="5"/>
      <c r="J2" s="5"/>
      <c r="K2" s="8">
        <f>SUM(K3:K4)</f>
        <v>7300</v>
      </c>
    </row>
    <row r="3" spans="1:34" x14ac:dyDescent="0.25">
      <c r="A3" s="1"/>
      <c r="B3" s="2"/>
      <c r="C3" s="105"/>
      <c r="D3" s="60"/>
      <c r="E3" s="61"/>
      <c r="F3" s="62"/>
      <c r="G3" s="63"/>
      <c r="H3" s="64"/>
      <c r="I3" s="65">
        <v>44227</v>
      </c>
      <c r="J3" s="62" t="s">
        <v>2</v>
      </c>
      <c r="K3" s="66">
        <v>5100</v>
      </c>
    </row>
    <row r="4" spans="1:34" ht="15.75" thickBot="1" x14ac:dyDescent="0.3">
      <c r="A4" s="1"/>
      <c r="B4" s="2"/>
      <c r="C4" s="105"/>
      <c r="D4" s="67"/>
      <c r="E4" s="23"/>
      <c r="F4" s="24"/>
      <c r="G4" s="25"/>
      <c r="H4" s="26"/>
      <c r="I4" s="65">
        <v>44227</v>
      </c>
      <c r="J4" s="24" t="s">
        <v>44</v>
      </c>
      <c r="K4" s="27">
        <v>2200</v>
      </c>
    </row>
    <row r="5" spans="1:34" ht="15.75" thickBot="1" x14ac:dyDescent="0.3">
      <c r="A5" s="1">
        <v>44197</v>
      </c>
      <c r="B5" s="2"/>
      <c r="C5" s="105"/>
      <c r="D5" s="3" t="s">
        <v>45</v>
      </c>
      <c r="E5" s="4">
        <v>186925</v>
      </c>
      <c r="F5" s="5" t="str">
        <f>VLOOKUP(E5,'[1]Код 1С'!A:C,2,FALSE)</f>
        <v>Проволока медная луженая ММЛ 4,5 ТУ16.К71-362-2006</v>
      </c>
      <c r="G5" s="6">
        <v>6730</v>
      </c>
      <c r="H5" s="7">
        <f>C2/SUM(G2:G5)*G5</f>
        <v>979.3546977421704</v>
      </c>
      <c r="I5" s="5"/>
      <c r="J5" s="5"/>
      <c r="K5" s="8">
        <f>SUM(K6:K7)</f>
        <v>7000</v>
      </c>
    </row>
    <row r="6" spans="1:34" ht="77.25" thickBot="1" x14ac:dyDescent="0.3">
      <c r="A6" s="1"/>
      <c r="B6" s="2"/>
      <c r="C6" s="105"/>
      <c r="D6" s="60"/>
      <c r="E6" s="61"/>
      <c r="F6" s="62"/>
      <c r="G6" s="63"/>
      <c r="H6" s="64"/>
      <c r="I6" s="65">
        <v>44229</v>
      </c>
      <c r="J6" s="62" t="s">
        <v>46</v>
      </c>
      <c r="K6" s="68">
        <v>3400</v>
      </c>
      <c r="L6" s="45" t="s">
        <v>28</v>
      </c>
      <c r="M6" s="46" t="s">
        <v>29</v>
      </c>
      <c r="N6" s="47" t="s">
        <v>25</v>
      </c>
      <c r="O6" s="48" t="s">
        <v>26</v>
      </c>
      <c r="P6" s="49" t="s">
        <v>30</v>
      </c>
      <c r="Q6" s="50" t="s">
        <v>31</v>
      </c>
      <c r="R6" s="51" t="s">
        <v>32</v>
      </c>
      <c r="S6" s="50" t="s">
        <v>33</v>
      </c>
      <c r="T6" s="52" t="s">
        <v>34</v>
      </c>
      <c r="U6" s="53" t="s">
        <v>35</v>
      </c>
      <c r="V6" s="54" t="s">
        <v>36</v>
      </c>
      <c r="W6" s="55" t="s">
        <v>37</v>
      </c>
      <c r="X6" s="53" t="s">
        <v>38</v>
      </c>
      <c r="Y6" s="56" t="s">
        <v>39</v>
      </c>
      <c r="Z6" s="57" t="s">
        <v>40</v>
      </c>
      <c r="AA6" s="58" t="s">
        <v>41</v>
      </c>
      <c r="AB6" s="59"/>
      <c r="AC6" s="59" t="s">
        <v>42</v>
      </c>
    </row>
    <row r="7" spans="1:34" ht="15.75" thickBot="1" x14ac:dyDescent="0.3">
      <c r="A7" s="1"/>
      <c r="B7" s="2"/>
      <c r="C7" s="106"/>
      <c r="D7" s="60"/>
      <c r="E7" s="61"/>
      <c r="F7" s="62"/>
      <c r="G7" s="63"/>
      <c r="H7" s="64"/>
      <c r="I7" s="65">
        <v>44229</v>
      </c>
      <c r="J7" s="62" t="s">
        <v>47</v>
      </c>
      <c r="K7" s="68">
        <v>3600</v>
      </c>
      <c r="L7" s="28">
        <v>186929</v>
      </c>
      <c r="M7" s="41" t="s">
        <v>14</v>
      </c>
      <c r="N7" s="29">
        <v>44227</v>
      </c>
      <c r="O7" s="30" t="s">
        <v>2</v>
      </c>
      <c r="P7" s="118">
        <v>7500</v>
      </c>
      <c r="Q7" s="31" t="s">
        <v>4</v>
      </c>
      <c r="R7" s="32">
        <v>44229</v>
      </c>
      <c r="S7" s="33" t="s">
        <v>6</v>
      </c>
      <c r="T7" s="34">
        <v>2500</v>
      </c>
      <c r="U7" s="35" t="s">
        <v>5</v>
      </c>
      <c r="V7" s="36">
        <v>44230</v>
      </c>
      <c r="W7" s="37" t="s">
        <v>7</v>
      </c>
      <c r="X7" s="38">
        <v>2500</v>
      </c>
      <c r="Y7" s="36">
        <v>44230</v>
      </c>
      <c r="Z7" s="92" t="s">
        <v>8</v>
      </c>
      <c r="AA7" s="69">
        <v>2500</v>
      </c>
      <c r="AB7" s="39">
        <v>0</v>
      </c>
      <c r="AC7" s="70"/>
      <c r="AD7" s="40">
        <v>186929</v>
      </c>
      <c r="AE7" s="71">
        <v>161328</v>
      </c>
      <c r="AF7" s="70" t="s">
        <v>15</v>
      </c>
      <c r="AG7" s="71">
        <v>186933</v>
      </c>
      <c r="AH7" t="s">
        <v>16</v>
      </c>
    </row>
    <row r="8" spans="1:34" ht="15.75" thickBot="1" x14ac:dyDescent="0.3">
      <c r="A8" s="1">
        <v>44197</v>
      </c>
      <c r="B8" s="2">
        <v>101103</v>
      </c>
      <c r="C8" s="104">
        <v>1942</v>
      </c>
      <c r="D8" s="3" t="s">
        <v>0</v>
      </c>
      <c r="E8" s="4">
        <v>186925</v>
      </c>
      <c r="F8" s="5" t="str">
        <f>VLOOKUP(E8,'[1]Код 1С'!A:C,2,FALSE)</f>
        <v>Проволока медная луженая ММЛ 4,5 ТУ16.К71-362-2006</v>
      </c>
      <c r="G8" s="6">
        <v>7000</v>
      </c>
      <c r="H8" s="7">
        <f>C8/SUM(G8:G11)*G8</f>
        <v>1024.4159758854557</v>
      </c>
      <c r="I8" s="5"/>
      <c r="J8" s="5"/>
      <c r="K8" s="8">
        <f>SUM(K9:K10)</f>
        <v>7300</v>
      </c>
      <c r="L8" s="28">
        <v>186929</v>
      </c>
      <c r="M8" s="41" t="s">
        <v>14</v>
      </c>
      <c r="N8" s="29">
        <v>44227</v>
      </c>
      <c r="O8" s="30" t="s">
        <v>2</v>
      </c>
      <c r="P8" s="119"/>
      <c r="Q8" s="31" t="s">
        <v>4</v>
      </c>
      <c r="R8" s="32">
        <v>44229</v>
      </c>
      <c r="S8" s="33" t="s">
        <v>9</v>
      </c>
      <c r="T8" s="34">
        <v>2500</v>
      </c>
      <c r="U8" s="35" t="s">
        <v>5</v>
      </c>
      <c r="V8" s="36">
        <v>44230</v>
      </c>
      <c r="W8" s="37" t="s">
        <v>10</v>
      </c>
      <c r="X8" s="38">
        <v>2500</v>
      </c>
      <c r="Y8" s="36">
        <v>44232</v>
      </c>
      <c r="Z8" s="35" t="s">
        <v>11</v>
      </c>
      <c r="AA8" s="69">
        <v>2500</v>
      </c>
      <c r="AB8" s="39">
        <v>0</v>
      </c>
      <c r="AC8" s="70"/>
      <c r="AD8" s="40">
        <v>186929</v>
      </c>
      <c r="AE8" s="71">
        <v>161328</v>
      </c>
      <c r="AF8" s="70" t="s">
        <v>15</v>
      </c>
      <c r="AG8" s="71">
        <v>186933</v>
      </c>
      <c r="AH8" t="s">
        <v>16</v>
      </c>
    </row>
    <row r="9" spans="1:34" x14ac:dyDescent="0.25">
      <c r="A9" s="1"/>
      <c r="B9" s="2"/>
      <c r="C9" s="105"/>
      <c r="D9" s="9"/>
      <c r="E9" s="10"/>
      <c r="F9" s="11"/>
      <c r="G9" s="12"/>
      <c r="H9" s="13"/>
      <c r="I9" s="14">
        <v>44227</v>
      </c>
      <c r="J9" s="11" t="s">
        <v>1</v>
      </c>
      <c r="K9" s="15">
        <v>4900</v>
      </c>
      <c r="L9" s="28">
        <v>186929</v>
      </c>
      <c r="M9" s="41" t="s">
        <v>14</v>
      </c>
      <c r="N9" s="29">
        <v>44227</v>
      </c>
      <c r="O9" s="30" t="s">
        <v>2</v>
      </c>
      <c r="P9" s="120"/>
      <c r="Q9" s="31" t="s">
        <v>4</v>
      </c>
      <c r="R9" s="32">
        <v>44229</v>
      </c>
      <c r="S9" s="33" t="s">
        <v>12</v>
      </c>
      <c r="T9" s="34">
        <v>2500</v>
      </c>
      <c r="U9" s="35" t="s">
        <v>5</v>
      </c>
      <c r="V9" s="36">
        <v>44229</v>
      </c>
      <c r="W9" s="37" t="s">
        <v>13</v>
      </c>
      <c r="X9" s="38">
        <v>2500</v>
      </c>
      <c r="Y9" s="36">
        <v>44230</v>
      </c>
      <c r="Z9" s="92" t="s">
        <v>8</v>
      </c>
      <c r="AA9" s="69">
        <v>2500</v>
      </c>
      <c r="AB9" s="39">
        <v>0</v>
      </c>
      <c r="AC9" s="70"/>
      <c r="AD9" s="40">
        <v>186929</v>
      </c>
      <c r="AE9" s="71">
        <v>161328</v>
      </c>
      <c r="AF9" s="70" t="s">
        <v>15</v>
      </c>
      <c r="AG9" s="71">
        <v>186933</v>
      </c>
      <c r="AH9" t="s">
        <v>16</v>
      </c>
    </row>
    <row r="10" spans="1:34" x14ac:dyDescent="0.25">
      <c r="A10" s="1"/>
      <c r="B10" s="2"/>
      <c r="C10" s="105"/>
      <c r="D10" s="16"/>
      <c r="E10" s="17"/>
      <c r="F10" s="18"/>
      <c r="G10" s="19"/>
      <c r="H10" s="20"/>
      <c r="I10" s="14">
        <v>44227</v>
      </c>
      <c r="J10" s="18" t="s">
        <v>2</v>
      </c>
      <c r="K10" s="21">
        <v>2400</v>
      </c>
      <c r="L10" s="28">
        <v>186929</v>
      </c>
      <c r="M10" s="41" t="s">
        <v>14</v>
      </c>
      <c r="N10" s="29">
        <v>44227</v>
      </c>
      <c r="O10" s="30" t="s">
        <v>44</v>
      </c>
      <c r="P10" s="118">
        <v>6000</v>
      </c>
      <c r="Q10" s="31" t="s">
        <v>4</v>
      </c>
      <c r="R10" s="32">
        <v>44230</v>
      </c>
      <c r="S10" s="33" t="s">
        <v>48</v>
      </c>
      <c r="T10" s="34">
        <v>2000</v>
      </c>
      <c r="U10" s="35" t="s">
        <v>5</v>
      </c>
      <c r="V10" s="36">
        <v>44230</v>
      </c>
      <c r="W10" s="37" t="s">
        <v>49</v>
      </c>
      <c r="X10" s="38">
        <v>2000</v>
      </c>
      <c r="Y10" s="36">
        <v>44231</v>
      </c>
      <c r="Z10" s="92" t="s">
        <v>50</v>
      </c>
      <c r="AA10" s="69">
        <v>2000</v>
      </c>
      <c r="AB10" s="39">
        <v>0</v>
      </c>
      <c r="AC10" s="70"/>
      <c r="AD10" s="40">
        <v>186929</v>
      </c>
      <c r="AE10" s="71">
        <v>161328</v>
      </c>
      <c r="AF10" s="70" t="s">
        <v>15</v>
      </c>
      <c r="AG10" s="71">
        <v>186933</v>
      </c>
      <c r="AH10" t="s">
        <v>16</v>
      </c>
    </row>
    <row r="11" spans="1:34" ht="15.75" thickBot="1" x14ac:dyDescent="0.3">
      <c r="A11" s="1">
        <v>44197</v>
      </c>
      <c r="B11" s="2"/>
      <c r="C11" s="106"/>
      <c r="D11" s="22" t="s">
        <v>3</v>
      </c>
      <c r="E11" s="23">
        <v>186925</v>
      </c>
      <c r="F11" s="24" t="str">
        <f>VLOOKUP(E11,'[1]Код 1С'!A:C,2,FALSE)</f>
        <v>Проволока медная луженая ММЛ 4,5 ТУ16.К71-362-2006</v>
      </c>
      <c r="G11" s="25">
        <v>6270</v>
      </c>
      <c r="H11" s="26">
        <f>C8/SUM(G8:G11)*G11</f>
        <v>917.58402411454404</v>
      </c>
      <c r="I11" s="24"/>
      <c r="J11" s="24"/>
      <c r="K11" s="27"/>
      <c r="L11" s="28">
        <v>186929</v>
      </c>
      <c r="M11" s="41" t="s">
        <v>14</v>
      </c>
      <c r="N11" s="29">
        <v>44227</v>
      </c>
      <c r="O11" s="30" t="s">
        <v>44</v>
      </c>
      <c r="P11" s="119"/>
      <c r="Q11" s="31" t="s">
        <v>4</v>
      </c>
      <c r="R11" s="32">
        <v>44230</v>
      </c>
      <c r="S11" s="33" t="s">
        <v>51</v>
      </c>
      <c r="T11" s="34">
        <v>2000</v>
      </c>
      <c r="U11" s="35" t="s">
        <v>5</v>
      </c>
      <c r="V11" s="36">
        <v>44230</v>
      </c>
      <c r="W11" s="37" t="s">
        <v>52</v>
      </c>
      <c r="X11" s="38">
        <v>2000</v>
      </c>
      <c r="Y11" s="36">
        <v>44231</v>
      </c>
      <c r="Z11" s="92" t="s">
        <v>50</v>
      </c>
      <c r="AA11" s="69">
        <v>2000</v>
      </c>
      <c r="AB11" s="39">
        <v>0</v>
      </c>
      <c r="AC11" s="70"/>
      <c r="AD11" s="40">
        <v>186929</v>
      </c>
      <c r="AE11" s="71">
        <v>161328</v>
      </c>
      <c r="AF11" s="70" t="s">
        <v>15</v>
      </c>
      <c r="AG11" s="71">
        <v>186933</v>
      </c>
      <c r="AH11" t="s">
        <v>16</v>
      </c>
    </row>
    <row r="12" spans="1:34" ht="15.75" thickBot="1" x14ac:dyDescent="0.3">
      <c r="A12" s="1">
        <v>44228</v>
      </c>
      <c r="B12" s="2">
        <v>101801</v>
      </c>
      <c r="C12" s="104">
        <v>2006</v>
      </c>
      <c r="D12" s="3" t="s">
        <v>73</v>
      </c>
      <c r="E12" s="4">
        <v>186925</v>
      </c>
      <c r="F12" s="5" t="str">
        <f>VLOOKUP(E12,'[1]Код 1С'!A:C,2,FALSE)</f>
        <v>Проволока медная луженая ММЛ 4,5 ТУ16.К71-362-2006</v>
      </c>
      <c r="G12" s="6">
        <v>7000</v>
      </c>
      <c r="H12" s="90">
        <f>C12/SUM(G12:G16)*G12</f>
        <v>1021.2363636363636</v>
      </c>
      <c r="I12" s="5"/>
      <c r="J12" s="5"/>
      <c r="K12" s="8">
        <f>SUM(K13:K15)</f>
        <v>7300</v>
      </c>
      <c r="L12" s="72">
        <v>186929</v>
      </c>
      <c r="M12" s="73" t="s">
        <v>14</v>
      </c>
      <c r="N12" s="74">
        <v>44227</v>
      </c>
      <c r="O12" s="75" t="s">
        <v>44</v>
      </c>
      <c r="P12" s="119"/>
      <c r="Q12" s="76" t="s">
        <v>4</v>
      </c>
      <c r="R12" s="77">
        <v>44230</v>
      </c>
      <c r="S12" s="78" t="s">
        <v>53</v>
      </c>
      <c r="T12" s="79">
        <v>2000</v>
      </c>
      <c r="U12" s="80" t="s">
        <v>5</v>
      </c>
      <c r="V12" s="81">
        <v>44230</v>
      </c>
      <c r="W12" s="82" t="s">
        <v>54</v>
      </c>
      <c r="X12" s="83">
        <v>2000</v>
      </c>
      <c r="Y12" s="81">
        <v>44231</v>
      </c>
      <c r="Z12" s="93" t="s">
        <v>50</v>
      </c>
      <c r="AA12" s="84">
        <v>2000</v>
      </c>
      <c r="AB12" s="85">
        <v>0</v>
      </c>
      <c r="AC12" s="86"/>
      <c r="AD12" s="87">
        <v>186929</v>
      </c>
      <c r="AE12" s="88">
        <v>161328</v>
      </c>
      <c r="AF12" s="86" t="s">
        <v>15</v>
      </c>
      <c r="AG12" s="88">
        <v>186933</v>
      </c>
      <c r="AH12" t="s">
        <v>16</v>
      </c>
    </row>
    <row r="13" spans="1:34" x14ac:dyDescent="0.25">
      <c r="A13" s="1"/>
      <c r="B13" s="2"/>
      <c r="C13" s="105"/>
      <c r="D13" s="60"/>
      <c r="E13" s="61"/>
      <c r="F13" s="62"/>
      <c r="G13" s="63"/>
      <c r="H13" s="91"/>
      <c r="I13" s="65">
        <v>44227</v>
      </c>
      <c r="J13" s="62" t="s">
        <v>44</v>
      </c>
      <c r="K13" s="68">
        <v>3800</v>
      </c>
      <c r="L13" s="89">
        <v>186929</v>
      </c>
      <c r="M13" s="89" t="s">
        <v>14</v>
      </c>
      <c r="N13" s="29">
        <v>44229</v>
      </c>
      <c r="O13" s="89" t="s">
        <v>46</v>
      </c>
      <c r="P13" s="89">
        <v>7500</v>
      </c>
      <c r="Q13" s="89" t="s">
        <v>55</v>
      </c>
      <c r="R13" s="32">
        <v>44230</v>
      </c>
      <c r="S13" s="89" t="s">
        <v>56</v>
      </c>
      <c r="T13" s="89">
        <v>2500</v>
      </c>
      <c r="U13" s="89" t="s">
        <v>5</v>
      </c>
      <c r="V13" s="36">
        <v>44231</v>
      </c>
      <c r="W13" s="89" t="s">
        <v>57</v>
      </c>
      <c r="X13" s="89">
        <v>2500</v>
      </c>
      <c r="Y13" s="36">
        <v>44232</v>
      </c>
      <c r="Z13" s="95" t="s">
        <v>58</v>
      </c>
      <c r="AA13" s="89">
        <v>2500</v>
      </c>
      <c r="AB13" s="89">
        <v>0</v>
      </c>
      <c r="AC13" s="89"/>
      <c r="AD13" s="89">
        <v>186929</v>
      </c>
      <c r="AE13" s="89">
        <v>161328</v>
      </c>
      <c r="AF13" s="89" t="s">
        <v>15</v>
      </c>
      <c r="AG13" s="89">
        <v>186933</v>
      </c>
      <c r="AH13" s="89" t="s">
        <v>16</v>
      </c>
    </row>
    <row r="14" spans="1:34" x14ac:dyDescent="0.25">
      <c r="A14" s="1"/>
      <c r="B14" s="2"/>
      <c r="C14" s="105"/>
      <c r="D14" s="60"/>
      <c r="E14" s="61"/>
      <c r="F14" s="62"/>
      <c r="G14" s="63"/>
      <c r="H14" s="91"/>
      <c r="I14" s="65">
        <v>44227</v>
      </c>
      <c r="J14" s="62" t="s">
        <v>74</v>
      </c>
      <c r="K14" s="68">
        <v>2400</v>
      </c>
      <c r="L14" s="89">
        <v>186929</v>
      </c>
      <c r="M14" s="89" t="s">
        <v>14</v>
      </c>
      <c r="N14" s="29">
        <v>44229</v>
      </c>
      <c r="O14" s="89" t="s">
        <v>46</v>
      </c>
      <c r="P14" s="89"/>
      <c r="Q14" s="89" t="s">
        <v>55</v>
      </c>
      <c r="R14" s="32">
        <v>44230</v>
      </c>
      <c r="S14" s="89" t="s">
        <v>59</v>
      </c>
      <c r="T14" s="89">
        <v>2500</v>
      </c>
      <c r="U14" s="89" t="s">
        <v>5</v>
      </c>
      <c r="V14" s="36">
        <v>44232</v>
      </c>
      <c r="W14" s="89" t="s">
        <v>60</v>
      </c>
      <c r="X14" s="89">
        <v>2500</v>
      </c>
      <c r="Y14" s="36">
        <v>44233</v>
      </c>
      <c r="Z14" s="95" t="s">
        <v>61</v>
      </c>
      <c r="AA14" s="89">
        <v>2500</v>
      </c>
      <c r="AB14" s="89">
        <v>0</v>
      </c>
      <c r="AC14" s="89"/>
      <c r="AD14" s="89">
        <v>186929</v>
      </c>
      <c r="AE14" s="89">
        <v>161328</v>
      </c>
      <c r="AF14" s="89" t="s">
        <v>15</v>
      </c>
      <c r="AG14" s="89">
        <v>186933</v>
      </c>
      <c r="AH14" s="89" t="s">
        <v>16</v>
      </c>
    </row>
    <row r="15" spans="1:34" ht="15.75" thickBot="1" x14ac:dyDescent="0.3">
      <c r="A15" s="1"/>
      <c r="B15" s="2"/>
      <c r="C15" s="105"/>
      <c r="D15" s="60"/>
      <c r="E15" s="61"/>
      <c r="F15" s="62"/>
      <c r="G15" s="63"/>
      <c r="H15" s="91"/>
      <c r="I15" s="65">
        <v>44228</v>
      </c>
      <c r="J15" s="62" t="s">
        <v>74</v>
      </c>
      <c r="K15" s="68">
        <v>1100</v>
      </c>
      <c r="L15" s="89">
        <v>186929</v>
      </c>
      <c r="M15" s="89" t="s">
        <v>14</v>
      </c>
      <c r="N15" s="29">
        <v>44229</v>
      </c>
      <c r="O15" s="89" t="s">
        <v>46</v>
      </c>
      <c r="P15" s="89"/>
      <c r="Q15" s="89" t="s">
        <v>55</v>
      </c>
      <c r="R15" s="32">
        <v>44231</v>
      </c>
      <c r="S15" s="89" t="s">
        <v>62</v>
      </c>
      <c r="T15" s="89">
        <v>2500</v>
      </c>
      <c r="U15" s="89" t="s">
        <v>5</v>
      </c>
      <c r="V15" s="36">
        <v>44234</v>
      </c>
      <c r="W15" s="89" t="s">
        <v>63</v>
      </c>
      <c r="X15" s="89">
        <v>2500</v>
      </c>
      <c r="Y15" s="36">
        <v>44234</v>
      </c>
      <c r="Z15" s="89" t="s">
        <v>64</v>
      </c>
      <c r="AA15" s="89">
        <v>2500</v>
      </c>
      <c r="AB15" s="89">
        <v>0</v>
      </c>
      <c r="AC15" s="89"/>
      <c r="AD15" s="89">
        <v>186929</v>
      </c>
      <c r="AE15" s="89">
        <v>161328</v>
      </c>
      <c r="AF15" s="89" t="s">
        <v>15</v>
      </c>
      <c r="AG15" s="89">
        <v>186933</v>
      </c>
      <c r="AH15" s="89" t="s">
        <v>16</v>
      </c>
    </row>
    <row r="16" spans="1:34" ht="15.75" thickBot="1" x14ac:dyDescent="0.3">
      <c r="A16" s="1">
        <v>44228</v>
      </c>
      <c r="B16" s="2"/>
      <c r="C16" s="105"/>
      <c r="D16" s="3" t="s">
        <v>75</v>
      </c>
      <c r="E16" s="4">
        <v>186925</v>
      </c>
      <c r="F16" s="5" t="str">
        <f>VLOOKUP(E16,'[1]Код 1С'!A:C,2,FALSE)</f>
        <v>Проволока медная луженая ММЛ 4,5 ТУ16.К71-362-2006</v>
      </c>
      <c r="G16" s="6">
        <v>6750</v>
      </c>
      <c r="H16" s="90">
        <f>C12/SUM(G12:G16)*G16</f>
        <v>984.76363636363646</v>
      </c>
      <c r="I16" s="5"/>
      <c r="J16" s="5"/>
      <c r="K16" s="8">
        <f>SUM(K17:K19)</f>
        <v>7000</v>
      </c>
      <c r="L16" s="89">
        <v>186929</v>
      </c>
      <c r="M16" s="89" t="s">
        <v>14</v>
      </c>
      <c r="N16" s="29">
        <v>44229</v>
      </c>
      <c r="O16" s="89" t="s">
        <v>47</v>
      </c>
      <c r="P16" s="89">
        <v>7500</v>
      </c>
      <c r="Q16" s="89" t="s">
        <v>65</v>
      </c>
      <c r="R16" s="32">
        <v>44231</v>
      </c>
      <c r="S16" s="89" t="s">
        <v>66</v>
      </c>
      <c r="T16" s="89">
        <v>2500</v>
      </c>
      <c r="U16" s="89" t="s">
        <v>5</v>
      </c>
      <c r="V16" s="36">
        <v>44233</v>
      </c>
      <c r="W16" s="89" t="s">
        <v>67</v>
      </c>
      <c r="X16" s="89">
        <v>2500</v>
      </c>
      <c r="Y16" s="36">
        <v>44234</v>
      </c>
      <c r="Z16" s="95" t="s">
        <v>68</v>
      </c>
      <c r="AA16" s="89">
        <v>2500</v>
      </c>
      <c r="AB16" s="89">
        <v>0</v>
      </c>
      <c r="AC16" s="89"/>
      <c r="AD16" s="89">
        <v>186929</v>
      </c>
      <c r="AE16" s="89">
        <v>161328</v>
      </c>
      <c r="AF16" s="89" t="s">
        <v>15</v>
      </c>
      <c r="AG16" s="89">
        <v>186933</v>
      </c>
      <c r="AH16" s="89" t="s">
        <v>16</v>
      </c>
    </row>
    <row r="17" spans="1:35" x14ac:dyDescent="0.25">
      <c r="A17" s="1"/>
      <c r="B17" s="2"/>
      <c r="C17" s="105"/>
      <c r="D17" s="9"/>
      <c r="E17" s="10"/>
      <c r="F17" s="11"/>
      <c r="G17" s="12"/>
      <c r="H17" s="12"/>
      <c r="I17" s="14">
        <v>44226</v>
      </c>
      <c r="J17" s="11" t="s">
        <v>76</v>
      </c>
      <c r="K17" s="15">
        <v>1700</v>
      </c>
      <c r="L17" s="89">
        <v>186929</v>
      </c>
      <c r="M17" s="89" t="s">
        <v>14</v>
      </c>
      <c r="N17" s="29">
        <v>44229</v>
      </c>
      <c r="O17" s="89" t="s">
        <v>47</v>
      </c>
      <c r="P17" s="89"/>
      <c r="Q17" s="89" t="s">
        <v>65</v>
      </c>
      <c r="R17" s="32">
        <v>44231</v>
      </c>
      <c r="S17" s="89" t="s">
        <v>69</v>
      </c>
      <c r="T17" s="89">
        <v>2500</v>
      </c>
      <c r="U17" s="89" t="s">
        <v>5</v>
      </c>
      <c r="V17" s="36">
        <v>44232</v>
      </c>
      <c r="W17" s="89" t="s">
        <v>70</v>
      </c>
      <c r="X17" s="89">
        <v>2500</v>
      </c>
      <c r="Y17" s="36">
        <v>44233</v>
      </c>
      <c r="Z17" s="95" t="s">
        <v>61</v>
      </c>
      <c r="AA17" s="89">
        <v>2500</v>
      </c>
      <c r="AB17" s="89">
        <v>0</v>
      </c>
      <c r="AC17" s="89"/>
      <c r="AD17" s="89">
        <v>186929</v>
      </c>
      <c r="AE17" s="89">
        <v>161328</v>
      </c>
      <c r="AF17" s="89" t="s">
        <v>15</v>
      </c>
      <c r="AG17" s="89">
        <v>186933</v>
      </c>
      <c r="AH17" s="89" t="s">
        <v>16</v>
      </c>
    </row>
    <row r="18" spans="1:35" x14ac:dyDescent="0.25">
      <c r="A18" s="1"/>
      <c r="B18" s="2"/>
      <c r="C18" s="105"/>
      <c r="D18" s="16"/>
      <c r="E18" s="17"/>
      <c r="F18" s="18"/>
      <c r="G18" s="19"/>
      <c r="H18" s="19"/>
      <c r="I18" s="14">
        <v>44226</v>
      </c>
      <c r="J18" s="18" t="s">
        <v>77</v>
      </c>
      <c r="K18" s="21">
        <v>600</v>
      </c>
      <c r="L18" s="89">
        <v>186929</v>
      </c>
      <c r="M18" s="89" t="s">
        <v>14</v>
      </c>
      <c r="N18" s="29">
        <v>44229</v>
      </c>
      <c r="O18" s="89" t="s">
        <v>47</v>
      </c>
      <c r="P18" s="89"/>
      <c r="Q18" s="89" t="s">
        <v>65</v>
      </c>
      <c r="R18" s="32">
        <v>44231</v>
      </c>
      <c r="S18" s="89" t="s">
        <v>71</v>
      </c>
      <c r="T18" s="89">
        <v>2500</v>
      </c>
      <c r="U18" s="89" t="s">
        <v>5</v>
      </c>
      <c r="V18" s="36">
        <v>44233</v>
      </c>
      <c r="W18" s="89" t="s">
        <v>72</v>
      </c>
      <c r="X18" s="89">
        <v>2500</v>
      </c>
      <c r="Y18" s="36">
        <v>44234</v>
      </c>
      <c r="Z18" s="95" t="s">
        <v>68</v>
      </c>
      <c r="AA18" s="89">
        <v>2500</v>
      </c>
      <c r="AB18" s="89">
        <v>0</v>
      </c>
      <c r="AC18" s="89"/>
      <c r="AD18" s="89">
        <v>186929</v>
      </c>
      <c r="AE18" s="89">
        <v>161328</v>
      </c>
      <c r="AF18" s="89" t="s">
        <v>15</v>
      </c>
      <c r="AG18" s="89">
        <v>186933</v>
      </c>
      <c r="AH18" s="89" t="s">
        <v>16</v>
      </c>
    </row>
    <row r="19" spans="1:35" ht="15.75" thickBot="1" x14ac:dyDescent="0.3">
      <c r="A19" s="1"/>
      <c r="B19" s="2"/>
      <c r="C19" s="106"/>
      <c r="D19" s="67"/>
      <c r="E19" s="23"/>
      <c r="F19" s="24"/>
      <c r="G19" s="25"/>
      <c r="H19" s="25"/>
      <c r="I19" s="65">
        <v>44226</v>
      </c>
      <c r="J19" s="24" t="s">
        <v>77</v>
      </c>
      <c r="K19" s="27">
        <v>4700</v>
      </c>
      <c r="L19">
        <v>186929</v>
      </c>
      <c r="M19" t="s">
        <v>14</v>
      </c>
      <c r="N19" s="29">
        <v>44227</v>
      </c>
      <c r="O19" s="102" t="s">
        <v>74</v>
      </c>
      <c r="P19">
        <v>7500</v>
      </c>
      <c r="Q19" t="s">
        <v>93</v>
      </c>
      <c r="R19" s="32">
        <v>44229</v>
      </c>
      <c r="S19" t="s">
        <v>94</v>
      </c>
      <c r="T19">
        <v>2500</v>
      </c>
      <c r="U19" t="s">
        <v>5</v>
      </c>
      <c r="V19" s="36">
        <v>44233</v>
      </c>
      <c r="W19" t="s">
        <v>95</v>
      </c>
      <c r="X19">
        <v>2500</v>
      </c>
      <c r="Y19" s="36">
        <v>44233</v>
      </c>
      <c r="Z19" s="94" t="s">
        <v>61</v>
      </c>
      <c r="AA19">
        <v>2500</v>
      </c>
      <c r="AB19">
        <v>0</v>
      </c>
      <c r="AD19">
        <v>186929</v>
      </c>
      <c r="AE19">
        <v>161328</v>
      </c>
      <c r="AF19" t="s">
        <v>15</v>
      </c>
      <c r="AG19">
        <v>186933</v>
      </c>
      <c r="AH19" t="s">
        <v>16</v>
      </c>
    </row>
    <row r="20" spans="1:35" ht="15.75" thickBot="1" x14ac:dyDescent="0.3">
      <c r="A20" s="1">
        <v>44228</v>
      </c>
      <c r="B20" s="2">
        <v>101318</v>
      </c>
      <c r="C20" s="104">
        <v>1990</v>
      </c>
      <c r="D20" s="3" t="s">
        <v>101</v>
      </c>
      <c r="E20" s="4">
        <v>186925</v>
      </c>
      <c r="F20" s="5" t="str">
        <f>VLOOKUP(E20,'[1]Код 1С'!A:C,2,FALSE)</f>
        <v>Проволока медная луженая ММЛ 4,5 ТУ16.К71-362-2006</v>
      </c>
      <c r="G20" s="6">
        <v>7000</v>
      </c>
      <c r="H20" s="90">
        <f>C20/SUM(G20:G23)*G20</f>
        <v>1018.2748538011696</v>
      </c>
      <c r="I20" s="5"/>
      <c r="J20" s="5"/>
      <c r="K20" s="8">
        <f>SUM(K21:K22)</f>
        <v>7300</v>
      </c>
      <c r="L20">
        <v>186929</v>
      </c>
      <c r="M20" t="s">
        <v>14</v>
      </c>
      <c r="N20" s="29">
        <v>44227</v>
      </c>
      <c r="O20" s="103"/>
      <c r="Q20" t="s">
        <v>93</v>
      </c>
      <c r="R20" s="32">
        <v>44230</v>
      </c>
      <c r="S20" t="s">
        <v>96</v>
      </c>
      <c r="T20">
        <v>2500</v>
      </c>
      <c r="U20" t="s">
        <v>5</v>
      </c>
      <c r="V20" s="36">
        <v>44230</v>
      </c>
      <c r="W20" t="s">
        <v>97</v>
      </c>
      <c r="X20">
        <v>2500</v>
      </c>
      <c r="Y20" s="36">
        <v>44231</v>
      </c>
      <c r="Z20" t="s">
        <v>98</v>
      </c>
      <c r="AA20">
        <v>2500</v>
      </c>
      <c r="AB20">
        <v>0</v>
      </c>
      <c r="AD20">
        <v>186929</v>
      </c>
      <c r="AE20">
        <v>161328</v>
      </c>
      <c r="AF20" t="s">
        <v>15</v>
      </c>
      <c r="AG20">
        <v>186933</v>
      </c>
      <c r="AH20" t="s">
        <v>16</v>
      </c>
    </row>
    <row r="21" spans="1:35" ht="15.75" thickBot="1" x14ac:dyDescent="0.3">
      <c r="A21" s="1"/>
      <c r="B21" s="2"/>
      <c r="C21" s="105"/>
      <c r="D21" s="9"/>
      <c r="E21" s="10"/>
      <c r="F21" s="11"/>
      <c r="G21" s="12"/>
      <c r="H21" s="96"/>
      <c r="I21" s="14">
        <v>44228</v>
      </c>
      <c r="J21" s="11" t="s">
        <v>74</v>
      </c>
      <c r="K21" s="15">
        <v>4000</v>
      </c>
      <c r="L21" s="131">
        <v>186929</v>
      </c>
      <c r="M21" s="128" t="s">
        <v>14</v>
      </c>
      <c r="N21" s="132">
        <v>44227</v>
      </c>
      <c r="O21" s="124"/>
      <c r="P21" s="128"/>
      <c r="Q21" s="128" t="s">
        <v>93</v>
      </c>
      <c r="R21" s="129">
        <v>44230</v>
      </c>
      <c r="S21" s="128" t="s">
        <v>99</v>
      </c>
      <c r="T21" s="128">
        <v>2500</v>
      </c>
      <c r="U21" s="128" t="s">
        <v>5</v>
      </c>
      <c r="V21" s="130">
        <v>44230</v>
      </c>
      <c r="W21" s="128" t="s">
        <v>100</v>
      </c>
      <c r="X21" s="128">
        <v>2500</v>
      </c>
      <c r="Y21" s="130">
        <v>44230</v>
      </c>
      <c r="Z21" s="133" t="s">
        <v>8</v>
      </c>
      <c r="AA21" s="128">
        <v>2500</v>
      </c>
      <c r="AB21" s="128">
        <v>0</v>
      </c>
      <c r="AC21" s="128"/>
      <c r="AD21" s="128">
        <v>186929</v>
      </c>
      <c r="AE21" s="128">
        <v>161328</v>
      </c>
      <c r="AF21" t="s">
        <v>15</v>
      </c>
      <c r="AG21">
        <v>186933</v>
      </c>
      <c r="AH21" t="s">
        <v>16</v>
      </c>
    </row>
    <row r="22" spans="1:35" ht="15.75" thickBot="1" x14ac:dyDescent="0.3">
      <c r="A22" s="1"/>
      <c r="B22" s="2"/>
      <c r="C22" s="105"/>
      <c r="D22" s="67"/>
      <c r="E22" s="23"/>
      <c r="F22" s="24"/>
      <c r="G22" s="25"/>
      <c r="H22" s="97"/>
      <c r="I22" s="98">
        <v>44228</v>
      </c>
      <c r="J22" s="24" t="s">
        <v>102</v>
      </c>
      <c r="K22" s="121">
        <v>3300</v>
      </c>
      <c r="L22" s="123">
        <v>186929</v>
      </c>
      <c r="M22" s="123" t="s">
        <v>14</v>
      </c>
      <c r="N22" s="127">
        <v>44228</v>
      </c>
      <c r="O22" s="134" t="s">
        <v>106</v>
      </c>
      <c r="P22" s="134">
        <v>7500</v>
      </c>
      <c r="Q22" s="123" t="s">
        <v>55</v>
      </c>
      <c r="R22" s="125">
        <v>44230</v>
      </c>
      <c r="S22" s="123" t="s">
        <v>107</v>
      </c>
      <c r="T22" s="123">
        <v>2500</v>
      </c>
      <c r="U22" s="123" t="s">
        <v>5</v>
      </c>
      <c r="V22" s="126">
        <v>44231</v>
      </c>
      <c r="W22" s="123" t="s">
        <v>108</v>
      </c>
      <c r="X22" s="123">
        <v>2500</v>
      </c>
      <c r="Y22" s="126">
        <v>44232</v>
      </c>
      <c r="Z22" s="154" t="s">
        <v>58</v>
      </c>
      <c r="AA22" s="123">
        <v>2500</v>
      </c>
      <c r="AB22" s="123">
        <v>0</v>
      </c>
      <c r="AC22" s="123"/>
      <c r="AD22" s="123">
        <v>186929</v>
      </c>
      <c r="AE22" s="123">
        <v>161328</v>
      </c>
      <c r="AF22" s="89" t="s">
        <v>15</v>
      </c>
      <c r="AG22" s="89">
        <v>186933</v>
      </c>
      <c r="AH22" s="89" t="s">
        <v>16</v>
      </c>
      <c r="AI22" s="89"/>
    </row>
    <row r="23" spans="1:35" ht="15.75" thickBot="1" x14ac:dyDescent="0.3">
      <c r="A23" s="1">
        <v>44228</v>
      </c>
      <c r="B23" s="2"/>
      <c r="C23" s="105"/>
      <c r="D23" s="3" t="s">
        <v>103</v>
      </c>
      <c r="E23" s="4">
        <v>186925</v>
      </c>
      <c r="F23" s="5" t="str">
        <f>VLOOKUP(E23,'[1]Код 1С'!A:C,2,FALSE)</f>
        <v>Проволока медная луженая ММЛ 4,5 ТУ16.К71-362-2006</v>
      </c>
      <c r="G23" s="6">
        <v>6680</v>
      </c>
      <c r="H23" s="90">
        <f>C20/SUM(G20:G23)*G23</f>
        <v>971.72514619883043</v>
      </c>
      <c r="I23" s="5"/>
      <c r="J23" s="5"/>
      <c r="K23" s="122">
        <f>SUM(K24:K25)</f>
        <v>6900</v>
      </c>
      <c r="L23" s="89">
        <v>186929</v>
      </c>
      <c r="M23" s="89" t="s">
        <v>14</v>
      </c>
      <c r="N23" s="29">
        <v>44228</v>
      </c>
      <c r="O23" s="135"/>
      <c r="P23" s="135"/>
      <c r="Q23" s="89" t="s">
        <v>55</v>
      </c>
      <c r="R23" s="32">
        <v>44230</v>
      </c>
      <c r="S23" s="89" t="s">
        <v>109</v>
      </c>
      <c r="T23" s="89">
        <v>2500</v>
      </c>
      <c r="U23" s="89" t="s">
        <v>5</v>
      </c>
      <c r="V23" s="36">
        <v>44233</v>
      </c>
      <c r="W23" s="89" t="s">
        <v>110</v>
      </c>
      <c r="X23" s="89">
        <v>2500</v>
      </c>
      <c r="Y23" s="36">
        <v>44234</v>
      </c>
      <c r="Z23" s="95" t="s">
        <v>68</v>
      </c>
      <c r="AA23" s="89">
        <v>2500</v>
      </c>
      <c r="AB23" s="89">
        <v>0</v>
      </c>
      <c r="AC23" s="89"/>
      <c r="AD23" s="89">
        <v>186929</v>
      </c>
      <c r="AE23" s="89">
        <v>161328</v>
      </c>
      <c r="AF23" s="89" t="s">
        <v>15</v>
      </c>
      <c r="AG23" s="89">
        <v>186933</v>
      </c>
      <c r="AH23" s="89" t="s">
        <v>16</v>
      </c>
      <c r="AI23" s="89"/>
    </row>
    <row r="24" spans="1:35" ht="15.75" thickBot="1" x14ac:dyDescent="0.3">
      <c r="A24" s="1"/>
      <c r="B24" s="2"/>
      <c r="C24" s="105"/>
      <c r="D24" s="60"/>
      <c r="E24" s="61"/>
      <c r="F24" s="62"/>
      <c r="G24" s="63"/>
      <c r="H24" s="91"/>
      <c r="I24" s="65">
        <v>44230</v>
      </c>
      <c r="J24" s="62" t="s">
        <v>104</v>
      </c>
      <c r="K24" s="68">
        <v>1800</v>
      </c>
      <c r="L24" s="136">
        <v>186929</v>
      </c>
      <c r="M24" s="136" t="s">
        <v>14</v>
      </c>
      <c r="N24" s="74">
        <v>44228</v>
      </c>
      <c r="O24" s="135"/>
      <c r="P24" s="135"/>
      <c r="Q24" s="136" t="s">
        <v>55</v>
      </c>
      <c r="R24" s="77">
        <v>44230</v>
      </c>
      <c r="S24" s="136" t="s">
        <v>111</v>
      </c>
      <c r="T24" s="136">
        <v>2500</v>
      </c>
      <c r="U24" s="136" t="s">
        <v>5</v>
      </c>
      <c r="V24" s="81">
        <v>44231</v>
      </c>
      <c r="W24" s="136" t="s">
        <v>112</v>
      </c>
      <c r="X24" s="136">
        <v>2500</v>
      </c>
      <c r="Y24" s="81">
        <v>44232</v>
      </c>
      <c r="Z24" s="136" t="s">
        <v>113</v>
      </c>
      <c r="AA24" s="136">
        <v>2500</v>
      </c>
      <c r="AB24" s="136">
        <v>0</v>
      </c>
      <c r="AC24" s="136"/>
      <c r="AD24" s="136">
        <v>186929</v>
      </c>
      <c r="AE24" s="136">
        <v>161328</v>
      </c>
      <c r="AF24" s="136" t="s">
        <v>15</v>
      </c>
      <c r="AG24" s="136">
        <v>186933</v>
      </c>
      <c r="AH24" s="136" t="s">
        <v>16</v>
      </c>
      <c r="AI24" s="136"/>
    </row>
    <row r="25" spans="1:35" ht="15.75" thickBot="1" x14ac:dyDescent="0.3">
      <c r="A25" s="1"/>
      <c r="B25" s="2"/>
      <c r="C25" s="106"/>
      <c r="D25" s="67"/>
      <c r="E25" s="23"/>
      <c r="F25" s="24"/>
      <c r="G25" s="25"/>
      <c r="H25" s="97"/>
      <c r="I25" s="98">
        <v>44230</v>
      </c>
      <c r="J25" s="24" t="s">
        <v>105</v>
      </c>
      <c r="K25" s="121">
        <v>5100</v>
      </c>
      <c r="L25" s="137">
        <v>186929</v>
      </c>
      <c r="M25" s="137" t="s">
        <v>14</v>
      </c>
      <c r="N25" s="138">
        <v>44228</v>
      </c>
      <c r="O25" s="142" t="s">
        <v>114</v>
      </c>
      <c r="P25" s="145">
        <v>7500</v>
      </c>
      <c r="Q25" s="139" t="s">
        <v>115</v>
      </c>
      <c r="R25" s="138">
        <v>44230</v>
      </c>
      <c r="S25" s="138" t="s">
        <v>116</v>
      </c>
      <c r="T25" s="139">
        <v>2500</v>
      </c>
      <c r="U25" s="137" t="s">
        <v>5</v>
      </c>
      <c r="V25" s="138">
        <v>44231</v>
      </c>
      <c r="W25" s="140" t="s">
        <v>117</v>
      </c>
      <c r="X25" s="137">
        <v>2500</v>
      </c>
      <c r="Y25" s="138">
        <v>44232</v>
      </c>
      <c r="Z25" s="155" t="s">
        <v>58</v>
      </c>
      <c r="AA25" s="137">
        <v>2500</v>
      </c>
      <c r="AB25" s="141">
        <v>0</v>
      </c>
      <c r="AC25" s="137"/>
      <c r="AD25" s="139">
        <v>186929</v>
      </c>
      <c r="AE25" s="139">
        <v>161328</v>
      </c>
      <c r="AF25" s="137" t="s">
        <v>15</v>
      </c>
      <c r="AG25" s="139">
        <v>186933</v>
      </c>
      <c r="AH25" s="137" t="s">
        <v>16</v>
      </c>
      <c r="AI25" s="137"/>
    </row>
    <row r="26" spans="1:35" ht="15.75" thickBot="1" x14ac:dyDescent="0.3">
      <c r="A26" s="152">
        <v>44197</v>
      </c>
      <c r="B26" s="148">
        <v>35810</v>
      </c>
      <c r="C26" s="104">
        <v>2024</v>
      </c>
      <c r="D26" s="3" t="s">
        <v>123</v>
      </c>
      <c r="E26" s="4">
        <v>186925</v>
      </c>
      <c r="F26" s="5" t="str">
        <f>VLOOKUP(E26,'[1]Код 1С'!A:C,2,FALSE)</f>
        <v>Проволока медная луженая ММЛ 4,5 ТУ16.К71-362-2006</v>
      </c>
      <c r="G26" s="6">
        <v>7000</v>
      </c>
      <c r="H26" s="90">
        <f>C26/SUM(G26:G29)*G26</f>
        <v>1019.2805755395684</v>
      </c>
      <c r="I26" s="5"/>
      <c r="J26" s="5"/>
      <c r="K26" s="8">
        <f>SUM(K27:K28)</f>
        <v>7238</v>
      </c>
      <c r="L26" s="137">
        <v>186929</v>
      </c>
      <c r="M26" s="137" t="s">
        <v>14</v>
      </c>
      <c r="N26" s="138">
        <v>44228</v>
      </c>
      <c r="O26" s="143"/>
      <c r="P26" s="146"/>
      <c r="Q26" s="139" t="s">
        <v>115</v>
      </c>
      <c r="R26" s="138">
        <v>44230</v>
      </c>
      <c r="S26" s="138" t="s">
        <v>118</v>
      </c>
      <c r="T26" s="139">
        <v>2500</v>
      </c>
      <c r="U26" s="137" t="s">
        <v>5</v>
      </c>
      <c r="V26" s="138">
        <v>44230</v>
      </c>
      <c r="W26" s="140" t="s">
        <v>119</v>
      </c>
      <c r="X26" s="137">
        <v>2500</v>
      </c>
      <c r="Y26" s="138">
        <v>44232</v>
      </c>
      <c r="Z26" s="137" t="s">
        <v>11</v>
      </c>
      <c r="AA26" s="137">
        <v>2500</v>
      </c>
      <c r="AB26" s="141">
        <v>0</v>
      </c>
      <c r="AC26" s="137"/>
      <c r="AD26" s="139">
        <v>186929</v>
      </c>
      <c r="AE26" s="139">
        <v>161328</v>
      </c>
      <c r="AF26" s="137" t="s">
        <v>15</v>
      </c>
      <c r="AG26" s="139">
        <v>186933</v>
      </c>
      <c r="AH26" s="137" t="s">
        <v>16</v>
      </c>
      <c r="AI26" s="137"/>
    </row>
    <row r="27" spans="1:35" ht="15.75" thickBot="1" x14ac:dyDescent="0.3">
      <c r="A27" s="149"/>
      <c r="B27" s="150"/>
      <c r="C27" s="105"/>
      <c r="D27" s="9"/>
      <c r="E27" s="10"/>
      <c r="F27" s="11"/>
      <c r="G27" s="12"/>
      <c r="H27" s="12"/>
      <c r="I27" s="14">
        <v>44215</v>
      </c>
      <c r="J27" s="11" t="s">
        <v>124</v>
      </c>
      <c r="K27" s="15">
        <v>500</v>
      </c>
      <c r="L27" s="137">
        <v>186929</v>
      </c>
      <c r="M27" s="137" t="s">
        <v>14</v>
      </c>
      <c r="N27" s="138">
        <v>44228</v>
      </c>
      <c r="O27" s="144"/>
      <c r="P27" s="147"/>
      <c r="Q27" s="139" t="s">
        <v>115</v>
      </c>
      <c r="R27" s="138">
        <v>44230</v>
      </c>
      <c r="S27" s="138" t="s">
        <v>120</v>
      </c>
      <c r="T27" s="139">
        <v>2500</v>
      </c>
      <c r="U27" s="137" t="s">
        <v>5</v>
      </c>
      <c r="V27" s="138">
        <v>44230</v>
      </c>
      <c r="W27" s="140" t="s">
        <v>121</v>
      </c>
      <c r="X27" s="137">
        <v>2500</v>
      </c>
      <c r="Y27" s="138">
        <v>40943</v>
      </c>
      <c r="Z27" s="137" t="s">
        <v>122</v>
      </c>
      <c r="AA27" s="137">
        <v>2500</v>
      </c>
      <c r="AB27" s="141">
        <v>0</v>
      </c>
      <c r="AC27" s="137"/>
      <c r="AD27" s="139">
        <v>186929</v>
      </c>
      <c r="AE27" s="139">
        <v>161328</v>
      </c>
      <c r="AF27" s="137" t="s">
        <v>15</v>
      </c>
      <c r="AG27" s="139">
        <v>186933</v>
      </c>
      <c r="AH27" s="137" t="s">
        <v>16</v>
      </c>
      <c r="AI27" s="137"/>
    </row>
    <row r="28" spans="1:35" ht="15.75" thickBot="1" x14ac:dyDescent="0.3">
      <c r="A28" s="1"/>
      <c r="B28" s="2"/>
      <c r="C28" s="105"/>
      <c r="D28" s="67"/>
      <c r="E28" s="23"/>
      <c r="F28" s="24"/>
      <c r="G28" s="25"/>
      <c r="H28" s="25"/>
      <c r="I28" s="98">
        <v>44215</v>
      </c>
      <c r="J28" s="24" t="s">
        <v>125</v>
      </c>
      <c r="K28" s="27">
        <v>6738</v>
      </c>
    </row>
    <row r="29" spans="1:35" ht="15.75" thickBot="1" x14ac:dyDescent="0.3">
      <c r="A29" s="1">
        <v>44197</v>
      </c>
      <c r="B29" s="2"/>
      <c r="C29" s="105"/>
      <c r="D29" s="3" t="s">
        <v>126</v>
      </c>
      <c r="E29" s="4">
        <v>186925</v>
      </c>
      <c r="F29" s="5" t="str">
        <f>VLOOKUP(E29,'[1]Код 1С'!A:C,2,FALSE)</f>
        <v>Проволока медная луженая ММЛ 4,5 ТУ16.К71-362-2006</v>
      </c>
      <c r="G29" s="6">
        <v>6900</v>
      </c>
      <c r="H29" s="7">
        <f>C26/SUM(G26:G29)*G29</f>
        <v>1004.7194244604317</v>
      </c>
      <c r="I29" s="5"/>
      <c r="J29" s="5"/>
      <c r="K29" s="8">
        <f>SUM(K30:K31)</f>
        <v>7200</v>
      </c>
    </row>
    <row r="30" spans="1:35" x14ac:dyDescent="0.25">
      <c r="A30" s="1"/>
      <c r="B30" s="2"/>
      <c r="C30" s="105"/>
      <c r="D30" s="9"/>
      <c r="E30" s="10"/>
      <c r="F30" s="11"/>
      <c r="G30" s="12"/>
      <c r="H30" s="13"/>
      <c r="I30" s="14">
        <v>44229</v>
      </c>
      <c r="J30" s="11" t="s">
        <v>106</v>
      </c>
      <c r="K30" s="15">
        <v>3100</v>
      </c>
    </row>
    <row r="31" spans="1:35" ht="15.75" thickBot="1" x14ac:dyDescent="0.3">
      <c r="A31" s="1"/>
      <c r="B31" s="2"/>
      <c r="C31" s="106"/>
      <c r="D31" s="16"/>
      <c r="E31" s="17"/>
      <c r="F31" s="18"/>
      <c r="G31" s="19"/>
      <c r="H31" s="20"/>
      <c r="I31" s="151">
        <v>44229</v>
      </c>
      <c r="J31" s="18" t="s">
        <v>46</v>
      </c>
      <c r="K31" s="21">
        <v>4100</v>
      </c>
    </row>
    <row r="32" spans="1:35" ht="15.75" thickBot="1" x14ac:dyDescent="0.3">
      <c r="A32" s="1">
        <v>44228</v>
      </c>
      <c r="B32" s="2">
        <v>101516</v>
      </c>
      <c r="C32" s="104">
        <v>1987</v>
      </c>
      <c r="D32" s="3" t="s">
        <v>127</v>
      </c>
      <c r="E32" s="4">
        <v>186925</v>
      </c>
      <c r="F32" s="5" t="str">
        <f>VLOOKUP(E32,'[1]Код 1С'!A:C,2,FALSE)</f>
        <v>Проволока медная луженая ММЛ 4,5 ТУ16.К71-362-2006</v>
      </c>
      <c r="G32" s="6">
        <v>7000</v>
      </c>
      <c r="H32" s="90">
        <f>C32/SUM(G32:G36)*G32</f>
        <v>1015.2554744525548</v>
      </c>
      <c r="I32" s="5"/>
      <c r="J32" s="5"/>
      <c r="K32" s="8">
        <f>SUM(K33:K35)</f>
        <v>7300</v>
      </c>
    </row>
    <row r="33" spans="1:11" x14ac:dyDescent="0.25">
      <c r="A33" s="1"/>
      <c r="B33" s="2"/>
      <c r="C33" s="105"/>
      <c r="D33" s="9"/>
      <c r="E33" s="10"/>
      <c r="F33" s="11"/>
      <c r="G33" s="12"/>
      <c r="H33" s="96"/>
      <c r="I33" s="14">
        <v>44228</v>
      </c>
      <c r="J33" s="11" t="s">
        <v>128</v>
      </c>
      <c r="K33" s="15">
        <v>2900</v>
      </c>
    </row>
    <row r="34" spans="1:11" x14ac:dyDescent="0.25">
      <c r="A34" s="1"/>
      <c r="B34" s="2"/>
      <c r="C34" s="105"/>
      <c r="D34" s="16"/>
      <c r="E34" s="17"/>
      <c r="F34" s="18"/>
      <c r="G34" s="19"/>
      <c r="H34" s="153"/>
      <c r="I34" s="14">
        <v>44228</v>
      </c>
      <c r="J34" s="18" t="s">
        <v>106</v>
      </c>
      <c r="K34" s="21">
        <v>4200</v>
      </c>
    </row>
    <row r="35" spans="1:11" ht="15.75" thickBot="1" x14ac:dyDescent="0.3">
      <c r="A35" s="1"/>
      <c r="B35" s="2"/>
      <c r="C35" s="105"/>
      <c r="D35" s="67"/>
      <c r="E35" s="23"/>
      <c r="F35" s="24"/>
      <c r="G35" s="25"/>
      <c r="H35" s="97"/>
      <c r="I35" s="98">
        <v>44229</v>
      </c>
      <c r="J35" s="24" t="s">
        <v>106</v>
      </c>
      <c r="K35" s="27">
        <v>200</v>
      </c>
    </row>
    <row r="36" spans="1:11" ht="15.75" thickBot="1" x14ac:dyDescent="0.3">
      <c r="A36" s="1">
        <v>44228</v>
      </c>
      <c r="B36" s="2"/>
      <c r="C36" s="105"/>
      <c r="D36" s="3" t="s">
        <v>129</v>
      </c>
      <c r="E36" s="4">
        <v>186925</v>
      </c>
      <c r="F36" s="5" t="str">
        <f>VLOOKUP(E36,'[1]Код 1С'!A:C,2,FALSE)</f>
        <v>Проволока медная луженая ММЛ 4,5 ТУ16.К71-362-2006</v>
      </c>
      <c r="G36" s="6">
        <v>6700</v>
      </c>
      <c r="H36" s="90">
        <f>C32/SUM(G32:G36)*G36</f>
        <v>971.74452554744528</v>
      </c>
      <c r="I36" s="5"/>
      <c r="J36" s="5"/>
      <c r="K36" s="8">
        <f>SUM(K37:K39)</f>
        <v>7000</v>
      </c>
    </row>
    <row r="37" spans="1:11" x14ac:dyDescent="0.25">
      <c r="A37" s="1"/>
      <c r="B37" s="2"/>
      <c r="C37" s="105"/>
      <c r="D37" s="60"/>
      <c r="E37" s="61"/>
      <c r="F37" s="62"/>
      <c r="G37" s="63"/>
      <c r="H37" s="91"/>
      <c r="I37" s="65">
        <v>44230</v>
      </c>
      <c r="J37" s="62" t="s">
        <v>130</v>
      </c>
      <c r="K37" s="66">
        <v>4600</v>
      </c>
    </row>
    <row r="38" spans="1:11" x14ac:dyDescent="0.25">
      <c r="A38" s="1"/>
      <c r="B38" s="2"/>
      <c r="C38" s="105"/>
      <c r="D38" s="67"/>
      <c r="E38" s="23"/>
      <c r="F38" s="24"/>
      <c r="G38" s="25"/>
      <c r="H38" s="97"/>
      <c r="I38" s="65">
        <v>44230</v>
      </c>
      <c r="J38" s="24" t="s">
        <v>131</v>
      </c>
      <c r="K38" s="27">
        <v>400</v>
      </c>
    </row>
    <row r="39" spans="1:11" ht="15.75" thickBot="1" x14ac:dyDescent="0.3">
      <c r="A39" s="1"/>
      <c r="B39" s="2"/>
      <c r="C39" s="106"/>
      <c r="D39" s="67"/>
      <c r="E39" s="23"/>
      <c r="F39" s="24"/>
      <c r="G39" s="25"/>
      <c r="H39" s="97"/>
      <c r="I39" s="65">
        <v>44230</v>
      </c>
      <c r="J39" s="24" t="s">
        <v>131</v>
      </c>
      <c r="K39" s="27">
        <v>2000</v>
      </c>
    </row>
    <row r="40" spans="1:11" ht="15.75" thickBot="1" x14ac:dyDescent="0.3">
      <c r="A40" s="1">
        <v>44228</v>
      </c>
      <c r="B40" s="2">
        <v>101518</v>
      </c>
      <c r="C40" s="104">
        <v>1984</v>
      </c>
      <c r="D40" s="3" t="s">
        <v>132</v>
      </c>
      <c r="E40" s="4">
        <v>186925</v>
      </c>
      <c r="F40" s="5" t="str">
        <f>VLOOKUP(E40,'[1]Код 1С'!A:C,2,FALSE)</f>
        <v>Проволока медная луженая ММЛ 4,5 ТУ16.К71-362-2006</v>
      </c>
      <c r="G40" s="6">
        <v>7000</v>
      </c>
      <c r="H40" s="90">
        <f>C40/SUM(G40:G43)*G40</f>
        <v>1016.6910688140556</v>
      </c>
      <c r="I40" s="5"/>
      <c r="J40" s="5"/>
      <c r="K40" s="8">
        <f>SUM(K41:K42)</f>
        <v>7300</v>
      </c>
    </row>
    <row r="41" spans="1:11" x14ac:dyDescent="0.25">
      <c r="A41" s="1"/>
      <c r="B41" s="2"/>
      <c r="C41" s="105"/>
      <c r="D41" s="60"/>
      <c r="E41" s="61"/>
      <c r="F41" s="62"/>
      <c r="G41" s="63"/>
      <c r="H41" s="91"/>
      <c r="I41" s="65">
        <v>44233</v>
      </c>
      <c r="J41" s="62" t="s">
        <v>133</v>
      </c>
      <c r="K41" s="68">
        <v>4100</v>
      </c>
    </row>
    <row r="42" spans="1:11" ht="15.75" thickBot="1" x14ac:dyDescent="0.3">
      <c r="A42" s="1"/>
      <c r="B42" s="2"/>
      <c r="C42" s="105"/>
      <c r="D42" s="60"/>
      <c r="E42" s="61"/>
      <c r="F42" s="62"/>
      <c r="G42" s="63"/>
      <c r="H42" s="91"/>
      <c r="I42" s="65">
        <v>44233</v>
      </c>
      <c r="J42" s="62" t="s">
        <v>134</v>
      </c>
      <c r="K42" s="68">
        <v>3200</v>
      </c>
    </row>
    <row r="43" spans="1:11" ht="15.75" thickBot="1" x14ac:dyDescent="0.3">
      <c r="A43" s="1">
        <v>44228</v>
      </c>
      <c r="B43" s="2"/>
      <c r="C43" s="105"/>
      <c r="D43" s="3" t="s">
        <v>135</v>
      </c>
      <c r="E43" s="4">
        <v>186925</v>
      </c>
      <c r="F43" s="5" t="str">
        <f>VLOOKUP(E43,'[1]Код 1С'!A:C,2,FALSE)</f>
        <v>Проволока медная луженая ММЛ 4,5 ТУ16.К71-362-2006</v>
      </c>
      <c r="G43" s="6">
        <v>6660</v>
      </c>
      <c r="H43" s="90">
        <f>C40/SUM(G40:G43)*G43</f>
        <v>967.30893118594429</v>
      </c>
      <c r="I43" s="5"/>
      <c r="J43" s="5"/>
      <c r="K43" s="8">
        <f>SUM(K44:K45)</f>
        <v>7000</v>
      </c>
    </row>
    <row r="44" spans="1:11" x14ac:dyDescent="0.25">
      <c r="A44" s="1"/>
      <c r="B44" s="2"/>
      <c r="C44" s="105"/>
      <c r="D44" s="9"/>
      <c r="E44" s="10"/>
      <c r="F44" s="11"/>
      <c r="G44" s="12"/>
      <c r="H44" s="96"/>
      <c r="I44" s="14">
        <v>44228</v>
      </c>
      <c r="J44" s="11" t="s">
        <v>114</v>
      </c>
      <c r="K44" s="15">
        <v>2200</v>
      </c>
    </row>
    <row r="45" spans="1:11" ht="15.75" thickBot="1" x14ac:dyDescent="0.3">
      <c r="A45" s="1"/>
      <c r="B45" s="2"/>
      <c r="C45" s="106"/>
      <c r="D45" s="67"/>
      <c r="E45" s="23"/>
      <c r="F45" s="24"/>
      <c r="G45" s="25"/>
      <c r="H45" s="97"/>
      <c r="I45" s="65">
        <v>44228</v>
      </c>
      <c r="J45" s="62" t="s">
        <v>136</v>
      </c>
      <c r="K45" s="27">
        <v>4800</v>
      </c>
    </row>
    <row r="46" spans="1:11" ht="15.75" thickBot="1" x14ac:dyDescent="0.3">
      <c r="A46" s="1">
        <v>44228</v>
      </c>
      <c r="B46" s="2">
        <v>101101</v>
      </c>
      <c r="C46" s="104">
        <v>2182</v>
      </c>
      <c r="D46" s="3" t="s">
        <v>137</v>
      </c>
      <c r="E46" s="4">
        <v>186925</v>
      </c>
      <c r="F46" s="5" t="str">
        <f>VLOOKUP(E46,'[1]Код 1С'!A:C,2,FALSE)</f>
        <v>Проволока медная луженая ММЛ 4,5 ТУ16.К71-362-2006</v>
      </c>
      <c r="G46" s="6">
        <v>7000</v>
      </c>
      <c r="H46" s="90">
        <f>C46/SUM(G46:G50)*G46</f>
        <v>1023.0408573342264</v>
      </c>
      <c r="I46" s="5"/>
      <c r="J46" s="5"/>
      <c r="K46" s="8">
        <f>SUM(K47:K49)</f>
        <v>7100</v>
      </c>
    </row>
    <row r="47" spans="1:11" x14ac:dyDescent="0.25">
      <c r="A47" s="1"/>
      <c r="B47" s="2"/>
      <c r="C47" s="105"/>
      <c r="D47" s="60"/>
      <c r="E47" s="61"/>
      <c r="F47" s="62"/>
      <c r="G47" s="63"/>
      <c r="H47" s="91"/>
      <c r="I47" s="65">
        <v>44258</v>
      </c>
      <c r="J47" s="62" t="s">
        <v>138</v>
      </c>
      <c r="K47" s="68">
        <v>6700</v>
      </c>
    </row>
    <row r="48" spans="1:11" x14ac:dyDescent="0.25">
      <c r="A48" s="1"/>
      <c r="B48" s="2"/>
      <c r="C48" s="105"/>
      <c r="D48" s="60"/>
      <c r="E48" s="61"/>
      <c r="F48" s="62"/>
      <c r="G48" s="63"/>
      <c r="H48" s="91"/>
      <c r="I48" s="65">
        <v>44266</v>
      </c>
      <c r="J48" s="62" t="s">
        <v>139</v>
      </c>
      <c r="K48" s="68">
        <f>137-137</f>
        <v>0</v>
      </c>
    </row>
    <row r="49" spans="1:30" ht="15.75" thickBot="1" x14ac:dyDescent="0.3">
      <c r="A49" s="1"/>
      <c r="B49" s="2"/>
      <c r="C49" s="105"/>
      <c r="D49" s="60"/>
      <c r="E49" s="61"/>
      <c r="F49" s="62"/>
      <c r="G49" s="63"/>
      <c r="H49" s="91"/>
      <c r="I49" s="65">
        <v>44266</v>
      </c>
      <c r="J49" s="62" t="s">
        <v>140</v>
      </c>
      <c r="K49" s="68">
        <v>400</v>
      </c>
    </row>
    <row r="50" spans="1:30" ht="15.75" thickBot="1" x14ac:dyDescent="0.3">
      <c r="A50" s="1">
        <v>44228</v>
      </c>
      <c r="B50" s="2"/>
      <c r="C50" s="105"/>
      <c r="D50" s="3" t="s">
        <v>141</v>
      </c>
      <c r="E50" s="4">
        <v>186925</v>
      </c>
      <c r="F50" s="5" t="str">
        <f>VLOOKUP(E50,'[1]Код 1С'!A:C,2,FALSE)</f>
        <v>Проволока медная луженая ММЛ 4,5 ТУ16.К71-362-2006</v>
      </c>
      <c r="G50" s="6">
        <v>7930</v>
      </c>
      <c r="H50" s="90">
        <f>C46/SUM(G46:G50)*G50</f>
        <v>1158.9591426657737</v>
      </c>
      <c r="I50" s="5"/>
      <c r="J50" s="5"/>
      <c r="K50" s="8">
        <f>SUM(K51:K53)</f>
        <v>8200</v>
      </c>
    </row>
    <row r="51" spans="1:30" ht="15.75" thickTop="1" x14ac:dyDescent="0.25">
      <c r="A51" s="1"/>
      <c r="B51" s="2"/>
      <c r="C51" s="105"/>
      <c r="D51" s="60"/>
      <c r="E51" s="61"/>
      <c r="F51" s="62"/>
      <c r="G51" s="63"/>
      <c r="H51" s="91"/>
      <c r="I51" s="65">
        <v>44228</v>
      </c>
      <c r="J51" s="62" t="s">
        <v>142</v>
      </c>
      <c r="K51" s="68">
        <v>2900</v>
      </c>
      <c r="Y51" s="99" t="s">
        <v>78</v>
      </c>
      <c r="Z51" s="109" t="s">
        <v>79</v>
      </c>
      <c r="AA51" s="111">
        <v>104669</v>
      </c>
      <c r="AB51" s="112" t="s">
        <v>83</v>
      </c>
      <c r="AC51" s="99">
        <v>2500</v>
      </c>
      <c r="AD51" s="99" t="s">
        <v>80</v>
      </c>
    </row>
    <row r="52" spans="1:30" x14ac:dyDescent="0.25">
      <c r="A52" s="1"/>
      <c r="B52" s="2"/>
      <c r="C52" s="105"/>
      <c r="D52" s="60"/>
      <c r="E52" s="61"/>
      <c r="F52" s="62"/>
      <c r="G52" s="63"/>
      <c r="H52" s="91"/>
      <c r="I52" s="65">
        <v>44228</v>
      </c>
      <c r="J52" s="62" t="s">
        <v>114</v>
      </c>
      <c r="K52" s="68">
        <v>3700</v>
      </c>
      <c r="Y52" s="107"/>
      <c r="Z52" s="117"/>
      <c r="AA52" s="100"/>
      <c r="AB52" s="113"/>
      <c r="AC52" s="100"/>
      <c r="AD52" s="100"/>
    </row>
    <row r="53" spans="1:30" ht="15.75" thickBot="1" x14ac:dyDescent="0.3">
      <c r="A53" s="1"/>
      <c r="B53" s="2"/>
      <c r="C53" s="106"/>
      <c r="D53" s="60"/>
      <c r="E53" s="61"/>
      <c r="F53" s="62"/>
      <c r="G53" s="63"/>
      <c r="H53" s="91"/>
      <c r="I53" s="65">
        <v>44228</v>
      </c>
      <c r="J53" s="62" t="s">
        <v>114</v>
      </c>
      <c r="K53" s="68">
        <v>1600</v>
      </c>
      <c r="Y53" s="108"/>
      <c r="Z53" s="117"/>
      <c r="AA53" s="101"/>
      <c r="AB53" s="114"/>
      <c r="AC53" s="100"/>
      <c r="AD53" s="101"/>
    </row>
    <row r="54" spans="1:30" ht="15.75" thickTop="1" x14ac:dyDescent="0.25">
      <c r="Y54" s="99" t="s">
        <v>81</v>
      </c>
      <c r="Z54" s="115" t="s">
        <v>79</v>
      </c>
      <c r="AA54" s="111">
        <v>104669</v>
      </c>
      <c r="AB54" s="112" t="s">
        <v>83</v>
      </c>
      <c r="AC54" s="99">
        <v>2500</v>
      </c>
      <c r="AD54" s="99" t="s">
        <v>82</v>
      </c>
    </row>
    <row r="55" spans="1:30" x14ac:dyDescent="0.25">
      <c r="Y55" s="107"/>
      <c r="Z55" s="116"/>
      <c r="AA55" s="100"/>
      <c r="AB55" s="113"/>
      <c r="AC55" s="100"/>
      <c r="AD55" s="100"/>
    </row>
    <row r="56" spans="1:30" ht="15.75" thickBot="1" x14ac:dyDescent="0.3">
      <c r="Y56" s="108"/>
      <c r="Z56" s="116"/>
      <c r="AA56" s="101"/>
      <c r="AB56" s="114"/>
      <c r="AC56" s="100"/>
      <c r="AD56" s="100"/>
    </row>
    <row r="57" spans="1:30" ht="15.75" thickTop="1" x14ac:dyDescent="0.25">
      <c r="Y57" t="s">
        <v>84</v>
      </c>
      <c r="Z57" t="s">
        <v>85</v>
      </c>
      <c r="AA57">
        <v>292429</v>
      </c>
      <c r="AB57" t="s">
        <v>86</v>
      </c>
      <c r="AC57">
        <v>2000</v>
      </c>
      <c r="AD57" t="s">
        <v>87</v>
      </c>
    </row>
    <row r="59" spans="1:30" x14ac:dyDescent="0.25">
      <c r="Y59" t="s">
        <v>88</v>
      </c>
      <c r="Z59" t="s">
        <v>85</v>
      </c>
      <c r="AA59">
        <v>281090</v>
      </c>
      <c r="AB59" t="s">
        <v>89</v>
      </c>
      <c r="AC59">
        <v>2500</v>
      </c>
      <c r="AD59" t="s">
        <v>90</v>
      </c>
    </row>
    <row r="60" spans="1:30" ht="15.75" thickBot="1" x14ac:dyDescent="0.3"/>
    <row r="61" spans="1:30" ht="15.75" thickTop="1" x14ac:dyDescent="0.25">
      <c r="Y61" s="99" t="s">
        <v>91</v>
      </c>
      <c r="Z61" s="109" t="s">
        <v>85</v>
      </c>
      <c r="AA61" s="111">
        <v>104669</v>
      </c>
      <c r="AB61" s="112" t="s">
        <v>83</v>
      </c>
      <c r="AC61" s="99">
        <v>2500</v>
      </c>
      <c r="AD61" s="99" t="s">
        <v>92</v>
      </c>
    </row>
    <row r="62" spans="1:30" x14ac:dyDescent="0.25">
      <c r="Y62" s="107"/>
      <c r="Z62" s="110"/>
      <c r="AA62" s="100"/>
      <c r="AB62" s="113"/>
      <c r="AC62" s="100"/>
      <c r="AD62" s="100"/>
    </row>
    <row r="63" spans="1:30" ht="15.75" thickBot="1" x14ac:dyDescent="0.3">
      <c r="Y63" s="108"/>
      <c r="Z63" s="110"/>
      <c r="AA63" s="101"/>
      <c r="AB63" s="114"/>
      <c r="AC63" s="100"/>
      <c r="AD63" s="101"/>
    </row>
    <row r="64" spans="1:30" ht="15.75" thickTop="1" x14ac:dyDescent="0.25"/>
  </sheetData>
  <mergeCells count="33">
    <mergeCell ref="O25:O27"/>
    <mergeCell ref="C26:C31"/>
    <mergeCell ref="C32:C39"/>
    <mergeCell ref="C40:C45"/>
    <mergeCell ref="C46:C53"/>
    <mergeCell ref="C2:C7"/>
    <mergeCell ref="C8:C11"/>
    <mergeCell ref="C12:C19"/>
    <mergeCell ref="P22:P24"/>
    <mergeCell ref="O22:O24"/>
    <mergeCell ref="Z51:Z53"/>
    <mergeCell ref="AA51:AA53"/>
    <mergeCell ref="AB51:AB53"/>
    <mergeCell ref="AC51:AC53"/>
    <mergeCell ref="P7:P9"/>
    <mergeCell ref="P10:P12"/>
    <mergeCell ref="P25:P27"/>
    <mergeCell ref="AD61:AD63"/>
    <mergeCell ref="O19:O21"/>
    <mergeCell ref="C20:C25"/>
    <mergeCell ref="Y61:Y63"/>
    <mergeCell ref="Z61:Z63"/>
    <mergeCell ref="AA61:AA63"/>
    <mergeCell ref="AB61:AB63"/>
    <mergeCell ref="AC61:AC63"/>
    <mergeCell ref="AD51:AD53"/>
    <mergeCell ref="Y54:Y56"/>
    <mergeCell ref="Z54:Z56"/>
    <mergeCell ref="AA54:AA56"/>
    <mergeCell ref="AB54:AB56"/>
    <mergeCell ref="AC54:AC56"/>
    <mergeCell ref="AD54:AD56"/>
    <mergeCell ref="Y51:Y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2021-05-05T10:38:50Z</dcterms:modified>
</cp:coreProperties>
</file>