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</sheets>
  <definedNames>
    <definedName name="Kt">'Task 1'!$C$14:$H$14</definedName>
    <definedName name="Ra">'Task 1'!$J$6</definedName>
    <definedName name="VDC3A">'Task 3'!$H$1</definedName>
    <definedName name="RPMRAD">'Task 1'!$B$1</definedName>
    <definedName name="VDC3B">'Task 3'!$H$18</definedName>
    <definedName name="F3B">'Task 3'!$F$18</definedName>
    <definedName name="F3A">'Task 3'!$F$1</definedName>
  </definedNames>
  <calcPr/>
</workbook>
</file>

<file path=xl/sharedStrings.xml><?xml version="1.0" encoding="utf-8"?>
<sst xmlns="http://schemas.openxmlformats.org/spreadsheetml/2006/main" count="108" uniqueCount="53">
  <si>
    <t>RPM to Rad/s</t>
  </si>
  <si>
    <t>Task 1A</t>
  </si>
  <si>
    <t>Armeture + Brush Resistance</t>
  </si>
  <si>
    <t>V1 [V]</t>
  </si>
  <si>
    <t>I1 [A]</t>
  </si>
  <si>
    <t>Calculate Ra [Ohms]</t>
  </si>
  <si>
    <t>Average</t>
  </si>
  <si>
    <t>Task 1B</t>
  </si>
  <si>
    <t>No Load Measurement</t>
  </si>
  <si>
    <t>Measurement</t>
  </si>
  <si>
    <t>V1(ave) [V]</t>
  </si>
  <si>
    <t>I1(ave) [A]</t>
  </si>
  <si>
    <t>n1 (ave) [RPM]</t>
  </si>
  <si>
    <t>calculation</t>
  </si>
  <si>
    <t>kt [V*sec/rad]</t>
  </si>
  <si>
    <t>Average kt</t>
  </si>
  <si>
    <t>Tfric [Nm]</t>
  </si>
  <si>
    <t>Task 2A</t>
  </si>
  <si>
    <t>Load Test Measurement</t>
  </si>
  <si>
    <t>Measurement #</t>
  </si>
  <si>
    <t>V1(ave)[V]</t>
  </si>
  <si>
    <t>I1(ave)[A]</t>
  </si>
  <si>
    <t>P1(ave) [W]</t>
  </si>
  <si>
    <t>V2(ave)[V]</t>
  </si>
  <si>
    <t>I2(ave)[A]</t>
  </si>
  <si>
    <t>P2(ave) [W]</t>
  </si>
  <si>
    <t>n [RPM]</t>
  </si>
  <si>
    <t>Tm [Nm]</t>
  </si>
  <si>
    <t>P2/P1</t>
  </si>
  <si>
    <t>SR=(n1-n6_load)/n6_load</t>
  </si>
  <si>
    <t>kv = V2_oc/w_r</t>
  </si>
  <si>
    <t>Task 2B</t>
  </si>
  <si>
    <t>Motor Speed Control by Adjusting Voltage</t>
  </si>
  <si>
    <t>Vdc = 50</t>
  </si>
  <si>
    <t>Task 3A</t>
  </si>
  <si>
    <t>Motor Speed Control by Duty Cycle (2kHz)</t>
  </si>
  <si>
    <t>Duty Cycle, d</t>
  </si>
  <si>
    <t>Current Ripple [A]</t>
  </si>
  <si>
    <t>Task 3B</t>
  </si>
  <si>
    <t>Motor Speed Control by Duty Cycle (10kHz)</t>
  </si>
  <si>
    <t>Task 4A</t>
  </si>
  <si>
    <t>Motor Speed Control by Duty Cycle (2.5kHz)</t>
  </si>
  <si>
    <t>Task 4</t>
  </si>
  <si>
    <t>Use the set of measurements and complete the following section of this table</t>
  </si>
  <si>
    <t>Input to Inverter Box</t>
  </si>
  <si>
    <t>Input Power at the DC Motor Terminals P_dcmot [W]</t>
  </si>
  <si>
    <t>Output Mechanical Power Pm [W]</t>
  </si>
  <si>
    <t>Efficiency of the inverter, % (P_dcmot/Pinv)</t>
  </si>
  <si>
    <t>Efficiency of the motor, % (P_inv/P_dcmot)</t>
  </si>
  <si>
    <t>Efficiency of the inverter-motor Combined, % (P_m/P_inv)</t>
  </si>
  <si>
    <t>Voltage [Vdc]</t>
  </si>
  <si>
    <t>Current [A]</t>
  </si>
  <si>
    <t>Total input power to inverter box Pinv [W]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</si>
</sst>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  <xf borderId="2" fillId="4" fontId="1" numFmtId="0" xfId="0" applyBorder="1" applyFont="1"/>
    <xf borderId="3" fillId="4" fontId="2" numFmtId="0" xfId="0" applyBorder="1" applyFont="1"/>
    <xf borderId="4" fillId="4" fontId="2" numFmtId="0" xfId="0" applyBorder="1" applyFont="1"/>
    <xf borderId="0" fillId="4" fontId="1" numFmtId="0" xfId="0" applyFont="1"/>
    <xf borderId="1" fillId="3" fontId="1" numFmtId="0" xfId="0" applyBorder="1" applyFont="1"/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2" fillId="0" fontId="1" numFmtId="2" xfId="0" applyAlignment="1" applyBorder="1" applyFont="1" applyNumberFormat="1">
      <alignment readingOrder="0"/>
    </xf>
    <xf borderId="2" fillId="0" fontId="1" numFmtId="2" xfId="0" applyBorder="1" applyFont="1" applyNumberFormat="1"/>
    <xf borderId="2" fillId="0" fontId="3" numFmtId="2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 shrinkToFit="0" wrapText="1"/>
    </xf>
    <xf borderId="6" fillId="0" fontId="2" numFmtId="0" xfId="0" applyBorder="1" applyFont="1"/>
    <xf borderId="2" fillId="0" fontId="1" numFmtId="0" xfId="0" applyAlignment="1" applyBorder="1" applyFont="1">
      <alignment horizontal="center" readingOrder="0" shrinkToFit="0" wrapText="1"/>
    </xf>
    <xf borderId="7" fillId="0" fontId="2" numFmtId="0" xfId="0" applyBorder="1" applyFont="1"/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15</xdr:row>
      <xdr:rowOff>66675</xdr:rowOff>
    </xdr:from>
    <xdr:ext cx="4933950" cy="13430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38100</xdr:colOff>
      <xdr:row>0</xdr:row>
      <xdr:rowOff>66675</xdr:rowOff>
    </xdr:from>
    <xdr:ext cx="3457575" cy="21717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23</xdr:row>
      <xdr:rowOff>-209550</xdr:rowOff>
    </xdr:from>
    <xdr:ext cx="4638675" cy="15049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32</xdr:row>
      <xdr:rowOff>-209550</xdr:rowOff>
    </xdr:from>
    <xdr:ext cx="4476750" cy="19716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447675</xdr:colOff>
      <xdr:row>2</xdr:row>
      <xdr:rowOff>161925</xdr:rowOff>
    </xdr:from>
    <xdr:ext cx="6000750" cy="17430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371475</xdr:colOff>
      <xdr:row>20</xdr:row>
      <xdr:rowOff>95250</xdr:rowOff>
    </xdr:from>
    <xdr:ext cx="7762875" cy="1828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>2*PI()/60</f>
        <v>0.1047197551</v>
      </c>
    </row>
    <row r="3">
      <c r="B3" s="3" t="s">
        <v>1</v>
      </c>
      <c r="C3" s="3" t="s">
        <v>2</v>
      </c>
      <c r="D3" s="4"/>
    </row>
    <row r="4">
      <c r="B4" s="5" t="s">
        <v>3</v>
      </c>
      <c r="C4" s="6"/>
      <c r="D4" s="7"/>
      <c r="E4" s="5" t="s">
        <v>4</v>
      </c>
      <c r="F4" s="6"/>
      <c r="G4" s="7"/>
      <c r="H4" s="5" t="s">
        <v>5</v>
      </c>
      <c r="I4" s="6"/>
      <c r="J4" s="7"/>
    </row>
    <row r="5">
      <c r="B5" s="3">
        <v>0.92</v>
      </c>
      <c r="C5" s="3">
        <v>0.33</v>
      </c>
      <c r="D5" s="3">
        <v>2.8</v>
      </c>
      <c r="E5" s="3">
        <v>1.5</v>
      </c>
      <c r="F5" s="3">
        <v>0.52</v>
      </c>
      <c r="G5" s="3">
        <v>4.56</v>
      </c>
      <c r="H5" s="4">
        <f t="shared" ref="H5:J5" si="1">B5/E5</f>
        <v>0.6133333333</v>
      </c>
      <c r="I5" s="4">
        <f t="shared" si="1"/>
        <v>0.6346153846</v>
      </c>
      <c r="J5" s="4">
        <f t="shared" si="1"/>
        <v>0.6140350877</v>
      </c>
    </row>
    <row r="6">
      <c r="B6" s="8" t="s">
        <v>6</v>
      </c>
      <c r="C6" s="6"/>
      <c r="D6" s="6"/>
      <c r="E6" s="6"/>
      <c r="F6" s="6"/>
      <c r="G6" s="6"/>
      <c r="H6" s="6"/>
      <c r="I6" s="7"/>
      <c r="J6" s="4">
        <f>AVERAGE(H5:J5)</f>
        <v>0.6206612686</v>
      </c>
    </row>
    <row r="7">
      <c r="B7" s="3" t="s">
        <v>7</v>
      </c>
      <c r="C7" s="3" t="s">
        <v>8</v>
      </c>
      <c r="D7" s="4"/>
    </row>
    <row r="8">
      <c r="B8" s="3" t="s">
        <v>9</v>
      </c>
      <c r="C8" s="9">
        <v>1.0</v>
      </c>
      <c r="D8" s="9">
        <v>2.0</v>
      </c>
      <c r="E8" s="9">
        <v>3.0</v>
      </c>
      <c r="F8" s="9">
        <v>4.0</v>
      </c>
      <c r="G8" s="9">
        <v>5.0</v>
      </c>
      <c r="H8" s="9">
        <v>6.0</v>
      </c>
      <c r="I8" s="10"/>
      <c r="J8" s="10"/>
    </row>
    <row r="9">
      <c r="B9" s="3" t="s">
        <v>10</v>
      </c>
      <c r="C9" s="11">
        <v>5.05</v>
      </c>
      <c r="D9" s="11">
        <v>9.91</v>
      </c>
      <c r="E9" s="11">
        <v>15.12</v>
      </c>
      <c r="F9" s="11">
        <v>20.06</v>
      </c>
      <c r="G9" s="11">
        <v>25.02</v>
      </c>
      <c r="H9" s="11">
        <v>30.0</v>
      </c>
      <c r="I9" s="11">
        <v>35.06</v>
      </c>
      <c r="J9" s="11">
        <v>40.4</v>
      </c>
    </row>
    <row r="10">
      <c r="B10" s="3" t="s">
        <v>11</v>
      </c>
      <c r="C10" s="12">
        <v>0.72</v>
      </c>
      <c r="D10" s="12">
        <v>0.83</v>
      </c>
      <c r="E10" s="12">
        <v>0.91</v>
      </c>
      <c r="F10" s="12">
        <v>0.97</v>
      </c>
      <c r="G10" s="12">
        <v>1.01</v>
      </c>
      <c r="H10" s="12">
        <v>1.03</v>
      </c>
      <c r="I10" s="13">
        <v>1.04</v>
      </c>
      <c r="J10" s="13">
        <v>1.03</v>
      </c>
    </row>
    <row r="11">
      <c r="B11" s="3" t="s">
        <v>12</v>
      </c>
      <c r="C11" s="11">
        <v>188.0</v>
      </c>
      <c r="D11" s="11">
        <v>380.0</v>
      </c>
      <c r="E11" s="11">
        <v>600.0</v>
      </c>
      <c r="F11" s="11">
        <v>802.0</v>
      </c>
      <c r="G11" s="11">
        <v>1014.0</v>
      </c>
      <c r="H11" s="11">
        <v>1222.0</v>
      </c>
      <c r="I11" s="14">
        <v>1435.0</v>
      </c>
      <c r="J11" s="14">
        <v>1663.0</v>
      </c>
    </row>
    <row r="12">
      <c r="B12" s="3" t="s">
        <v>13</v>
      </c>
      <c r="C12" s="15"/>
      <c r="D12" s="16"/>
      <c r="E12" s="16"/>
      <c r="F12" s="16"/>
      <c r="G12" s="16"/>
      <c r="H12" s="17"/>
      <c r="I12" s="18"/>
      <c r="J12" s="18"/>
    </row>
    <row r="13">
      <c r="B13" s="3" t="s">
        <v>14</v>
      </c>
      <c r="C13" s="19">
        <f>(C9-C10*Ra)/(C11*RPMRAD)</f>
        <v>0.2338116767</v>
      </c>
      <c r="D13" s="19">
        <f>(D9-D10*Ra)/(D11*RPMRAD)</f>
        <v>0.2360900526</v>
      </c>
      <c r="E13" s="19">
        <f>(E9-E10*Ra)/(E11*RPMRAD)</f>
        <v>0.2316531748</v>
      </c>
      <c r="F13" s="19">
        <f>(F9-F10*Ra)/(F11*RPMRAD)</f>
        <v>0.231683064</v>
      </c>
      <c r="G13" s="19">
        <f>(G9-G10*Ra)/(G11*RPMRAD)</f>
        <v>0.2297211571</v>
      </c>
      <c r="H13" s="19">
        <f>(H9-H10*Ra)/(H11*RPMRAD)</f>
        <v>0.2294387992</v>
      </c>
      <c r="I13" s="19">
        <f>(I9-I10*Ra)/(I11*RPMRAD)</f>
        <v>0.2290135084</v>
      </c>
      <c r="J13" s="19">
        <f>(J9-J10*Ra)/(J11*RPMRAD)</f>
        <v>0.22831443</v>
      </c>
    </row>
    <row r="14">
      <c r="B14" s="3" t="s">
        <v>15</v>
      </c>
      <c r="C14" s="15">
        <f>AVERAGE(C13:J13)</f>
        <v>0.2312157329</v>
      </c>
      <c r="D14" s="16"/>
      <c r="E14" s="16"/>
      <c r="F14" s="16"/>
      <c r="G14" s="16"/>
      <c r="H14" s="17"/>
      <c r="I14" s="18"/>
      <c r="J14" s="18"/>
    </row>
    <row r="15">
      <c r="B15" s="3" t="s">
        <v>16</v>
      </c>
      <c r="C15" s="19">
        <f>Kt*C10</f>
        <v>0.1664753277</v>
      </c>
      <c r="D15" s="19">
        <f t="shared" ref="D15:J15" si="2">$C$14*D10</f>
        <v>0.1919090583</v>
      </c>
      <c r="E15" s="19">
        <f t="shared" si="2"/>
        <v>0.2104063169</v>
      </c>
      <c r="F15" s="19">
        <f t="shared" si="2"/>
        <v>0.2242792609</v>
      </c>
      <c r="G15" s="19">
        <f t="shared" si="2"/>
        <v>0.2335278902</v>
      </c>
      <c r="H15" s="19">
        <f t="shared" si="2"/>
        <v>0.2381522048</v>
      </c>
      <c r="I15" s="19">
        <f t="shared" si="2"/>
        <v>0.2404643622</v>
      </c>
      <c r="J15" s="19">
        <f t="shared" si="2"/>
        <v>0.2381522048</v>
      </c>
    </row>
  </sheetData>
  <mergeCells count="6">
    <mergeCell ref="B4:D4"/>
    <mergeCell ref="E4:G4"/>
    <mergeCell ref="H4:J4"/>
    <mergeCell ref="B6:I6"/>
    <mergeCell ref="C12:H12"/>
    <mergeCell ref="C14:H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</cols>
  <sheetData>
    <row r="2">
      <c r="B2" s="20" t="s">
        <v>17</v>
      </c>
      <c r="C2" s="20" t="s">
        <v>18</v>
      </c>
      <c r="D2" s="21"/>
      <c r="E2" s="22"/>
      <c r="F2" s="22"/>
      <c r="G2" s="22"/>
      <c r="H2" s="22"/>
      <c r="I2" s="22"/>
      <c r="J2" s="22"/>
      <c r="K2" s="22"/>
    </row>
    <row r="3">
      <c r="B3" s="20" t="s">
        <v>19</v>
      </c>
      <c r="C3" s="20">
        <v>1.0</v>
      </c>
      <c r="D3" s="20">
        <v>2.0</v>
      </c>
      <c r="E3" s="20">
        <v>3.0</v>
      </c>
      <c r="F3" s="20">
        <v>4.0</v>
      </c>
      <c r="G3" s="20">
        <v>5.0</v>
      </c>
      <c r="H3" s="20">
        <v>6.0</v>
      </c>
      <c r="I3" s="22"/>
      <c r="J3" s="22"/>
      <c r="K3" s="22"/>
    </row>
    <row r="4">
      <c r="B4" s="20"/>
      <c r="C4" s="20">
        <v>0.0</v>
      </c>
      <c r="D4" s="20">
        <v>50.0</v>
      </c>
      <c r="E4" s="20">
        <v>100.0</v>
      </c>
      <c r="F4" s="20">
        <v>150.0</v>
      </c>
      <c r="G4" s="20">
        <v>200.0</v>
      </c>
      <c r="H4" s="20">
        <v>250.0</v>
      </c>
      <c r="I4" s="23">
        <v>350.0</v>
      </c>
      <c r="J4" s="22"/>
      <c r="K4" s="22"/>
    </row>
    <row r="5">
      <c r="B5" s="20" t="s">
        <v>20</v>
      </c>
      <c r="C5" s="20">
        <v>40.5</v>
      </c>
      <c r="D5" s="20">
        <v>40.09</v>
      </c>
      <c r="E5" s="20">
        <v>39.63</v>
      </c>
      <c r="F5" s="20">
        <v>39.25</v>
      </c>
      <c r="G5" s="20">
        <v>38.91</v>
      </c>
      <c r="H5" s="20">
        <v>38.6</v>
      </c>
      <c r="I5" s="23">
        <v>38.5</v>
      </c>
      <c r="J5" s="22"/>
      <c r="K5" s="22"/>
    </row>
    <row r="6">
      <c r="B6" s="20" t="s">
        <v>21</v>
      </c>
      <c r="C6" s="20">
        <v>1.93</v>
      </c>
      <c r="D6" s="20">
        <v>2.66</v>
      </c>
      <c r="E6" s="20">
        <v>3.33</v>
      </c>
      <c r="F6" s="20">
        <v>3.96</v>
      </c>
      <c r="G6" s="20">
        <v>4.52</v>
      </c>
      <c r="H6" s="20">
        <v>5.07</v>
      </c>
      <c r="I6" s="23">
        <v>5.34</v>
      </c>
      <c r="J6" s="22"/>
      <c r="K6" s="22"/>
    </row>
    <row r="7">
      <c r="B7" s="20" t="s">
        <v>22</v>
      </c>
      <c r="C7" s="20">
        <v>79.5</v>
      </c>
      <c r="D7" s="20">
        <v>106.7</v>
      </c>
      <c r="E7" s="20">
        <v>132.0</v>
      </c>
      <c r="F7" s="20">
        <v>155.5</v>
      </c>
      <c r="G7" s="20">
        <v>176.4</v>
      </c>
      <c r="H7" s="20">
        <v>196.0</v>
      </c>
      <c r="I7" s="23">
        <v>205.6</v>
      </c>
      <c r="J7" s="22"/>
      <c r="K7" s="22"/>
    </row>
    <row r="8">
      <c r="B8" s="24"/>
      <c r="C8" s="6"/>
      <c r="D8" s="6"/>
      <c r="E8" s="6"/>
      <c r="F8" s="6"/>
      <c r="G8" s="6"/>
      <c r="H8" s="7"/>
      <c r="I8" s="22"/>
      <c r="J8" s="22"/>
      <c r="K8" s="22"/>
    </row>
    <row r="9">
      <c r="B9" s="20" t="s">
        <v>23</v>
      </c>
      <c r="C9" s="20">
        <v>39.08</v>
      </c>
      <c r="D9" s="20">
        <v>37.1</v>
      </c>
      <c r="E9" s="20">
        <v>35.95</v>
      </c>
      <c r="F9" s="20">
        <v>34.6</v>
      </c>
      <c r="G9" s="20">
        <v>33.41</v>
      </c>
      <c r="H9" s="20">
        <v>32.45</v>
      </c>
      <c r="I9" s="23">
        <v>32.0</v>
      </c>
      <c r="J9" s="22"/>
      <c r="K9" s="22"/>
    </row>
    <row r="10">
      <c r="B10" s="20" t="s">
        <v>24</v>
      </c>
      <c r="C10" s="20">
        <v>0.0</v>
      </c>
      <c r="D10" s="20">
        <v>0.74</v>
      </c>
      <c r="E10" s="20">
        <v>1.43</v>
      </c>
      <c r="F10" s="20">
        <v>2.05</v>
      </c>
      <c r="G10" s="20">
        <v>2.63</v>
      </c>
      <c r="H10" s="20">
        <v>3.18</v>
      </c>
      <c r="I10" s="23">
        <v>3.45</v>
      </c>
      <c r="J10" s="22"/>
      <c r="K10" s="22"/>
    </row>
    <row r="11">
      <c r="B11" s="20" t="s">
        <v>25</v>
      </c>
      <c r="C11" s="20">
        <v>0.0</v>
      </c>
      <c r="D11" s="20">
        <v>27.7</v>
      </c>
      <c r="E11" s="20">
        <v>51.2</v>
      </c>
      <c r="F11" s="20">
        <v>71.1</v>
      </c>
      <c r="G11" s="20">
        <v>88.2</v>
      </c>
      <c r="H11" s="20">
        <v>103.1</v>
      </c>
      <c r="I11" s="23">
        <v>110.4</v>
      </c>
      <c r="J11" s="22"/>
      <c r="K11" s="22"/>
    </row>
    <row r="12">
      <c r="B12" s="25"/>
      <c r="C12" s="6"/>
      <c r="D12" s="6"/>
      <c r="E12" s="6"/>
      <c r="F12" s="6"/>
      <c r="G12" s="6"/>
      <c r="H12" s="7"/>
      <c r="I12" s="22"/>
      <c r="J12" s="22"/>
      <c r="K12" s="22"/>
    </row>
    <row r="13">
      <c r="B13" s="20" t="s">
        <v>26</v>
      </c>
      <c r="C13" s="20">
        <v>1640.0</v>
      </c>
      <c r="D13" s="20">
        <v>1600.0</v>
      </c>
      <c r="E13" s="20">
        <v>1562.0</v>
      </c>
      <c r="F13" s="20">
        <v>0.69</v>
      </c>
      <c r="G13" s="20">
        <v>0.82</v>
      </c>
      <c r="H13" s="20">
        <v>1470.0</v>
      </c>
      <c r="I13" s="23">
        <v>1460.0</v>
      </c>
      <c r="J13" s="22"/>
      <c r="K13" s="22"/>
    </row>
    <row r="14">
      <c r="B14" s="20" t="s">
        <v>27</v>
      </c>
      <c r="C14" s="20">
        <v>0.23</v>
      </c>
      <c r="D14" s="20">
        <v>0.39</v>
      </c>
      <c r="E14" s="20">
        <v>0.54</v>
      </c>
      <c r="F14" s="20">
        <v>1528.0</v>
      </c>
      <c r="G14" s="20">
        <v>1496.0</v>
      </c>
      <c r="H14" s="20">
        <v>0.94</v>
      </c>
      <c r="I14" s="23">
        <v>1.01</v>
      </c>
      <c r="J14" s="22"/>
      <c r="K14" s="22"/>
    </row>
    <row r="15">
      <c r="B15" s="20" t="s">
        <v>28</v>
      </c>
      <c r="C15" s="21">
        <f t="shared" ref="C15:I15" si="1">C11/C7</f>
        <v>0</v>
      </c>
      <c r="D15" s="21">
        <f t="shared" si="1"/>
        <v>0.259606373</v>
      </c>
      <c r="E15" s="21">
        <f t="shared" si="1"/>
        <v>0.3878787879</v>
      </c>
      <c r="F15" s="21">
        <f t="shared" si="1"/>
        <v>0.4572347267</v>
      </c>
      <c r="G15" s="21">
        <f t="shared" si="1"/>
        <v>0.5</v>
      </c>
      <c r="H15" s="21">
        <f t="shared" si="1"/>
        <v>0.5260204082</v>
      </c>
      <c r="I15" s="21">
        <f t="shared" si="1"/>
        <v>0.5369649805</v>
      </c>
      <c r="J15" s="22"/>
      <c r="K15" s="22"/>
    </row>
    <row r="16">
      <c r="B16" s="20" t="s">
        <v>29</v>
      </c>
      <c r="C16" s="21"/>
      <c r="D16" s="25">
        <f>(C13-H13)/H13</f>
        <v>0.1156462585</v>
      </c>
      <c r="E16" s="6"/>
      <c r="F16" s="6"/>
      <c r="G16" s="6"/>
      <c r="H16" s="7"/>
      <c r="I16" s="22"/>
      <c r="J16" s="22"/>
      <c r="K16" s="22"/>
    </row>
    <row r="17">
      <c r="B17" s="24" t="s">
        <v>30</v>
      </c>
      <c r="C17" s="7"/>
      <c r="D17" s="25"/>
      <c r="E17" s="6"/>
      <c r="F17" s="6"/>
      <c r="G17" s="6"/>
      <c r="H17" s="7"/>
      <c r="I17" s="22"/>
      <c r="J17" s="22"/>
      <c r="K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>
      <c r="B19" s="20" t="s">
        <v>31</v>
      </c>
      <c r="C19" s="26" t="s">
        <v>32</v>
      </c>
      <c r="D19" s="6"/>
      <c r="E19" s="7"/>
      <c r="F19" s="22"/>
      <c r="G19" s="22"/>
      <c r="H19" s="22"/>
      <c r="I19" s="22"/>
      <c r="J19" s="22"/>
      <c r="K19" s="22"/>
    </row>
    <row r="20">
      <c r="B20" s="20" t="s">
        <v>19</v>
      </c>
      <c r="C20" s="20">
        <v>1.0</v>
      </c>
      <c r="D20" s="20">
        <v>2.0</v>
      </c>
      <c r="E20" s="20">
        <v>3.0</v>
      </c>
      <c r="F20" s="20">
        <v>4.0</v>
      </c>
      <c r="G20" s="20">
        <v>5.0</v>
      </c>
      <c r="H20" s="20">
        <v>6.0</v>
      </c>
      <c r="I20" s="23">
        <v>7.0</v>
      </c>
      <c r="J20" s="23">
        <v>8.0</v>
      </c>
      <c r="K20" s="23">
        <v>9.0</v>
      </c>
    </row>
    <row r="21">
      <c r="B21" s="20" t="s">
        <v>20</v>
      </c>
      <c r="C21" s="20">
        <v>5.1</v>
      </c>
      <c r="D21" s="20">
        <v>10.18</v>
      </c>
      <c r="E21" s="20">
        <v>15.09</v>
      </c>
      <c r="F21" s="20">
        <v>19.96</v>
      </c>
      <c r="G21" s="20">
        <v>25.07</v>
      </c>
      <c r="H21" s="20">
        <v>30.1</v>
      </c>
      <c r="I21" s="23">
        <v>34.94</v>
      </c>
      <c r="J21" s="23">
        <v>40.07</v>
      </c>
      <c r="K21" s="23">
        <v>45.03</v>
      </c>
    </row>
    <row r="22">
      <c r="B22" s="20" t="s">
        <v>21</v>
      </c>
      <c r="C22" s="20">
        <v>1.7</v>
      </c>
      <c r="D22" s="20">
        <v>2.3</v>
      </c>
      <c r="E22" s="20">
        <v>2.84</v>
      </c>
      <c r="F22" s="20">
        <v>3.36</v>
      </c>
      <c r="G22" s="20">
        <v>3.91</v>
      </c>
      <c r="H22" s="20">
        <v>4.44</v>
      </c>
      <c r="I22" s="23">
        <v>4.94</v>
      </c>
      <c r="J22" s="23">
        <v>5.47</v>
      </c>
      <c r="K22" s="23">
        <v>6.01</v>
      </c>
    </row>
    <row r="23">
      <c r="B23" s="20" t="s">
        <v>22</v>
      </c>
      <c r="C23" s="20">
        <v>8.7</v>
      </c>
      <c r="D23" s="20">
        <v>23.5</v>
      </c>
      <c r="E23" s="20">
        <v>42.9</v>
      </c>
      <c r="F23" s="20">
        <v>67.1</v>
      </c>
      <c r="G23" s="20">
        <v>98.1</v>
      </c>
      <c r="H23" s="20">
        <v>133.8</v>
      </c>
      <c r="I23" s="23">
        <v>172.0</v>
      </c>
      <c r="J23" s="23">
        <v>220.0</v>
      </c>
      <c r="K23" s="23">
        <v>271.0</v>
      </c>
    </row>
    <row r="24">
      <c r="B24" s="25"/>
      <c r="C24" s="6"/>
      <c r="D24" s="6"/>
      <c r="E24" s="6"/>
      <c r="F24" s="6"/>
      <c r="G24" s="6"/>
      <c r="H24" s="7"/>
      <c r="I24" s="22"/>
      <c r="J24" s="22"/>
      <c r="K24" s="22"/>
    </row>
    <row r="25">
      <c r="B25" s="20" t="s">
        <v>23</v>
      </c>
      <c r="C25" s="20">
        <v>3.41</v>
      </c>
      <c r="D25" s="20">
        <v>7.58</v>
      </c>
      <c r="E25" s="20">
        <v>11.83</v>
      </c>
      <c r="F25" s="20">
        <v>15.97</v>
      </c>
      <c r="G25" s="20">
        <v>20.42</v>
      </c>
      <c r="H25" s="20">
        <v>24.74</v>
      </c>
      <c r="I25" s="23">
        <v>28.85</v>
      </c>
      <c r="J25" s="23">
        <v>33.3</v>
      </c>
      <c r="K25" s="23">
        <v>37.52</v>
      </c>
    </row>
    <row r="26">
      <c r="B26" s="20" t="s">
        <v>24</v>
      </c>
      <c r="C26" s="20">
        <v>0.37</v>
      </c>
      <c r="D26" s="20">
        <v>0.82</v>
      </c>
      <c r="E26" s="20">
        <v>1.27</v>
      </c>
      <c r="F26" s="20">
        <v>1.71</v>
      </c>
      <c r="G26" s="20">
        <v>2.2</v>
      </c>
      <c r="H26" s="20">
        <v>2.66</v>
      </c>
      <c r="I26" s="23">
        <v>3.11</v>
      </c>
      <c r="J26" s="23">
        <v>3.59</v>
      </c>
      <c r="K26" s="23">
        <v>4.1</v>
      </c>
    </row>
    <row r="27">
      <c r="B27" s="20" t="s">
        <v>25</v>
      </c>
      <c r="C27" s="20">
        <v>1.2</v>
      </c>
      <c r="D27" s="20">
        <v>6.2</v>
      </c>
      <c r="E27" s="20">
        <v>14.9</v>
      </c>
      <c r="F27" s="20">
        <v>27.2</v>
      </c>
      <c r="G27" s="20">
        <v>44.9</v>
      </c>
      <c r="H27" s="20">
        <v>66.0</v>
      </c>
      <c r="I27" s="23">
        <v>89.9</v>
      </c>
      <c r="J27" s="23">
        <v>119.6</v>
      </c>
      <c r="K27" s="23">
        <v>154.0</v>
      </c>
    </row>
    <row r="28">
      <c r="B28" s="25"/>
      <c r="C28" s="6"/>
      <c r="D28" s="6"/>
      <c r="E28" s="6"/>
      <c r="F28" s="6"/>
      <c r="G28" s="6"/>
      <c r="H28" s="7"/>
      <c r="I28" s="22"/>
      <c r="J28" s="22"/>
      <c r="K28" s="22"/>
    </row>
    <row r="29">
      <c r="B29" s="20" t="s">
        <v>26</v>
      </c>
      <c r="C29" s="20">
        <v>160.0</v>
      </c>
      <c r="D29" s="20">
        <v>356.0</v>
      </c>
      <c r="E29" s="20">
        <v>544.0</v>
      </c>
      <c r="F29" s="20">
        <v>731.0</v>
      </c>
      <c r="G29" s="20">
        <v>935.0</v>
      </c>
      <c r="H29" s="20">
        <v>1136.0</v>
      </c>
      <c r="I29" s="23">
        <v>1316.0</v>
      </c>
      <c r="J29" s="23">
        <v>1525.0</v>
      </c>
      <c r="K29" s="23">
        <v>1721.0</v>
      </c>
    </row>
    <row r="30">
      <c r="B30" s="20" t="s">
        <v>27</v>
      </c>
      <c r="C30" s="20">
        <v>0.25</v>
      </c>
      <c r="D30" s="20">
        <v>0.36</v>
      </c>
      <c r="E30" s="20">
        <v>0.47</v>
      </c>
      <c r="F30" s="20">
        <v>0.58</v>
      </c>
      <c r="G30" s="20">
        <v>0.7</v>
      </c>
      <c r="H30" s="20">
        <v>0.81</v>
      </c>
      <c r="I30" s="23">
        <v>0.92</v>
      </c>
      <c r="J30" s="23">
        <v>1.05</v>
      </c>
      <c r="K30" s="23">
        <v>1.15</v>
      </c>
    </row>
    <row r="31">
      <c r="B31" s="20" t="s">
        <v>28</v>
      </c>
      <c r="C31" s="21">
        <f t="shared" ref="C31:K31" si="2">C27/C23</f>
        <v>0.1379310345</v>
      </c>
      <c r="D31" s="21">
        <f t="shared" si="2"/>
        <v>0.2638297872</v>
      </c>
      <c r="E31" s="21">
        <f t="shared" si="2"/>
        <v>0.3473193473</v>
      </c>
      <c r="F31" s="21">
        <f t="shared" si="2"/>
        <v>0.4053651267</v>
      </c>
      <c r="G31" s="21">
        <f t="shared" si="2"/>
        <v>0.4576962283</v>
      </c>
      <c r="H31" s="21">
        <f t="shared" si="2"/>
        <v>0.4932735426</v>
      </c>
      <c r="I31" s="21">
        <f t="shared" si="2"/>
        <v>0.5226744186</v>
      </c>
      <c r="J31" s="21">
        <f t="shared" si="2"/>
        <v>0.5436363636</v>
      </c>
      <c r="K31" s="21">
        <f t="shared" si="2"/>
        <v>0.5682656827</v>
      </c>
    </row>
  </sheetData>
  <mergeCells count="8">
    <mergeCell ref="B8:H8"/>
    <mergeCell ref="B12:H12"/>
    <mergeCell ref="D16:H16"/>
    <mergeCell ref="B17:C17"/>
    <mergeCell ref="D17:H17"/>
    <mergeCell ref="C19:E19"/>
    <mergeCell ref="B24:H24"/>
    <mergeCell ref="B28:H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A1" s="22"/>
      <c r="B1" s="22"/>
      <c r="C1" s="22"/>
      <c r="D1" s="22"/>
      <c r="E1" s="22"/>
      <c r="F1" s="23">
        <v>2000.0</v>
      </c>
      <c r="G1" s="23" t="s">
        <v>33</v>
      </c>
      <c r="H1" s="23">
        <v>2.0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22"/>
      <c r="B2" s="20" t="s">
        <v>34</v>
      </c>
      <c r="C2" s="26" t="s">
        <v>35</v>
      </c>
      <c r="D2" s="6"/>
      <c r="E2" s="7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22"/>
      <c r="B3" s="20" t="s">
        <v>19</v>
      </c>
      <c r="C3" s="20">
        <v>1.0</v>
      </c>
      <c r="D3" s="20">
        <v>2.0</v>
      </c>
      <c r="E3" s="20">
        <v>3.0</v>
      </c>
      <c r="F3" s="20">
        <v>4.0</v>
      </c>
      <c r="G3" s="20">
        <v>5.0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2"/>
      <c r="B4" s="20" t="s">
        <v>36</v>
      </c>
      <c r="C4" s="20">
        <v>0.1</v>
      </c>
      <c r="D4" s="20">
        <v>0.3</v>
      </c>
      <c r="E4" s="20">
        <v>0.5</v>
      </c>
      <c r="F4" s="20">
        <v>0.7</v>
      </c>
      <c r="G4" s="20">
        <v>0.9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22"/>
      <c r="B5" s="20" t="s">
        <v>20</v>
      </c>
      <c r="C5" s="20">
        <v>4.83</v>
      </c>
      <c r="D5" s="20">
        <v>14.6</v>
      </c>
      <c r="E5" s="20">
        <v>25.0</v>
      </c>
      <c r="F5" s="20">
        <v>34.8</v>
      </c>
      <c r="G5" s="20">
        <v>42.8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22"/>
      <c r="B6" s="20" t="s">
        <v>21</v>
      </c>
      <c r="C6" s="20">
        <v>1.58</v>
      </c>
      <c r="D6" s="20">
        <v>2.7</v>
      </c>
      <c r="E6" s="20">
        <v>3.8</v>
      </c>
      <c r="F6" s="20">
        <v>4.7</v>
      </c>
      <c r="G6" s="20">
        <v>5.6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22"/>
      <c r="B7" s="20" t="s">
        <v>37</v>
      </c>
      <c r="C7" s="20">
        <v>1.0</v>
      </c>
      <c r="D7" s="20">
        <v>1.8</v>
      </c>
      <c r="E7" s="20">
        <v>2.1</v>
      </c>
      <c r="F7" s="20">
        <v>1.9</v>
      </c>
      <c r="G7" s="20">
        <v>0.9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22"/>
      <c r="B8" s="20" t="s">
        <v>22</v>
      </c>
      <c r="C8" s="20">
        <v>8.3</v>
      </c>
      <c r="D8" s="20">
        <v>42.3</v>
      </c>
      <c r="E8" s="20">
        <v>99.0</v>
      </c>
      <c r="F8" s="20">
        <v>170.0</v>
      </c>
      <c r="G8" s="20">
        <v>240.0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22"/>
      <c r="B9" s="25"/>
      <c r="C9" s="6"/>
      <c r="D9" s="6"/>
      <c r="E9" s="6"/>
      <c r="F9" s="6"/>
      <c r="G9" s="7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22"/>
      <c r="B10" s="20" t="s">
        <v>23</v>
      </c>
      <c r="C10" s="20">
        <v>3.24</v>
      </c>
      <c r="D10" s="20">
        <v>11.2</v>
      </c>
      <c r="E10" s="20">
        <v>20.08</v>
      </c>
      <c r="F10" s="20">
        <v>28.38</v>
      </c>
      <c r="G10" s="20">
        <v>35.25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22"/>
      <c r="B11" s="20" t="s">
        <v>24</v>
      </c>
      <c r="C11" s="20">
        <v>0.35</v>
      </c>
      <c r="D11" s="20">
        <v>1.2</v>
      </c>
      <c r="E11" s="20">
        <v>2.16</v>
      </c>
      <c r="F11" s="20">
        <v>3.05</v>
      </c>
      <c r="G11" s="20">
        <v>3.8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22"/>
      <c r="B12" s="20" t="s">
        <v>25</v>
      </c>
      <c r="C12" s="20">
        <v>1.1</v>
      </c>
      <c r="D12" s="20">
        <v>13.6</v>
      </c>
      <c r="E12" s="20">
        <v>43.2</v>
      </c>
      <c r="F12" s="20">
        <v>86.6</v>
      </c>
      <c r="G12" s="20">
        <v>133.8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22"/>
      <c r="B13" s="25"/>
      <c r="C13" s="6"/>
      <c r="D13" s="6"/>
      <c r="E13" s="6"/>
      <c r="F13" s="6"/>
      <c r="G13" s="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22"/>
      <c r="B14" s="20" t="s">
        <v>26</v>
      </c>
      <c r="C14" s="20">
        <v>152.0</v>
      </c>
      <c r="D14" s="20">
        <v>525.0</v>
      </c>
      <c r="E14" s="20">
        <v>928.0</v>
      </c>
      <c r="F14" s="20">
        <v>1306.0</v>
      </c>
      <c r="G14" s="20">
        <v>1620.0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22"/>
      <c r="B15" s="20" t="s">
        <v>27</v>
      </c>
      <c r="C15" s="20">
        <v>0.23</v>
      </c>
      <c r="D15" s="20">
        <v>0.45</v>
      </c>
      <c r="E15" s="20">
        <v>0.69</v>
      </c>
      <c r="F15" s="20">
        <v>0.9</v>
      </c>
      <c r="G15" s="20">
        <v>1.08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22"/>
      <c r="B16" s="20" t="s">
        <v>28</v>
      </c>
      <c r="C16" s="21">
        <f t="shared" ref="C16:G16" si="1">C12/C8</f>
        <v>0.1325301205</v>
      </c>
      <c r="D16" s="21">
        <f t="shared" si="1"/>
        <v>0.3215130024</v>
      </c>
      <c r="E16" s="21">
        <f t="shared" si="1"/>
        <v>0.4363636364</v>
      </c>
      <c r="F16" s="21">
        <f t="shared" si="1"/>
        <v>0.5094117647</v>
      </c>
      <c r="G16" s="21">
        <f t="shared" si="1"/>
        <v>0.5575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2"/>
      <c r="B18" s="22"/>
      <c r="C18" s="22"/>
      <c r="D18" s="22"/>
      <c r="E18" s="22"/>
      <c r="F18" s="23">
        <v>10000.0</v>
      </c>
      <c r="G18" s="23" t="s">
        <v>33</v>
      </c>
      <c r="H18" s="23">
        <v>2.0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22"/>
      <c r="B19" s="20" t="s">
        <v>38</v>
      </c>
      <c r="C19" s="26" t="s">
        <v>39</v>
      </c>
      <c r="D19" s="6"/>
      <c r="E19" s="7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22"/>
      <c r="B20" s="20" t="s">
        <v>19</v>
      </c>
      <c r="C20" s="20">
        <v>1.0</v>
      </c>
      <c r="D20" s="20">
        <v>2.0</v>
      </c>
      <c r="E20" s="20">
        <v>3.0</v>
      </c>
      <c r="F20" s="20">
        <v>4.0</v>
      </c>
      <c r="G20" s="20">
        <v>5.0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22"/>
      <c r="B21" s="20" t="s">
        <v>36</v>
      </c>
      <c r="C21" s="20">
        <v>0.1</v>
      </c>
      <c r="D21" s="20">
        <v>0.3</v>
      </c>
      <c r="E21" s="20">
        <v>0.5</v>
      </c>
      <c r="F21" s="20">
        <v>0.7</v>
      </c>
      <c r="G21" s="20">
        <v>0.9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2"/>
      <c r="B22" s="20" t="s">
        <v>20</v>
      </c>
      <c r="C22" s="20">
        <v>4.85</v>
      </c>
      <c r="D22" s="20">
        <v>14.7</v>
      </c>
      <c r="E22" s="20">
        <v>24.5</v>
      </c>
      <c r="F22" s="20">
        <v>34.4</v>
      </c>
      <c r="G22" s="20">
        <v>41.8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2"/>
      <c r="B23" s="20" t="s">
        <v>21</v>
      </c>
      <c r="C23" s="20">
        <v>1.6</v>
      </c>
      <c r="D23" s="20">
        <v>2.8</v>
      </c>
      <c r="E23" s="20">
        <v>3.9</v>
      </c>
      <c r="F23" s="20">
        <v>4.9</v>
      </c>
      <c r="G23" s="20">
        <v>5.65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2"/>
      <c r="B24" s="20" t="s">
        <v>37</v>
      </c>
      <c r="C24" s="20">
        <v>0.2</v>
      </c>
      <c r="D24" s="20">
        <v>0.5</v>
      </c>
      <c r="E24" s="20">
        <v>0.7</v>
      </c>
      <c r="F24" s="20">
        <v>0.5</v>
      </c>
      <c r="G24" s="20">
        <v>0.3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2"/>
      <c r="B25" s="20" t="s">
        <v>22</v>
      </c>
      <c r="C25" s="20">
        <v>8.0</v>
      </c>
      <c r="D25" s="20">
        <v>42.2</v>
      </c>
      <c r="E25" s="20">
        <v>96.0</v>
      </c>
      <c r="F25" s="20">
        <v>168.0</v>
      </c>
      <c r="G25" s="20">
        <v>237.0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22"/>
      <c r="B26" s="25"/>
      <c r="C26" s="6"/>
      <c r="D26" s="6"/>
      <c r="E26" s="6"/>
      <c r="F26" s="6"/>
      <c r="G26" s="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22"/>
      <c r="B27" s="20" t="s">
        <v>23</v>
      </c>
      <c r="C27" s="20">
        <v>3.1</v>
      </c>
      <c r="D27" s="20">
        <v>11.33</v>
      </c>
      <c r="E27" s="20">
        <v>19.65</v>
      </c>
      <c r="F27" s="20">
        <v>28.3</v>
      </c>
      <c r="G27" s="20">
        <v>34.5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22"/>
      <c r="B28" s="20" t="s">
        <v>24</v>
      </c>
      <c r="C28" s="20">
        <v>0.34</v>
      </c>
      <c r="D28" s="20">
        <v>1.3</v>
      </c>
      <c r="E28" s="20">
        <v>2.22</v>
      </c>
      <c r="F28" s="20">
        <v>3.12</v>
      </c>
      <c r="G28" s="20">
        <v>3.77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22"/>
      <c r="B29" s="20" t="s">
        <v>25</v>
      </c>
      <c r="C29" s="20">
        <v>1.1</v>
      </c>
      <c r="D29" s="20">
        <v>14.8</v>
      </c>
      <c r="E29" s="20">
        <v>43.6</v>
      </c>
      <c r="F29" s="20">
        <v>88.0</v>
      </c>
      <c r="G29" s="20">
        <v>130.0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2"/>
      <c r="B30" s="25"/>
      <c r="C30" s="6"/>
      <c r="D30" s="6"/>
      <c r="E30" s="6"/>
      <c r="F30" s="6"/>
      <c r="G30" s="7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22"/>
      <c r="B31" s="20" t="s">
        <v>26</v>
      </c>
      <c r="C31" s="20">
        <v>147.0</v>
      </c>
      <c r="D31" s="20">
        <v>525.0</v>
      </c>
      <c r="E31" s="20">
        <v>910.0</v>
      </c>
      <c r="F31" s="20">
        <v>1306.0</v>
      </c>
      <c r="G31" s="20">
        <v>1590.0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2"/>
      <c r="B32" s="20" t="s">
        <v>27</v>
      </c>
      <c r="C32" s="20">
        <v>0.24</v>
      </c>
      <c r="D32" s="20">
        <v>0.48</v>
      </c>
      <c r="E32" s="20">
        <v>0.7</v>
      </c>
      <c r="F32" s="20">
        <v>0.91</v>
      </c>
      <c r="G32" s="20">
        <v>1.08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2"/>
      <c r="B33" s="20" t="s">
        <v>28</v>
      </c>
      <c r="C33" s="21">
        <f t="shared" ref="C33:G33" si="2">C29/C25</f>
        <v>0.1375</v>
      </c>
      <c r="D33" s="21">
        <f t="shared" si="2"/>
        <v>0.3507109005</v>
      </c>
      <c r="E33" s="21">
        <f t="shared" si="2"/>
        <v>0.4541666667</v>
      </c>
      <c r="F33" s="21">
        <f t="shared" si="2"/>
        <v>0.5238095238</v>
      </c>
      <c r="G33" s="21">
        <f t="shared" si="2"/>
        <v>0.5485232068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22"/>
      <c r="B36" s="20" t="s">
        <v>40</v>
      </c>
      <c r="C36" s="26" t="s">
        <v>41</v>
      </c>
      <c r="D36" s="6"/>
      <c r="E36" s="7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22"/>
      <c r="B37" s="20" t="s">
        <v>19</v>
      </c>
      <c r="C37" s="20">
        <v>1.0</v>
      </c>
      <c r="D37" s="20">
        <v>2.0</v>
      </c>
      <c r="E37" s="20">
        <v>3.0</v>
      </c>
      <c r="F37" s="20">
        <v>4.0</v>
      </c>
      <c r="G37" s="20">
        <v>5.0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22"/>
      <c r="B38" s="20" t="s">
        <v>36</v>
      </c>
      <c r="C38" s="20">
        <v>0.1</v>
      </c>
      <c r="D38" s="20">
        <v>0.3</v>
      </c>
      <c r="E38" s="20">
        <v>0.5</v>
      </c>
      <c r="F38" s="20">
        <v>0.7</v>
      </c>
      <c r="G38" s="20">
        <v>0.9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2"/>
      <c r="B39" s="20" t="s">
        <v>20</v>
      </c>
      <c r="C39" s="20">
        <v>4.8</v>
      </c>
      <c r="D39" s="20">
        <v>15.0</v>
      </c>
      <c r="E39" s="20">
        <v>24.5</v>
      </c>
      <c r="F39" s="20">
        <v>34.4</v>
      </c>
      <c r="G39" s="20">
        <v>42.3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22"/>
      <c r="B40" s="20" t="s">
        <v>21</v>
      </c>
      <c r="C40" s="20">
        <v>1.6</v>
      </c>
      <c r="D40" s="20">
        <v>2.8</v>
      </c>
      <c r="E40" s="20">
        <v>3.9</v>
      </c>
      <c r="F40" s="20">
        <v>4.9</v>
      </c>
      <c r="G40" s="20">
        <v>5.6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22"/>
      <c r="B41" s="20" t="s">
        <v>37</v>
      </c>
      <c r="C41" s="20">
        <v>0.9</v>
      </c>
      <c r="D41" s="20">
        <v>1.6</v>
      </c>
      <c r="E41" s="20">
        <v>2.0</v>
      </c>
      <c r="F41" s="20">
        <v>1.8</v>
      </c>
      <c r="G41" s="20">
        <v>0.0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22"/>
      <c r="B42" s="20" t="s">
        <v>22</v>
      </c>
      <c r="C42" s="20">
        <v>8.0</v>
      </c>
      <c r="D42" s="20">
        <v>45.6</v>
      </c>
      <c r="E42" s="20">
        <v>96.0</v>
      </c>
      <c r="F42" s="20">
        <v>168.0</v>
      </c>
      <c r="G42" s="20">
        <v>237.0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22"/>
      <c r="B43" s="25"/>
      <c r="C43" s="6"/>
      <c r="D43" s="6"/>
      <c r="E43" s="6"/>
      <c r="F43" s="6"/>
      <c r="G43" s="7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22"/>
      <c r="B44" s="20" t="s">
        <v>23</v>
      </c>
      <c r="C44" s="20">
        <v>2.9</v>
      </c>
      <c r="D44" s="20">
        <v>11.3</v>
      </c>
      <c r="E44" s="20">
        <v>19.66</v>
      </c>
      <c r="F44" s="20">
        <v>28.3</v>
      </c>
      <c r="G44" s="20">
        <v>35.0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22"/>
      <c r="B45" s="20" t="s">
        <v>24</v>
      </c>
      <c r="C45" s="20">
        <v>0.32</v>
      </c>
      <c r="D45" s="20">
        <v>1.3</v>
      </c>
      <c r="E45" s="20">
        <v>2.22</v>
      </c>
      <c r="F45" s="20">
        <v>3.1</v>
      </c>
      <c r="G45" s="20">
        <v>3.82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2"/>
      <c r="B46" s="20" t="s">
        <v>25</v>
      </c>
      <c r="C46" s="20">
        <v>1.1</v>
      </c>
      <c r="D46" s="20">
        <v>14.7</v>
      </c>
      <c r="E46" s="20">
        <v>43.6</v>
      </c>
      <c r="F46" s="20">
        <v>87.8</v>
      </c>
      <c r="G46" s="20">
        <v>133.2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22"/>
      <c r="B47" s="25"/>
      <c r="C47" s="6"/>
      <c r="D47" s="6"/>
      <c r="E47" s="6"/>
      <c r="F47" s="6"/>
      <c r="G47" s="7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2"/>
      <c r="B48" s="20" t="s">
        <v>26</v>
      </c>
      <c r="C48" s="20">
        <v>147.0</v>
      </c>
      <c r="D48" s="20">
        <v>525.0</v>
      </c>
      <c r="E48" s="20">
        <v>910.0</v>
      </c>
      <c r="F48" s="20">
        <v>1306.0</v>
      </c>
      <c r="G48" s="20">
        <v>1616.0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2"/>
      <c r="B49" s="20" t="s">
        <v>27</v>
      </c>
      <c r="C49" s="20">
        <v>0.24</v>
      </c>
      <c r="D49" s="20">
        <v>0.48</v>
      </c>
      <c r="E49" s="20">
        <v>0.7</v>
      </c>
      <c r="F49" s="20">
        <v>0.9</v>
      </c>
      <c r="G49" s="20">
        <v>1.09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22"/>
      <c r="B50" s="20" t="s">
        <v>28</v>
      </c>
      <c r="C50" s="21">
        <f t="shared" ref="C50:G50" si="3">C46/C42</f>
        <v>0.1375</v>
      </c>
      <c r="D50" s="21">
        <f t="shared" si="3"/>
        <v>0.3223684211</v>
      </c>
      <c r="E50" s="21">
        <f t="shared" si="3"/>
        <v>0.4541666667</v>
      </c>
      <c r="F50" s="21">
        <f t="shared" si="3"/>
        <v>0.5226190476</v>
      </c>
      <c r="G50" s="21">
        <f t="shared" si="3"/>
        <v>0.5620253165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</row>
    <row r="100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</row>
  </sheetData>
  <mergeCells count="9">
    <mergeCell ref="B43:G43"/>
    <mergeCell ref="B47:G47"/>
    <mergeCell ref="C2:E2"/>
    <mergeCell ref="B9:G9"/>
    <mergeCell ref="B13:G13"/>
    <mergeCell ref="C19:E19"/>
    <mergeCell ref="B26:G26"/>
    <mergeCell ref="B30:G30"/>
    <mergeCell ref="C36:E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</cols>
  <sheetData>
    <row r="2">
      <c r="B2" s="27" t="s">
        <v>42</v>
      </c>
      <c r="C2" s="28"/>
      <c r="D2" s="6"/>
      <c r="E2" s="6"/>
      <c r="F2" s="6"/>
      <c r="G2" s="6"/>
      <c r="H2" s="7"/>
    </row>
    <row r="3">
      <c r="B3" s="27" t="s">
        <v>36</v>
      </c>
      <c r="C3" s="8">
        <v>0.5</v>
      </c>
      <c r="D3" s="6"/>
      <c r="E3" s="6"/>
      <c r="F3" s="6"/>
      <c r="G3" s="6"/>
      <c r="H3" s="7"/>
    </row>
    <row r="4">
      <c r="B4" s="27" t="s">
        <v>20</v>
      </c>
      <c r="C4" s="8">
        <v>25.0</v>
      </c>
      <c r="D4" s="6"/>
      <c r="E4" s="6"/>
      <c r="F4" s="6"/>
      <c r="G4" s="6"/>
      <c r="H4" s="7"/>
    </row>
    <row r="5">
      <c r="B5" s="27" t="s">
        <v>21</v>
      </c>
      <c r="C5" s="8">
        <v>3.9</v>
      </c>
      <c r="D5" s="6"/>
      <c r="E5" s="6"/>
      <c r="F5" s="6"/>
      <c r="G5" s="6"/>
      <c r="H5" s="7"/>
    </row>
    <row r="6">
      <c r="B6" s="27" t="s">
        <v>37</v>
      </c>
      <c r="C6" s="8">
        <v>2.1</v>
      </c>
      <c r="D6" s="6"/>
      <c r="E6" s="6"/>
      <c r="F6" s="6"/>
      <c r="G6" s="6"/>
      <c r="H6" s="7"/>
    </row>
    <row r="7">
      <c r="B7" s="27" t="s">
        <v>22</v>
      </c>
      <c r="C7" s="8">
        <v>99.0</v>
      </c>
      <c r="D7" s="6"/>
      <c r="E7" s="6"/>
      <c r="F7" s="6"/>
      <c r="G7" s="6"/>
      <c r="H7" s="7"/>
    </row>
    <row r="8">
      <c r="B8" s="28"/>
      <c r="C8" s="6"/>
      <c r="D8" s="6"/>
      <c r="E8" s="6"/>
      <c r="F8" s="6"/>
      <c r="G8" s="6"/>
      <c r="H8" s="7"/>
    </row>
    <row r="9">
      <c r="B9" s="27" t="s">
        <v>23</v>
      </c>
      <c r="C9" s="8">
        <v>19.7</v>
      </c>
      <c r="D9" s="6"/>
      <c r="E9" s="6"/>
      <c r="F9" s="6"/>
      <c r="G9" s="6"/>
      <c r="H9" s="7"/>
    </row>
    <row r="10">
      <c r="B10" s="27" t="s">
        <v>24</v>
      </c>
      <c r="C10" s="8">
        <v>2.23</v>
      </c>
      <c r="D10" s="6"/>
      <c r="E10" s="6"/>
      <c r="F10" s="6"/>
      <c r="G10" s="6"/>
      <c r="H10" s="7"/>
    </row>
    <row r="11">
      <c r="B11" s="27" t="s">
        <v>25</v>
      </c>
      <c r="C11" s="8">
        <v>43.8</v>
      </c>
      <c r="D11" s="6"/>
      <c r="E11" s="6"/>
      <c r="F11" s="6"/>
      <c r="G11" s="6"/>
      <c r="H11" s="7"/>
    </row>
    <row r="12">
      <c r="B12" s="28"/>
      <c r="C12" s="6"/>
      <c r="D12" s="6"/>
      <c r="E12" s="6"/>
      <c r="F12" s="6"/>
      <c r="G12" s="6"/>
      <c r="H12" s="7"/>
    </row>
    <row r="13">
      <c r="B13" s="27" t="s">
        <v>26</v>
      </c>
      <c r="C13" s="8">
        <v>920.0</v>
      </c>
      <c r="D13" s="6"/>
      <c r="E13" s="6"/>
      <c r="F13" s="6"/>
      <c r="G13" s="6"/>
      <c r="H13" s="7"/>
    </row>
    <row r="14">
      <c r="B14" s="27" t="s">
        <v>27</v>
      </c>
      <c r="C14" s="8">
        <v>0.72</v>
      </c>
      <c r="D14" s="6"/>
      <c r="E14" s="6"/>
      <c r="F14" s="6"/>
      <c r="G14" s="6"/>
      <c r="H14" s="7"/>
    </row>
    <row r="15">
      <c r="B15" s="8" t="s">
        <v>43</v>
      </c>
      <c r="C15" s="6"/>
      <c r="D15" s="6"/>
      <c r="E15" s="6"/>
      <c r="F15" s="6"/>
      <c r="G15" s="6"/>
      <c r="H15" s="7"/>
    </row>
    <row r="16">
      <c r="B16" s="8" t="s">
        <v>44</v>
      </c>
      <c r="C16" s="7"/>
      <c r="D16" s="29" t="s">
        <v>45</v>
      </c>
      <c r="E16" s="29" t="s">
        <v>46</v>
      </c>
      <c r="F16" s="29" t="s">
        <v>47</v>
      </c>
      <c r="G16" s="29" t="s">
        <v>48</v>
      </c>
      <c r="H16" s="29" t="s">
        <v>49</v>
      </c>
    </row>
    <row r="17">
      <c r="B17" s="27" t="s">
        <v>50</v>
      </c>
      <c r="C17" s="27" t="s">
        <v>51</v>
      </c>
      <c r="D17" s="30"/>
      <c r="E17" s="30"/>
      <c r="F17" s="30"/>
      <c r="G17" s="30"/>
      <c r="H17" s="30"/>
    </row>
    <row r="18">
      <c r="B18" s="27">
        <v>5.0</v>
      </c>
      <c r="C18" s="27">
        <v>2.0</v>
      </c>
      <c r="D18" s="30"/>
      <c r="E18" s="30"/>
      <c r="F18" s="30"/>
      <c r="G18" s="30"/>
      <c r="H18" s="30"/>
    </row>
    <row r="19">
      <c r="B19" s="31" t="s">
        <v>52</v>
      </c>
      <c r="C19" s="7"/>
      <c r="D19" s="32"/>
      <c r="E19" s="32"/>
      <c r="F19" s="32"/>
      <c r="G19" s="32"/>
      <c r="H19" s="32"/>
    </row>
    <row r="20">
      <c r="B20" s="28">
        <f>B18*C18</f>
        <v>10</v>
      </c>
      <c r="C20" s="7"/>
      <c r="D20" s="33">
        <f>C7</f>
        <v>99</v>
      </c>
      <c r="E20" s="33">
        <f>C11</f>
        <v>43.8</v>
      </c>
      <c r="F20" s="33">
        <f>D20/B20</f>
        <v>9.9</v>
      </c>
      <c r="G20" s="33">
        <f>B20/D20</f>
        <v>0.101010101</v>
      </c>
      <c r="H20" s="33">
        <f>E20/B20</f>
        <v>4.38</v>
      </c>
    </row>
  </sheetData>
  <mergeCells count="22">
    <mergeCell ref="C2:H2"/>
    <mergeCell ref="C3:H3"/>
    <mergeCell ref="C4:H4"/>
    <mergeCell ref="C5:H5"/>
    <mergeCell ref="C6:H6"/>
    <mergeCell ref="C7:H7"/>
    <mergeCell ref="B8:H8"/>
    <mergeCell ref="B16:C16"/>
    <mergeCell ref="D16:D19"/>
    <mergeCell ref="E16:E19"/>
    <mergeCell ref="F16:F19"/>
    <mergeCell ref="G16:G19"/>
    <mergeCell ref="H16:H19"/>
    <mergeCell ref="B19:C19"/>
    <mergeCell ref="B20:C20"/>
    <mergeCell ref="C9:H9"/>
    <mergeCell ref="C10:H10"/>
    <mergeCell ref="C11:H11"/>
    <mergeCell ref="B12:H12"/>
    <mergeCell ref="C13:H13"/>
    <mergeCell ref="C14:H14"/>
    <mergeCell ref="B15:H15"/>
  </mergeCells>
  <drawing r:id="rId1"/>
</worksheet>
</file>