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ax\Desktop\"/>
    </mc:Choice>
  </mc:AlternateContent>
  <xr:revisionPtr revIDLastSave="0" documentId="13_ncr:1_{85BA21B3-362B-4F5F-88ED-9EA33C0FA6B9}" xr6:coauthVersionLast="47" xr6:coauthVersionMax="47" xr10:uidLastSave="{00000000-0000-0000-0000-000000000000}"/>
  <bookViews>
    <workbookView xWindow="-108" yWindow="-108" windowWidth="23256" windowHeight="12456" xr2:uid="{C1C4BE1F-6E3F-4143-AE42-4AF12E9B1F91}"/>
  </bookViews>
  <sheets>
    <sheet name="Foglio1" sheetId="1" r:id="rId1"/>
    <sheet name="L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  <c r="D13" i="1"/>
  <c r="D14" i="1"/>
  <c r="D15" i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D26" i="1"/>
  <c r="D27" i="1"/>
  <c r="D28" i="1"/>
  <c r="E28" i="1" s="1"/>
  <c r="D29" i="1"/>
  <c r="D30" i="1"/>
  <c r="E30" i="1" s="1"/>
  <c r="D31" i="1"/>
  <c r="E31" i="1" s="1"/>
  <c r="D32" i="1"/>
  <c r="E32" i="1" s="1"/>
  <c r="D12" i="1"/>
  <c r="E14" i="1"/>
  <c r="E29" i="1"/>
  <c r="B12" i="1"/>
  <c r="C12" i="1" s="1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E15" i="1"/>
  <c r="E25" i="1"/>
  <c r="E26" i="1"/>
  <c r="E27" i="1"/>
  <c r="E13" i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13" i="1"/>
  <c r="C13" i="1" s="1"/>
</calcChain>
</file>

<file path=xl/sharedStrings.xml><?xml version="1.0" encoding="utf-8"?>
<sst xmlns="http://schemas.openxmlformats.org/spreadsheetml/2006/main" count="43" uniqueCount="37">
  <si>
    <t>activeI</t>
  </si>
  <si>
    <t>lowpwrI</t>
  </si>
  <si>
    <t>mA</t>
  </si>
  <si>
    <t>duty</t>
  </si>
  <si>
    <t>%</t>
  </si>
  <si>
    <t>[%]</t>
  </si>
  <si>
    <t>[mA]</t>
  </si>
  <si>
    <t>[ohm]</t>
  </si>
  <si>
    <t>bat lifetime</t>
  </si>
  <si>
    <t>[h]</t>
  </si>
  <si>
    <t>Qbat max</t>
  </si>
  <si>
    <t>mAh</t>
  </si>
  <si>
    <t>SOC</t>
  </si>
  <si>
    <t>Irradiance</t>
  </si>
  <si>
    <t>[W/m2]</t>
  </si>
  <si>
    <t>Duty cycle [%]</t>
  </si>
  <si>
    <t>I_battery [mA]</t>
  </si>
  <si>
    <t>Look-up-table to estimate the state of charge of the battery starting from the Vbat field of the Dr_Harvester input JSON file</t>
  </si>
  <si>
    <t>V battery [V]</t>
  </si>
  <si>
    <t>State of charge</t>
  </si>
  <si>
    <t>State of Charge [%]</t>
  </si>
  <si>
    <t>Rload**</t>
  </si>
  <si>
    <t>Vload</t>
  </si>
  <si>
    <t>V</t>
  </si>
  <si>
    <t>devAvgI*</t>
  </si>
  <si>
    <t>*it is calulated from active and low power current consumptions (yellow cells). It is updated automatically</t>
  </si>
  <si>
    <t>phIrr</t>
  </si>
  <si>
    <t>W/m2</t>
  </si>
  <si>
    <t>yellow cells: electrical parameters of the SHM nodes (you need to re-run simulations only if one of these parameters changes</t>
  </si>
  <si>
    <r>
      <t xml:space="preserve">Put here the initial SoC derived from </t>
    </r>
    <r>
      <rPr>
        <b/>
        <sz val="11"/>
        <color theme="1"/>
        <rFont val="Calibri"/>
        <family val="2"/>
        <scheme val="minor"/>
      </rPr>
      <t>LUT sheet</t>
    </r>
    <r>
      <rPr>
        <sz val="11"/>
        <color theme="1"/>
        <rFont val="Calibri"/>
        <family val="2"/>
        <scheme val="minor"/>
      </rPr>
      <t xml:space="preserve"> accordingly with the V battery and the battery lifetime is automatically updated for all the duty cycles</t>
    </r>
  </si>
  <si>
    <t>Obtained from Simulations using the yellow parameters</t>
  </si>
  <si>
    <t>Ibattery_avg***</t>
  </si>
  <si>
    <t>**this is the equivalent load need for simulations. It depends from yellow cells and it is automatically updated</t>
  </si>
  <si>
    <t>accordingly with the yellow parameters</t>
  </si>
  <si>
    <t>Ibattery_avg and battery lifettime values are automatically updated accordingly with the orange cells data</t>
  </si>
  <si>
    <t>Put here the Irradiance, the battery lifetime is automatically updated for all the duty cycles accordingly with the initial SOC provided</t>
  </si>
  <si>
    <t>*** the empirical equation depends on the parameters in the yellow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</si>
</sst>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devAvgI [mA]</a:t>
            </a:r>
            <a:r>
              <a:rPr lang="en-US" baseline="0"/>
              <a:t> </a:t>
            </a:r>
            <a:r>
              <a:rPr lang="en-US"/>
              <a:t>vs duty cycle [%]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Foglio1!$A$13:$A$32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Foglio1!$B$13:$B$32</c:f>
              <c:numCache>
                <c:formatCode>General</c:formatCode>
                <c:ptCount val="20"/>
                <c:pt idx="0">
                  <c:v>415.75</c:v>
                </c:pt>
                <c:pt idx="1">
                  <c:v>431.5</c:v>
                </c:pt>
                <c:pt idx="2">
                  <c:v>447.25</c:v>
                </c:pt>
                <c:pt idx="3">
                  <c:v>463</c:v>
                </c:pt>
                <c:pt idx="4">
                  <c:v>478.75</c:v>
                </c:pt>
                <c:pt idx="5">
                  <c:v>494.5</c:v>
                </c:pt>
                <c:pt idx="6">
                  <c:v>510.25</c:v>
                </c:pt>
                <c:pt idx="7">
                  <c:v>526</c:v>
                </c:pt>
                <c:pt idx="8">
                  <c:v>541.75</c:v>
                </c:pt>
                <c:pt idx="9">
                  <c:v>557.5</c:v>
                </c:pt>
                <c:pt idx="10">
                  <c:v>573.25</c:v>
                </c:pt>
                <c:pt idx="11">
                  <c:v>589</c:v>
                </c:pt>
                <c:pt idx="12">
                  <c:v>604.75</c:v>
                </c:pt>
                <c:pt idx="13">
                  <c:v>620.5</c:v>
                </c:pt>
                <c:pt idx="14">
                  <c:v>636.25</c:v>
                </c:pt>
                <c:pt idx="15">
                  <c:v>652</c:v>
                </c:pt>
                <c:pt idx="16">
                  <c:v>667.75</c:v>
                </c:pt>
                <c:pt idx="17">
                  <c:v>683.5</c:v>
                </c:pt>
                <c:pt idx="18">
                  <c:v>699.25</c:v>
                </c:pt>
                <c:pt idx="19">
                  <c:v>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CF-4FB8-A455-F15F0EAAD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790128"/>
        <c:axId val="1691788464"/>
      </c:scatterChart>
      <c:valAx>
        <c:axId val="16917901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88464"/>
        <c:crosses val="autoZero"/>
        <c:crossBetween val="midCat"/>
      </c:valAx>
      <c:valAx>
        <c:axId val="1691788464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79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 lifetime [h] vs duty cycle [%]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Foglio1!$A$13:$A$32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Foglio1!$E$13:$E$32</c:f>
              <c:numCache>
                <c:formatCode>General</c:formatCode>
                <c:ptCount val="20"/>
                <c:pt idx="0">
                  <c:v>8.5481325618095738</c:v>
                </c:pt>
                <c:pt idx="1">
                  <c:v>7.9423264907135875</c:v>
                </c:pt>
                <c:pt idx="2">
                  <c:v>7.4167047010497491</c:v>
                </c:pt>
                <c:pt idx="3">
                  <c:v>6.9563356164383565</c:v>
                </c:pt>
                <c:pt idx="4">
                  <c:v>6.5497783151954856</c:v>
                </c:pt>
                <c:pt idx="5">
                  <c:v>6.1881188118811874</c:v>
                </c:pt>
                <c:pt idx="6">
                  <c:v>5.8643089137495483</c:v>
                </c:pt>
                <c:pt idx="7">
                  <c:v>5.5727023319615911</c:v>
                </c:pt>
                <c:pt idx="8">
                  <c:v>5.3087226396602416</c:v>
                </c:pt>
                <c:pt idx="9">
                  <c:v>5.0686213349968803</c:v>
                </c:pt>
                <c:pt idx="10">
                  <c:v>4.8492987168009547</c:v>
                </c:pt>
                <c:pt idx="11">
                  <c:v>4.6481693363844387</c:v>
                </c:pt>
                <c:pt idx="12">
                  <c:v>4.4630595990112605</c:v>
                </c:pt>
                <c:pt idx="13">
                  <c:v>4.2921288959323824</c:v>
                </c:pt>
                <c:pt idx="14">
                  <c:v>4.1338081912999236</c:v>
                </c:pt>
                <c:pt idx="15">
                  <c:v>3.9867517173699705</c:v>
                </c:pt>
                <c:pt idx="16">
                  <c:v>3.8497986259180288</c:v>
                </c:pt>
                <c:pt idx="17">
                  <c:v>3.7219422812643148</c:v>
                </c:pt>
                <c:pt idx="18">
                  <c:v>3.6023054755043225</c:v>
                </c:pt>
                <c:pt idx="19">
                  <c:v>3.4901202749140894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1F-461B-8E3C-9F96792E9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937216"/>
        <c:axId val="1781937632"/>
      </c:scatterChart>
      <c:valAx>
        <c:axId val="17819372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937632"/>
        <c:crosses val="autoZero"/>
        <c:crossBetween val="midCat"/>
      </c:valAx>
      <c:valAx>
        <c:axId val="17819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93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Irradiance [W/m2]</a:t>
            </a:r>
            <a:r>
              <a:rPr lang="en-US" baseline="0"/>
              <a:t> vs Ibat [mA] @ duty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22830618975975"/>
          <c:y val="0.17171296296296296"/>
          <c:w val="0.83559194222061151"/>
          <c:h val="0.65374699904218136"/>
        </c:manualLayout>
      </c:layout>
      <c:scatterChart>
        <c:scatterStyle val="smoothMarker"/>
        <c:varyColors val="0"/>
        <c:ser>
          <c:idx val="0"/>
          <c:order val="0"/>
          <c:tx>
            <c:v>Duty 25%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Foglio1!$Q$7:$Q$16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xVal>
          <c:yVal>
            <c:numRef>
              <c:f>Foglio1!$R$7:$R$16</c:f>
              <c:numCache>
                <c:formatCode>General</c:formatCode>
                <c:ptCount val="10"/>
                <c:pt idx="0">
                  <c:v>370</c:v>
                </c:pt>
                <c:pt idx="1">
                  <c:v>411</c:v>
                </c:pt>
                <c:pt idx="2">
                  <c:v>453</c:v>
                </c:pt>
                <c:pt idx="3">
                  <c:v>498</c:v>
                </c:pt>
                <c:pt idx="4">
                  <c:v>535</c:v>
                </c:pt>
                <c:pt idx="5">
                  <c:v>577</c:v>
                </c:pt>
                <c:pt idx="6">
                  <c:v>618</c:v>
                </c:pt>
                <c:pt idx="7">
                  <c:v>660</c:v>
                </c:pt>
                <c:pt idx="8">
                  <c:v>702</c:v>
                </c:pt>
                <c:pt idx="9">
                  <c:v>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88-4677-8539-502AE1865697}"/>
            </c:ext>
          </c:extLst>
        </c:ser>
        <c:ser>
          <c:idx val="1"/>
          <c:order val="1"/>
          <c:tx>
            <c:v>Duty 50%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Foglio1!$Q$7:$Q$16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xVal>
          <c:yVal>
            <c:numRef>
              <c:f>Foglio1!$S$7:$S$16</c:f>
              <c:numCache>
                <c:formatCode>General</c:formatCode>
                <c:ptCount val="10"/>
                <c:pt idx="0">
                  <c:v>505</c:v>
                </c:pt>
                <c:pt idx="1">
                  <c:v>550</c:v>
                </c:pt>
                <c:pt idx="2">
                  <c:v>590</c:v>
                </c:pt>
                <c:pt idx="3">
                  <c:v>630</c:v>
                </c:pt>
                <c:pt idx="4">
                  <c:v>670</c:v>
                </c:pt>
                <c:pt idx="5">
                  <c:v>715</c:v>
                </c:pt>
                <c:pt idx="6">
                  <c:v>760</c:v>
                </c:pt>
                <c:pt idx="7">
                  <c:v>800</c:v>
                </c:pt>
                <c:pt idx="8">
                  <c:v>842</c:v>
                </c:pt>
                <c:pt idx="9">
                  <c:v>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688-4677-8539-502AE1865697}"/>
            </c:ext>
          </c:extLst>
        </c:ser>
        <c:ser>
          <c:idx val="2"/>
          <c:order val="2"/>
          <c:tx>
            <c:v>Duty 75%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Foglio1!$Q$7:$Q$16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xVal>
          <c:yVal>
            <c:numRef>
              <c:f>Foglio1!$T$7:$T$16</c:f>
              <c:numCache>
                <c:formatCode>General</c:formatCode>
                <c:ptCount val="10"/>
                <c:pt idx="0">
                  <c:v>641</c:v>
                </c:pt>
                <c:pt idx="1">
                  <c:v>685</c:v>
                </c:pt>
                <c:pt idx="2">
                  <c:v>730</c:v>
                </c:pt>
                <c:pt idx="3">
                  <c:v>775</c:v>
                </c:pt>
                <c:pt idx="4">
                  <c:v>815</c:v>
                </c:pt>
                <c:pt idx="5">
                  <c:v>860</c:v>
                </c:pt>
                <c:pt idx="6">
                  <c:v>905</c:v>
                </c:pt>
                <c:pt idx="7">
                  <c:v>946</c:v>
                </c:pt>
                <c:pt idx="8">
                  <c:v>990</c:v>
                </c:pt>
                <c:pt idx="9">
                  <c:v>1033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D688-4677-8539-502AE1865697}"/>
            </c:ext>
          </c:extLst>
        </c:ser>
        <c:ser>
          <c:idx val="3"/>
          <c:order val="3"/>
          <c:tx>
            <c:v>Duty 5%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Foglio1!$Q$7:$Q$16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xVal>
          <c:yVal>
            <c:numRef>
              <c:f>Foglio1!$U$7:$U$16</c:f>
              <c:numCache>
                <c:formatCode>General</c:formatCode>
                <c:ptCount val="10"/>
                <c:pt idx="0">
                  <c:v>264</c:v>
                </c:pt>
                <c:pt idx="1">
                  <c:v>310</c:v>
                </c:pt>
                <c:pt idx="2">
                  <c:v>350</c:v>
                </c:pt>
                <c:pt idx="3">
                  <c:v>390</c:v>
                </c:pt>
                <c:pt idx="4">
                  <c:v>430</c:v>
                </c:pt>
                <c:pt idx="5">
                  <c:v>470</c:v>
                </c:pt>
                <c:pt idx="6">
                  <c:v>510</c:v>
                </c:pt>
                <c:pt idx="7">
                  <c:v>555</c:v>
                </c:pt>
                <c:pt idx="8">
                  <c:v>595</c:v>
                </c:pt>
                <c:pt idx="9">
                  <c:v>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D688-4677-8539-502AE1865697}"/>
            </c:ext>
          </c:extLst>
        </c:ser>
        <c:ser>
          <c:idx val="4"/>
          <c:order val="4"/>
          <c:tx>
            <c:v>Duty 0%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Foglio1!$Q$7:$Q$16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xVal>
          <c:yVal>
            <c:numRef>
              <c:f>Foglio1!$V$7:$V$16</c:f>
              <c:numCache>
                <c:formatCode>General</c:formatCode>
                <c:ptCount val="10"/>
                <c:pt idx="0">
                  <c:v>238</c:v>
                </c:pt>
                <c:pt idx="1">
                  <c:v>280</c:v>
                </c:pt>
                <c:pt idx="2">
                  <c:v>315</c:v>
                </c:pt>
                <c:pt idx="3">
                  <c:v>356</c:v>
                </c:pt>
                <c:pt idx="4">
                  <c:v>397</c:v>
                </c:pt>
                <c:pt idx="5">
                  <c:v>443</c:v>
                </c:pt>
                <c:pt idx="6">
                  <c:v>480</c:v>
                </c:pt>
                <c:pt idx="7">
                  <c:v>527</c:v>
                </c:pt>
                <c:pt idx="8">
                  <c:v>570</c:v>
                </c:pt>
                <c:pt idx="9">
                  <c:v>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D688-4677-8539-502AE1865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795504"/>
        <c:axId val="1177799664"/>
      </c:scatterChart>
      <c:valAx>
        <c:axId val="117779550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Irradiance [w/m2]</a:t>
                </a:r>
              </a:p>
            </c:rich>
          </c:tx>
          <c:layout>
            <c:manualLayout>
              <c:xMode val="edge"/>
              <c:yMode val="edge"/>
              <c:x val="0.42530740142837792"/>
              <c:y val="0.909181376024679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99664"/>
        <c:crosses val="autoZero"/>
        <c:crossBetween val="midCat"/>
        <c:minorUnit val="50"/>
      </c:valAx>
      <c:valAx>
        <c:axId val="11777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Battery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79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</xdr:colOff>
      <xdr:row>8</xdr:row>
      <xdr:rowOff>15240</xdr:rowOff>
    </xdr:from>
    <xdr:to>
      <xdr:col>15</xdr:col>
      <xdr:colOff>487680</xdr:colOff>
      <xdr:row>24</xdr:row>
      <xdr:rowOff>15240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2AA21EF-1475-4966-A3A7-73321BD07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186690</xdr:colOff>
      <xdr:row>24</xdr:row>
      <xdr:rowOff>76200</xdr:rowOff>
    </xdr:from>
    <xdr:to>
      <xdr:col>15</xdr:col>
      <xdr:colOff>491490</xdr:colOff>
      <xdr:row>39</xdr:row>
      <xdr:rowOff>76200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1E8E23B-7244-44D2-942D-A2E33D2A6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22860</xdr:colOff>
      <xdr:row>18</xdr:row>
      <xdr:rowOff>144780</xdr:rowOff>
    </xdr:from>
    <xdr:to>
      <xdr:col>23</xdr:col>
      <xdr:colOff>327660</xdr:colOff>
      <xdr:row>36</xdr:row>
      <xdr:rowOff>68580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2CC9AD8-5F9E-4334-977D-DAA2A728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518160</xdr:colOff>
      <xdr:row>27</xdr:row>
      <xdr:rowOff>76200</xdr:rowOff>
    </xdr:from>
    <xdr:to>
      <xdr:col>23</xdr:col>
      <xdr:colOff>91440</xdr:colOff>
      <xdr:row>31</xdr:row>
      <xdr:rowOff>15240</xdr:rowOff>
    </xdr:to>
    <xdr:cxnSp macro="">
      <xdr:nvCxnSpPr>
        <xdr:cNvPr id="12" name="Connettore diritto 11">
          <a:extLst>
            <a:ext uri="{FF2B5EF4-FFF2-40B4-BE49-F238E27FC236}">
              <a16:creationId xmlns:a16="http://schemas.microsoft.com/office/drawing/2014/main" id="{BCD28DBF-7E5D-4817-8355-F25C5F520B85}"/>
            </a:ext>
          </a:extLst>
        </xdr:cNvPr>
        <xdr:cNvCxnSpPr/>
      </xdr:nvCxnSpPr>
      <xdr:spPr>
        <a:xfrm flipH="1" flipV="1">
          <a:off x="11414760" y="4648200"/>
          <a:ext cx="4640580" cy="67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AFC3-B7E1-4883-93B2-94B942418356}">
  <dimension ref="A2:V38"/>
  <sheetViews>
    <sheetView tabSelected="1" topLeftCell="A16" workbookViewId="0">
      <selection activeCell="A38" sqref="A38"/>
    </sheetView>
  </sheetViews>
  <sheetFormatPr defaultRowHeight="14.4" x14ac:dyDescent="0.3"/>
  <cols>
    <col min="4" max="4" width="14.44140625" customWidth="1"/>
    <col min="5" max="5" width="14" customWidth="1"/>
    <col min="6" max="6" width="10.88671875" bestFit="1" customWidth="1"/>
    <col min="7" max="7" width="11.88671875" customWidth="1"/>
    <col min="17" max="17" width="9.88671875" bestFit="1" customWidth="1"/>
    <col min="18" max="21" width="12.88671875" bestFit="1" customWidth="1"/>
    <col min="22" max="22" width="13.44140625" bestFit="1" customWidth="1"/>
  </cols>
  <sheetData>
    <row r="2" spans="1:22" x14ac:dyDescent="0.3">
      <c r="A2" s="2" t="s">
        <v>22</v>
      </c>
      <c r="B2" s="9">
        <v>5</v>
      </c>
      <c r="C2" s="2" t="s">
        <v>23</v>
      </c>
    </row>
    <row r="3" spans="1:22" x14ac:dyDescent="0.3">
      <c r="A3" s="2" t="s">
        <v>0</v>
      </c>
      <c r="B3" s="6">
        <v>715</v>
      </c>
      <c r="C3" s="2" t="s">
        <v>2</v>
      </c>
      <c r="D3" t="s">
        <v>28</v>
      </c>
      <c r="Q3" s="12" t="s">
        <v>30</v>
      </c>
      <c r="R3" s="12"/>
      <c r="S3" s="12"/>
      <c r="T3" s="12"/>
    </row>
    <row r="4" spans="1:22" x14ac:dyDescent="0.3">
      <c r="A4" s="2" t="s">
        <v>1</v>
      </c>
      <c r="B4" s="6">
        <v>400</v>
      </c>
      <c r="C4" s="2" t="s">
        <v>2</v>
      </c>
      <c r="R4" s="13" t="s">
        <v>15</v>
      </c>
      <c r="S4" s="13"/>
      <c r="T4" s="13"/>
      <c r="U4" s="13"/>
      <c r="V4" s="13"/>
    </row>
    <row r="5" spans="1:22" x14ac:dyDescent="0.3">
      <c r="A5" s="2" t="s">
        <v>26</v>
      </c>
      <c r="B5" s="10">
        <v>700</v>
      </c>
      <c r="C5" s="2" t="s">
        <v>27</v>
      </c>
      <c r="D5" t="s">
        <v>35</v>
      </c>
      <c r="Q5" s="2" t="s">
        <v>13</v>
      </c>
      <c r="R5" s="5">
        <v>25</v>
      </c>
      <c r="S5" s="4">
        <v>50</v>
      </c>
      <c r="T5" s="3">
        <v>75</v>
      </c>
      <c r="U5" s="10">
        <v>5</v>
      </c>
      <c r="V5" s="11">
        <v>0</v>
      </c>
    </row>
    <row r="6" spans="1:22" x14ac:dyDescent="0.3">
      <c r="A6" s="2" t="s">
        <v>10</v>
      </c>
      <c r="B6" s="7">
        <v>3250</v>
      </c>
      <c r="C6" s="2" t="s">
        <v>11</v>
      </c>
      <c r="Q6" s="2" t="s">
        <v>14</v>
      </c>
      <c r="R6" s="5" t="s">
        <v>16</v>
      </c>
      <c r="S6" s="4" t="s">
        <v>16</v>
      </c>
      <c r="T6" s="3" t="s">
        <v>16</v>
      </c>
      <c r="U6" s="10" t="s">
        <v>16</v>
      </c>
      <c r="V6" s="11" t="s">
        <v>16</v>
      </c>
    </row>
    <row r="7" spans="1:22" x14ac:dyDescent="0.3">
      <c r="A7" s="2" t="s">
        <v>12</v>
      </c>
      <c r="B7" s="10">
        <v>100</v>
      </c>
      <c r="C7" s="2" t="s">
        <v>4</v>
      </c>
      <c r="D7" t="s">
        <v>29</v>
      </c>
      <c r="Q7">
        <v>1000</v>
      </c>
      <c r="R7">
        <v>370</v>
      </c>
      <c r="S7">
        <v>505</v>
      </c>
      <c r="T7">
        <v>641</v>
      </c>
      <c r="U7">
        <v>264</v>
      </c>
      <c r="V7">
        <v>238</v>
      </c>
    </row>
    <row r="8" spans="1:22" x14ac:dyDescent="0.3">
      <c r="Q8">
        <v>900</v>
      </c>
      <c r="R8">
        <v>411</v>
      </c>
      <c r="S8">
        <v>550</v>
      </c>
      <c r="T8">
        <v>685</v>
      </c>
      <c r="U8">
        <v>310</v>
      </c>
      <c r="V8">
        <v>280</v>
      </c>
    </row>
    <row r="9" spans="1:22" x14ac:dyDescent="0.3">
      <c r="Q9">
        <v>800</v>
      </c>
      <c r="R9">
        <v>453</v>
      </c>
      <c r="S9">
        <v>590</v>
      </c>
      <c r="T9">
        <v>730</v>
      </c>
      <c r="U9">
        <v>350</v>
      </c>
      <c r="V9">
        <v>315</v>
      </c>
    </row>
    <row r="10" spans="1:22" x14ac:dyDescent="0.3">
      <c r="A10" t="s">
        <v>3</v>
      </c>
      <c r="B10" t="s">
        <v>24</v>
      </c>
      <c r="C10" t="s">
        <v>21</v>
      </c>
      <c r="D10" t="s">
        <v>31</v>
      </c>
      <c r="E10" t="s">
        <v>8</v>
      </c>
      <c r="F10" s="1"/>
      <c r="G10" s="1"/>
      <c r="Q10">
        <v>700</v>
      </c>
      <c r="R10">
        <v>498</v>
      </c>
      <c r="S10">
        <v>630</v>
      </c>
      <c r="T10">
        <v>775</v>
      </c>
      <c r="U10">
        <v>390</v>
      </c>
      <c r="V10">
        <v>356</v>
      </c>
    </row>
    <row r="11" spans="1:22" x14ac:dyDescent="0.3">
      <c r="A11" t="s">
        <v>5</v>
      </c>
      <c r="B11" t="s">
        <v>6</v>
      </c>
      <c r="C11" t="s">
        <v>7</v>
      </c>
      <c r="D11" t="s">
        <v>6</v>
      </c>
      <c r="E11" t="s">
        <v>9</v>
      </c>
      <c r="Q11">
        <v>600</v>
      </c>
      <c r="R11">
        <v>535</v>
      </c>
      <c r="S11">
        <v>670</v>
      </c>
      <c r="T11">
        <v>815</v>
      </c>
      <c r="U11">
        <v>430</v>
      </c>
      <c r="V11">
        <v>397</v>
      </c>
    </row>
    <row r="12" spans="1:22" x14ac:dyDescent="0.3">
      <c r="A12">
        <v>0</v>
      </c>
      <c r="B12">
        <f t="shared" ref="B12:B32" si="0">(($B$3*A12)+($B$4*(100-A12)))/100</f>
        <v>400</v>
      </c>
      <c r="C12">
        <f t="shared" ref="C12:C32" si="1">$B$2/(B12/1000)</f>
        <v>12.5</v>
      </c>
      <c r="D12">
        <f t="shared" ref="D12:D32" si="2">-0.424*$B$5+(648+5.8*A12)</f>
        <v>351.2</v>
      </c>
      <c r="E12">
        <f>$B$6*($B$7/100)/ABS(D12)</f>
        <v>9.2539863325740317</v>
      </c>
      <c r="Q12">
        <v>500</v>
      </c>
      <c r="R12">
        <v>577</v>
      </c>
      <c r="S12">
        <v>715</v>
      </c>
      <c r="T12">
        <v>860</v>
      </c>
      <c r="U12">
        <v>470</v>
      </c>
      <c r="V12">
        <v>443</v>
      </c>
    </row>
    <row r="13" spans="1:22" x14ac:dyDescent="0.3">
      <c r="A13">
        <v>5</v>
      </c>
      <c r="B13">
        <f t="shared" si="0"/>
        <v>415.75</v>
      </c>
      <c r="C13">
        <f t="shared" si="1"/>
        <v>12.026458208057727</v>
      </c>
      <c r="D13">
        <f t="shared" si="2"/>
        <v>380.2</v>
      </c>
      <c r="E13">
        <f>$B$6*($B$7/100)/ABS(D13)</f>
        <v>8.5481325618095738</v>
      </c>
      <c r="Q13">
        <v>400</v>
      </c>
      <c r="R13">
        <v>618</v>
      </c>
      <c r="S13">
        <v>760</v>
      </c>
      <c r="T13">
        <v>905</v>
      </c>
      <c r="U13">
        <v>510</v>
      </c>
      <c r="V13">
        <v>480</v>
      </c>
    </row>
    <row r="14" spans="1:22" x14ac:dyDescent="0.3">
      <c r="A14">
        <v>10</v>
      </c>
      <c r="B14">
        <f t="shared" si="0"/>
        <v>431.5</v>
      </c>
      <c r="C14">
        <f t="shared" si="1"/>
        <v>11.587485515643106</v>
      </c>
      <c r="D14">
        <f t="shared" si="2"/>
        <v>409.2</v>
      </c>
      <c r="E14">
        <f t="shared" ref="E14:E32" si="3">$B$6*($B$7/100)/ABS(D14)</f>
        <v>7.9423264907135875</v>
      </c>
      <c r="Q14">
        <v>300</v>
      </c>
      <c r="R14">
        <v>660</v>
      </c>
      <c r="S14">
        <v>800</v>
      </c>
      <c r="T14">
        <v>946</v>
      </c>
      <c r="U14">
        <v>555</v>
      </c>
      <c r="V14">
        <v>527</v>
      </c>
    </row>
    <row r="15" spans="1:22" x14ac:dyDescent="0.3">
      <c r="A15">
        <v>15</v>
      </c>
      <c r="B15">
        <f t="shared" si="0"/>
        <v>447.25</v>
      </c>
      <c r="C15">
        <f t="shared" si="1"/>
        <v>11.179429849077698</v>
      </c>
      <c r="D15">
        <f t="shared" si="2"/>
        <v>438.2</v>
      </c>
      <c r="E15">
        <f t="shared" si="3"/>
        <v>7.4167047010497491</v>
      </c>
      <c r="Q15">
        <v>200</v>
      </c>
      <c r="R15">
        <v>702</v>
      </c>
      <c r="S15">
        <v>842</v>
      </c>
      <c r="T15">
        <v>990</v>
      </c>
      <c r="U15">
        <v>595</v>
      </c>
      <c r="V15">
        <v>570</v>
      </c>
    </row>
    <row r="16" spans="1:22" x14ac:dyDescent="0.3">
      <c r="A16">
        <v>20</v>
      </c>
      <c r="B16">
        <f t="shared" si="0"/>
        <v>463</v>
      </c>
      <c r="C16">
        <f t="shared" si="1"/>
        <v>10.79913606911447</v>
      </c>
      <c r="D16">
        <f t="shared" si="2"/>
        <v>467.2</v>
      </c>
      <c r="E16">
        <f t="shared" si="3"/>
        <v>6.9563356164383565</v>
      </c>
      <c r="Q16">
        <v>100</v>
      </c>
      <c r="R16">
        <v>743</v>
      </c>
      <c r="S16">
        <v>885</v>
      </c>
      <c r="T16">
        <v>1033</v>
      </c>
      <c r="U16">
        <v>645</v>
      </c>
      <c r="V16">
        <v>608</v>
      </c>
    </row>
    <row r="17" spans="1:5" x14ac:dyDescent="0.3">
      <c r="A17" s="1">
        <v>25</v>
      </c>
      <c r="B17" s="1">
        <f t="shared" si="0"/>
        <v>478.75</v>
      </c>
      <c r="C17">
        <f t="shared" si="1"/>
        <v>10.443864229765014</v>
      </c>
      <c r="D17">
        <f t="shared" si="2"/>
        <v>496.2</v>
      </c>
      <c r="E17">
        <f t="shared" si="3"/>
        <v>6.5497783151954856</v>
      </c>
    </row>
    <row r="18" spans="1:5" x14ac:dyDescent="0.3">
      <c r="A18" s="1">
        <v>30</v>
      </c>
      <c r="B18" s="1">
        <f t="shared" si="0"/>
        <v>494.5</v>
      </c>
      <c r="C18">
        <f t="shared" si="1"/>
        <v>10.111223458038422</v>
      </c>
      <c r="D18">
        <f t="shared" si="2"/>
        <v>525.20000000000005</v>
      </c>
      <c r="E18">
        <f t="shared" si="3"/>
        <v>6.1881188118811874</v>
      </c>
    </row>
    <row r="19" spans="1:5" x14ac:dyDescent="0.3">
      <c r="A19" s="1">
        <v>35</v>
      </c>
      <c r="B19" s="1">
        <f t="shared" si="0"/>
        <v>510.25</v>
      </c>
      <c r="C19">
        <f t="shared" si="1"/>
        <v>9.7991180793728567</v>
      </c>
      <c r="D19">
        <f t="shared" si="2"/>
        <v>554.20000000000005</v>
      </c>
      <c r="E19">
        <f t="shared" si="3"/>
        <v>5.8643089137495483</v>
      </c>
    </row>
    <row r="20" spans="1:5" x14ac:dyDescent="0.3">
      <c r="A20" s="1">
        <v>40</v>
      </c>
      <c r="B20" s="1">
        <f t="shared" si="0"/>
        <v>526</v>
      </c>
      <c r="C20">
        <f t="shared" si="1"/>
        <v>9.5057034220532319</v>
      </c>
      <c r="D20">
        <f t="shared" si="2"/>
        <v>583.20000000000005</v>
      </c>
      <c r="E20">
        <f t="shared" si="3"/>
        <v>5.5727023319615911</v>
      </c>
    </row>
    <row r="21" spans="1:5" x14ac:dyDescent="0.3">
      <c r="A21" s="1">
        <v>45</v>
      </c>
      <c r="B21" s="1">
        <f t="shared" si="0"/>
        <v>541.75</v>
      </c>
      <c r="C21">
        <f t="shared" si="1"/>
        <v>9.229349330872175</v>
      </c>
      <c r="D21">
        <f t="shared" si="2"/>
        <v>612.20000000000005</v>
      </c>
      <c r="E21">
        <f t="shared" si="3"/>
        <v>5.3087226396602416</v>
      </c>
    </row>
    <row r="22" spans="1:5" x14ac:dyDescent="0.3">
      <c r="A22" s="1">
        <v>50</v>
      </c>
      <c r="B22" s="1">
        <f t="shared" si="0"/>
        <v>557.5</v>
      </c>
      <c r="C22">
        <f t="shared" si="1"/>
        <v>8.9686098654708513</v>
      </c>
      <c r="D22">
        <f t="shared" si="2"/>
        <v>641.20000000000005</v>
      </c>
      <c r="E22">
        <f t="shared" si="3"/>
        <v>5.0686213349968803</v>
      </c>
    </row>
    <row r="23" spans="1:5" x14ac:dyDescent="0.3">
      <c r="A23" s="1">
        <v>55</v>
      </c>
      <c r="B23" s="1">
        <f t="shared" si="0"/>
        <v>573.25</v>
      </c>
      <c r="C23">
        <f t="shared" si="1"/>
        <v>8.7221979938944614</v>
      </c>
      <c r="D23">
        <f t="shared" si="2"/>
        <v>670.2</v>
      </c>
      <c r="E23">
        <f t="shared" si="3"/>
        <v>4.8492987168009547</v>
      </c>
    </row>
    <row r="24" spans="1:5" x14ac:dyDescent="0.3">
      <c r="A24" s="1">
        <v>60</v>
      </c>
      <c r="B24" s="1">
        <f t="shared" si="0"/>
        <v>589</v>
      </c>
      <c r="C24">
        <f t="shared" si="1"/>
        <v>8.4889643463497464</v>
      </c>
      <c r="D24">
        <f t="shared" si="2"/>
        <v>699.2</v>
      </c>
      <c r="E24">
        <f t="shared" si="3"/>
        <v>4.6481693363844387</v>
      </c>
    </row>
    <row r="25" spans="1:5" x14ac:dyDescent="0.3">
      <c r="A25" s="1">
        <v>65</v>
      </c>
      <c r="B25" s="1">
        <f t="shared" si="0"/>
        <v>604.75</v>
      </c>
      <c r="C25">
        <f t="shared" si="1"/>
        <v>8.2678792889623818</v>
      </c>
      <c r="D25">
        <f t="shared" si="2"/>
        <v>728.2</v>
      </c>
      <c r="E25">
        <f t="shared" si="3"/>
        <v>4.4630595990112605</v>
      </c>
    </row>
    <row r="26" spans="1:5" x14ac:dyDescent="0.3">
      <c r="A26" s="1">
        <v>70</v>
      </c>
      <c r="B26" s="1">
        <f t="shared" si="0"/>
        <v>620.5</v>
      </c>
      <c r="C26">
        <f t="shared" si="1"/>
        <v>8.0580177276389993</v>
      </c>
      <c r="D26">
        <f t="shared" si="2"/>
        <v>757.2</v>
      </c>
      <c r="E26">
        <f t="shared" si="3"/>
        <v>4.2921288959323824</v>
      </c>
    </row>
    <row r="27" spans="1:5" x14ac:dyDescent="0.3">
      <c r="A27" s="1">
        <v>75</v>
      </c>
      <c r="B27" s="1">
        <f t="shared" si="0"/>
        <v>636.25</v>
      </c>
      <c r="C27">
        <f t="shared" si="1"/>
        <v>7.8585461689587426</v>
      </c>
      <c r="D27">
        <f t="shared" si="2"/>
        <v>786.2</v>
      </c>
      <c r="E27">
        <f t="shared" si="3"/>
        <v>4.1338081912999236</v>
      </c>
    </row>
    <row r="28" spans="1:5" x14ac:dyDescent="0.3">
      <c r="A28">
        <v>80</v>
      </c>
      <c r="B28">
        <f t="shared" si="0"/>
        <v>652</v>
      </c>
      <c r="C28">
        <f t="shared" si="1"/>
        <v>7.6687116564417179</v>
      </c>
      <c r="D28">
        <f t="shared" si="2"/>
        <v>815.2</v>
      </c>
      <c r="E28">
        <f t="shared" si="3"/>
        <v>3.9867517173699705</v>
      </c>
    </row>
    <row r="29" spans="1:5" x14ac:dyDescent="0.3">
      <c r="A29">
        <v>85</v>
      </c>
      <c r="B29">
        <f t="shared" si="0"/>
        <v>667.75</v>
      </c>
      <c r="C29">
        <f t="shared" si="1"/>
        <v>7.4878322725570952</v>
      </c>
      <c r="D29">
        <f t="shared" si="2"/>
        <v>844.2</v>
      </c>
      <c r="E29">
        <f t="shared" si="3"/>
        <v>3.8497986259180288</v>
      </c>
    </row>
    <row r="30" spans="1:5" x14ac:dyDescent="0.3">
      <c r="A30">
        <v>90</v>
      </c>
      <c r="B30">
        <f t="shared" si="0"/>
        <v>683.5</v>
      </c>
      <c r="C30">
        <f t="shared" si="1"/>
        <v>7.3152889539136794</v>
      </c>
      <c r="D30">
        <f t="shared" si="2"/>
        <v>873.2</v>
      </c>
      <c r="E30">
        <f t="shared" si="3"/>
        <v>3.7219422812643148</v>
      </c>
    </row>
    <row r="31" spans="1:5" x14ac:dyDescent="0.3">
      <c r="A31">
        <v>95</v>
      </c>
      <c r="B31">
        <f t="shared" si="0"/>
        <v>699.25</v>
      </c>
      <c r="C31">
        <f t="shared" si="1"/>
        <v>7.1505184125849119</v>
      </c>
      <c r="D31">
        <f t="shared" si="2"/>
        <v>902.2</v>
      </c>
      <c r="E31">
        <f t="shared" si="3"/>
        <v>3.6023054755043225</v>
      </c>
    </row>
    <row r="32" spans="1:5" x14ac:dyDescent="0.3">
      <c r="A32">
        <v>100</v>
      </c>
      <c r="B32">
        <f t="shared" si="0"/>
        <v>715</v>
      </c>
      <c r="C32">
        <f t="shared" si="1"/>
        <v>6.9930069930069934</v>
      </c>
      <c r="D32">
        <f t="shared" si="2"/>
        <v>931.2</v>
      </c>
      <c r="E32">
        <f t="shared" si="3"/>
        <v>3.4901202749140894</v>
      </c>
    </row>
    <row r="34" spans="1:1" x14ac:dyDescent="0.3">
      <c r="A34" t="s">
        <v>25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36</v>
      </c>
    </row>
    <row r="38" spans="1:1" x14ac:dyDescent="0.3">
      <c r="A38" t="s">
        <v>34</v>
      </c>
    </row>
  </sheetData>
  <mergeCells count="2">
    <mergeCell ref="Q3:T3"/>
    <mergeCell ref="R4:V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250C-0965-4005-B9B0-2DC751152AE2}">
  <dimension ref="A1:C17"/>
  <sheetViews>
    <sheetView workbookViewId="0">
      <selection activeCell="H15" sqref="H15"/>
    </sheetView>
  </sheetViews>
  <sheetFormatPr defaultRowHeight="14.4" x14ac:dyDescent="0.3"/>
  <cols>
    <col min="1" max="1" width="11.33203125" bestFit="1" customWidth="1"/>
    <col min="2" max="2" width="13.44140625" bestFit="1" customWidth="1"/>
    <col min="3" max="3" width="16.88671875" bestFit="1" customWidth="1"/>
  </cols>
  <sheetData>
    <row r="1" spans="1:3" x14ac:dyDescent="0.3">
      <c r="A1" t="s">
        <v>17</v>
      </c>
    </row>
    <row r="3" spans="1:3" x14ac:dyDescent="0.3">
      <c r="A3" t="s">
        <v>18</v>
      </c>
      <c r="B3" t="s">
        <v>19</v>
      </c>
      <c r="C3" t="s">
        <v>20</v>
      </c>
    </row>
    <row r="4" spans="1:3" x14ac:dyDescent="0.3">
      <c r="A4" s="8">
        <v>0</v>
      </c>
      <c r="B4" s="8">
        <v>0</v>
      </c>
      <c r="C4" s="8">
        <f>B4*100</f>
        <v>0</v>
      </c>
    </row>
    <row r="5" spans="1:3" x14ac:dyDescent="0.3">
      <c r="A5" s="8">
        <v>2.2000000000000002</v>
      </c>
      <c r="B5" s="8">
        <v>0.2</v>
      </c>
      <c r="C5" s="8">
        <f t="shared" ref="C5:C17" si="0">B5*100</f>
        <v>20</v>
      </c>
    </row>
    <row r="6" spans="1:3" x14ac:dyDescent="0.3">
      <c r="A6" s="8">
        <v>2.5499999999999998</v>
      </c>
      <c r="B6" s="8">
        <v>0.05</v>
      </c>
      <c r="C6" s="8">
        <f t="shared" si="0"/>
        <v>5</v>
      </c>
    </row>
    <row r="7" spans="1:3" x14ac:dyDescent="0.3">
      <c r="A7" s="8">
        <v>2.78</v>
      </c>
      <c r="B7" s="8">
        <v>0.1</v>
      </c>
      <c r="C7" s="8">
        <f t="shared" si="0"/>
        <v>10</v>
      </c>
    </row>
    <row r="8" spans="1:3" x14ac:dyDescent="0.3">
      <c r="A8" s="8">
        <v>2.85</v>
      </c>
      <c r="B8" s="8">
        <v>0.15</v>
      </c>
      <c r="C8" s="8">
        <f t="shared" si="0"/>
        <v>15</v>
      </c>
    </row>
    <row r="9" spans="1:3" x14ac:dyDescent="0.3">
      <c r="A9" s="8">
        <v>2.92</v>
      </c>
      <c r="B9" s="8">
        <v>0.2</v>
      </c>
      <c r="C9" s="8">
        <f t="shared" si="0"/>
        <v>20</v>
      </c>
    </row>
    <row r="10" spans="1:3" x14ac:dyDescent="0.3">
      <c r="A10" s="8">
        <v>3.06</v>
      </c>
      <c r="B10" s="8">
        <v>0.3</v>
      </c>
      <c r="C10" s="8">
        <f t="shared" si="0"/>
        <v>30</v>
      </c>
    </row>
    <row r="11" spans="1:3" x14ac:dyDescent="0.3">
      <c r="A11" s="8">
        <v>3.15</v>
      </c>
      <c r="B11" s="8">
        <v>0.4</v>
      </c>
      <c r="C11" s="8">
        <f t="shared" si="0"/>
        <v>40</v>
      </c>
    </row>
    <row r="12" spans="1:3" x14ac:dyDescent="0.3">
      <c r="A12" s="8">
        <v>3.28</v>
      </c>
      <c r="B12" s="8">
        <v>0.5</v>
      </c>
      <c r="C12" s="8">
        <f t="shared" si="0"/>
        <v>50</v>
      </c>
    </row>
    <row r="13" spans="1:3" x14ac:dyDescent="0.3">
      <c r="A13" s="8">
        <v>3.4</v>
      </c>
      <c r="B13" s="8">
        <v>0.6</v>
      </c>
      <c r="C13" s="8">
        <f t="shared" si="0"/>
        <v>60</v>
      </c>
    </row>
    <row r="14" spans="1:3" x14ac:dyDescent="0.3">
      <c r="A14" s="8">
        <v>3.5</v>
      </c>
      <c r="B14" s="8">
        <v>0.7</v>
      </c>
      <c r="C14" s="8">
        <f t="shared" si="0"/>
        <v>70</v>
      </c>
    </row>
    <row r="15" spans="1:3" x14ac:dyDescent="0.3">
      <c r="A15" s="8">
        <v>3.62</v>
      </c>
      <c r="B15" s="8">
        <v>0.8</v>
      </c>
      <c r="C15" s="8">
        <f t="shared" si="0"/>
        <v>80</v>
      </c>
    </row>
    <row r="16" spans="1:3" x14ac:dyDescent="0.3">
      <c r="A16" s="8">
        <v>3.75</v>
      </c>
      <c r="B16" s="8">
        <v>0.9</v>
      </c>
      <c r="C16" s="8">
        <f t="shared" si="0"/>
        <v>90</v>
      </c>
    </row>
    <row r="17" spans="1:3" x14ac:dyDescent="0.3">
      <c r="A17" s="8">
        <v>4.0999999999999996</v>
      </c>
      <c r="B17" s="8">
        <v>1</v>
      </c>
      <c r="C17" s="8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Bertax</dc:creator>
  <cp:lastModifiedBy>Bertax</cp:lastModifiedBy>
  <dcterms:created xsi:type="dcterms:W3CDTF">2022-04-26T11:59:16Z</dcterms:created>
  <dcterms:modified xsi:type="dcterms:W3CDTF">2022-04-27T15:36:25Z</dcterms:modified>
</cp:coreProperties>
</file>