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87DE3560-DFE4-944E-9B50-7BA6FBA46059}" xr6:coauthVersionLast="47" xr6:coauthVersionMax="47" xr10:uidLastSave="{00000000-0000-0000-0000-000000000000}"/>
  <bookViews>
    <workbookView xWindow="4340" yWindow="760" windowWidth="14400" windowHeight="15600" activeTab="2" xr2:uid="{00000000-000D-0000-FFFF-FFFF00000000}"/>
  </bookViews>
  <sheets>
    <sheet name="Data" sheetId="2" r:id="rId1"/>
    <sheet name="Exposure" sheetId="3" r:id="rId2"/>
    <sheet name="IBN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C4" i="4"/>
  <c r="D4" i="4"/>
  <c r="E4" i="4"/>
  <c r="F4" i="4"/>
  <c r="G4" i="4"/>
  <c r="H4" i="4"/>
  <c r="I4" i="4"/>
  <c r="J4" i="4"/>
  <c r="K4" i="4"/>
  <c r="L4" i="4"/>
  <c r="M4" i="4"/>
  <c r="N4" i="4"/>
  <c r="P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P6" i="4" s="1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P8" i="4"/>
  <c r="A9" i="4"/>
  <c r="C9" i="4"/>
  <c r="P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P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P12" i="4"/>
  <c r="Q12" i="4" s="1"/>
  <c r="A13" i="4"/>
  <c r="C13" i="4"/>
  <c r="P13" i="4" s="1"/>
  <c r="D13" i="4"/>
  <c r="E13" i="4"/>
  <c r="F13" i="4"/>
  <c r="G13" i="4"/>
  <c r="H13" i="4"/>
  <c r="I13" i="4"/>
  <c r="A14" i="4"/>
  <c r="C14" i="4"/>
  <c r="D14" i="4"/>
  <c r="E14" i="4"/>
  <c r="F14" i="4"/>
  <c r="G14" i="4"/>
  <c r="H14" i="4"/>
  <c r="P14" i="4"/>
  <c r="A15" i="4"/>
  <c r="C15" i="4"/>
  <c r="P15" i="4" s="1"/>
  <c r="D15" i="4"/>
  <c r="E15" i="4"/>
  <c r="F15" i="4"/>
  <c r="G15" i="4"/>
  <c r="A16" i="4"/>
  <c r="C16" i="4"/>
  <c r="D16" i="4"/>
  <c r="E16" i="4"/>
  <c r="F16" i="4"/>
  <c r="P16" i="4"/>
  <c r="A17" i="4"/>
  <c r="C17" i="4"/>
  <c r="P17" i="4" s="1"/>
  <c r="D17" i="4"/>
  <c r="E17" i="4"/>
  <c r="A18" i="4"/>
  <c r="C18" i="4"/>
  <c r="D18" i="4"/>
  <c r="P18" i="4"/>
  <c r="A19" i="4"/>
  <c r="C19" i="4"/>
  <c r="P19" i="4" s="1"/>
  <c r="B4" i="3"/>
  <c r="B4" i="4" s="1"/>
  <c r="C4" i="3"/>
  <c r="D4" i="3"/>
  <c r="G4" i="3"/>
  <c r="H4" i="3"/>
  <c r="I4" i="3"/>
  <c r="J4" i="3"/>
  <c r="K4" i="3"/>
  <c r="L4" i="3"/>
  <c r="M4" i="3"/>
  <c r="N4" i="3"/>
  <c r="O4" i="3"/>
  <c r="O24" i="3" s="1" a="1"/>
  <c r="O24" i="3" s="1"/>
  <c r="P4" i="3"/>
  <c r="Q4" i="3"/>
  <c r="R4" i="3"/>
  <c r="B5" i="3"/>
  <c r="H5" i="3" s="1"/>
  <c r="F5" i="3"/>
  <c r="G5" i="3"/>
  <c r="J5" i="3"/>
  <c r="K5" i="3"/>
  <c r="N5" i="3"/>
  <c r="O5" i="3"/>
  <c r="O28" i="3" s="1"/>
  <c r="O31" i="3" s="1"/>
  <c r="B6" i="3"/>
  <c r="H6" i="3" s="1"/>
  <c r="F6" i="3"/>
  <c r="G6" i="3"/>
  <c r="J6" i="3"/>
  <c r="N6" i="3"/>
  <c r="O6" i="3"/>
  <c r="B7" i="3"/>
  <c r="E7" i="3" s="1"/>
  <c r="C7" i="3"/>
  <c r="D7" i="3"/>
  <c r="G7" i="3"/>
  <c r="H7" i="3"/>
  <c r="I7" i="3"/>
  <c r="J7" i="3"/>
  <c r="K7" i="3"/>
  <c r="L7" i="3"/>
  <c r="M7" i="3"/>
  <c r="N7" i="3"/>
  <c r="O7" i="3"/>
  <c r="B8" i="3"/>
  <c r="C8" i="3" s="1"/>
  <c r="J8" i="3"/>
  <c r="B9" i="3"/>
  <c r="F9" i="3" s="1"/>
  <c r="D9" i="3"/>
  <c r="E9" i="3"/>
  <c r="H9" i="3"/>
  <c r="I9" i="3"/>
  <c r="J9" i="3"/>
  <c r="L9" i="3"/>
  <c r="M9" i="3"/>
  <c r="B10" i="3"/>
  <c r="B10" i="4" s="1"/>
  <c r="D10" i="3"/>
  <c r="E10" i="3"/>
  <c r="F10" i="3"/>
  <c r="H10" i="3"/>
  <c r="I10" i="3"/>
  <c r="J10" i="3"/>
  <c r="L10" i="3"/>
  <c r="B11" i="3"/>
  <c r="G11" i="3" s="1"/>
  <c r="E11" i="3"/>
  <c r="F11" i="3"/>
  <c r="I11" i="3"/>
  <c r="J11" i="3"/>
  <c r="B12" i="3"/>
  <c r="B12" i="4" s="1"/>
  <c r="C12" i="3"/>
  <c r="D12" i="3"/>
  <c r="E12" i="3"/>
  <c r="G12" i="3"/>
  <c r="H12" i="3"/>
  <c r="I12" i="3"/>
  <c r="J12" i="3"/>
  <c r="B13" i="3"/>
  <c r="D13" i="3" s="1"/>
  <c r="C13" i="3"/>
  <c r="B14" i="3"/>
  <c r="D14" i="3" s="1"/>
  <c r="C14" i="3"/>
  <c r="B15" i="3"/>
  <c r="F15" i="3" s="1"/>
  <c r="C15" i="3"/>
  <c r="D15" i="3"/>
  <c r="E15" i="3"/>
  <c r="G15" i="3"/>
  <c r="B16" i="3"/>
  <c r="B16" i="4" s="1"/>
  <c r="E16" i="3"/>
  <c r="E28" i="3" s="1"/>
  <c r="E31" i="3" s="1"/>
  <c r="E34" i="3" s="1"/>
  <c r="F16" i="3"/>
  <c r="B17" i="3"/>
  <c r="C17" i="3" s="1"/>
  <c r="D17" i="3"/>
  <c r="E17" i="3"/>
  <c r="B18" i="3"/>
  <c r="B18" i="4" s="1"/>
  <c r="D18" i="3"/>
  <c r="B19" i="3"/>
  <c r="C19" i="3" s="1"/>
  <c r="J24" i="3" a="1"/>
  <c r="J24" i="3" s="1"/>
  <c r="R24" i="3" a="1"/>
  <c r="R24" i="3" s="1"/>
  <c r="J26" i="3" a="1"/>
  <c r="J26" i="3" s="1"/>
  <c r="J28" i="3"/>
  <c r="J31" i="3" s="1"/>
  <c r="Q31" i="3"/>
  <c r="R31" i="3"/>
  <c r="J16" i="4" l="1"/>
  <c r="Q4" i="4"/>
  <c r="Q17" i="4"/>
  <c r="Q11" i="4"/>
  <c r="Q18" i="4"/>
  <c r="Q16" i="4"/>
  <c r="Q10" i="4"/>
  <c r="J40" i="3"/>
  <c r="J34" i="3"/>
  <c r="Q5" i="4"/>
  <c r="J18" i="4"/>
  <c r="E18" i="4"/>
  <c r="C18" i="3"/>
  <c r="C28" i="3" s="1"/>
  <c r="C31" i="3" s="1"/>
  <c r="C34" i="3" s="1"/>
  <c r="D16" i="3"/>
  <c r="D28" i="3" s="1"/>
  <c r="D31" i="3" s="1"/>
  <c r="D34" i="3" s="1"/>
  <c r="I13" i="3"/>
  <c r="I28" i="3" s="1"/>
  <c r="I31" i="3" s="1"/>
  <c r="I34" i="3" s="1"/>
  <c r="I18" i="4" s="1"/>
  <c r="D11" i="3"/>
  <c r="G10" i="3"/>
  <c r="K9" i="3"/>
  <c r="C9" i="3"/>
  <c r="H8" i="3"/>
  <c r="F7" i="3"/>
  <c r="M6" i="3"/>
  <c r="M24" i="3" s="1" a="1"/>
  <c r="M24" i="3" s="1"/>
  <c r="E6" i="3"/>
  <c r="M5" i="3"/>
  <c r="M26" i="3" s="1" a="1"/>
  <c r="M26" i="3" s="1"/>
  <c r="E5" i="3"/>
  <c r="F4" i="3"/>
  <c r="B19" i="4"/>
  <c r="B17" i="4"/>
  <c r="B15" i="4"/>
  <c r="B13" i="4"/>
  <c r="Q13" i="4" s="1"/>
  <c r="B11" i="4"/>
  <c r="B9" i="4"/>
  <c r="Q9" i="4" s="1"/>
  <c r="B7" i="4"/>
  <c r="Q7" i="4" s="1"/>
  <c r="B5" i="4"/>
  <c r="C16" i="3"/>
  <c r="H14" i="3"/>
  <c r="H13" i="3"/>
  <c r="H24" i="3" s="1" a="1"/>
  <c r="H24" i="3" s="1"/>
  <c r="K11" i="3"/>
  <c r="C11" i="3"/>
  <c r="G8" i="3"/>
  <c r="L6" i="3"/>
  <c r="D6" i="3"/>
  <c r="L5" i="3"/>
  <c r="L26" i="3" s="1" a="1"/>
  <c r="L26" i="3" s="1"/>
  <c r="D5" i="3"/>
  <c r="D24" i="3" s="1" a="1"/>
  <c r="D24" i="3" s="1"/>
  <c r="E4" i="3"/>
  <c r="E24" i="3" s="1" a="1"/>
  <c r="E24" i="3" s="1"/>
  <c r="G14" i="3"/>
  <c r="G13" i="3"/>
  <c r="G28" i="3" s="1"/>
  <c r="G31" i="3" s="1"/>
  <c r="G34" i="3" s="1"/>
  <c r="G18" i="4" s="1"/>
  <c r="N8" i="3"/>
  <c r="N24" i="3" s="1" a="1"/>
  <c r="N24" i="3" s="1"/>
  <c r="F8" i="3"/>
  <c r="K6" i="3"/>
  <c r="C6" i="3"/>
  <c r="C5" i="3"/>
  <c r="F14" i="3"/>
  <c r="F28" i="3" s="1"/>
  <c r="F31" i="3" s="1"/>
  <c r="F34" i="3" s="1"/>
  <c r="F18" i="4" s="1"/>
  <c r="F13" i="3"/>
  <c r="M8" i="3"/>
  <c r="M28" i="3" s="1"/>
  <c r="M31" i="3" s="1"/>
  <c r="M40" i="3" s="1"/>
  <c r="E8" i="3"/>
  <c r="I8" i="3"/>
  <c r="I26" i="3" s="1" a="1"/>
  <c r="I26" i="3" s="1"/>
  <c r="C24" i="3" a="1"/>
  <c r="C24" i="3" s="1"/>
  <c r="E14" i="3"/>
  <c r="E13" i="3"/>
  <c r="E26" i="3" s="1" a="1"/>
  <c r="E26" i="3" s="1"/>
  <c r="F12" i="3"/>
  <c r="H11" i="3"/>
  <c r="H26" i="3" s="1" a="1"/>
  <c r="H26" i="3" s="1"/>
  <c r="K10" i="3"/>
  <c r="C10" i="3"/>
  <c r="G9" i="3"/>
  <c r="G24" i="3" s="1" a="1"/>
  <c r="G24" i="3" s="1"/>
  <c r="L8" i="3"/>
  <c r="L28" i="3" s="1"/>
  <c r="L31" i="3" s="1"/>
  <c r="L40" i="3" s="1"/>
  <c r="D8" i="3"/>
  <c r="I6" i="3"/>
  <c r="Q5" i="3"/>
  <c r="Q24" i="3" s="1" a="1"/>
  <c r="Q24" i="3" s="1"/>
  <c r="I5" i="3"/>
  <c r="I24" i="3" s="1" a="1"/>
  <c r="I24" i="3" s="1"/>
  <c r="B14" i="4"/>
  <c r="Q14" i="4" s="1"/>
  <c r="B8" i="4"/>
  <c r="B6" i="4"/>
  <c r="K8" i="3"/>
  <c r="K26" i="3" s="1" a="1"/>
  <c r="K26" i="3" s="1"/>
  <c r="P6" i="3"/>
  <c r="P24" i="3" s="1" a="1"/>
  <c r="P24" i="3" s="1"/>
  <c r="P5" i="3"/>
  <c r="H28" i="3" l="1"/>
  <c r="H31" i="3" s="1"/>
  <c r="H34" i="3" s="1"/>
  <c r="H17" i="4" s="1"/>
  <c r="G16" i="4"/>
  <c r="F17" i="4"/>
  <c r="G17" i="4"/>
  <c r="I17" i="4"/>
  <c r="J17" i="4"/>
  <c r="Q6" i="4"/>
  <c r="I16" i="4"/>
  <c r="H15" i="4"/>
  <c r="I15" i="4"/>
  <c r="J15" i="4"/>
  <c r="C26" i="3" a="1"/>
  <c r="C26" i="3" s="1"/>
  <c r="K24" i="3" a="1"/>
  <c r="K24" i="3" s="1"/>
  <c r="P28" i="3"/>
  <c r="P31" i="3" s="1"/>
  <c r="E19" i="4"/>
  <c r="F19" i="4"/>
  <c r="D19" i="4"/>
  <c r="G19" i="4"/>
  <c r="H19" i="4"/>
  <c r="I19" i="4"/>
  <c r="J19" i="4"/>
  <c r="Q15" i="4"/>
  <c r="K42" i="3" a="1"/>
  <c r="K42" i="3" s="1"/>
  <c r="K43" i="3" s="1"/>
  <c r="K34" i="3" s="1"/>
  <c r="K15" i="4" s="1"/>
  <c r="M42" i="3" a="1"/>
  <c r="M42" i="3" s="1"/>
  <c r="M43" i="3" s="1"/>
  <c r="M34" i="3" s="1"/>
  <c r="M19" i="4" s="1"/>
  <c r="L42" i="3" a="1"/>
  <c r="L42" i="3" s="1"/>
  <c r="L43" i="3" s="1"/>
  <c r="L34" i="3" s="1"/>
  <c r="N28" i="3"/>
  <c r="N31" i="3" s="1"/>
  <c r="F24" i="3" a="1"/>
  <c r="F24" i="3" s="1"/>
  <c r="Q8" i="4"/>
  <c r="Q19" i="4"/>
  <c r="G26" i="3" a="1"/>
  <c r="G26" i="3" s="1"/>
  <c r="D26" i="3" a="1"/>
  <c r="D26" i="3" s="1"/>
  <c r="F26" i="3" a="1"/>
  <c r="F26" i="3" s="1"/>
  <c r="J13" i="4"/>
  <c r="I14" i="4"/>
  <c r="J14" i="4"/>
  <c r="L24" i="3" a="1"/>
  <c r="L24" i="3" s="1"/>
  <c r="K28" i="3"/>
  <c r="K31" i="3" s="1"/>
  <c r="K40" i="3" s="1"/>
  <c r="J42" i="3" s="1" a="1"/>
  <c r="J42" i="3" s="1"/>
  <c r="J43" i="3" s="1"/>
  <c r="L16" i="4" l="1"/>
  <c r="L12" i="4"/>
  <c r="L18" i="4"/>
  <c r="L19" i="4"/>
  <c r="M14" i="4"/>
  <c r="L13" i="4"/>
  <c r="C42" i="3" a="1"/>
  <c r="C42" i="3" s="1"/>
  <c r="C47" i="3" s="1"/>
  <c r="M12" i="4"/>
  <c r="M18" i="4"/>
  <c r="M10" i="4"/>
  <c r="M16" i="4"/>
  <c r="K17" i="4"/>
  <c r="L14" i="4"/>
  <c r="C43" i="3" a="1"/>
  <c r="C43" i="3" s="1"/>
  <c r="C46" i="3" s="1"/>
  <c r="C48" i="3" s="1"/>
  <c r="O34" i="3" s="1"/>
  <c r="L15" i="4"/>
  <c r="K14" i="4"/>
  <c r="M13" i="4"/>
  <c r="N42" i="3" a="1"/>
  <c r="N42" i="3" s="1"/>
  <c r="N43" i="3" s="1"/>
  <c r="N34" i="3" s="1"/>
  <c r="K16" i="4"/>
  <c r="K18" i="4"/>
  <c r="K12" i="4"/>
  <c r="K13" i="4"/>
  <c r="L11" i="4"/>
  <c r="L17" i="4"/>
  <c r="M17" i="4"/>
  <c r="M11" i="4"/>
  <c r="K19" i="4"/>
  <c r="M15" i="4"/>
  <c r="H16" i="4"/>
  <c r="H18" i="4"/>
  <c r="O10" i="4" l="1"/>
  <c r="O18" i="4"/>
  <c r="O4" i="4"/>
  <c r="S4" i="4" s="1"/>
  <c r="O16" i="4"/>
  <c r="O12" i="4"/>
  <c r="O17" i="4"/>
  <c r="O9" i="4"/>
  <c r="O14" i="4"/>
  <c r="O8" i="4"/>
  <c r="S8" i="4" s="1"/>
  <c r="O7" i="4"/>
  <c r="S7" i="4" s="1"/>
  <c r="O15" i="4"/>
  <c r="S15" i="4" s="1"/>
  <c r="O6" i="4"/>
  <c r="S6" i="4" s="1"/>
  <c r="O19" i="4"/>
  <c r="O11" i="4"/>
  <c r="O5" i="4"/>
  <c r="S5" i="4" s="1"/>
  <c r="O13" i="4"/>
  <c r="N12" i="4"/>
  <c r="S12" i="4" s="1"/>
  <c r="N10" i="4"/>
  <c r="N18" i="4"/>
  <c r="S18" i="4" s="1"/>
  <c r="N16" i="4"/>
  <c r="S16" i="4" s="1"/>
  <c r="N15" i="4"/>
  <c r="N9" i="4"/>
  <c r="S9" i="4" s="1"/>
  <c r="N13" i="4"/>
  <c r="N11" i="4"/>
  <c r="S11" i="4" s="1"/>
  <c r="N17" i="4"/>
  <c r="S17" i="4" s="1"/>
  <c r="N14" i="4"/>
  <c r="S14" i="4" s="1"/>
  <c r="N19" i="4"/>
  <c r="S19" i="4" s="1"/>
  <c r="S10" i="4"/>
  <c r="T11" i="4" l="1"/>
  <c r="R11" i="4"/>
  <c r="T19" i="4"/>
  <c r="R19" i="4"/>
  <c r="R16" i="4"/>
  <c r="T16" i="4"/>
  <c r="R18" i="4"/>
  <c r="T18" i="4"/>
  <c r="T15" i="4"/>
  <c r="R15" i="4"/>
  <c r="T17" i="4"/>
  <c r="R17" i="4"/>
  <c r="R12" i="4"/>
  <c r="T12" i="4"/>
  <c r="R10" i="4"/>
  <c r="T10" i="4"/>
  <c r="T7" i="4"/>
  <c r="R7" i="4"/>
  <c r="T9" i="4"/>
  <c r="R9" i="4"/>
  <c r="R6" i="4"/>
  <c r="T6" i="4"/>
  <c r="R4" i="4"/>
  <c r="T4" i="4"/>
  <c r="R14" i="4"/>
  <c r="T14" i="4"/>
  <c r="R8" i="4"/>
  <c r="T8" i="4"/>
  <c r="S13" i="4"/>
  <c r="T5" i="4"/>
  <c r="R5" i="4"/>
  <c r="T13" i="4" l="1"/>
  <c r="R13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<sst xmlns="http://schemas.openxmlformats.org/spreadsheetml/2006/main" count="41" uniqueCount="39">
  <si>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</si>
  <si>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</si>
  <si>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</si>
  <si>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</si>
  <si>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</si>
  <si>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</si>
  <si>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</si>
  <si>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</si>
  <si>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</si>
  <si>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</si>
  <si>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 xml:space="preserve">You can clearly see a shift - notifications are made later over time 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</si>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</sst>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65" fontId="2" fillId="0" borderId="0" xfId="1" applyNumberFormat="1" applyFont="1" applyFill="1" applyBorder="1"/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0" fontId="0" fillId="8" borderId="0" xfId="0" applyFill="1"/>
    <xf numFmtId="0" fontId="11" fillId="8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0-4ECB-9CFD-E4F71A30FBF4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0-4ECB-9CFD-E4F71A30FBF4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B0-4ECB-9CFD-E4F71A30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C-4899-8FA2-C4099031CA45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C-4899-8FA2-C4099031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4D703-8706-4C95-B2BA-9A94A6AB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42762-5CCF-42B9-8022-3818C4C1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1E0C-ABAB-45F8-889C-41AD2A195B39}">
  <dimension ref="A1:Q16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7" x14ac:dyDescent="0.2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1BC-D38A-4A72-8208-5389745D7E10}">
  <dimension ref="A1:W49"/>
  <sheetViews>
    <sheetView topLeftCell="A12" workbookViewId="0">
      <selection activeCell="N18" sqref="N18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8" t="s">
        <v>25</v>
      </c>
      <c r="B1" s="17" t="s">
        <v>24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8" t="s">
        <v>22</v>
      </c>
      <c r="B2" s="17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20</v>
      </c>
    </row>
    <row r="3" spans="1:19" ht="16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4">
        <v>0</v>
      </c>
      <c r="B4" s="13">
        <f>Data!A1</f>
        <v>9559</v>
      </c>
      <c r="C4" s="7">
        <f>Data!B1/$B4*1000</f>
        <v>16.319698713254525</v>
      </c>
      <c r="D4" s="7">
        <f>Data!C1/$B4*1000</f>
        <v>40.066952610105659</v>
      </c>
      <c r="E4" s="7">
        <f>Data!D1/$B4*1000</f>
        <v>23.014959723820485</v>
      </c>
      <c r="F4" s="7">
        <f>Data!E1/$B4*1000</f>
        <v>8.996756982948007</v>
      </c>
      <c r="G4" s="7">
        <f>Data!F1/$B4*1000</f>
        <v>3.6614708651532584</v>
      </c>
      <c r="H4" s="7">
        <f>Data!G1/$B4*1000</f>
        <v>2.6153363322523275</v>
      </c>
      <c r="I4" s="7">
        <f>Data!H1/$B4*1000</f>
        <v>0.83690762632074489</v>
      </c>
      <c r="J4" s="7">
        <f>Data!I1/$B4*1000</f>
        <v>0.41845381316037245</v>
      </c>
      <c r="K4" s="7">
        <f>Data!J1/$B4*1000</f>
        <v>0.20922690658018622</v>
      </c>
      <c r="L4" s="7">
        <f>Data!K1/$B4*1000</f>
        <v>0</v>
      </c>
      <c r="M4" s="7">
        <f>Data!L1/$B4*1000</f>
        <v>0</v>
      </c>
      <c r="N4" s="7">
        <f>Data!M1/$B4*1000</f>
        <v>0</v>
      </c>
      <c r="O4" s="7">
        <f>Data!N1/$B4*1000</f>
        <v>0</v>
      </c>
      <c r="P4" s="7">
        <f>Data!O1/$B4*1000</f>
        <v>0</v>
      </c>
      <c r="Q4" s="7">
        <f>Data!P1/$B4*1000</f>
        <v>0</v>
      </c>
      <c r="R4" s="7">
        <f>Data!Q1/$B4*1000</f>
        <v>0</v>
      </c>
    </row>
    <row r="5" spans="1:19" ht="16" x14ac:dyDescent="0.2">
      <c r="A5" s="14">
        <v>1</v>
      </c>
      <c r="B5" s="13">
        <f>Data!A2</f>
        <v>10713</v>
      </c>
      <c r="C5" s="7">
        <f>Data!B2/$B5*1000</f>
        <v>14.748436479044152</v>
      </c>
      <c r="D5" s="7">
        <f>Data!C2/$B5*1000</f>
        <v>41.538317931485111</v>
      </c>
      <c r="E5" s="7">
        <f>Data!D2/$B5*1000</f>
        <v>24.456268085503595</v>
      </c>
      <c r="F5" s="7">
        <f>Data!E2/$B5*1000</f>
        <v>12.321478577429293</v>
      </c>
      <c r="G5" s="7">
        <f>Data!F2/$B5*1000</f>
        <v>7.7475963782320552</v>
      </c>
      <c r="H5" s="7">
        <f>Data!G2/$B5*1000</f>
        <v>2.2402688322598712</v>
      </c>
      <c r="I5" s="7">
        <f>Data!H2/$B5*1000</f>
        <v>0.84010081209745169</v>
      </c>
      <c r="J5" s="7">
        <f>Data!I2/$B5*1000</f>
        <v>0.37337813870997849</v>
      </c>
      <c r="K5" s="7">
        <f>Data!J2/$B5*1000</f>
        <v>9.3344534677494623E-2</v>
      </c>
      <c r="L5" s="7">
        <f>Data!K2/$B5*1000</f>
        <v>0</v>
      </c>
      <c r="M5" s="7">
        <f>Data!L2/$B5*1000</f>
        <v>0</v>
      </c>
      <c r="N5" s="7">
        <f>Data!M2/$B5*1000</f>
        <v>0</v>
      </c>
      <c r="O5" s="7">
        <f>Data!N2/$B5*1000</f>
        <v>0</v>
      </c>
      <c r="P5" s="7">
        <f>Data!O2/$B5*1000</f>
        <v>0</v>
      </c>
      <c r="Q5" s="7">
        <f>Data!P2/$B5*1000</f>
        <v>0</v>
      </c>
      <c r="R5" s="7"/>
    </row>
    <row r="6" spans="1:19" ht="16" x14ac:dyDescent="0.2">
      <c r="A6" s="14">
        <v>2</v>
      </c>
      <c r="B6" s="13">
        <f>Data!A3</f>
        <v>11584</v>
      </c>
      <c r="C6" s="7">
        <f>Data!B3/$B6*1000</f>
        <v>11.826657458563535</v>
      </c>
      <c r="D6" s="7">
        <f>Data!C3/$B6*1000</f>
        <v>35.997928176795575</v>
      </c>
      <c r="E6" s="7">
        <f>Data!D3/$B6*1000</f>
        <v>22.185773480662984</v>
      </c>
      <c r="F6" s="7">
        <f>Data!E3/$B6*1000</f>
        <v>14.416436464088397</v>
      </c>
      <c r="G6" s="7">
        <f>Data!F3/$B6*1000</f>
        <v>6.0428176795580111</v>
      </c>
      <c r="H6" s="7">
        <f>Data!G3/$B6*1000</f>
        <v>2.8487569060773481</v>
      </c>
      <c r="I6" s="7">
        <f>Data!H3/$B6*1000</f>
        <v>1.6401933701657458</v>
      </c>
      <c r="J6" s="7">
        <f>Data!I3/$B6*1000</f>
        <v>0.5179558011049723</v>
      </c>
      <c r="K6" s="7">
        <f>Data!J3/$B6*1000</f>
        <v>0.43162983425414364</v>
      </c>
      <c r="L6" s="7">
        <f>Data!K3/$B6*1000</f>
        <v>8.6325966850828731E-2</v>
      </c>
      <c r="M6" s="7">
        <f>Data!L3/$B6*1000</f>
        <v>8.6325966850828731E-2</v>
      </c>
      <c r="N6" s="7">
        <f>Data!M3/$B6*1000</f>
        <v>0</v>
      </c>
      <c r="O6" s="7">
        <f>Data!N3/$B6*1000</f>
        <v>0</v>
      </c>
      <c r="P6" s="7">
        <f>Data!O3/$B6*1000</f>
        <v>0</v>
      </c>
      <c r="Q6" s="7"/>
      <c r="R6" s="7"/>
    </row>
    <row r="7" spans="1:19" ht="16" x14ac:dyDescent="0.2">
      <c r="A7" s="14">
        <v>3</v>
      </c>
      <c r="B7" s="13">
        <f>Data!A4</f>
        <v>11264</v>
      </c>
      <c r="C7" s="7">
        <f>Data!B4/$B7*1000</f>
        <v>10.919744318181818</v>
      </c>
      <c r="D7" s="7">
        <f>Data!C4/$B7*1000</f>
        <v>36.843039772727273</v>
      </c>
      <c r="E7" s="7">
        <f>Data!D4/$B7*1000</f>
        <v>27.077414772727273</v>
      </c>
      <c r="F7" s="7">
        <f>Data!E4/$B7*1000</f>
        <v>12.872869318181818</v>
      </c>
      <c r="G7" s="7">
        <f>Data!F4/$B7*1000</f>
        <v>6.8359375</v>
      </c>
      <c r="H7" s="7">
        <f>Data!G4/$B7*1000</f>
        <v>2.9296875</v>
      </c>
      <c r="I7" s="7">
        <f>Data!H4/$B7*1000</f>
        <v>1.5092329545454546</v>
      </c>
      <c r="J7" s="7">
        <f>Data!I4/$B7*1000</f>
        <v>0.71022727272727271</v>
      </c>
      <c r="K7" s="7">
        <f>Data!J4/$B7*1000</f>
        <v>0.35511363636363635</v>
      </c>
      <c r="L7" s="7">
        <f>Data!K4/$B7*1000</f>
        <v>0.17755681818181818</v>
      </c>
      <c r="M7" s="7">
        <f>Data!L4/$B7*1000</f>
        <v>0.17755681818181818</v>
      </c>
      <c r="N7" s="7">
        <f>Data!M4/$B7*1000</f>
        <v>0</v>
      </c>
      <c r="O7" s="7">
        <f>Data!N4/$B7*1000</f>
        <v>0</v>
      </c>
      <c r="P7" s="7"/>
      <c r="Q7" s="7"/>
      <c r="R7" s="7"/>
    </row>
    <row r="8" spans="1:19" ht="16" x14ac:dyDescent="0.2">
      <c r="A8" s="14">
        <v>4</v>
      </c>
      <c r="B8" s="13">
        <f>Data!A5</f>
        <v>11944</v>
      </c>
      <c r="C8" s="7">
        <f>Data!B5/$B8*1000</f>
        <v>9.5445411922304082</v>
      </c>
      <c r="D8" s="7">
        <f>Data!C5/$B8*1000</f>
        <v>33.908238446081711</v>
      </c>
      <c r="E8" s="7">
        <f>Data!D5/$B8*1000</f>
        <v>27.880107166778298</v>
      </c>
      <c r="F8" s="7">
        <f>Data!E5/$B8*1000</f>
        <v>13.814467515070328</v>
      </c>
      <c r="G8" s="7">
        <f>Data!F5/$B8*1000</f>
        <v>8.2049564634963161</v>
      </c>
      <c r="H8" s="7">
        <f>Data!G5/$B8*1000</f>
        <v>3.4326858673811116</v>
      </c>
      <c r="I8" s="7">
        <f>Data!H5/$B8*1000</f>
        <v>1.3395847287340923</v>
      </c>
      <c r="J8" s="7">
        <f>Data!I5/$B8*1000</f>
        <v>0.75351640991292701</v>
      </c>
      <c r="K8" s="7">
        <f>Data!J5/$B8*1000</f>
        <v>8.3724045545880768E-2</v>
      </c>
      <c r="L8" s="7">
        <f>Data!K5/$B8*1000</f>
        <v>0.41862022772940388</v>
      </c>
      <c r="M8" s="7">
        <f>Data!L5/$B8*1000</f>
        <v>0</v>
      </c>
      <c r="N8" s="7">
        <f>Data!M5/$B8*1000</f>
        <v>0</v>
      </c>
      <c r="O8" s="7"/>
      <c r="P8" s="7"/>
      <c r="Q8" s="7"/>
      <c r="R8" s="7"/>
    </row>
    <row r="9" spans="1:19" ht="16" x14ac:dyDescent="0.2">
      <c r="A9" s="14">
        <v>5</v>
      </c>
      <c r="B9" s="13">
        <f>Data!A6</f>
        <v>12930</v>
      </c>
      <c r="C9" s="7">
        <f>Data!B6/$B9*1000</f>
        <v>7.7339520494972929</v>
      </c>
      <c r="D9" s="7">
        <f>Data!C6/$B9*1000</f>
        <v>33.255993812838362</v>
      </c>
      <c r="E9" s="7">
        <f>Data!D6/$B9*1000</f>
        <v>27.687548337200308</v>
      </c>
      <c r="F9" s="7">
        <f>Data!E6/$B9*1000</f>
        <v>15.545243619489559</v>
      </c>
      <c r="G9" s="7">
        <f>Data!F6/$B9*1000</f>
        <v>7.5792730085073465</v>
      </c>
      <c r="H9" s="7">
        <f>Data!G6/$B9*1000</f>
        <v>3.9443155452436196</v>
      </c>
      <c r="I9" s="7">
        <f>Data!H6/$B9*1000</f>
        <v>1.6241299303944317</v>
      </c>
      <c r="J9" s="7">
        <f>Data!I6/$B9*1000</f>
        <v>0.77339520494972935</v>
      </c>
      <c r="K9" s="7">
        <f>Data!J6/$B9*1000</f>
        <v>0.46403712296983757</v>
      </c>
      <c r="L9" s="7">
        <f>Data!K6/$B9*1000</f>
        <v>0.15467904098994587</v>
      </c>
      <c r="M9" s="7">
        <f>Data!L6/$B9*1000</f>
        <v>7.7339520494972933E-2</v>
      </c>
      <c r="N9" s="7"/>
      <c r="O9" s="7"/>
      <c r="P9" s="7"/>
      <c r="Q9" s="7"/>
      <c r="R9" s="7"/>
    </row>
    <row r="10" spans="1:19" ht="16" x14ac:dyDescent="0.2">
      <c r="A10" s="14">
        <v>6</v>
      </c>
      <c r="B10" s="13">
        <f>Data!A7</f>
        <v>13786</v>
      </c>
      <c r="C10" s="7">
        <f>Data!B7/$B10*1000</f>
        <v>6.9635862469171617</v>
      </c>
      <c r="D10" s="7">
        <f>Data!C7/$B10*1000</f>
        <v>30.973451327433629</v>
      </c>
      <c r="E10" s="7">
        <f>Data!D7/$B10*1000</f>
        <v>28.724793268533293</v>
      </c>
      <c r="F10" s="7">
        <f>Data!E7/$B10*1000</f>
        <v>15.522994342086173</v>
      </c>
      <c r="G10" s="7">
        <f>Data!F7/$B10*1000</f>
        <v>9.9376178732047009</v>
      </c>
      <c r="H10" s="7">
        <f>Data!G7/$B10*1000</f>
        <v>4.3522414043232267</v>
      </c>
      <c r="I10" s="7">
        <f>Data!H7/$B10*1000</f>
        <v>2.3211954156390542</v>
      </c>
      <c r="J10" s="7">
        <f>Data!I7/$B10*1000</f>
        <v>0.94298563760336573</v>
      </c>
      <c r="K10" s="7">
        <f>Data!J7/$B10*1000</f>
        <v>0.4352241404323226</v>
      </c>
      <c r="L10" s="7">
        <f>Data!K7/$B10*1000</f>
        <v>0.2176120702161613</v>
      </c>
      <c r="M10" s="7"/>
      <c r="N10" s="7"/>
      <c r="O10" s="7"/>
      <c r="P10" s="7"/>
      <c r="Q10" s="7"/>
      <c r="R10" s="7"/>
    </row>
    <row r="11" spans="1:19" ht="16" x14ac:dyDescent="0.2">
      <c r="A11" s="14">
        <v>7</v>
      </c>
      <c r="B11" s="13">
        <f>Data!A8</f>
        <v>14626</v>
      </c>
      <c r="C11" s="7">
        <f>Data!B8/$B11*1000</f>
        <v>4.5808833584028434</v>
      </c>
      <c r="D11" s="7">
        <f>Data!C8/$B11*1000</f>
        <v>27.895528510871053</v>
      </c>
      <c r="E11" s="7">
        <f>Data!D8/$B11*1000</f>
        <v>29.057842198824012</v>
      </c>
      <c r="F11" s="7">
        <f>Data!E8/$B11*1000</f>
        <v>17.092848352249419</v>
      </c>
      <c r="G11" s="7">
        <f>Data!F8/$B11*1000</f>
        <v>9.8454806508956665</v>
      </c>
      <c r="H11" s="7">
        <f>Data!G8/$B11*1000</f>
        <v>4.6492547518118421</v>
      </c>
      <c r="I11" s="7">
        <f>Data!H8/$B11*1000</f>
        <v>2.0511418022699304</v>
      </c>
      <c r="J11" s="7">
        <f>Data!I8/$B11*1000</f>
        <v>0.75208532749897439</v>
      </c>
      <c r="K11" s="7">
        <f>Data!J8/$B11*1000</f>
        <v>0.61534254068097916</v>
      </c>
      <c r="L11" s="7"/>
      <c r="M11" s="7"/>
      <c r="N11" s="7"/>
      <c r="O11" s="7"/>
      <c r="P11" s="7"/>
      <c r="Q11" s="7"/>
      <c r="R11" s="7"/>
    </row>
    <row r="12" spans="1:19" ht="16" x14ac:dyDescent="0.2">
      <c r="A12" s="14">
        <v>8</v>
      </c>
      <c r="B12" s="13">
        <f>Data!A9</f>
        <v>13716</v>
      </c>
      <c r="C12" s="7">
        <f>Data!B9/$B12*1000</f>
        <v>4.5931758530183728</v>
      </c>
      <c r="D12" s="7">
        <f>Data!C9/$B12*1000</f>
        <v>31.058617672790898</v>
      </c>
      <c r="E12" s="7">
        <f>Data!D9/$B12*1000</f>
        <v>31.714785651793523</v>
      </c>
      <c r="F12" s="7">
        <f>Data!E9/$B12*1000</f>
        <v>18.955963837853602</v>
      </c>
      <c r="G12" s="7">
        <f>Data!F9/$B12*1000</f>
        <v>9.5508894721493149</v>
      </c>
      <c r="H12" s="7">
        <f>Data!G9/$B12*1000</f>
        <v>5.3222513852435114</v>
      </c>
      <c r="I12" s="7">
        <f>Data!H9/$B12*1000</f>
        <v>2.1872265966754156</v>
      </c>
      <c r="J12" s="7">
        <f>Data!I9/$B12*1000</f>
        <v>1.0936132983377078</v>
      </c>
      <c r="K12" s="7"/>
      <c r="L12" s="7"/>
      <c r="M12" s="7"/>
      <c r="N12" s="7"/>
      <c r="O12" s="7"/>
      <c r="P12" s="7"/>
      <c r="Q12" s="7"/>
      <c r="R12" s="7"/>
    </row>
    <row r="13" spans="1:19" ht="16" x14ac:dyDescent="0.2">
      <c r="A13" s="14">
        <v>9</v>
      </c>
      <c r="B13" s="13">
        <f>Data!A10</f>
        <v>15626</v>
      </c>
      <c r="C13" s="7">
        <f>Data!B10/$B13*1000</f>
        <v>3.8397542557276334</v>
      </c>
      <c r="D13" s="7">
        <f>Data!C10/$B13*1000</f>
        <v>24.382439523870474</v>
      </c>
      <c r="E13" s="7">
        <f>Data!D10/$B13*1000</f>
        <v>27.582234736976833</v>
      </c>
      <c r="F13" s="7">
        <f>Data!E10/$B13*1000</f>
        <v>18.942787661589659</v>
      </c>
      <c r="G13" s="7">
        <f>Data!F10/$B13*1000</f>
        <v>10.239344681940356</v>
      </c>
      <c r="H13" s="7">
        <f>Data!G10/$B13*1000</f>
        <v>5.1196723409701779</v>
      </c>
      <c r="I13" s="7">
        <f>Data!H10/$B13*1000</f>
        <v>3.6477665429412518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9" ht="16" x14ac:dyDescent="0.2">
      <c r="A14" s="14">
        <v>10</v>
      </c>
      <c r="B14" s="13">
        <f>Data!A11</f>
        <v>14623</v>
      </c>
      <c r="C14" s="7">
        <f>Data!B11/$B14*1000</f>
        <v>2.5302605484510701</v>
      </c>
      <c r="D14" s="7">
        <f>Data!C11/$B14*1000</f>
        <v>23.387813718115297</v>
      </c>
      <c r="E14" s="7">
        <f>Data!D11/$B14*1000</f>
        <v>29.268959857758325</v>
      </c>
      <c r="F14" s="7">
        <f>Data!E11/$B14*1000</f>
        <v>19.968542706694933</v>
      </c>
      <c r="G14" s="7">
        <f>Data!F11/$B14*1000</f>
        <v>12.240990220884909</v>
      </c>
      <c r="H14" s="7">
        <f>Data!G11/$B14*1000</f>
        <v>6.4282295014702866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ht="16" x14ac:dyDescent="0.2">
      <c r="A15" s="14">
        <v>11</v>
      </c>
      <c r="B15" s="13">
        <f>Data!A12</f>
        <v>16471</v>
      </c>
      <c r="C15" s="7">
        <f>Data!B12/$B15*1000</f>
        <v>1.8820958047477383</v>
      </c>
      <c r="D15" s="7">
        <f>Data!C12/$B15*1000</f>
        <v>23.860117782769716</v>
      </c>
      <c r="E15" s="7">
        <f>Data!D12/$B15*1000</f>
        <v>25.863639123307632</v>
      </c>
      <c r="F15" s="7">
        <f>Data!E12/$B15*1000</f>
        <v>23.677979479084453</v>
      </c>
      <c r="G15" s="7">
        <f>Data!F12/$B15*1000</f>
        <v>12.688968490073464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ht="16" x14ac:dyDescent="0.2">
      <c r="A16" s="14">
        <v>12</v>
      </c>
      <c r="B16" s="13">
        <f>Data!A13</f>
        <v>15906</v>
      </c>
      <c r="C16" s="7">
        <f>Data!B13/$B16*1000</f>
        <v>1.886080724254998</v>
      </c>
      <c r="D16" s="7">
        <f>Data!C13/$B16*1000</f>
        <v>19.489500817301646</v>
      </c>
      <c r="E16" s="7">
        <f>Data!D13/$B16*1000</f>
        <v>27.536778574122973</v>
      </c>
      <c r="F16" s="7">
        <f>Data!E13/$B16*1000</f>
        <v>23.198792908336479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x14ac:dyDescent="0.2">
      <c r="A17" s="14">
        <v>13</v>
      </c>
      <c r="B17" s="13">
        <f>Data!A14</f>
        <v>17055</v>
      </c>
      <c r="C17" s="7">
        <f>Data!B14/$B17*1000</f>
        <v>2.2280856053943126</v>
      </c>
      <c r="D17" s="7">
        <f>Data!C14/$B17*1000</f>
        <v>19.642333626502495</v>
      </c>
      <c r="E17" s="7">
        <f>Data!D14/$B17*1000</f>
        <v>27.264731750219877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x14ac:dyDescent="0.2">
      <c r="A18" s="14">
        <v>14</v>
      </c>
      <c r="B18" s="13">
        <f>Data!A15</f>
        <v>16893</v>
      </c>
      <c r="C18" s="7">
        <f>Data!B15/$B18*1000</f>
        <v>1.0655301012253595</v>
      </c>
      <c r="D18" s="7">
        <f>Data!C15/$B18*1000</f>
        <v>15.331794234298229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x14ac:dyDescent="0.2">
      <c r="A19" s="14">
        <v>15</v>
      </c>
      <c r="B19" s="13">
        <f>Data!A16</f>
        <v>17743</v>
      </c>
      <c r="C19" s="7">
        <f>Data!B16/$B19*1000</f>
        <v>0.9017640759736234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6" x14ac:dyDescent="0.2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18</v>
      </c>
      <c r="B24" s="1"/>
      <c r="C24" s="12" cm="1">
        <f t="array" ref="C24">SUMPRODUCT(C4:C19,$B4:$B19/SUM($B4:$B19))</f>
        <v>5.5427087092706708</v>
      </c>
      <c r="D24" s="12" cm="1">
        <f t="array" ref="D24">SUMPRODUCT(D4:D18,$B4:$B18/SUM($B4:$B18))</f>
        <v>27.944420791887605</v>
      </c>
      <c r="E24" s="12" cm="1">
        <f t="array" ref="E24">SUMPRODUCT(E4:E17,$B4:$B17/SUM($B4:$B17))</f>
        <v>27.286186203590038</v>
      </c>
      <c r="F24" s="12" cm="1">
        <f t="array" ref="F24">SUMPRODUCT(F4:F16,$B4:$B16/SUM($B4:$B16))</f>
        <v>17.175307384166533</v>
      </c>
      <c r="G24" s="12" cm="1">
        <f t="array" ref="G24">SUMPRODUCT(G4:G15,$B4:$B15/SUM($B4:$B15))</f>
        <v>9.0600731946799975</v>
      </c>
      <c r="H24" s="12" cm="1">
        <f t="array" ref="H24">SUMPRODUCT(H4:H14,$B4:$B14/SUM($B4:$B14))</f>
        <v>4.1461555449487424</v>
      </c>
      <c r="I24" s="12" cm="1">
        <f t="array" ref="I24">SUMPRODUCT(I4:I13,$B4:$B13/SUM($B4:$B13))</f>
        <v>1.9006266501256484</v>
      </c>
      <c r="J24" s="12" cm="1">
        <f t="array" ref="J24">SUMPRODUCT(J4:J12,$B4:$B12/SUM($B4:$B12))</f>
        <v>0.72646700931693942</v>
      </c>
      <c r="K24" s="12" cm="1">
        <f t="array" ref="K24">SUMPRODUCT(K4:K11,$B4:$B11/SUM($B4:$B11))</f>
        <v>0.35267514470053735</v>
      </c>
      <c r="L24" s="12" cm="1">
        <f t="array" ref="L24">SUMPRODUCT(L4:L10,$B4:$B10/SUM($B4:$B10))</f>
        <v>0.15896307165566154</v>
      </c>
      <c r="M24" s="12" cm="1">
        <f t="array" ref="M24">SUMPRODUCT(M4:M9,$B4:$B9/SUM($B4:$B9))</f>
        <v>5.8828720181192465E-2</v>
      </c>
      <c r="N24" s="12" cm="1">
        <f t="array" ref="N24">SUMPRODUCT(N4:N8,$B4:$B8/SUM($B4:$B8))</f>
        <v>0</v>
      </c>
      <c r="O24" s="12" cm="1">
        <f t="array" ref="O24">SUMPRODUCT(O4:O7,$B4:$B7/SUM($B4:$B7))</f>
        <v>0</v>
      </c>
      <c r="P24" s="12" cm="1">
        <f t="array" ref="P24">SUMPRODUCT(P4:P6,$B4:$B6/SUM($B4:$B6))</f>
        <v>0</v>
      </c>
      <c r="Q24" s="12" cm="1">
        <f t="array" ref="Q24">SUMPRODUCT(Q4:Q5,$B4:$B5/SUM($B4:$B5))</f>
        <v>0</v>
      </c>
      <c r="R24" s="12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17</v>
      </c>
      <c r="B26" s="1"/>
      <c r="C26" s="11" cm="1">
        <f t="array" ref="C26">SUMPRODUCT(C14:C19,$B14:$B19/SUM($B14:$B19))</f>
        <v>1.7225481553535782</v>
      </c>
      <c r="D26" s="11" cm="1">
        <f t="array" ref="D26">SUMPRODUCT(D13:D18,$B13:$B18/SUM($B13:$B18))</f>
        <v>20.916602812351151</v>
      </c>
      <c r="E26" s="11" cm="1">
        <f t="array" ref="E26">SUMPRODUCT(E12:E17,$B12:$B17/SUM($B12:$B17))</f>
        <v>28.08441384626915</v>
      </c>
      <c r="F26" s="11" cm="1">
        <f t="array" ref="F26">SUMPRODUCT(F11:F16,$B11:$B16/SUM($B11:$B16))</f>
        <v>20.413771875824466</v>
      </c>
      <c r="G26" s="11" cm="1">
        <f t="array" ref="G26">SUMPRODUCT(G10:G15,$B10:$B15/SUM($B10:$B15))</f>
        <v>10.804970286331713</v>
      </c>
      <c r="H26" s="11" cm="1">
        <f t="array" ref="H26">SUMPRODUCT(H9:H14,$B9:$B14/SUM($B9:$B14))</f>
        <v>4.9937285334146084</v>
      </c>
      <c r="I26" s="11" cm="1">
        <f t="array" ref="I26">SUMPRODUCT(I8:I13,$B8:$B13/SUM($B8:$B13))</f>
        <v>2.2510529118458633</v>
      </c>
      <c r="J26" s="11" cm="1">
        <f t="array" ref="J26">SUMPRODUCT(J7:J12,$B7:$B12/SUM($B7:$B12))</f>
        <v>0.84327805177216164</v>
      </c>
      <c r="K26" s="11" cm="1">
        <f t="array" ref="K26">SUMPRODUCT(K6:K11,$B6:$B11/SUM($B6:$B11))</f>
        <v>0.40717681981768983</v>
      </c>
      <c r="L26" s="11" cm="1">
        <f t="array" ref="L26">SUMPRODUCT(L5:L10,$B5:$B10/SUM($B5:$B10))</f>
        <v>0.18000304620539731</v>
      </c>
      <c r="M26" s="11" cm="1">
        <f t="array" ref="M26">SUMPRODUCT(M4:M9,$B4:$B9/SUM($B4:$B9))</f>
        <v>5.8828720181192465E-2</v>
      </c>
      <c r="N26" s="7"/>
      <c r="O26" s="7"/>
      <c r="P26" s="7"/>
      <c r="Q26" s="7"/>
      <c r="R26" s="7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16</v>
      </c>
      <c r="B28" s="1"/>
      <c r="C28" s="10">
        <f>SUMPRODUCT(C17:C19,$B17:$B19)/SUM($B17:$B19)</f>
        <v>1.3928923797179393</v>
      </c>
      <c r="D28" s="10">
        <f>SUMPRODUCT(D16:D18,$B16:$B18)/SUM($B16:$B18)</f>
        <v>18.132948208769609</v>
      </c>
      <c r="E28" s="10">
        <f>SUMPRODUCT(E15:E17,$B15:$B17)/SUM($B15:$B17)</f>
        <v>26.885418352484219</v>
      </c>
      <c r="F28" s="10">
        <f>SUMPRODUCT(F14:F16,$B14:$B16)/SUM($B14:$B16)</f>
        <v>22.361702127659573</v>
      </c>
      <c r="G28" s="10">
        <f>SUMPRODUCT(G13:G15,$B13:$B15)/SUM($B13:$B15)</f>
        <v>11.729452054794521</v>
      </c>
      <c r="H28" s="10">
        <f>SUMPRODUCT(H12:H14,$B12:$B14)/SUM($B12:$B14)</f>
        <v>5.6181053110428749</v>
      </c>
      <c r="I28" s="10">
        <f>SUMPRODUCT(I11:I13,$B11:$B13)/SUM($B11:$B13)</f>
        <v>2.6610262008733625</v>
      </c>
      <c r="J28" s="10">
        <f>SUMPRODUCT(J10:J12,$B10:$B12)/SUM($B10:$B12)</f>
        <v>0.92575009494872773</v>
      </c>
      <c r="K28" s="10">
        <f>SUMPRODUCT(K9:K11,$B9:$B11)/SUM($B9:$B11)</f>
        <v>0.50795800880460551</v>
      </c>
      <c r="L28" s="10">
        <f>SUMPRODUCT(L8:L10,$B8:$B10)/SUM($B8:$B10)</f>
        <v>0.2586652871184687</v>
      </c>
      <c r="M28" s="10">
        <f>SUMPRODUCT(M7:M9,$B7:$B9)/SUM($B7:$B9)</f>
        <v>8.3015108749792468E-2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8" ht="16" x14ac:dyDescent="0.2">
      <c r="A31" s="1" t="s">
        <v>14</v>
      </c>
      <c r="B31" s="1"/>
      <c r="C31" s="10">
        <f t="shared" ref="C31:R31" si="0">C28</f>
        <v>1.3928923797179393</v>
      </c>
      <c r="D31" s="10">
        <f t="shared" si="0"/>
        <v>18.132948208769609</v>
      </c>
      <c r="E31" s="10">
        <f t="shared" si="0"/>
        <v>26.885418352484219</v>
      </c>
      <c r="F31" s="10">
        <f t="shared" si="0"/>
        <v>22.361702127659573</v>
      </c>
      <c r="G31" s="10">
        <f t="shared" si="0"/>
        <v>11.729452054794521</v>
      </c>
      <c r="H31" s="10">
        <f t="shared" si="0"/>
        <v>5.6181053110428749</v>
      </c>
      <c r="I31" s="10">
        <f t="shared" si="0"/>
        <v>2.6610262008733625</v>
      </c>
      <c r="J31" s="10">
        <f t="shared" si="0"/>
        <v>0.92575009494872773</v>
      </c>
      <c r="K31" s="10">
        <f t="shared" si="0"/>
        <v>0.50795800880460551</v>
      </c>
      <c r="L31" s="10">
        <f t="shared" si="0"/>
        <v>0.2586652871184687</v>
      </c>
      <c r="M31" s="10">
        <f t="shared" si="0"/>
        <v>8.3015108749792468E-2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</row>
    <row r="32" spans="1:18" ht="16" x14ac:dyDescent="0.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3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3" ht="16" x14ac:dyDescent="0.2">
      <c r="A34" s="3" t="s">
        <v>14</v>
      </c>
      <c r="B34" s="3"/>
      <c r="C34" s="10">
        <f t="shared" ref="C34:J34" si="1">C31</f>
        <v>1.3928923797179393</v>
      </c>
      <c r="D34" s="10">
        <f t="shared" si="1"/>
        <v>18.132948208769609</v>
      </c>
      <c r="E34" s="10">
        <f t="shared" si="1"/>
        <v>26.885418352484219</v>
      </c>
      <c r="F34" s="10">
        <f t="shared" si="1"/>
        <v>22.361702127659573</v>
      </c>
      <c r="G34" s="10">
        <f t="shared" si="1"/>
        <v>11.729452054794521</v>
      </c>
      <c r="H34" s="10">
        <f t="shared" si="1"/>
        <v>5.6181053110428749</v>
      </c>
      <c r="I34" s="10">
        <f t="shared" si="1"/>
        <v>2.6610262008733625</v>
      </c>
      <c r="J34" s="10">
        <f t="shared" si="1"/>
        <v>0.92575009494872773</v>
      </c>
      <c r="K34" s="9">
        <f>K43</f>
        <v>0.47077044924967881</v>
      </c>
      <c r="L34" s="9">
        <f>L43</f>
        <v>0.21345151445458657</v>
      </c>
      <c r="M34" s="9">
        <f>M43</f>
        <v>9.678081769060333E-2</v>
      </c>
      <c r="N34" s="9">
        <f>N43</f>
        <v>4.3881284687978139E-2</v>
      </c>
      <c r="O34" s="8">
        <f>C48</f>
        <v>3.6400456423156466E-2</v>
      </c>
      <c r="P34" s="7"/>
      <c r="Q34" s="7"/>
      <c r="R34" s="7"/>
    </row>
    <row r="35" spans="1:23" ht="16" x14ac:dyDescent="0.2">
      <c r="A35" s="3" t="s">
        <v>13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23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3" ht="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</row>
    <row r="38" spans="1:23" ht="16" x14ac:dyDescent="0.2">
      <c r="A38" s="3" t="s">
        <v>12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3" ht="16" x14ac:dyDescent="0.2">
      <c r="A39" s="1"/>
      <c r="B39" s="1"/>
      <c r="C39" s="1"/>
      <c r="D39" s="1"/>
      <c r="E39" s="1"/>
      <c r="F39" s="1"/>
      <c r="G39" s="1" t="s">
        <v>11</v>
      </c>
      <c r="H39" s="1"/>
      <c r="I39" s="1"/>
      <c r="K39" s="1"/>
      <c r="L39" s="1"/>
      <c r="M39" s="1"/>
      <c r="N39" s="1"/>
      <c r="S39" s="5" t="s">
        <v>10</v>
      </c>
      <c r="T39" s="5"/>
      <c r="U39" s="5"/>
      <c r="V39" s="5"/>
      <c r="W39" s="5"/>
    </row>
    <row r="40" spans="1:23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-7.7150956624307113E-2</v>
      </c>
      <c r="K40" s="1">
        <f>LN(K31)</f>
        <v>-0.67735649465362113</v>
      </c>
      <c r="L40" s="1">
        <f>LN(L31)</f>
        <v>-1.3522203807861393</v>
      </c>
      <c r="M40" s="1">
        <f>LN(M31)</f>
        <v>-2.4887326546215292</v>
      </c>
      <c r="N40" s="1"/>
    </row>
    <row r="41" spans="1:23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23" ht="16" x14ac:dyDescent="0.2">
      <c r="A42" s="1" t="s">
        <v>7</v>
      </c>
      <c r="B42" s="1"/>
      <c r="C42" s="1" cm="1">
        <f t="array" ref="C42">SLOPE(J40:M40,J2:M2-8)</f>
        <v>-0.79096089801241842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3.7576225347228376E-2</v>
      </c>
      <c r="K42" s="1" cm="1">
        <f t="array" ref="K42">_xlfn.FORECAST.LINEAR(K2-8,$J40:$M40,$J2:$M2-8)</f>
        <v>-0.75338467266519005</v>
      </c>
      <c r="L42" s="1" cm="1">
        <f t="array" ref="L42">_xlfn.FORECAST.LINEAR(L2-8,$J40:$M40,$J2:$M2-8)</f>
        <v>-1.5443455706776086</v>
      </c>
      <c r="M42" s="1" cm="1">
        <f t="array" ref="M42">_xlfn.FORECAST.LINEAR(M2-8,$J40:$M40,$J2:$M2-8)</f>
        <v>-2.3353064686900269</v>
      </c>
      <c r="N42" s="1" cm="1">
        <f t="array" ref="N42">_xlfn.FORECAST.LINEAR(N2-8,$J40:$M40,$J2:$M2-8)</f>
        <v>-3.1262673667024456</v>
      </c>
    </row>
    <row r="43" spans="1:23" ht="16" x14ac:dyDescent="0.2">
      <c r="A43" s="1" t="s">
        <v>5</v>
      </c>
      <c r="B43" s="1"/>
      <c r="C43" s="1" cm="1">
        <f t="array" ref="C43">INTERCEPT(J40:M40,J2:M2-8)</f>
        <v>-0.75338467266519005</v>
      </c>
      <c r="D43" s="1"/>
      <c r="E43" s="1"/>
      <c r="F43" s="1" t="s">
        <v>4</v>
      </c>
      <c r="G43" s="1"/>
      <c r="H43" s="1"/>
      <c r="I43" s="1"/>
      <c r="J43" s="4">
        <f>EXP(J42)</f>
        <v>1.0382911381680393</v>
      </c>
      <c r="K43" s="4">
        <f>EXP(K42)</f>
        <v>0.47077044924967881</v>
      </c>
      <c r="L43" s="4">
        <f>EXP(L42)</f>
        <v>0.21345151445458657</v>
      </c>
      <c r="M43" s="4">
        <f>EXP(M42)</f>
        <v>9.678081769060333E-2</v>
      </c>
      <c r="N43" s="4">
        <f>EXP(N42)</f>
        <v>4.3881284687978139E-2</v>
      </c>
    </row>
    <row r="44" spans="1:23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3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3" ht="16" x14ac:dyDescent="0.2">
      <c r="A46" s="1" t="s">
        <v>2</v>
      </c>
      <c r="B46" s="1"/>
      <c r="C46" s="1">
        <f>EXP(C43)</f>
        <v>0.47077044924967881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3" ht="16" x14ac:dyDescent="0.2">
      <c r="A47" s="1" t="s">
        <v>1</v>
      </c>
      <c r="B47" s="1"/>
      <c r="C47" s="1">
        <f>EXP(C42)</f>
        <v>0.45340890617664914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3" ht="16" x14ac:dyDescent="0.2">
      <c r="A48" s="1" t="s">
        <v>0</v>
      </c>
      <c r="B48" s="1"/>
      <c r="C48" s="2">
        <f>C46*C47^(12-8)/(1-C47)</f>
        <v>3.6400456423156466E-2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FE-A7BD-42D9-8578-AE83D6467FB8}">
  <dimension ref="A1:AB42"/>
  <sheetViews>
    <sheetView tabSelected="1" topLeftCell="O1" workbookViewId="0">
      <selection activeCell="Y29" sqref="Y29"/>
    </sheetView>
  </sheetViews>
  <sheetFormatPr baseColWidth="10" defaultColWidth="9" defaultRowHeight="15" x14ac:dyDescent="0.2"/>
  <cols>
    <col min="2" max="2" width="11.1640625" customWidth="1"/>
  </cols>
  <sheetData>
    <row r="1" spans="1:20" ht="16" x14ac:dyDescent="0.2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6" x14ac:dyDescent="0.2">
      <c r="A2" s="18" t="s">
        <v>32</v>
      </c>
      <c r="B2" s="18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31</v>
      </c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6" x14ac:dyDescent="0.2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6" x14ac:dyDescent="0.2">
      <c r="A4" s="14">
        <f>Exposure!A4</f>
        <v>0</v>
      </c>
      <c r="B4" s="29">
        <f>Exposure!B4</f>
        <v>9559</v>
      </c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4">
        <f>Data!M1</f>
        <v>0</v>
      </c>
      <c r="O4" s="28">
        <f>$B4*Exposure!O$34/1000</f>
        <v>0.34795196294895264</v>
      </c>
      <c r="P4" s="27">
        <f>SUM(C4:N4)</f>
        <v>919</v>
      </c>
      <c r="Q4" s="26">
        <f t="shared" ref="Q4:Q19" si="0">P4/B4</f>
        <v>9.6139763573595563E-2</v>
      </c>
      <c r="R4" s="21">
        <f t="shared" ref="R4:R19" si="1">S4-P4</f>
        <v>0.34795196294896868</v>
      </c>
      <c r="S4" s="21">
        <f t="shared" ref="S4:S19" si="2">SUM(C4:O4)</f>
        <v>919.34795196294897</v>
      </c>
      <c r="T4" s="26">
        <f t="shared" ref="T4:T19" si="3">S4/B4</f>
        <v>9.6176164030018718E-2</v>
      </c>
    </row>
    <row r="5" spans="1:20" ht="16" x14ac:dyDescent="0.2">
      <c r="A5" s="14">
        <f>Exposure!A5</f>
        <v>1</v>
      </c>
      <c r="B5" s="29">
        <f>Exposure!B5</f>
        <v>10713</v>
      </c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4">
        <f>Data!M2</f>
        <v>0</v>
      </c>
      <c r="O5" s="28">
        <f>$B5*Exposure!O$34/1000</f>
        <v>0.38995808966127521</v>
      </c>
      <c r="P5" s="27">
        <f>SUM(C5:N5)</f>
        <v>1118</v>
      </c>
      <c r="Q5" s="26">
        <f t="shared" si="0"/>
        <v>0.104359189769439</v>
      </c>
      <c r="R5" s="21">
        <f t="shared" si="1"/>
        <v>0.38995808966137702</v>
      </c>
      <c r="S5" s="21">
        <f t="shared" si="2"/>
        <v>1118.3899580896614</v>
      </c>
      <c r="T5" s="26">
        <f t="shared" si="3"/>
        <v>0.10439559022586216</v>
      </c>
    </row>
    <row r="6" spans="1:20" ht="16" x14ac:dyDescent="0.2">
      <c r="A6" s="14">
        <f>Exposure!A6</f>
        <v>2</v>
      </c>
      <c r="B6" s="29">
        <f>Exposure!B6</f>
        <v>11584</v>
      </c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4">
        <f>Data!M3</f>
        <v>0</v>
      </c>
      <c r="O6" s="28">
        <f>$B6*Exposure!O$34/1000</f>
        <v>0.42166288720584455</v>
      </c>
      <c r="P6" s="27">
        <f>SUM(C6:N6)</f>
        <v>1113</v>
      </c>
      <c r="Q6" s="26">
        <f t="shared" si="0"/>
        <v>9.6080801104972371E-2</v>
      </c>
      <c r="R6" s="21">
        <f t="shared" si="1"/>
        <v>0.42166288720591183</v>
      </c>
      <c r="S6" s="21">
        <f t="shared" si="2"/>
        <v>1113.4216628872059</v>
      </c>
      <c r="T6" s="26">
        <f t="shared" si="3"/>
        <v>9.611720156139554E-2</v>
      </c>
    </row>
    <row r="7" spans="1:20" ht="16" x14ac:dyDescent="0.2">
      <c r="A7" s="14">
        <f>Exposure!A7</f>
        <v>3</v>
      </c>
      <c r="B7" s="29">
        <f>Exposure!B7</f>
        <v>11264</v>
      </c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4">
        <f>Data!M4</f>
        <v>0</v>
      </c>
      <c r="O7" s="28">
        <f>$B7*Exposure!O$34/1000</f>
        <v>0.4100147411504344</v>
      </c>
      <c r="P7" s="27">
        <f>SUM(C7:N7)</f>
        <v>1131</v>
      </c>
      <c r="Q7" s="26">
        <f t="shared" si="0"/>
        <v>0.10040838068181818</v>
      </c>
      <c r="R7" s="21">
        <f t="shared" si="1"/>
        <v>0.41001474115046221</v>
      </c>
      <c r="S7" s="21">
        <f t="shared" si="2"/>
        <v>1131.4100147411505</v>
      </c>
      <c r="T7" s="26">
        <f t="shared" si="3"/>
        <v>0.10044478113824135</v>
      </c>
    </row>
    <row r="8" spans="1:20" ht="16" x14ac:dyDescent="0.2">
      <c r="A8" s="14">
        <f>Exposure!A8</f>
        <v>4</v>
      </c>
      <c r="B8" s="29">
        <f>Exposure!B8</f>
        <v>11944</v>
      </c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4">
        <f>Data!M5</f>
        <v>0</v>
      </c>
      <c r="O8" s="28">
        <f>$B8*Exposure!O$34/1000</f>
        <v>0.43476705151818085</v>
      </c>
      <c r="P8" s="27">
        <f>SUM(C8:N8)</f>
        <v>1187</v>
      </c>
      <c r="Q8" s="26">
        <f t="shared" si="0"/>
        <v>9.9380442062960483E-2</v>
      </c>
      <c r="R8" s="21">
        <f t="shared" si="1"/>
        <v>0.43476705151829265</v>
      </c>
      <c r="S8" s="21">
        <f t="shared" si="2"/>
        <v>1187.4347670515183</v>
      </c>
      <c r="T8" s="26">
        <f t="shared" si="3"/>
        <v>9.9416842519383652E-2</v>
      </c>
    </row>
    <row r="9" spans="1:20" ht="16" x14ac:dyDescent="0.2">
      <c r="A9" s="14">
        <f>Exposure!A9</f>
        <v>5</v>
      </c>
      <c r="B9" s="29">
        <f>Exposure!B9</f>
        <v>12930</v>
      </c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$B9*Exposure!N$34/1000</f>
        <v>0.56738501101555727</v>
      </c>
      <c r="O9" s="28">
        <f>$B9*Exposure!O$34/1000</f>
        <v>0.47065790155141307</v>
      </c>
      <c r="P9" s="27">
        <f>SUM(C9:M9)</f>
        <v>1278</v>
      </c>
      <c r="Q9" s="26">
        <f t="shared" si="0"/>
        <v>9.8839907192575405E-2</v>
      </c>
      <c r="R9" s="21">
        <f t="shared" si="1"/>
        <v>1.0380429125671071</v>
      </c>
      <c r="S9" s="21">
        <f t="shared" si="2"/>
        <v>1279.0380429125671</v>
      </c>
      <c r="T9" s="26">
        <f t="shared" si="3"/>
        <v>9.8920188933686551E-2</v>
      </c>
    </row>
    <row r="10" spans="1:20" ht="16" x14ac:dyDescent="0.2">
      <c r="A10" s="14">
        <f>Exposure!A10</f>
        <v>6</v>
      </c>
      <c r="B10" s="29">
        <f>Exposure!B10</f>
        <v>13786</v>
      </c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$B10*Exposure!M$34/1000</f>
        <v>1.3342203526826575</v>
      </c>
      <c r="N10" s="28">
        <f>$B10*Exposure!N$34/1000</f>
        <v>0.60494739070846659</v>
      </c>
      <c r="O10" s="28">
        <f>$B10*Exposure!O$34/1000</f>
        <v>0.50181669224963499</v>
      </c>
      <c r="P10" s="27">
        <f>SUM(C10:L10)</f>
        <v>1384</v>
      </c>
      <c r="Q10" s="26">
        <f t="shared" si="0"/>
        <v>0.10039170172638909</v>
      </c>
      <c r="R10" s="21">
        <f t="shared" si="1"/>
        <v>2.4409844356407575</v>
      </c>
      <c r="S10" s="21">
        <f t="shared" si="2"/>
        <v>1386.4409844356408</v>
      </c>
      <c r="T10" s="26">
        <f t="shared" si="3"/>
        <v>0.10056876428519083</v>
      </c>
    </row>
    <row r="11" spans="1:20" ht="16" x14ac:dyDescent="0.2">
      <c r="A11" s="14">
        <f>Exposure!A11</f>
        <v>7</v>
      </c>
      <c r="B11" s="29">
        <f>Exposure!B11</f>
        <v>14626</v>
      </c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$B11*Exposure!L$34/1000</f>
        <v>3.1219418504127834</v>
      </c>
      <c r="M11" s="28">
        <f>$B11*Exposure!M$34/1000</f>
        <v>1.4155162395427643</v>
      </c>
      <c r="N11" s="28">
        <f>$B11*Exposure!N$34/1000</f>
        <v>0.64180766984636828</v>
      </c>
      <c r="O11" s="28">
        <f>$B11*Exposure!O$34/1000</f>
        <v>0.53239307564508642</v>
      </c>
      <c r="P11" s="27">
        <f>SUM(C11:K11)</f>
        <v>1412</v>
      </c>
      <c r="Q11" s="26">
        <f t="shared" si="0"/>
        <v>9.6540407493504718E-2</v>
      </c>
      <c r="R11" s="21">
        <f t="shared" si="1"/>
        <v>5.7116588354472242</v>
      </c>
      <c r="S11" s="21">
        <f t="shared" si="2"/>
        <v>1417.7116588354472</v>
      </c>
      <c r="T11" s="26">
        <f t="shared" si="3"/>
        <v>9.6930921566761058E-2</v>
      </c>
    </row>
    <row r="12" spans="1:20" ht="16" x14ac:dyDescent="0.2">
      <c r="A12" s="14">
        <f>Exposure!A12</f>
        <v>8</v>
      </c>
      <c r="B12" s="29">
        <f>Exposure!B12</f>
        <v>13716</v>
      </c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$B12*Exposure!K$34/1000</f>
        <v>6.4570874819085944</v>
      </c>
      <c r="L12" s="28">
        <f>$B12*Exposure!L$34/1000</f>
        <v>2.9277009722591094</v>
      </c>
      <c r="M12" s="28">
        <f>$B12*Exposure!M$34/1000</f>
        <v>1.3274456954443152</v>
      </c>
      <c r="N12" s="28">
        <f>$B12*Exposure!N$34/1000</f>
        <v>0.60187570078030816</v>
      </c>
      <c r="O12" s="28">
        <f>$B12*Exposure!O$34/1000</f>
        <v>0.49926866030001404</v>
      </c>
      <c r="P12" s="27">
        <f>SUM(C12:J12)</f>
        <v>1433</v>
      </c>
      <c r="Q12" s="26">
        <f t="shared" si="0"/>
        <v>0.10447652376786234</v>
      </c>
      <c r="R12" s="21">
        <f t="shared" si="1"/>
        <v>11.813378510692246</v>
      </c>
      <c r="S12" s="21">
        <f t="shared" si="2"/>
        <v>1444.8133785106922</v>
      </c>
      <c r="T12" s="26">
        <f t="shared" si="3"/>
        <v>0.10533780829036835</v>
      </c>
    </row>
    <row r="13" spans="1:20" ht="16" x14ac:dyDescent="0.2">
      <c r="A13" s="14">
        <f>Exposure!A13</f>
        <v>9</v>
      </c>
      <c r="B13" s="29">
        <f>Exposure!B13</f>
        <v>15626</v>
      </c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$B13*Exposure!J$34/1000</f>
        <v>14.465770983668818</v>
      </c>
      <c r="K13" s="28">
        <f>$B13*Exposure!K$34/1000</f>
        <v>7.3562590399754813</v>
      </c>
      <c r="L13" s="28">
        <f>$B13*Exposure!L$34/1000</f>
        <v>3.3353933648673695</v>
      </c>
      <c r="M13" s="28">
        <f>$B13*Exposure!M$34/1000</f>
        <v>1.5122970572333676</v>
      </c>
      <c r="N13" s="28">
        <f>$B13*Exposure!N$34/1000</f>
        <v>0.68568895453434642</v>
      </c>
      <c r="O13" s="28">
        <f>$B13*Exposure!O$34/1000</f>
        <v>0.5687935320682429</v>
      </c>
      <c r="P13" s="27">
        <f>SUM(C13:I13)</f>
        <v>1465</v>
      </c>
      <c r="Q13" s="26">
        <f t="shared" si="0"/>
        <v>9.3753999744016381E-2</v>
      </c>
      <c r="R13" s="21">
        <f t="shared" si="1"/>
        <v>27.924202932347271</v>
      </c>
      <c r="S13" s="21">
        <f t="shared" si="2"/>
        <v>1492.9242029323473</v>
      </c>
      <c r="T13" s="26">
        <f t="shared" si="3"/>
        <v>9.5541034361471086E-2</v>
      </c>
    </row>
    <row r="14" spans="1:20" ht="16" x14ac:dyDescent="0.2">
      <c r="A14" s="14">
        <f>Exposure!A14</f>
        <v>10</v>
      </c>
      <c r="B14" s="29">
        <f>Exposure!B14</f>
        <v>14623</v>
      </c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$B14*Exposure!I$34/1000</f>
        <v>38.912186135371179</v>
      </c>
      <c r="J14" s="28">
        <f>$B14*Exposure!J$34/1000</f>
        <v>13.537243638435246</v>
      </c>
      <c r="K14" s="28">
        <f>$B14*Exposure!K$34/1000</f>
        <v>6.8840762793780534</v>
      </c>
      <c r="L14" s="28">
        <f>$B14*Exposure!L$34/1000</f>
        <v>3.1213014958694192</v>
      </c>
      <c r="M14" s="28">
        <f>$B14*Exposure!M$34/1000</f>
        <v>1.4152258970896925</v>
      </c>
      <c r="N14" s="28">
        <f>$B14*Exposure!N$34/1000</f>
        <v>0.64167602599230433</v>
      </c>
      <c r="O14" s="28">
        <f>$B14*Exposure!O$34/1000</f>
        <v>0.53228387427581692</v>
      </c>
      <c r="P14" s="27">
        <f>SUM(C14:H14)</f>
        <v>1372</v>
      </c>
      <c r="Q14" s="26">
        <f t="shared" si="0"/>
        <v>9.382479655337482E-2</v>
      </c>
      <c r="R14" s="21">
        <f t="shared" si="1"/>
        <v>65.043993346411753</v>
      </c>
      <c r="S14" s="21">
        <f t="shared" si="2"/>
        <v>1437.0439933464118</v>
      </c>
      <c r="T14" s="26">
        <f t="shared" si="3"/>
        <v>9.8272857371702924E-2</v>
      </c>
    </row>
    <row r="15" spans="1:20" ht="16" x14ac:dyDescent="0.2">
      <c r="A15" s="14">
        <f>Exposure!A15</f>
        <v>11</v>
      </c>
      <c r="B15" s="29">
        <f>Exposure!B15</f>
        <v>16471</v>
      </c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$B15*Exposure!H$34/1000</f>
        <v>92.535812578187191</v>
      </c>
      <c r="I15" s="28">
        <f>$B15*Exposure!I$34/1000</f>
        <v>43.829762554585152</v>
      </c>
      <c r="J15" s="28">
        <f>$B15*Exposure!J$34/1000</f>
        <v>15.248029813900496</v>
      </c>
      <c r="K15" s="28">
        <f>$B15*Exposure!K$34/1000</f>
        <v>7.7540600695914597</v>
      </c>
      <c r="L15" s="28">
        <f>$B15*Exposure!L$34/1000</f>
        <v>3.5157598945814952</v>
      </c>
      <c r="M15" s="28">
        <f>$B15*Exposure!M$34/1000</f>
        <v>1.5940768481819274</v>
      </c>
      <c r="N15" s="28">
        <f>$B15*Exposure!N$34/1000</f>
        <v>0.72276864009568798</v>
      </c>
      <c r="O15" s="28">
        <f>$B15*Exposure!O$34/1000</f>
        <v>0.59955191774581007</v>
      </c>
      <c r="P15" s="27">
        <f>SUM(C15:G15)</f>
        <v>1449</v>
      </c>
      <c r="Q15" s="26">
        <f t="shared" si="0"/>
        <v>8.7972800679983004E-2</v>
      </c>
      <c r="R15" s="21">
        <f t="shared" si="1"/>
        <v>165.79982231686949</v>
      </c>
      <c r="S15" s="21">
        <f t="shared" si="2"/>
        <v>1614.7998223168695</v>
      </c>
      <c r="T15" s="26">
        <f t="shared" si="3"/>
        <v>9.8038966809353992E-2</v>
      </c>
    </row>
    <row r="16" spans="1:20" ht="16" x14ac:dyDescent="0.2">
      <c r="A16" s="14">
        <f>Exposure!A16</f>
        <v>12</v>
      </c>
      <c r="B16" s="29">
        <f>Exposure!B16</f>
        <v>15906</v>
      </c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$B16*Exposure!G$34/1000</f>
        <v>186.56866438356164</v>
      </c>
      <c r="H16" s="28">
        <f>$B16*Exposure!H$34/1000</f>
        <v>89.361583077447975</v>
      </c>
      <c r="I16" s="28">
        <f>$B16*Exposure!I$34/1000</f>
        <v>42.326282751091703</v>
      </c>
      <c r="J16" s="28">
        <f>$B16*Exposure!J$34/1000</f>
        <v>14.724981010254464</v>
      </c>
      <c r="K16" s="28">
        <f>$B16*Exposure!K$34/1000</f>
        <v>7.4880747657653908</v>
      </c>
      <c r="L16" s="28">
        <f>$B16*Exposure!L$34/1000</f>
        <v>3.3951597889146541</v>
      </c>
      <c r="M16" s="28">
        <f>$B16*Exposure!M$34/1000</f>
        <v>1.5393956861867366</v>
      </c>
      <c r="N16" s="28">
        <f>$B16*Exposure!N$34/1000</f>
        <v>0.69797571424698024</v>
      </c>
      <c r="O16" s="28">
        <f>$B16*Exposure!O$34/1000</f>
        <v>0.57898565986672679</v>
      </c>
      <c r="P16" s="27">
        <f>SUM(C16:F16)</f>
        <v>1147</v>
      </c>
      <c r="Q16" s="26">
        <f t="shared" si="0"/>
        <v>7.2111153024016092E-2</v>
      </c>
      <c r="R16" s="21">
        <f t="shared" si="1"/>
        <v>346.68110283733586</v>
      </c>
      <c r="S16" s="21">
        <f t="shared" si="2"/>
        <v>1493.6811028373359</v>
      </c>
      <c r="T16" s="26">
        <f t="shared" si="3"/>
        <v>9.3906771208181555E-2</v>
      </c>
    </row>
    <row r="17" spans="1:28" ht="16" x14ac:dyDescent="0.2">
      <c r="A17" s="14">
        <f>Exposure!A17</f>
        <v>13</v>
      </c>
      <c r="B17" s="29">
        <f>Exposure!B17</f>
        <v>17055</v>
      </c>
      <c r="C17" s="24">
        <f>Data!B14</f>
        <v>38</v>
      </c>
      <c r="D17" s="24">
        <f>Data!C14</f>
        <v>335</v>
      </c>
      <c r="E17" s="24">
        <f>Data!D14</f>
        <v>465</v>
      </c>
      <c r="F17" s="28">
        <f>$B17*Exposure!F$34/1000</f>
        <v>381.378829787234</v>
      </c>
      <c r="G17" s="28">
        <f>$B17*Exposure!G$34/1000</f>
        <v>200.04580479452054</v>
      </c>
      <c r="H17" s="28">
        <f>$B17*Exposure!H$34/1000</f>
        <v>95.816786079836234</v>
      </c>
      <c r="I17" s="28">
        <f>$B17*Exposure!I$34/1000</f>
        <v>45.383801855895193</v>
      </c>
      <c r="J17" s="28">
        <f>$B17*Exposure!J$34/1000</f>
        <v>15.788667869350551</v>
      </c>
      <c r="K17" s="28">
        <f>$B17*Exposure!K$34/1000</f>
        <v>8.0289900119532724</v>
      </c>
      <c r="L17" s="28">
        <f>$B17*Exposure!L$34/1000</f>
        <v>3.640415579022974</v>
      </c>
      <c r="M17" s="28">
        <f>$B17*Exposure!M$34/1000</f>
        <v>1.6505968457132398</v>
      </c>
      <c r="N17" s="28">
        <f>$B17*Exposure!N$34/1000</f>
        <v>0.74839531035346718</v>
      </c>
      <c r="O17" s="28">
        <f>$B17*Exposure!O$34/1000</f>
        <v>0.62080978429693356</v>
      </c>
      <c r="P17" s="27">
        <f>SUM(C17:E17)</f>
        <v>838</v>
      </c>
      <c r="Q17" s="26">
        <f t="shared" si="0"/>
        <v>4.9135150982116682E-2</v>
      </c>
      <c r="R17" s="21">
        <f t="shared" si="1"/>
        <v>753.10309791817645</v>
      </c>
      <c r="S17" s="21">
        <f t="shared" si="2"/>
        <v>1591.1030979181764</v>
      </c>
      <c r="T17" s="26">
        <f t="shared" si="3"/>
        <v>9.3292471293941748E-2</v>
      </c>
    </row>
    <row r="18" spans="1:28" ht="16" x14ac:dyDescent="0.2">
      <c r="A18" s="14">
        <f>Exposure!A18</f>
        <v>14</v>
      </c>
      <c r="B18" s="29">
        <f>Exposure!B18</f>
        <v>16893</v>
      </c>
      <c r="C18" s="24">
        <f>Data!B15</f>
        <v>18</v>
      </c>
      <c r="D18" s="24">
        <f>Data!C15</f>
        <v>259</v>
      </c>
      <c r="E18" s="28">
        <f>$B18*Exposure!E$34/1000</f>
        <v>454.17537222851593</v>
      </c>
      <c r="F18" s="28">
        <f>$B18*Exposure!F$34/1000</f>
        <v>377.75623404255316</v>
      </c>
      <c r="G18" s="28">
        <f>$B18*Exposure!G$34/1000</f>
        <v>198.14563356164385</v>
      </c>
      <c r="H18" s="28">
        <f>$B18*Exposure!H$34/1000</f>
        <v>94.90665301944729</v>
      </c>
      <c r="I18" s="28">
        <f>$B18*Exposure!I$34/1000</f>
        <v>44.95271561135371</v>
      </c>
      <c r="J18" s="28">
        <f>$B18*Exposure!J$34/1000</f>
        <v>15.638696353968857</v>
      </c>
      <c r="K18" s="28">
        <f>$B18*Exposure!K$34/1000</f>
        <v>7.9527251991748242</v>
      </c>
      <c r="L18" s="28">
        <f>$B18*Exposure!L$34/1000</f>
        <v>3.6058364336813309</v>
      </c>
      <c r="M18" s="28">
        <f>$B18*Exposure!M$34/1000</f>
        <v>1.6349183532473621</v>
      </c>
      <c r="N18" s="28">
        <f>$B18*Exposure!N$34/1000</f>
        <v>0.7412865422340148</v>
      </c>
      <c r="O18" s="28">
        <f>$B18*Exposure!O$34/1000</f>
        <v>0.61491291035638218</v>
      </c>
      <c r="P18" s="27">
        <f>SUM(C18:D18)</f>
        <v>277</v>
      </c>
      <c r="Q18" s="26">
        <f t="shared" si="0"/>
        <v>1.6397324335523589E-2</v>
      </c>
      <c r="R18" s="21">
        <f t="shared" si="1"/>
        <v>1200.124984256177</v>
      </c>
      <c r="S18" s="21">
        <f t="shared" si="2"/>
        <v>1477.124984256177</v>
      </c>
      <c r="T18" s="26">
        <f t="shared" si="3"/>
        <v>8.7440062999832882E-2</v>
      </c>
    </row>
    <row r="19" spans="1:28" ht="16" x14ac:dyDescent="0.2">
      <c r="A19" s="14">
        <f>Exposure!A19</f>
        <v>15</v>
      </c>
      <c r="B19" s="29">
        <f>Exposure!B19</f>
        <v>17743</v>
      </c>
      <c r="C19" s="24">
        <f>Data!B16</f>
        <v>16</v>
      </c>
      <c r="D19" s="28">
        <f>$B19*Exposure!D$34/1000</f>
        <v>321.73290006819917</v>
      </c>
      <c r="E19" s="28">
        <f>$B19*Exposure!E$34/1000</f>
        <v>477.02797782812752</v>
      </c>
      <c r="F19" s="28">
        <f>$B19*Exposure!F$34/1000</f>
        <v>396.76368085106378</v>
      </c>
      <c r="G19" s="28">
        <f>$B19*Exposure!G$34/1000</f>
        <v>208.11566780821917</v>
      </c>
      <c r="H19" s="28">
        <f>$B19*Exposure!H$34/1000</f>
        <v>99.682042533833723</v>
      </c>
      <c r="I19" s="28">
        <f>$B19*Exposure!I$34/1000</f>
        <v>47.214587882096069</v>
      </c>
      <c r="J19" s="28">
        <f>$B19*Exposure!J$34/1000</f>
        <v>16.425583934675277</v>
      </c>
      <c r="K19" s="28">
        <f>$B19*Exposure!K$34/1000</f>
        <v>8.3528800810370498</v>
      </c>
      <c r="L19" s="28">
        <f>$B19*Exposure!L$34/1000</f>
        <v>3.7872702209677294</v>
      </c>
      <c r="M19" s="28">
        <f>$B19*Exposure!M$34/1000</f>
        <v>1.7171820482843747</v>
      </c>
      <c r="N19" s="28">
        <f>$B19*Exposure!N$34/1000</f>
        <v>0.77858563421879612</v>
      </c>
      <c r="O19" s="28">
        <f>$B19*Exposure!O$34/1000</f>
        <v>0.64585329831606519</v>
      </c>
      <c r="P19" s="27">
        <f>SUM(C19)</f>
        <v>16</v>
      </c>
      <c r="Q19" s="26">
        <f t="shared" si="0"/>
        <v>9.0176407597362344E-4</v>
      </c>
      <c r="R19" s="21">
        <f t="shared" si="1"/>
        <v>1582.244212189039</v>
      </c>
      <c r="S19" s="21">
        <f t="shared" si="2"/>
        <v>1598.244212189039</v>
      </c>
      <c r="T19" s="26">
        <f t="shared" si="3"/>
        <v>9.007745094905252E-2</v>
      </c>
    </row>
    <row r="20" spans="1:2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8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4163.929835223189</v>
      </c>
      <c r="S21" s="3"/>
    </row>
    <row r="22" spans="1:28" ht="16" thickTop="1" x14ac:dyDescent="0.2"/>
    <row r="23" spans="1:28" x14ac:dyDescent="0.2">
      <c r="U23" s="33" t="s">
        <v>36</v>
      </c>
      <c r="V23" s="32"/>
      <c r="W23" s="32"/>
      <c r="X23" s="32"/>
      <c r="Y23" s="32"/>
      <c r="Z23" s="32"/>
      <c r="AA23" s="32"/>
      <c r="AB23" s="32"/>
    </row>
    <row r="24" spans="1:28" ht="16" x14ac:dyDescent="0.2">
      <c r="A24" s="22"/>
      <c r="Q24" s="3"/>
      <c r="R24" s="3"/>
      <c r="S24" s="3"/>
      <c r="T24" s="3"/>
      <c r="U24" s="33" t="s">
        <v>37</v>
      </c>
      <c r="V24" s="32"/>
      <c r="W24" s="32"/>
      <c r="X24" s="32"/>
      <c r="Y24" s="32"/>
      <c r="Z24" s="32"/>
      <c r="AA24" s="32"/>
      <c r="AB24" s="32"/>
    </row>
    <row r="25" spans="1:28" ht="16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0"/>
      <c r="S25" s="21"/>
      <c r="T25" s="23"/>
      <c r="U25" s="33" t="s">
        <v>38</v>
      </c>
      <c r="V25" s="32"/>
      <c r="W25" s="32"/>
      <c r="X25" s="32"/>
      <c r="Y25" s="32"/>
      <c r="Z25" s="32"/>
      <c r="AA25" s="32"/>
      <c r="AB25" s="32"/>
    </row>
    <row r="26" spans="1:28" ht="16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0"/>
      <c r="S26" s="21"/>
      <c r="T26" s="23"/>
      <c r="U26" s="32"/>
      <c r="V26" s="32"/>
      <c r="W26" s="32"/>
      <c r="X26" s="32"/>
      <c r="Y26" s="32"/>
      <c r="Z26" s="32"/>
      <c r="AA26" s="32"/>
      <c r="AB26" s="32"/>
    </row>
    <row r="27" spans="1:28" ht="16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0"/>
      <c r="S27" s="21"/>
      <c r="T27" s="23"/>
    </row>
    <row r="28" spans="1:28" ht="16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0"/>
      <c r="S28" s="21"/>
      <c r="T28" s="23"/>
    </row>
    <row r="29" spans="1:28" ht="16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0"/>
      <c r="S29" s="21"/>
      <c r="T29" s="23"/>
    </row>
    <row r="30" spans="1:28" ht="16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0"/>
      <c r="S30" s="21"/>
      <c r="T30" s="23"/>
    </row>
    <row r="31" spans="1:28" ht="16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0"/>
      <c r="S31" s="21"/>
      <c r="T31" s="23"/>
    </row>
    <row r="32" spans="1:28" ht="16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0"/>
      <c r="S32" s="21"/>
      <c r="T32" s="23"/>
    </row>
    <row r="33" spans="1:21" ht="16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0"/>
      <c r="S33" s="21"/>
      <c r="T33" s="23"/>
    </row>
    <row r="34" spans="1:21" ht="16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0"/>
      <c r="S34" s="21"/>
      <c r="T34" s="23"/>
    </row>
    <row r="35" spans="1:21" ht="16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0"/>
      <c r="S35" s="21"/>
      <c r="T35" s="23"/>
    </row>
    <row r="36" spans="1:21" ht="16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0"/>
      <c r="S36" s="21"/>
      <c r="T36" s="23"/>
    </row>
    <row r="37" spans="1:21" ht="16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0"/>
      <c r="S37" s="21"/>
      <c r="T37" s="23"/>
    </row>
    <row r="38" spans="1:21" ht="16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0"/>
      <c r="S38" s="21"/>
      <c r="T38" s="23"/>
    </row>
    <row r="39" spans="1:21" ht="16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0"/>
      <c r="S39" s="21"/>
      <c r="T39" s="23"/>
    </row>
    <row r="40" spans="1:21" ht="16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0"/>
      <c r="S40" s="21"/>
      <c r="T40" s="23"/>
    </row>
    <row r="41" spans="1:21" ht="16" x14ac:dyDescent="0.2">
      <c r="P41" s="1"/>
      <c r="Q41" s="3"/>
      <c r="R41" s="20"/>
      <c r="S41" s="3"/>
    </row>
    <row r="42" spans="1:21" ht="16" x14ac:dyDescent="0.2">
      <c r="A42" s="22"/>
      <c r="P42" s="1"/>
      <c r="Q42" s="21"/>
      <c r="R42" s="20"/>
      <c r="S42" s="3"/>
      <c r="T42" s="19"/>
      <c r="U42" s="19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Exposure</vt:lpstr>
      <vt:lpstr>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2024-08-05T07:42:14Z</dcterms:modified>
</cp:coreProperties>
</file>