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U Racing\g5-pcb\"/>
    </mc:Choice>
  </mc:AlternateContent>
  <bookViews>
    <workbookView xWindow="0" yWindow="0" windowWidth="23040" windowHeight="9555"/>
  </bookViews>
  <sheets>
    <sheet name="BOM" sheetId="1" r:id="rId1"/>
    <sheet name="Laptimer" sheetId="2" r:id="rId2"/>
    <sheet name="Laptimer Remote" sheetId="3" r:id="rId3"/>
    <sheet name="Com Node" sheetId="9" r:id="rId4"/>
    <sheet name="Dashboard" sheetId="4" r:id="rId5"/>
    <sheet name="CPU Board" sheetId="5" r:id="rId6"/>
    <sheet name="Relay" sheetId="6" r:id="rId7"/>
    <sheet name="H-bridge" sheetId="7" r:id="rId8"/>
    <sheet name="TC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J135" i="1" l="1"/>
  <c r="J141" i="1"/>
  <c r="J142" i="1"/>
  <c r="G141" i="1"/>
  <c r="A155" i="1" l="1"/>
  <c r="A154" i="1"/>
  <c r="A152" i="1"/>
  <c r="A153" i="1" s="1"/>
  <c r="A151" i="1"/>
  <c r="A150" i="1"/>
  <c r="A149" i="1"/>
  <c r="A147" i="1"/>
  <c r="A140" i="1"/>
  <c r="A142" i="1" s="1"/>
  <c r="G142" i="1" s="1"/>
  <c r="A139" i="1"/>
  <c r="A138" i="1"/>
  <c r="A137" i="1"/>
  <c r="A136" i="1"/>
  <c r="A134" i="1"/>
  <c r="A135" i="1" s="1"/>
  <c r="G135" i="1" s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06" i="1"/>
  <c r="A100" i="1"/>
  <c r="A99" i="1"/>
  <c r="A97" i="1"/>
  <c r="A91" i="1"/>
  <c r="A103" i="2"/>
  <c r="A87" i="1"/>
  <c r="A107" i="1"/>
  <c r="A104" i="1"/>
  <c r="A105" i="1"/>
  <c r="A90" i="1"/>
  <c r="A86" i="1"/>
  <c r="A98" i="1"/>
  <c r="A96" i="1"/>
  <c r="A95" i="1"/>
  <c r="A92" i="1"/>
  <c r="A88" i="1"/>
  <c r="A93" i="1"/>
  <c r="A102" i="1" l="1"/>
  <c r="A103" i="1"/>
  <c r="A101" i="1"/>
  <c r="A94" i="1"/>
  <c r="A89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3" i="1"/>
  <c r="A62" i="1"/>
  <c r="A61" i="1"/>
  <c r="A60" i="1"/>
  <c r="A59" i="1"/>
  <c r="A58" i="1"/>
  <c r="A57" i="1"/>
  <c r="A56" i="1"/>
  <c r="A55" i="1"/>
  <c r="A54" i="1"/>
  <c r="A53" i="1"/>
  <c r="A52" i="1"/>
  <c r="A31" i="1"/>
  <c r="A30" i="1"/>
  <c r="A27" i="1"/>
  <c r="A51" i="1"/>
  <c r="A40" i="1"/>
  <c r="A38" i="1"/>
  <c r="A29" i="1"/>
  <c r="A37" i="1"/>
  <c r="A36" i="1"/>
  <c r="A50" i="1"/>
  <c r="A33" i="1"/>
  <c r="A47" i="1"/>
  <c r="A45" i="1"/>
  <c r="A39" i="1"/>
  <c r="A35" i="1"/>
  <c r="A34" i="1"/>
  <c r="A49" i="1"/>
  <c r="A48" i="1"/>
  <c r="A32" i="1"/>
  <c r="A28" i="1"/>
  <c r="A46" i="1"/>
  <c r="A44" i="1"/>
  <c r="A43" i="1"/>
  <c r="A42" i="1"/>
  <c r="A41" i="1"/>
  <c r="G41" i="1" s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/>
  <c r="A7" i="1"/>
  <c r="A6" i="1"/>
  <c r="A5" i="1"/>
  <c r="G5" i="1" s="1"/>
  <c r="G138" i="1" l="1"/>
  <c r="J138" i="1"/>
  <c r="G139" i="1"/>
  <c r="J139" i="1"/>
  <c r="G140" i="1"/>
  <c r="J140" i="1"/>
  <c r="G106" i="1"/>
  <c r="J106" i="1"/>
  <c r="G81" i="1"/>
  <c r="J81" i="1"/>
  <c r="G82" i="1"/>
  <c r="J82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J41" i="1"/>
  <c r="G42" i="1"/>
  <c r="J42" i="1"/>
  <c r="G43" i="1"/>
  <c r="J43" i="1"/>
  <c r="G44" i="1"/>
  <c r="J44" i="1"/>
  <c r="G46" i="1"/>
  <c r="J46" i="1"/>
  <c r="G28" i="1"/>
  <c r="J28" i="1"/>
  <c r="G32" i="1"/>
  <c r="J32" i="1"/>
  <c r="G48" i="1"/>
  <c r="J48" i="1"/>
  <c r="G49" i="1"/>
  <c r="J49" i="1"/>
  <c r="G34" i="1"/>
  <c r="J34" i="1"/>
  <c r="G35" i="1"/>
  <c r="J35" i="1"/>
  <c r="G39" i="1"/>
  <c r="J39" i="1"/>
  <c r="G45" i="1"/>
  <c r="J45" i="1"/>
  <c r="G47" i="1"/>
  <c r="J47" i="1"/>
  <c r="G33" i="1"/>
  <c r="J33" i="1"/>
  <c r="G50" i="1"/>
  <c r="J50" i="1"/>
  <c r="G36" i="1"/>
  <c r="J36" i="1"/>
  <c r="G37" i="1"/>
  <c r="J37" i="1"/>
  <c r="G29" i="1"/>
  <c r="J29" i="1"/>
  <c r="G38" i="1"/>
  <c r="J38" i="1"/>
  <c r="G40" i="1"/>
  <c r="J40" i="1"/>
  <c r="G51" i="1"/>
  <c r="J51" i="1"/>
  <c r="G27" i="1"/>
  <c r="J27" i="1"/>
  <c r="G30" i="1"/>
  <c r="J30" i="1"/>
  <c r="G31" i="1"/>
  <c r="J3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97" i="1"/>
  <c r="J97" i="1"/>
  <c r="G99" i="1"/>
  <c r="J99" i="1"/>
  <c r="G100" i="1"/>
  <c r="J100" i="1"/>
  <c r="G107" i="1"/>
  <c r="J107" i="1"/>
  <c r="G87" i="1"/>
  <c r="J87" i="1"/>
  <c r="G91" i="1"/>
  <c r="J91" i="1"/>
  <c r="G132" i="1"/>
  <c r="J132" i="1"/>
  <c r="G133" i="1"/>
  <c r="J133" i="1"/>
  <c r="G134" i="1"/>
  <c r="J134" i="1"/>
  <c r="G136" i="1"/>
  <c r="J136" i="1"/>
  <c r="G137" i="1"/>
  <c r="J137" i="1"/>
  <c r="G104" i="1"/>
  <c r="J104" i="1"/>
  <c r="G130" i="1"/>
  <c r="J130" i="1"/>
  <c r="G131" i="1"/>
  <c r="J131" i="1"/>
  <c r="G155" i="1"/>
  <c r="J155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54" i="1"/>
  <c r="J154" i="1"/>
  <c r="G123" i="1"/>
  <c r="J123" i="1"/>
  <c r="G90" i="1"/>
  <c r="J90" i="1"/>
  <c r="G105" i="1"/>
  <c r="J105" i="1"/>
  <c r="G80" i="1"/>
  <c r="J80" i="1"/>
  <c r="G79" i="1"/>
  <c r="J79" i="1"/>
  <c r="G103" i="1"/>
  <c r="J103" i="1"/>
  <c r="G93" i="1"/>
  <c r="J93" i="1"/>
  <c r="G88" i="1"/>
  <c r="J88" i="1"/>
  <c r="G92" i="1"/>
  <c r="J92" i="1"/>
  <c r="G95" i="1"/>
  <c r="J95" i="1"/>
  <c r="G96" i="1"/>
  <c r="J96" i="1"/>
  <c r="G98" i="1"/>
  <c r="J98" i="1"/>
  <c r="G86" i="1"/>
  <c r="J86" i="1"/>
  <c r="G122" i="1"/>
  <c r="J122" i="1"/>
  <c r="G151" i="1"/>
  <c r="J151" i="1"/>
  <c r="G152" i="1"/>
  <c r="J152" i="1"/>
  <c r="G153" i="1"/>
  <c r="J153" i="1"/>
  <c r="G119" i="1"/>
  <c r="J119" i="1"/>
  <c r="G120" i="1"/>
  <c r="J120" i="1"/>
  <c r="G121" i="1"/>
  <c r="J121" i="1"/>
  <c r="G78" i="1"/>
  <c r="G76" i="1"/>
  <c r="J76" i="1"/>
  <c r="G77" i="1"/>
  <c r="J77" i="1"/>
  <c r="J78" i="1"/>
  <c r="G116" i="1"/>
  <c r="J116" i="1"/>
  <c r="G117" i="1"/>
  <c r="J117" i="1"/>
  <c r="G118" i="1"/>
  <c r="J118" i="1"/>
  <c r="G73" i="1"/>
  <c r="J73" i="1"/>
  <c r="G74" i="1"/>
  <c r="J74" i="1"/>
  <c r="G75" i="1"/>
  <c r="J75" i="1"/>
  <c r="J150" i="1" l="1"/>
  <c r="G150" i="1"/>
  <c r="J72" i="1"/>
  <c r="G72" i="1"/>
  <c r="J148" i="1"/>
  <c r="J149" i="1"/>
  <c r="G148" i="1"/>
  <c r="G149" i="1"/>
  <c r="J147" i="1"/>
  <c r="G147" i="1"/>
  <c r="J112" i="1"/>
  <c r="J113" i="1"/>
  <c r="J114" i="1"/>
  <c r="J115" i="1"/>
  <c r="G112" i="1"/>
  <c r="G113" i="1"/>
  <c r="G114" i="1"/>
  <c r="G115" i="1"/>
  <c r="J111" i="1"/>
  <c r="G111" i="1"/>
  <c r="J94" i="1"/>
  <c r="J101" i="1"/>
  <c r="J102" i="1"/>
  <c r="J67" i="1"/>
  <c r="G94" i="1"/>
  <c r="G101" i="1"/>
  <c r="G102" i="1"/>
  <c r="G89" i="1"/>
  <c r="G67" i="1"/>
  <c r="J68" i="1"/>
  <c r="J69" i="1"/>
  <c r="J70" i="1"/>
  <c r="J71" i="1"/>
  <c r="J5" i="1"/>
  <c r="G68" i="1"/>
  <c r="G69" i="1"/>
  <c r="G70" i="1"/>
  <c r="G71" i="1"/>
  <c r="J89" i="1" l="1"/>
  <c r="J108" i="1" s="1"/>
  <c r="J156" i="1"/>
  <c r="J64" i="1"/>
  <c r="J144" i="1"/>
  <c r="J83" i="1"/>
  <c r="J158" i="1" l="1"/>
</calcChain>
</file>

<file path=xl/sharedStrings.xml><?xml version="1.0" encoding="utf-8"?>
<sst xmlns="http://schemas.openxmlformats.org/spreadsheetml/2006/main" count="1706" uniqueCount="571">
  <si>
    <t>Pass</t>
  </si>
  <si>
    <t>Size</t>
  </si>
  <si>
    <t>Device</t>
  </si>
  <si>
    <t>Package</t>
  </si>
  <si>
    <t>Link</t>
  </si>
  <si>
    <t>Unit Price</t>
  </si>
  <si>
    <t>Units</t>
  </si>
  <si>
    <t>Total Price</t>
  </si>
  <si>
    <t>100n</t>
  </si>
  <si>
    <t>_0603</t>
  </si>
  <si>
    <t>1n</t>
  </si>
  <si>
    <t>1n8</t>
  </si>
  <si>
    <t>1u</t>
  </si>
  <si>
    <t>47p</t>
  </si>
  <si>
    <t>_0805</t>
  </si>
  <si>
    <t>10u</t>
  </si>
  <si>
    <t>22u</t>
  </si>
  <si>
    <t>100u</t>
  </si>
  <si>
    <t>MH2029</t>
  </si>
  <si>
    <t>FDVE0630-H-1R0M</t>
  </si>
  <si>
    <t>INDUCTORTDK_SLF6045</t>
  </si>
  <si>
    <t>INDUCTOR_6X6MM_TDK_SLF6045</t>
  </si>
  <si>
    <t>PTC1206</t>
  </si>
  <si>
    <t>10k</t>
  </si>
  <si>
    <t>11k</t>
  </si>
  <si>
    <t>17k4</t>
  </si>
  <si>
    <t>1k</t>
  </si>
  <si>
    <t>1m</t>
  </si>
  <si>
    <t>2k</t>
  </si>
  <si>
    <t>34k8</t>
  </si>
  <si>
    <t>CG0603MLC-05E</t>
  </si>
  <si>
    <t>VARISTOR-0603</t>
  </si>
  <si>
    <t>Total:</t>
  </si>
  <si>
    <t>Disc</t>
  </si>
  <si>
    <t>CD1206-S01575</t>
  </si>
  <si>
    <t>DIODE-MINIMELF</t>
  </si>
  <si>
    <t>MINIMELF</t>
  </si>
  <si>
    <t>DIODESMA</t>
  </si>
  <si>
    <t>SMADIODE</t>
  </si>
  <si>
    <t>SI3460DDV-T1-GE3</t>
  </si>
  <si>
    <t>SI3457CDV-T1-GE3</t>
  </si>
  <si>
    <t>SOT95P285X110-6N</t>
  </si>
  <si>
    <t>TRANSISTOR_NPNWIDE</t>
  </si>
  <si>
    <t>SOT23-WIDE</t>
  </si>
  <si>
    <t>PBSS4120T</t>
  </si>
  <si>
    <t>IC</t>
  </si>
  <si>
    <t>ATMEGA32U4-AU</t>
  </si>
  <si>
    <t>TQFP44</t>
  </si>
  <si>
    <t>LTC3872ETS8TRMPBF</t>
  </si>
  <si>
    <t>SOT65P280X100-8N</t>
  </si>
  <si>
    <t>MCP73831/OT</t>
  </si>
  <si>
    <t>SOT23-5L</t>
  </si>
  <si>
    <t>REG1117</t>
  </si>
  <si>
    <t>SOT223</t>
  </si>
  <si>
    <t>Mech</t>
  </si>
  <si>
    <t>TACTILE-SWITCH-1101NE</t>
  </si>
  <si>
    <t>mini-usb</t>
  </si>
  <si>
    <t>32005-301</t>
  </si>
  <si>
    <t>TL36WO</t>
  </si>
  <si>
    <t>TL3XWO</t>
  </si>
  <si>
    <t>Other</t>
  </si>
  <si>
    <t>CRYSTALHC49S</t>
  </si>
  <si>
    <t>HC49/S</t>
  </si>
  <si>
    <t>XBEE-PRO</t>
  </si>
  <si>
    <t>Units in stock</t>
  </si>
  <si>
    <t>22p</t>
  </si>
  <si>
    <t>CAP_CERAMIC_0603</t>
  </si>
  <si>
    <t>CAP_CERAMIC_0805</t>
  </si>
  <si>
    <t>RESISTOR_0603</t>
  </si>
  <si>
    <t>Units needed</t>
  </si>
  <si>
    <t>0603-RES</t>
  </si>
  <si>
    <t>FERRITE_0805</t>
  </si>
  <si>
    <t>BI-LEVEL-LED-INDICATOR</t>
  </si>
  <si>
    <t>B320</t>
  </si>
  <si>
    <t>BATTERY_18650-HOLDER</t>
  </si>
  <si>
    <t>BATTERY18650</t>
  </si>
  <si>
    <t>AVRISP-BOX</t>
  </si>
  <si>
    <t>MINI-USB-SCHIELD-32005-301</t>
  </si>
  <si>
    <t>1X03</t>
  </si>
  <si>
    <t>PINHD-1X3</t>
  </si>
  <si>
    <t>SWITCH-MOMENTARY-2SMD-1101NE</t>
  </si>
  <si>
    <t>UNICORN_V2_GAMMA-868-SO</t>
  </si>
  <si>
    <t>GAMMA-868-SO</t>
  </si>
  <si>
    <t>8mhz</t>
  </si>
  <si>
    <t>DIODE-ZENER</t>
  </si>
  <si>
    <t>3V</t>
  </si>
  <si>
    <t>LM358</t>
  </si>
  <si>
    <t>SOIC8_150MIL</t>
  </si>
  <si>
    <t>0.8MM PITCH, 52 CIRCUIT</t>
  </si>
  <si>
    <t>MINI PCI EXPRESS CONNECTOR</t>
  </si>
  <si>
    <t>DO201-15</t>
  </si>
  <si>
    <t>1N5400</t>
  </si>
  <si>
    <t>1n5824</t>
  </si>
  <si>
    <t>SO08-EIAJ</t>
  </si>
  <si>
    <t>AT45DB161D</t>
  </si>
  <si>
    <t>33p</t>
  </si>
  <si>
    <t>CAP_CERAMIC_1206</t>
  </si>
  <si>
    <t>4n7</t>
  </si>
  <si>
    <t>220uf</t>
  </si>
  <si>
    <t>CPOL-EUE3.5-8</t>
  </si>
  <si>
    <t>E3,5-8</t>
  </si>
  <si>
    <t>680u</t>
  </si>
  <si>
    <t>CPOL-EUE5-10.5</t>
  </si>
  <si>
    <t>E5-10,5</t>
  </si>
  <si>
    <t>12MHz</t>
  </si>
  <si>
    <t>EM406</t>
  </si>
  <si>
    <t>BM06B-SRSS-TB</t>
  </si>
  <si>
    <t>MSS1278-224KLD</t>
  </si>
  <si>
    <t>INDUCTORPWR</t>
  </si>
  <si>
    <t>CDRH125</t>
  </si>
  <si>
    <t>LED1206</t>
  </si>
  <si>
    <t>CHIPLED_1206</t>
  </si>
  <si>
    <t>LEDCHIPLED_0805</t>
  </si>
  <si>
    <t>CHIPLED_0805</t>
  </si>
  <si>
    <t>lm2575</t>
  </si>
  <si>
    <t>LM2596S</t>
  </si>
  <si>
    <t>TO263-5</t>
  </si>
  <si>
    <t>MAX13052ESA+</t>
  </si>
  <si>
    <t>SOIC127P600X175-8N</t>
  </si>
  <si>
    <t>MAX232AEWE+</t>
  </si>
  <si>
    <t>SOIC127P1032X265-16N</t>
  </si>
  <si>
    <t>MCP2200</t>
  </si>
  <si>
    <t>SO20L</t>
  </si>
  <si>
    <t>PTC1812</t>
  </si>
  <si>
    <t>REG1117-5</t>
  </si>
  <si>
    <t>REG1117-33</t>
  </si>
  <si>
    <t>XXXXX</t>
  </si>
  <si>
    <t>47k</t>
  </si>
  <si>
    <t>20K</t>
  </si>
  <si>
    <t>1k69</t>
  </si>
  <si>
    <t>SDBMF</t>
  </si>
  <si>
    <t>SDBMF-009XXBXX2</t>
  </si>
  <si>
    <t>SIMHOLDERSIM</t>
  </si>
  <si>
    <t>SIMHOLDER</t>
  </si>
  <si>
    <t>SMS05</t>
  </si>
  <si>
    <t>SOT95P280X145-6N</t>
  </si>
  <si>
    <t>SUPERCAP</t>
  </si>
  <si>
    <t>SUPERSEAL-26</t>
  </si>
  <si>
    <t>10-XX</t>
  </si>
  <si>
    <t>B3F-10XX</t>
  </si>
  <si>
    <t>Microswitch</t>
  </si>
  <si>
    <t>RGBLED_PLCC6</t>
  </si>
  <si>
    <t>LED_RGB_PLCC6CREE-CLV6A</t>
  </si>
  <si>
    <t>SMC</t>
  </si>
  <si>
    <t>SCHOTTKY-DIODESMC</t>
  </si>
  <si>
    <t>W237-102</t>
  </si>
  <si>
    <t>Screw terminal</t>
  </si>
  <si>
    <t>22-05-7028-02</t>
  </si>
  <si>
    <t>7395-02</t>
  </si>
  <si>
    <t>Molex con right angle</t>
  </si>
  <si>
    <t>SO14</t>
  </si>
  <si>
    <t>74HC14D</t>
  </si>
  <si>
    <t>153CLV-1012</t>
  </si>
  <si>
    <t>CPOL-EU153CLV-1012</t>
  </si>
  <si>
    <t>470u</t>
  </si>
  <si>
    <t>220u</t>
  </si>
  <si>
    <t>2u</t>
  </si>
  <si>
    <t>220n</t>
  </si>
  <si>
    <t>EA-DOGXL160W-7</t>
  </si>
  <si>
    <t>EA-DOGXL160W-7 backlight</t>
  </si>
  <si>
    <t>SOT23-5</t>
  </si>
  <si>
    <t>FAN5331</t>
  </si>
  <si>
    <t>CAT4238TD-GT3</t>
  </si>
  <si>
    <t>MSS1583-683MED</t>
  </si>
  <si>
    <t>SOD123</t>
  </si>
  <si>
    <t>MBR0520LT</t>
  </si>
  <si>
    <t>43045-0600</t>
  </si>
  <si>
    <t>MICROFIT6</t>
  </si>
  <si>
    <t>10m</t>
  </si>
  <si>
    <t>RESISTOR_0805</t>
  </si>
  <si>
    <t>TSSOP28</t>
  </si>
  <si>
    <t>TLC59116</t>
  </si>
  <si>
    <t>S</t>
  </si>
  <si>
    <t>WE-PD4-7445501_S</t>
  </si>
  <si>
    <t>WE-PD4S</t>
  </si>
  <si>
    <t>057-010-1</t>
  </si>
  <si>
    <t>CR1220</t>
  </si>
  <si>
    <t>BATTERY12PTH</t>
  </si>
  <si>
    <t>BATTCON_12MM_PTH</t>
  </si>
  <si>
    <t>EDC header</t>
  </si>
  <si>
    <t>2u2</t>
  </si>
  <si>
    <t>CAP_CERAMIC_0603MP</t>
  </si>
  <si>
    <t>_0603MP</t>
  </si>
  <si>
    <t>4u7</t>
  </si>
  <si>
    <t>6p8</t>
  </si>
  <si>
    <t>25 MHz</t>
  </si>
  <si>
    <t>CRYSTAL2.5X2.0MM</t>
  </si>
  <si>
    <t>CRYSTAL_2.5X2</t>
  </si>
  <si>
    <t>32.768KHz</t>
  </si>
  <si>
    <t>CRYSTAL32.768</t>
  </si>
  <si>
    <t>CRYSTAL_CYL_2X6MM_SMT</t>
  </si>
  <si>
    <t>43045-0400</t>
  </si>
  <si>
    <t>MICROFIT4</t>
  </si>
  <si>
    <t>2X09</t>
  </si>
  <si>
    <t>PINHD-2X9</t>
  </si>
  <si>
    <t>2X08</t>
  </si>
  <si>
    <t>PINHD-2X8</t>
  </si>
  <si>
    <t>2X11</t>
  </si>
  <si>
    <t>PINHD-2X11</t>
  </si>
  <si>
    <t>1X01</t>
  </si>
  <si>
    <t>PINHD-1X1</t>
  </si>
  <si>
    <t>RESISTOR_0603MP</t>
  </si>
  <si>
    <t>SQFP-S-14X14-100</t>
  </si>
  <si>
    <t>STM32F4-100</t>
  </si>
  <si>
    <t>KPS-1290</t>
  </si>
  <si>
    <t>SWITCH_SPDT</t>
  </si>
  <si>
    <t>TP1</t>
  </si>
  <si>
    <t>TESTPOINT0.1";1X01_ROUND"</t>
  </si>
  <si>
    <t>5566-6</t>
  </si>
  <si>
    <t>22-23-2031</t>
  </si>
  <si>
    <t>22-23-2021</t>
  </si>
  <si>
    <t>LITTE_FUSE_PAC</t>
  </si>
  <si>
    <t>LITTE_FUSE</t>
  </si>
  <si>
    <t>RELAY_SOCKET</t>
  </si>
  <si>
    <t>RELAY_SOCKET_12V_30A</t>
  </si>
  <si>
    <t>Molex con</t>
  </si>
  <si>
    <t>22-23-2071</t>
  </si>
  <si>
    <t>EB22,5D</t>
  </si>
  <si>
    <t>CPOL-EUE10-22.5</t>
  </si>
  <si>
    <t>2000u</t>
  </si>
  <si>
    <t>MSTBV2</t>
  </si>
  <si>
    <t>MST2V</t>
  </si>
  <si>
    <t>VNH2SP30</t>
  </si>
  <si>
    <t>DIL06</t>
  </si>
  <si>
    <t>4N35</t>
  </si>
  <si>
    <t>SOP65P640X120-16N</t>
  </si>
  <si>
    <t>AD5024BRUZ</t>
  </si>
  <si>
    <t>AUTOCONNECTOR</t>
  </si>
  <si>
    <t>CON1</t>
  </si>
  <si>
    <t>10n</t>
  </si>
  <si>
    <t>SOD-323F</t>
  </si>
  <si>
    <t>DIODESOD-323F</t>
  </si>
  <si>
    <t>SOIC127P600X175-16N</t>
  </si>
  <si>
    <t>HEF4049BT</t>
  </si>
  <si>
    <t>SOT95P270X145-5N</t>
  </si>
  <si>
    <t>MCP6001T-E/OT</t>
  </si>
  <si>
    <t>SOP65P640X120-14N</t>
  </si>
  <si>
    <t>MCP3004-I/ST</t>
  </si>
  <si>
    <t>SOP63P600X175-16N</t>
  </si>
  <si>
    <t>MAX9927AEE+</t>
  </si>
  <si>
    <t>MAX9926</t>
  </si>
  <si>
    <t>SPI</t>
  </si>
  <si>
    <t>10k 0W5</t>
  </si>
  <si>
    <t>TSSOP20</t>
  </si>
  <si>
    <t>TXB0108PWR</t>
  </si>
  <si>
    <t>I Alt</t>
  </si>
  <si>
    <t>Qty</t>
  </si>
  <si>
    <t>Value</t>
  </si>
  <si>
    <t>Parts</t>
  </si>
  <si>
    <t>Description</t>
  </si>
  <si>
    <t>BAT1</t>
  </si>
  <si>
    <t>Battery Holders</t>
  </si>
  <si>
    <t>JP1</t>
  </si>
  <si>
    <t>PIN HEADER</t>
  </si>
  <si>
    <t>PTC2</t>
  </si>
  <si>
    <t>PTC (Resettable Fuse)</t>
  </si>
  <si>
    <t>C1, C13, C14, C15</t>
  </si>
  <si>
    <t>Ceramic Capacitors</t>
  </si>
  <si>
    <t>CAP_CERAMIC1206</t>
  </si>
  <si>
    <t>C23, C25</t>
  </si>
  <si>
    <t>R6, R18</t>
  </si>
  <si>
    <t>Resistors</t>
  </si>
  <si>
    <t>C2, C10, C11, C24</t>
  </si>
  <si>
    <t>R20</t>
  </si>
  <si>
    <t>R21</t>
  </si>
  <si>
    <t>R3, R4, R5</t>
  </si>
  <si>
    <t>R23</t>
  </si>
  <si>
    <t>C22</t>
  </si>
  <si>
    <t>C12</t>
  </si>
  <si>
    <t>C3, C5</t>
  </si>
  <si>
    <t>R8, R9</t>
  </si>
  <si>
    <t>R7, R12, R13, R14, R15, R16, R24</t>
  </si>
  <si>
    <t>C6, C7</t>
  </si>
  <si>
    <t>C4, C9</t>
  </si>
  <si>
    <t>R1</t>
  </si>
  <si>
    <t>R17</t>
  </si>
  <si>
    <t>R2</t>
  </si>
  <si>
    <t>R10</t>
  </si>
  <si>
    <t>C21</t>
  </si>
  <si>
    <t>Q1</t>
  </si>
  <si>
    <t>CRYSTAL</t>
  </si>
  <si>
    <t>R11</t>
  </si>
  <si>
    <t>MCU</t>
  </si>
  <si>
    <t>http://www.ladyada.net/library/eagle</t>
  </si>
  <si>
    <t>U$4</t>
  </si>
  <si>
    <t>AVR ISP HEADER</t>
  </si>
  <si>
    <t>D3</t>
  </si>
  <si>
    <t>Diode</t>
  </si>
  <si>
    <t>U$11, U$13, U$14, U$17</t>
  </si>
  <si>
    <t>D2</t>
  </si>
  <si>
    <t>DIODE</t>
  </si>
  <si>
    <t>Z1, Z2</t>
  </si>
  <si>
    <t>Varistor</t>
  </si>
  <si>
    <t>L1</t>
  </si>
  <si>
    <t>Inductors</t>
  </si>
  <si>
    <t>U$7</t>
  </si>
  <si>
    <t>U2</t>
  </si>
  <si>
    <t>DC/DC Controller</t>
  </si>
  <si>
    <t>IC1</t>
  </si>
  <si>
    <t>MCP73831/2</t>
  </si>
  <si>
    <t>FB1</t>
  </si>
  <si>
    <t>Ferrite Bead</t>
  </si>
  <si>
    <t>MOUNT-HOLE3.0</t>
  </si>
  <si>
    <t>H1, H2</t>
  </si>
  <si>
    <t>MOUNTING HOLE with drill center marker</t>
  </si>
  <si>
    <t>Q4</t>
  </si>
  <si>
    <t>NPN Transistor</t>
  </si>
  <si>
    <t>IC2</t>
  </si>
  <si>
    <t>800mA and 1A Low Dropout (LDO) Positive Regulator</t>
  </si>
  <si>
    <t>U3</t>
  </si>
  <si>
    <t>N-Channel 30-V (D-S) MOSFET</t>
  </si>
  <si>
    <t>S2</t>
  </si>
  <si>
    <t>Various NO switches- pushbuttons, reed, etc</t>
  </si>
  <si>
    <t>S1</t>
  </si>
  <si>
    <t>TINY SWITCH ON - ON</t>
  </si>
  <si>
    <t>XB1</t>
  </si>
  <si>
    <t>XBee (TM) /XBee-PRO(TM) OEM RF Modules</t>
  </si>
  <si>
    <t>X1</t>
  </si>
  <si>
    <t>MINI USB-B Conector</t>
  </si>
  <si>
    <t>Boards needed</t>
  </si>
  <si>
    <t>LapTimer</t>
  </si>
  <si>
    <t>Laptimer Remote</t>
  </si>
  <si>
    <t>Com node</t>
  </si>
  <si>
    <t>U1</t>
  </si>
  <si>
    <t>LM358 Dual Operational Amplifier</t>
  </si>
  <si>
    <t>C1, C15</t>
  </si>
  <si>
    <t>R6</t>
  </si>
  <si>
    <t>R7</t>
  </si>
  <si>
    <t>R1, R8</t>
  </si>
  <si>
    <t>D1</t>
  </si>
  <si>
    <t>Zener Diode</t>
  </si>
  <si>
    <t>U$13, U$14</t>
  </si>
  <si>
    <t>Dashboard</t>
  </si>
  <si>
    <t>CPU Board</t>
  </si>
  <si>
    <t>Relay</t>
  </si>
  <si>
    <t>H-Bridge</t>
  </si>
  <si>
    <t>Traction Control</t>
  </si>
  <si>
    <t>LED1, LED2, LED4</t>
  </si>
  <si>
    <t>LED</t>
  </si>
  <si>
    <t>LED3, LED5, LED6, LED7</t>
  </si>
  <si>
    <t>PTC1</t>
  </si>
  <si>
    <t>J1</t>
  </si>
  <si>
    <t>SIM Socket</t>
  </si>
  <si>
    <t>TESTPOINT</t>
  </si>
  <si>
    <t>TESTPOINT_SMT</t>
  </si>
  <si>
    <t>TP1, TP2, TP3, TP4</t>
  </si>
  <si>
    <t>Test Point</t>
  </si>
  <si>
    <t>Q1, Q7</t>
  </si>
  <si>
    <t>C5, C12, C13, C14, C15, C16, C19, C20, C23, C24</t>
  </si>
  <si>
    <t>R19, R22</t>
  </si>
  <si>
    <t>C30</t>
  </si>
  <si>
    <t>Q2, Q3</t>
  </si>
  <si>
    <t>1µF</t>
  </si>
  <si>
    <t>C1</t>
  </si>
  <si>
    <t>R12</t>
  </si>
  <si>
    <t>R13, R17, R18</t>
  </si>
  <si>
    <t>C4</t>
  </si>
  <si>
    <t>POLARIZED CAPACITOR, European symbol</t>
  </si>
  <si>
    <t>C17, C18, C21, C22</t>
  </si>
  <si>
    <t>C31</t>
  </si>
  <si>
    <t>R20, R21, R23, R24</t>
  </si>
  <si>
    <t>C6, C9, C10, C11</t>
  </si>
  <si>
    <t>R3, R4, R5, R6, R7</t>
  </si>
  <si>
    <t>R26</t>
  </si>
  <si>
    <t>CAP_CERAMIC0603</t>
  </si>
  <si>
    <t>C2</t>
  </si>
  <si>
    <t>R2, R8, R9, R25, R63</t>
  </si>
  <si>
    <t>R15, R16</t>
  </si>
  <si>
    <t>X5</t>
  </si>
  <si>
    <t>MINI PCI EXPRESS CONNECTOR 0.8MM PITCH, 52 CIRCUIT</t>
  </si>
  <si>
    <t>C7</t>
  </si>
  <si>
    <t>R27</t>
  </si>
  <si>
    <t>U$26, U$27, U$33, U$34</t>
  </si>
  <si>
    <t>16-Mbit SPI flash memory</t>
  </si>
  <si>
    <t>CPU-BOARD</t>
  </si>
  <si>
    <t>CPU-BOARD-JP1</t>
  </si>
  <si>
    <t>U$1</t>
  </si>
  <si>
    <t>U$36</t>
  </si>
  <si>
    <t>EM406 Connector</t>
  </si>
  <si>
    <t>U$32</t>
  </si>
  <si>
    <t>Industry-Standard High-Speed CAN Transceivers with ±80V Fault Protection</t>
  </si>
  <si>
    <t>+5V-Powered, Multichannel RS-232 Drivers/Receivers</t>
  </si>
  <si>
    <t>U$24, U$29</t>
  </si>
  <si>
    <t>USB to serial converter by micreochip</t>
  </si>
  <si>
    <t>IC5</t>
  </si>
  <si>
    <t>SD MEMORY CARD PUSH-PUSH WITH CONNECTOR TYPE B (BIG SWUÌTCH #3)</t>
  </si>
  <si>
    <t>TVS DIODE</t>
  </si>
  <si>
    <t>C8</t>
  </si>
  <si>
    <t>U$18</t>
  </si>
  <si>
    <t>R14</t>
  </si>
  <si>
    <t>STEP-DOWN VOLTAGE REGULATOR</t>
  </si>
  <si>
    <t>S1, S2, S3, S4, S5, S6</t>
  </si>
  <si>
    <t>OMRON SWITCH</t>
  </si>
  <si>
    <t>LED1, LED2, LED3, LED4, LED5, LED6, LED7, LED8, LED9, LED10, LED11, LED12, LED13, LED14, LED15, LED16, LED17, LED18, LED19, LED20</t>
  </si>
  <si>
    <t>RGB LED</t>
  </si>
  <si>
    <t>Schottky Diode</t>
  </si>
  <si>
    <t>TP1, TP2, TP3</t>
  </si>
  <si>
    <t>WAGO SCREW CLAMP</t>
  </si>
  <si>
    <t>C3, C4, C8, C9, C10, C11, C12, C13, C14, C15, C16, C17, C18, C19, C20, C21, C22, C23, C24</t>
  </si>
  <si>
    <t>R9</t>
  </si>
  <si>
    <t>R3</t>
  </si>
  <si>
    <t>X2</t>
  </si>
  <si>
    <t>CONNECTOR</t>
  </si>
  <si>
    <t>C26</t>
  </si>
  <si>
    <t>C25</t>
  </si>
  <si>
    <t>R7, R8, R10, R11, R12, R13, R14, R16, R17, R18, R19, R20, R21</t>
  </si>
  <si>
    <t>IC2, IC3</t>
  </si>
  <si>
    <t>Hex schmitt trigger INVERTER</t>
  </si>
  <si>
    <t>R4, R5, R6, R15</t>
  </si>
  <si>
    <t>FAN5331 - LED/OLED 20V Boost Converter</t>
  </si>
  <si>
    <t>U$10</t>
  </si>
  <si>
    <t>SCHOTTKY BARRIER RECTIFIER</t>
  </si>
  <si>
    <t>U$42</t>
  </si>
  <si>
    <t>H1, H2, H3, H4</t>
  </si>
  <si>
    <t>L2</t>
  </si>
  <si>
    <t>U$30, U$33, U$36, U$51</t>
  </si>
  <si>
    <t>SMD-Power Inductors WE-PD4</t>
  </si>
  <si>
    <t>LEDCHIPLED_1206</t>
  </si>
  <si>
    <t>LED1</t>
  </si>
  <si>
    <t>MINI-USB-SCHIELD-32005-201</t>
  </si>
  <si>
    <t>32005-201</t>
  </si>
  <si>
    <t>JP6</t>
  </si>
  <si>
    <t>JP1, JP2</t>
  </si>
  <si>
    <t>JP4</t>
  </si>
  <si>
    <t>JP3</t>
  </si>
  <si>
    <t>STM32F4, 100 pin package</t>
  </si>
  <si>
    <t>C3, C5, C6, C7, C8, C9, C10, C12</t>
  </si>
  <si>
    <t>C17</t>
  </si>
  <si>
    <t>C4, C13</t>
  </si>
  <si>
    <t>C14, C15</t>
  </si>
  <si>
    <t>C18</t>
  </si>
  <si>
    <t>Y1</t>
  </si>
  <si>
    <t>Crystals</t>
  </si>
  <si>
    <t>C1, C2</t>
  </si>
  <si>
    <t>Y2</t>
  </si>
  <si>
    <t>C11, C16</t>
  </si>
  <si>
    <t>R1, R2</t>
  </si>
  <si>
    <t>R4, R5</t>
  </si>
  <si>
    <t>C19, C20</t>
  </si>
  <si>
    <t>U$23</t>
  </si>
  <si>
    <t>RESET</t>
  </si>
  <si>
    <t>SWCH-10651</t>
  </si>
  <si>
    <t>D1, D2, D3, D5, D6</t>
  </si>
  <si>
    <t>LED1, LED2, LED3, LED4, LED5, LED6, LED7, LED8</t>
  </si>
  <si>
    <t>X3, X4</t>
  </si>
  <si>
    <t>.100 (2.54mm) Center Header - 2 Pin"</t>
  </si>
  <si>
    <t>.100 (2.54mm) Center Header - 3 Pin"</t>
  </si>
  <si>
    <t>R1, R2, R3, R4, R5, R6, R7, R8</t>
  </si>
  <si>
    <t>Mini FIT connector 6 pol</t>
  </si>
  <si>
    <t>FUSE_SOCKET</t>
  </si>
  <si>
    <t>FUSE_SOCKET_12V_30A</t>
  </si>
  <si>
    <t>U$1, U$2, U$4, U$10</t>
  </si>
  <si>
    <t>U$3, U$5, U$11, U$18</t>
  </si>
  <si>
    <t>H1, H2, H3, H6</t>
  </si>
  <si>
    <t>C16</t>
  </si>
  <si>
    <t>R2, R3, R4, R7, R8, R9, R10, R11, R14, R15</t>
  </si>
  <si>
    <t>.100 (2.54mm) Center Header - 7 Pin"</t>
  </si>
  <si>
    <t>X2, X3, X4, X6</t>
  </si>
  <si>
    <t>PHOENIX</t>
  </si>
  <si>
    <t>U$2, U$28</t>
  </si>
  <si>
    <t>30A motor driver IC</t>
  </si>
  <si>
    <t>D1, D3, D4, D5, D6, D7</t>
  </si>
  <si>
    <t>R40, R43, R50, R53</t>
  </si>
  <si>
    <t>D8</t>
  </si>
  <si>
    <t>SWITCH-SPDT-SMD-A</t>
  </si>
  <si>
    <t>SWITCH-SPST-SMD-A</t>
  </si>
  <si>
    <t>S1, S2, S3, S4</t>
  </si>
  <si>
    <t>SPDT Switch</t>
  </si>
  <si>
    <t>Q1, Q2, Q3, Q11</t>
  </si>
  <si>
    <t>U4</t>
  </si>
  <si>
    <t>8-Bit Bi-Directional Level Shifter</t>
  </si>
  <si>
    <t>C1, C3, C4, C6, C8, C9, C10, C11, C12, C13, C18, C19, C20, C21, C22, C23, C24, C25, C26, C27, C28, C29, C30, C31, C38, C39, C40</t>
  </si>
  <si>
    <t>R12, R13, R15, R19, R22, R33, R34, R35, R36, R37, R38, R60, R61, R62</t>
  </si>
  <si>
    <t>R27, R39, R41, R42, R48, R49, R51, R52</t>
  </si>
  <si>
    <t>C32, C33</t>
  </si>
  <si>
    <t>R11, R14, R18, R21, R26, R29</t>
  </si>
  <si>
    <t>R1, R44, R45, R46, R47</t>
  </si>
  <si>
    <t>C34, C35, C36, C37</t>
  </si>
  <si>
    <t>R4, R6, R30, R54, R56, R58</t>
  </si>
  <si>
    <t>OK1, OK2, OK3, OK4, OK5, OK6</t>
  </si>
  <si>
    <t>MOTOROLA OPTO COUPLER</t>
  </si>
  <si>
    <t>C5</t>
  </si>
  <si>
    <t>R9, R10, R16, R17, R20, R23, R24, R25, R28, R32, R63, R64, R65</t>
  </si>
  <si>
    <t>R3, R7</t>
  </si>
  <si>
    <t>R5, R8, R31, R55, R57, R59</t>
  </si>
  <si>
    <t>U9</t>
  </si>
  <si>
    <t>12BIT Digital-to-Analog Converters</t>
  </si>
  <si>
    <t>J1, J2</t>
  </si>
  <si>
    <t>U7</t>
  </si>
  <si>
    <t>Hex inverting buffers</t>
  </si>
  <si>
    <t>U5, U6</t>
  </si>
  <si>
    <t>Variable Reluctance Sensor Interfaces with Differential Input and Adaptive Peak</t>
  </si>
  <si>
    <t>U8</t>
  </si>
  <si>
    <t>IC, 10BIT ADC 4-CH, SMD</t>
  </si>
  <si>
    <t>U$19, U$24, U$30, U$33, U$34, U$37, U$39, U$40, U$43, U$45, U$47, U$49, U$55, U$57, U$59</t>
  </si>
  <si>
    <t>1 MHz, Low-Power Op Amp</t>
  </si>
  <si>
    <t>H1, H2, H3, H4, H5, H6</t>
  </si>
  <si>
    <t>Units Buying</t>
  </si>
  <si>
    <t>MiniFit-6</t>
  </si>
  <si>
    <t>16mhz</t>
  </si>
  <si>
    <t>2u (2,2u)</t>
  </si>
  <si>
    <t>850 (845)</t>
  </si>
  <si>
    <t>AUTOCONNECTOR-header</t>
  </si>
  <si>
    <t>MiniFit-6-header</t>
  </si>
  <si>
    <t>http://dk.rs-online.com/web/p/keramiske-flerlags-kondensatorer/0391246/</t>
  </si>
  <si>
    <t>http://dk.rs-online.com/web/p/keramiske-flerlags-kondensatorer/6530412/</t>
  </si>
  <si>
    <t>http://dk.rs-online.com/web/p/keramiske-flerlags-kondensatorer/9159189/</t>
  </si>
  <si>
    <t>12V</t>
  </si>
  <si>
    <t>http://dk.rs-online.com/web/p/keramiske-flerlags-kondensatorer/9159296/</t>
  </si>
  <si>
    <t>http://dk.rs-online.com/web/p/overflademontering-faste-modstande/6790598/</t>
  </si>
  <si>
    <t>http://dk.rs-online.com/web/p/overflademontering-faste-modstande/6789718/</t>
  </si>
  <si>
    <t>http://dk.rs-online.com/web/p/overflademontering-faste-modstande/2132193/</t>
  </si>
  <si>
    <t>http://dk.rs-online.com/web/p/overflademontering-faste-modstande/7087338/</t>
  </si>
  <si>
    <t>http://dk.rs-online.com/web/p/overflademontering-faste-modstande/6790447/</t>
  </si>
  <si>
    <t>http://dk.rs-online.com/web/p/overflademontering-faste-modstande/1231554/</t>
  </si>
  <si>
    <t>http://dk.rs-online.com/web/p/overflademontering-faste-modstande/1231562/</t>
  </si>
  <si>
    <t>http://dk.rs-online.com/web/p/overflademontering-faste-modstande/2132676/</t>
  </si>
  <si>
    <t>ikke bestilt</t>
  </si>
  <si>
    <t>http://dk.rs-online.com/web/p/overflademontering-faste-modstande/7217820/</t>
  </si>
  <si>
    <t>http://dk.rs-online.com/web/p/sikringer-smd-tilbagestillende/6478320/?sra=pstk</t>
  </si>
  <si>
    <t>http://dk.rs-online.com/web/p/sikringer-smd-tilbagestillende/0506911/</t>
  </si>
  <si>
    <t>http://dk.rs-online.com/web/p/tradviklede-spoler-til-overflademontering/7701684/?sra=pstk</t>
  </si>
  <si>
    <t>http://dk.rs-online.com/web/p/tradviklede-spoler-til-overflademontering/6240068/?sra=pstk</t>
  </si>
  <si>
    <t>http://dk.rs-online.com/web/p/lysdiode-led-med-synligt-lys/6920880/?sra=pstk</t>
  </si>
  <si>
    <t>http://dk.rs-online.com/web/p/lysdiode-led-med-synligt-lys/6920922/</t>
  </si>
  <si>
    <t>mangler</t>
  </si>
  <si>
    <t>http://dk.rs-online.com/web/p/aluminium-kondensatorer/6841945/</t>
  </si>
  <si>
    <t>http://dk.rs-online.com/web/p/aluminium-kondensatorer/7111141/</t>
  </si>
  <si>
    <t>http://dk.rs-online.com/web/p/aluminium-kondensatorer/7441152/</t>
  </si>
  <si>
    <t>taget ved kenneth</t>
  </si>
  <si>
    <t>http://dk.rs-online.com/web/p/dioder-tvs-dioder/6910859/</t>
  </si>
  <si>
    <t>http://dk.rs-online.com/web/p/bipolaere-transistorer/5181463/?sra=pstk</t>
  </si>
  <si>
    <t>http://dk.rs-online.com/web/p/dioder-ensretter-og-schottky-dioder/9179174/</t>
  </si>
  <si>
    <t>http://dk.rs-online.com/web/p/optoelektroniske-switches/8304925/</t>
  </si>
  <si>
    <t>http://dk.rs-online.com/web/p/schmitt-trigger-invertere/0526577/</t>
  </si>
  <si>
    <t>http://dk.rs-online.com/web/p/dacer-allround/7589585/</t>
  </si>
  <si>
    <t>udgået ved RS</t>
  </si>
  <si>
    <t>http://dk.rs-online.com/web/p/operationsforstaerkere/6896719/</t>
  </si>
  <si>
    <t>http://dk.rs-online.com/web/p/can-transceivere/7328649P/</t>
  </si>
  <si>
    <t>http://dk.rs-online.com/web/p/hall-effekt-sensor-icer/7861360/</t>
  </si>
  <si>
    <t>http://dk.rs-online.com/web/p/usb-kontrollere/6988993/</t>
  </si>
  <si>
    <t>http://dk.rs-online.com/web/p/adcer-allround/8233520/?searchTerm=MCP3004-I%2FST&amp;relevancy-data=636F3D3226696E3D4931384E4B6E6F776E41734D504E266C753D6461266D6D3D6D61746368616C6C7061727469616C26706D3D5E5B5C707B4C7D5C707B4E647D2D2C2F255C2E5D2B2426706F3D313326736E3D592673743D4B4559574F52445F53494E474C455F414C5048415F4E554D455249432677633D424F5448267573743D4D4350333030342D492F5354267374613D4D4350333030342D492F535426</t>
  </si>
  <si>
    <t>http://dk.rs-online.com/web/p/operationsforstaerkere/7386162/</t>
  </si>
  <si>
    <t>http://dk.rs-online.com/web/p/spaendingsregulatorer-lav-dropout/6200852P/</t>
  </si>
  <si>
    <t>http://dk.rs-online.com/web/p/spaendingsregulatorer-lav-dropout/6616193P/</t>
  </si>
  <si>
    <t>http://dk.rs-online.com/web/p/mikrokontrollere/7468223/?sra=pstk</t>
  </si>
  <si>
    <t>http://dk.rs-online.com/web/p/led-display-drivere/7099161/?sra=pstk</t>
  </si>
  <si>
    <t>http://dk.rs-online.com/web/p/spaendingsomsaettere/7099038P/</t>
  </si>
  <si>
    <t>http://dk.rs-online.com/web/p/motor-driver-icer/8773135/?searchTerm=VNH2SP30&amp;relevancy-data=636F3D3226696E3D4931384E4B6E6F776E41734D504E266C753D6461266D6D3D6D61746368616C6C7061727469616C26706D3D5E5B5C707B4C7D5C707B4E647D2D2C2F255C2E5D2B2426706F3D313326736E3D592673743D4B4559574F52445F53494E474C455F414C5048415F4E554D455249432677633D424F5448267573743D564E483253503330267374613D564E48325350333026</t>
  </si>
  <si>
    <t>http://dk.rs-online.com/web/p/usb-stik-mini/6661099/?searchTerm=1125348&amp;relevancy-data=636F3D3326696E3D4931384E4C696E6B656450726F6475637473266C753D656E266D6D3D6D61746368616C6C26706D3D5E5C647B367D247C5E5C647B377D247C5E5C647B31307D2426706F3D3326736E3D592673743D52535F53544F434B5F4E554D4245522677633D4E4F4E45267573743D31313235333438267374613D3131323533343826&amp;sraz=zr</t>
  </si>
  <si>
    <t>http://dk.rs-online.com/web/p/printstiftlister/5468782/?searchTerm=BM06B-SRSS-TB&amp;relevancy-data=636F3D3226696E3D4931384E4B6E6F776E41734D504E266C753D6461266D6D3D6D61746368616C6C7061727469616C26706D3D5E5B5C707B4C7D5C707B4E647D2D2C2F255C2E5D2B2426706F3D313326736E3D592673743D4B4559574F52445F53494E474C455F414C5048415F4E554D455249432677633D424F5448267573743D424D3036422D535253532D5442267374613D424D3036422D535253532D544226</t>
  </si>
  <si>
    <t>!!!!!!</t>
  </si>
  <si>
    <t>Jtag 10</t>
  </si>
  <si>
    <t>http://dk.rs-online.com/web/p/batteriholdere/2197948/?sra=pstk</t>
  </si>
  <si>
    <t>http://dk.rs-online.com/web/p/sikringsholdere-printmontering/3607317/</t>
  </si>
  <si>
    <t xml:space="preserve">mangler </t>
  </si>
  <si>
    <t>http://dk.rs-online.com/web/p/skydeomskiftere/7931721/?searchTerm=793-1721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3739332D31373231267374613D3739333137323126</t>
  </si>
  <si>
    <t>http://dk.rs-online.com/web/p/krystalenheder/6727590/?searchTerm=672-7590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3637322D37353930267374613D3637323735393026</t>
  </si>
  <si>
    <t>http://dk.rs-online.com/web/p/grafisk-display-udviklingssaet/7588765/?sra=pmpn</t>
  </si>
  <si>
    <t>udgået ved RS kan købes ved mouser</t>
  </si>
  <si>
    <t>http://dk.rs-online.com/web/p/krystalenheder/6936964/</t>
  </si>
  <si>
    <t>ikke bestilt da kun u stk af 50</t>
  </si>
  <si>
    <t>http://dk.rs-online.com/web/p/krystalenheder/7537256/</t>
  </si>
  <si>
    <t>afventer afklaring omkring lora</t>
  </si>
  <si>
    <t>LoPy</t>
  </si>
  <si>
    <t>antenne til LoPy</t>
  </si>
  <si>
    <t>http://dk.rs-online.com/web/p/hojfrekvens-udviklingssaet/1259532/?origin=PSF_431029%7Calt</t>
  </si>
  <si>
    <t>http://dk.rs-online.com/web/p/node_under_construction/1259535/?sra=pstk</t>
  </si>
  <si>
    <t>http://dk.rs-online.com/web/p/radiomoduler-med-lavt-stromforbrug/9033034/?sra=pmpn</t>
  </si>
  <si>
    <t>ikke bestilt afventer lora</t>
  </si>
  <si>
    <t>http://dk.rs-online.com/web/p/folelig-respons-afbrydere-og-omskiftere/3786353/?sra=pstk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</si>
</sst>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  <xf numFmtId="0" fontId="4" fillId="0" borderId="1" xfId="1" applyBorder="1"/>
  </cellXfs>
  <cellStyles count="2">
    <cellStyle name="Link" xfId="1" builtinId="8"/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k.rs-online.com/web/p/lysdiode-led-med-synligt-lys/6920880/?sra=pstk" TargetMode="External"/><Relationship Id="rId2" Type="http://schemas.openxmlformats.org/officeDocument/2006/relationships/hyperlink" Target="http://dk.rs-online.com/web/p/sikringer-smd-tilbagestillende/0506911/" TargetMode="External"/><Relationship Id="rId1" Type="http://schemas.openxmlformats.org/officeDocument/2006/relationships/hyperlink" Target="http://dk.rs-online.com/web/p/spaendingsregulatorer-lav-dropout/6200852P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2" zoomScaleNormal="100" workbookViewId="0">
      <pane ySplit="1" topLeftCell="A111" activePane="bottomLeft" state="frozen"/>
      <selection activeCell="A2" sqref="A2"/>
      <selection pane="bottomLeft" activeCell="E133" sqref="E133"/>
    </sheetView>
  </sheetViews>
  <sheetFormatPr defaultRowHeight="15" x14ac:dyDescent="0.25"/>
  <cols>
    <col min="1" max="1" width="14.42578125" style="4" bestFit="1" customWidth="1"/>
    <col min="2" max="3" width="34" style="4" bestFit="1" customWidth="1"/>
    <col min="4" max="4" width="30.85546875" style="4" bestFit="1" customWidth="1"/>
    <col min="5" max="5" width="10.42578125" style="4" bestFit="1" customWidth="1"/>
    <col min="6" max="6" width="18.85546875" style="4" customWidth="1"/>
    <col min="7" max="7" width="18.5703125" bestFit="1" customWidth="1"/>
    <col min="8" max="8" width="17" style="4" bestFit="1" customWidth="1"/>
    <col min="9" max="9" width="15.28515625" style="4" bestFit="1" customWidth="1"/>
    <col min="10" max="10" width="15" style="4" customWidth="1"/>
  </cols>
  <sheetData>
    <row r="1" spans="1:13" s="8" customFormat="1" x14ac:dyDescent="0.25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332</v>
      </c>
      <c r="F1" s="10" t="s">
        <v>333</v>
      </c>
      <c r="G1" s="10" t="s">
        <v>334</v>
      </c>
      <c r="H1" s="10" t="s">
        <v>335</v>
      </c>
      <c r="I1" s="10" t="s">
        <v>336</v>
      </c>
      <c r="J1" s="10"/>
    </row>
    <row r="2" spans="1:13" x14ac:dyDescent="0.25">
      <c r="B2" s="4">
        <v>1</v>
      </c>
      <c r="C2" s="4">
        <v>1</v>
      </c>
      <c r="D2" s="4">
        <v>2</v>
      </c>
      <c r="E2" s="4">
        <v>2</v>
      </c>
      <c r="F2" s="4">
        <v>15</v>
      </c>
      <c r="G2" s="9">
        <v>2</v>
      </c>
      <c r="H2" s="4">
        <v>2</v>
      </c>
      <c r="I2" s="4">
        <v>2</v>
      </c>
    </row>
    <row r="4" spans="1:13" s="2" customFormat="1" ht="21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64</v>
      </c>
      <c r="G4" s="2" t="s">
        <v>69</v>
      </c>
      <c r="H4" s="3" t="s">
        <v>497</v>
      </c>
      <c r="I4" s="3" t="s">
        <v>5</v>
      </c>
      <c r="J4" s="3" t="s">
        <v>7</v>
      </c>
    </row>
    <row r="5" spans="1:13" x14ac:dyDescent="0.25">
      <c r="A5">
        <f>Laptimer!A6*BOM!B2+'Laptimer Remote'!A4*BOM!C2+'Com Node'!A5*BOM!D2+BOM!E2*Dashboard!A5+'CPU Board'!A5*BOM!F2+BOM!I2*TC!A6</f>
        <v>250</v>
      </c>
      <c r="B5" t="s">
        <v>8</v>
      </c>
      <c r="C5" t="s">
        <v>66</v>
      </c>
      <c r="D5" t="s">
        <v>9</v>
      </c>
      <c r="E5" s="4" t="s">
        <v>504</v>
      </c>
      <c r="F5" s="4">
        <v>77</v>
      </c>
      <c r="G5">
        <f t="shared" ref="G5:G26" si="0">A5-F5</f>
        <v>173</v>
      </c>
      <c r="J5" s="4">
        <f t="shared" ref="J5:J26" si="1">H5*I5</f>
        <v>0</v>
      </c>
    </row>
    <row r="6" spans="1:13" x14ac:dyDescent="0.25">
      <c r="A6">
        <f>BOM!B2*Laptimer!A7+'Laptimer Remote'!A5*BOM!C2+TC!I2+TC!A8</f>
        <v>6</v>
      </c>
      <c r="B6" t="s">
        <v>10</v>
      </c>
      <c r="C6" t="s">
        <v>66</v>
      </c>
      <c r="D6" t="s">
        <v>9</v>
      </c>
      <c r="F6" s="4">
        <v>50</v>
      </c>
      <c r="G6">
        <f t="shared" si="0"/>
        <v>-44</v>
      </c>
      <c r="J6" s="4">
        <f t="shared" si="1"/>
        <v>0</v>
      </c>
    </row>
    <row r="7" spans="1:13" x14ac:dyDescent="0.25">
      <c r="A7">
        <f>BOM!B2*Laptimer!A8+'Laptimer Remote'!A6*BOM!C2</f>
        <v>2</v>
      </c>
      <c r="B7" t="s">
        <v>11</v>
      </c>
      <c r="C7" t="s">
        <v>66</v>
      </c>
      <c r="D7" t="s">
        <v>9</v>
      </c>
      <c r="F7" s="4">
        <v>15</v>
      </c>
      <c r="G7">
        <f t="shared" si="0"/>
        <v>-13</v>
      </c>
      <c r="J7" s="4">
        <f t="shared" si="1"/>
        <v>0</v>
      </c>
    </row>
    <row r="8" spans="1:13" x14ac:dyDescent="0.25">
      <c r="A8">
        <f>Laptimer!A9*BOM!B2+'Com Node'!A6*BOM!D2+'CPU Board'!A8*BOM!F2</f>
        <v>40</v>
      </c>
      <c r="B8" t="s">
        <v>65</v>
      </c>
      <c r="C8" t="s">
        <v>66</v>
      </c>
      <c r="D8" t="s">
        <v>9</v>
      </c>
      <c r="F8" s="4">
        <v>90</v>
      </c>
      <c r="G8">
        <f t="shared" si="0"/>
        <v>-50</v>
      </c>
      <c r="J8" s="4">
        <f t="shared" si="1"/>
        <v>0</v>
      </c>
    </row>
    <row r="9" spans="1:13" x14ac:dyDescent="0.25">
      <c r="A9">
        <f>Laptimer!A10*BOM!B2+'Laptimer Remote'!A7*BOM!C2</f>
        <v>2</v>
      </c>
      <c r="B9" t="s">
        <v>13</v>
      </c>
      <c r="C9" t="s">
        <v>66</v>
      </c>
      <c r="D9" t="s">
        <v>9</v>
      </c>
      <c r="F9" s="4">
        <v>100</v>
      </c>
      <c r="G9">
        <f t="shared" si="0"/>
        <v>-98</v>
      </c>
      <c r="J9" s="4">
        <f t="shared" si="1"/>
        <v>0</v>
      </c>
    </row>
    <row r="10" spans="1:13" x14ac:dyDescent="0.25">
      <c r="A10">
        <f>'Com Node'!A7*BOM!D2</f>
        <v>8</v>
      </c>
      <c r="B10" t="s">
        <v>95</v>
      </c>
      <c r="C10" t="s">
        <v>66</v>
      </c>
      <c r="D10" t="s">
        <v>9</v>
      </c>
      <c r="E10" s="4" t="s">
        <v>505</v>
      </c>
      <c r="F10" s="4">
        <v>0</v>
      </c>
      <c r="G10">
        <f t="shared" si="0"/>
        <v>8</v>
      </c>
      <c r="J10" s="4">
        <f t="shared" si="1"/>
        <v>0</v>
      </c>
    </row>
    <row r="11" spans="1:13" x14ac:dyDescent="0.25">
      <c r="A11">
        <f>'Com Node'!A11*BOM!D2+'CPU Board'!A4*BOM!F2+TC!A9*BOM!I2</f>
        <v>19</v>
      </c>
      <c r="B11" t="s">
        <v>97</v>
      </c>
      <c r="C11" t="s">
        <v>66</v>
      </c>
      <c r="D11" t="s">
        <v>9</v>
      </c>
      <c r="F11" s="4">
        <v>19</v>
      </c>
      <c r="G11">
        <f t="shared" si="0"/>
        <v>0</v>
      </c>
      <c r="J11" s="4">
        <f t="shared" si="1"/>
        <v>0</v>
      </c>
    </row>
    <row r="12" spans="1:13" x14ac:dyDescent="0.25">
      <c r="A12">
        <f>'CPU Board'!A10*BOM!F2</f>
        <v>30</v>
      </c>
      <c r="B12" t="s">
        <v>180</v>
      </c>
      <c r="C12" t="s">
        <v>66</v>
      </c>
      <c r="D12" t="s">
        <v>182</v>
      </c>
      <c r="F12" s="4">
        <v>185</v>
      </c>
      <c r="G12">
        <f t="shared" si="0"/>
        <v>-155</v>
      </c>
      <c r="J12" s="4">
        <f t="shared" si="1"/>
        <v>0</v>
      </c>
    </row>
    <row r="13" spans="1:13" x14ac:dyDescent="0.25">
      <c r="A13">
        <f>'CPU Board'!A11*BOM!F2</f>
        <v>30</v>
      </c>
      <c r="B13" t="s">
        <v>183</v>
      </c>
      <c r="C13" t="s">
        <v>66</v>
      </c>
      <c r="D13" t="s">
        <v>182</v>
      </c>
      <c r="E13" s="4" t="s">
        <v>506</v>
      </c>
      <c r="F13" s="4">
        <v>25</v>
      </c>
      <c r="G13">
        <f t="shared" si="0"/>
        <v>5</v>
      </c>
      <c r="J13" s="4">
        <f t="shared" si="1"/>
        <v>0</v>
      </c>
    </row>
    <row r="14" spans="1:13" x14ac:dyDescent="0.25">
      <c r="A14">
        <f>'CPU Board'!A12*BOM!F2</f>
        <v>30</v>
      </c>
      <c r="B14" t="s">
        <v>184</v>
      </c>
      <c r="C14" t="s">
        <v>66</v>
      </c>
      <c r="D14" t="s">
        <v>182</v>
      </c>
      <c r="F14" s="4">
        <v>40</v>
      </c>
      <c r="G14">
        <f t="shared" si="0"/>
        <v>-10</v>
      </c>
      <c r="J14" s="4">
        <f t="shared" si="1"/>
        <v>0</v>
      </c>
    </row>
    <row r="15" spans="1:13" x14ac:dyDescent="0.25">
      <c r="A15">
        <f>TC!A7*BOM!I2</f>
        <v>4</v>
      </c>
      <c r="B15" t="s">
        <v>229</v>
      </c>
      <c r="C15" t="s">
        <v>66</v>
      </c>
      <c r="D15" t="s">
        <v>9</v>
      </c>
      <c r="F15" s="4">
        <v>0</v>
      </c>
      <c r="G15">
        <f t="shared" si="0"/>
        <v>4</v>
      </c>
      <c r="J15" s="4">
        <f t="shared" si="1"/>
        <v>0</v>
      </c>
      <c r="M15" t="s">
        <v>529</v>
      </c>
    </row>
    <row r="16" spans="1:13" x14ac:dyDescent="0.25">
      <c r="A16">
        <f>Laptimer!A11*BOM!B2+'Laptimer Remote'!A8*BOM!C2+'Com Node'!A8*BOM!D2+'CPU Board'!A6*BOM!F2+'H-bridge'!A3*BOM!H2+TC!A10*BOM!I2</f>
        <v>29</v>
      </c>
      <c r="B16" t="s">
        <v>15</v>
      </c>
      <c r="C16" t="s">
        <v>67</v>
      </c>
      <c r="D16" t="s">
        <v>14</v>
      </c>
      <c r="F16" s="4">
        <v>54</v>
      </c>
      <c r="G16">
        <f t="shared" si="0"/>
        <v>-25</v>
      </c>
      <c r="J16" s="4">
        <f t="shared" si="1"/>
        <v>0</v>
      </c>
    </row>
    <row r="17" spans="1:14" x14ac:dyDescent="0.25">
      <c r="A17">
        <f>Laptimer!A12*BOM!B2+'Com Node'!A9*BOM!D2+Dashboard!A6*BOM!E2+'CPU Board'!A7*BOM!F2</f>
        <v>36</v>
      </c>
      <c r="B17" t="s">
        <v>12</v>
      </c>
      <c r="C17" t="s">
        <v>67</v>
      </c>
      <c r="D17" t="s">
        <v>14</v>
      </c>
      <c r="F17" s="4">
        <v>44</v>
      </c>
      <c r="G17">
        <f t="shared" si="0"/>
        <v>-8</v>
      </c>
      <c r="J17" s="4">
        <f t="shared" si="1"/>
        <v>0</v>
      </c>
    </row>
    <row r="18" spans="1:14" x14ac:dyDescent="0.25">
      <c r="A18">
        <f>Laptimer!A13*BOM!B2+'Laptimer Remote'!A9*BOM!C2+'Com Node'!A10*BOM!D2+'CPU Board'!A9*BOM!F2+'H-bridge'!A4*BOM!H2+TC!A11*BOM!I2</f>
        <v>25</v>
      </c>
      <c r="B18" t="s">
        <v>16</v>
      </c>
      <c r="C18" t="s">
        <v>67</v>
      </c>
      <c r="D18" t="s">
        <v>14</v>
      </c>
      <c r="E18" s="4" t="s">
        <v>508</v>
      </c>
      <c r="F18" s="4">
        <v>0</v>
      </c>
      <c r="G18">
        <f t="shared" si="0"/>
        <v>25</v>
      </c>
      <c r="J18" s="4">
        <f t="shared" si="1"/>
        <v>0</v>
      </c>
    </row>
    <row r="19" spans="1:14" x14ac:dyDescent="0.25">
      <c r="A19">
        <f>Dashboard!A7*BOM!E2</f>
        <v>2</v>
      </c>
      <c r="B19" t="s">
        <v>157</v>
      </c>
      <c r="C19" t="s">
        <v>67</v>
      </c>
      <c r="D19" t="s">
        <v>14</v>
      </c>
      <c r="F19" s="4">
        <v>24</v>
      </c>
      <c r="G19">
        <f t="shared" si="0"/>
        <v>-22</v>
      </c>
      <c r="J19" s="4">
        <f t="shared" si="1"/>
        <v>0</v>
      </c>
    </row>
    <row r="20" spans="1:14" x14ac:dyDescent="0.25">
      <c r="A20">
        <f>Dashboard!A8*BOM!E2</f>
        <v>4</v>
      </c>
      <c r="B20" t="s">
        <v>500</v>
      </c>
      <c r="C20" t="s">
        <v>67</v>
      </c>
      <c r="D20" t="s">
        <v>14</v>
      </c>
      <c r="F20" s="4">
        <v>20</v>
      </c>
      <c r="G20">
        <f t="shared" si="0"/>
        <v>-16</v>
      </c>
      <c r="J20" s="4">
        <f t="shared" si="1"/>
        <v>0</v>
      </c>
    </row>
    <row r="21" spans="1:14" x14ac:dyDescent="0.25">
      <c r="A21">
        <f>Laptimer!A14*BOM!B2+'Laptimer Remote'!A10*BOM!C2</f>
        <v>4</v>
      </c>
      <c r="B21" t="s">
        <v>17</v>
      </c>
      <c r="C21" t="s">
        <v>96</v>
      </c>
      <c r="D21">
        <v>1206</v>
      </c>
      <c r="F21" s="4">
        <v>4</v>
      </c>
      <c r="G21">
        <f t="shared" si="0"/>
        <v>0</v>
      </c>
      <c r="J21" s="4">
        <f t="shared" si="1"/>
        <v>0</v>
      </c>
    </row>
    <row r="22" spans="1:14" x14ac:dyDescent="0.25">
      <c r="A22">
        <f>'Com Node'!A12*BOM!D2+TC!A12*BOM!I2</f>
        <v>4</v>
      </c>
      <c r="B22" t="s">
        <v>98</v>
      </c>
      <c r="C22" t="s">
        <v>99</v>
      </c>
      <c r="D22" t="s">
        <v>100</v>
      </c>
      <c r="E22" s="4" t="s">
        <v>526</v>
      </c>
      <c r="F22" s="4">
        <v>0</v>
      </c>
      <c r="G22">
        <f t="shared" si="0"/>
        <v>4</v>
      </c>
      <c r="J22" s="4">
        <f t="shared" si="1"/>
        <v>0</v>
      </c>
    </row>
    <row r="23" spans="1:14" x14ac:dyDescent="0.25">
      <c r="A23">
        <f>'Com Node'!A13*BOM!D2+TC!A13*BOM!I2</f>
        <v>4</v>
      </c>
      <c r="B23" t="s">
        <v>101</v>
      </c>
      <c r="C23" t="s">
        <v>102</v>
      </c>
      <c r="D23" t="s">
        <v>103</v>
      </c>
      <c r="E23" s="4" t="s">
        <v>527</v>
      </c>
      <c r="F23" s="4">
        <v>0</v>
      </c>
      <c r="G23">
        <f t="shared" si="0"/>
        <v>4</v>
      </c>
      <c r="J23" s="4">
        <f t="shared" si="1"/>
        <v>0</v>
      </c>
    </row>
    <row r="24" spans="1:14" x14ac:dyDescent="0.25">
      <c r="A24">
        <f>'H-bridge'!A5*BOM!H2</f>
        <v>4</v>
      </c>
      <c r="B24" t="s">
        <v>219</v>
      </c>
      <c r="C24" t="s">
        <v>218</v>
      </c>
      <c r="D24" t="s">
        <v>217</v>
      </c>
      <c r="E24" s="4" t="s">
        <v>528</v>
      </c>
      <c r="F24" s="4">
        <v>0</v>
      </c>
      <c r="G24">
        <f t="shared" si="0"/>
        <v>4</v>
      </c>
      <c r="J24" s="4">
        <f t="shared" si="1"/>
        <v>0</v>
      </c>
    </row>
    <row r="25" spans="1:14" x14ac:dyDescent="0.25">
      <c r="A25">
        <f>Dashboard!A9*BOM!E2</f>
        <v>2</v>
      </c>
      <c r="B25" t="s">
        <v>155</v>
      </c>
      <c r="C25" t="s">
        <v>153</v>
      </c>
      <c r="D25" t="s">
        <v>152</v>
      </c>
      <c r="F25" s="4">
        <v>0</v>
      </c>
      <c r="G25">
        <f t="shared" si="0"/>
        <v>2</v>
      </c>
      <c r="J25" s="4">
        <f t="shared" si="1"/>
        <v>0</v>
      </c>
      <c r="L25" t="s">
        <v>507</v>
      </c>
      <c r="N25" t="s">
        <v>525</v>
      </c>
    </row>
    <row r="26" spans="1:14" x14ac:dyDescent="0.25">
      <c r="A26">
        <f>Dashboard!A10*BOM!E2</f>
        <v>2</v>
      </c>
      <c r="B26" t="s">
        <v>154</v>
      </c>
      <c r="C26" t="s">
        <v>153</v>
      </c>
      <c r="D26" t="s">
        <v>152</v>
      </c>
      <c r="F26" s="4">
        <v>0</v>
      </c>
      <c r="G26">
        <f t="shared" si="0"/>
        <v>2</v>
      </c>
      <c r="J26" s="4">
        <f t="shared" si="1"/>
        <v>0</v>
      </c>
      <c r="L26" t="s">
        <v>507</v>
      </c>
      <c r="N26" t="s">
        <v>525</v>
      </c>
    </row>
    <row r="27" spans="1:14" x14ac:dyDescent="0.25">
      <c r="A27">
        <f>Dashboard!A21*BOM!E2</f>
        <v>2</v>
      </c>
      <c r="B27">
        <v>15</v>
      </c>
      <c r="C27" t="s">
        <v>68</v>
      </c>
      <c r="D27" t="s">
        <v>9</v>
      </c>
      <c r="F27" s="4">
        <v>50</v>
      </c>
      <c r="G27">
        <f t="shared" ref="G27:G51" si="2">A27-F27</f>
        <v>-48</v>
      </c>
      <c r="J27" s="4">
        <f t="shared" ref="J27:J51" si="3">H27*I27</f>
        <v>0</v>
      </c>
    </row>
    <row r="28" spans="1:14" x14ac:dyDescent="0.25">
      <c r="A28">
        <f>Laptimer!A33*BOM!B2+'Com Node'!A31*BOM!D2</f>
        <v>8</v>
      </c>
      <c r="B28">
        <v>22</v>
      </c>
      <c r="C28" t="s">
        <v>68</v>
      </c>
      <c r="D28" t="s">
        <v>9</v>
      </c>
      <c r="F28" s="4">
        <v>23</v>
      </c>
      <c r="G28">
        <f t="shared" si="2"/>
        <v>-15</v>
      </c>
      <c r="J28" s="4">
        <f t="shared" si="3"/>
        <v>0</v>
      </c>
    </row>
    <row r="29" spans="1:14" x14ac:dyDescent="0.25">
      <c r="A29">
        <f>'Com Node'!A36*BOM!D2+'CPU Board'!A25*BOM!F2+TC!A34*BOM!I2</f>
        <v>38</v>
      </c>
      <c r="B29">
        <v>60</v>
      </c>
      <c r="C29" t="s">
        <v>68</v>
      </c>
      <c r="D29" t="s">
        <v>9</v>
      </c>
      <c r="E29" s="4" t="s">
        <v>509</v>
      </c>
      <c r="F29" s="4">
        <v>0</v>
      </c>
      <c r="G29">
        <f t="shared" si="2"/>
        <v>38</v>
      </c>
      <c r="J29" s="4">
        <f t="shared" si="3"/>
        <v>0</v>
      </c>
    </row>
    <row r="30" spans="1:14" x14ac:dyDescent="0.25">
      <c r="A30">
        <f>'CPU Board'!A26*BOM!F2</f>
        <v>15</v>
      </c>
      <c r="B30">
        <v>100</v>
      </c>
      <c r="C30" t="s">
        <v>68</v>
      </c>
      <c r="D30" t="s">
        <v>182</v>
      </c>
      <c r="F30" s="4">
        <v>45</v>
      </c>
      <c r="G30">
        <f t="shared" si="2"/>
        <v>-30</v>
      </c>
      <c r="J30" s="4">
        <f t="shared" si="3"/>
        <v>0</v>
      </c>
    </row>
    <row r="31" spans="1:14" x14ac:dyDescent="0.25">
      <c r="A31">
        <f>TC!A29*BOM!I2</f>
        <v>12</v>
      </c>
      <c r="B31">
        <v>120</v>
      </c>
      <c r="C31" t="s">
        <v>68</v>
      </c>
      <c r="D31" t="s">
        <v>9</v>
      </c>
      <c r="E31" s="4" t="s">
        <v>510</v>
      </c>
      <c r="F31" s="4">
        <v>0</v>
      </c>
      <c r="G31">
        <f t="shared" si="2"/>
        <v>12</v>
      </c>
      <c r="J31" s="4">
        <f t="shared" si="3"/>
        <v>0</v>
      </c>
    </row>
    <row r="32" spans="1:14" x14ac:dyDescent="0.25">
      <c r="A32">
        <f>Laptimer!A34*BOM!B2+'Laptimer Remote'!A28*BOM!C2</f>
        <v>8</v>
      </c>
      <c r="B32">
        <v>220</v>
      </c>
      <c r="C32" t="s">
        <v>68</v>
      </c>
      <c r="D32" t="s">
        <v>9</v>
      </c>
      <c r="F32" s="4">
        <v>50</v>
      </c>
      <c r="G32">
        <f t="shared" si="2"/>
        <v>-42</v>
      </c>
      <c r="J32" s="4">
        <f t="shared" si="3"/>
        <v>0</v>
      </c>
    </row>
    <row r="33" spans="1:10" x14ac:dyDescent="0.25">
      <c r="A33">
        <f>'Com Node'!A32*BOM!D2</f>
        <v>8</v>
      </c>
      <c r="B33">
        <v>270</v>
      </c>
      <c r="C33" t="s">
        <v>68</v>
      </c>
      <c r="D33" t="s">
        <v>9</v>
      </c>
      <c r="E33" s="4" t="s">
        <v>511</v>
      </c>
      <c r="F33" s="4">
        <v>0</v>
      </c>
      <c r="G33">
        <f t="shared" si="2"/>
        <v>8</v>
      </c>
      <c r="J33" s="4">
        <f t="shared" si="3"/>
        <v>0</v>
      </c>
    </row>
    <row r="34" spans="1:10" x14ac:dyDescent="0.25">
      <c r="A34">
        <f>Laptimer!A37*BOM!B2+'Laptimer Remote'!A31*BOM!C2+Relay!A10*BOM!G2</f>
        <v>18</v>
      </c>
      <c r="B34">
        <v>470</v>
      </c>
      <c r="C34" t="s">
        <v>68</v>
      </c>
      <c r="D34" t="s">
        <v>9</v>
      </c>
      <c r="F34" s="4">
        <v>24</v>
      </c>
      <c r="G34">
        <f t="shared" si="2"/>
        <v>-6</v>
      </c>
      <c r="J34" s="4">
        <f t="shared" si="3"/>
        <v>0</v>
      </c>
    </row>
    <row r="35" spans="1:10" x14ac:dyDescent="0.25">
      <c r="A35">
        <f>Laptimer!A38*BOM!B2</f>
        <v>1</v>
      </c>
      <c r="B35">
        <v>475</v>
      </c>
      <c r="C35" t="s">
        <v>68</v>
      </c>
      <c r="D35" t="s">
        <v>9</v>
      </c>
      <c r="E35" s="4" t="s">
        <v>512</v>
      </c>
      <c r="F35" s="4">
        <v>0</v>
      </c>
      <c r="G35">
        <f t="shared" si="2"/>
        <v>1</v>
      </c>
      <c r="J35" s="4">
        <f t="shared" si="3"/>
        <v>0</v>
      </c>
    </row>
    <row r="36" spans="1:10" x14ac:dyDescent="0.25">
      <c r="A36">
        <f>'Com Node'!A34*BOM!D2+TC!A32*BOM!I2</f>
        <v>14</v>
      </c>
      <c r="B36">
        <v>499</v>
      </c>
      <c r="C36" t="s">
        <v>68</v>
      </c>
      <c r="D36" t="s">
        <v>9</v>
      </c>
      <c r="F36" s="4">
        <v>17</v>
      </c>
      <c r="G36">
        <f t="shared" si="2"/>
        <v>-3</v>
      </c>
      <c r="J36" s="4">
        <f t="shared" si="3"/>
        <v>0</v>
      </c>
    </row>
    <row r="37" spans="1:10" x14ac:dyDescent="0.25">
      <c r="A37">
        <f>'Com Node'!A35*BOM!D2+Dashboard!A24*BOM!E2+'CPU Board'!A27*BOM!F2+TC!A33*BOM!I2</f>
        <v>92</v>
      </c>
      <c r="B37">
        <v>500</v>
      </c>
      <c r="C37" t="s">
        <v>68</v>
      </c>
      <c r="D37" t="s">
        <v>9</v>
      </c>
      <c r="E37" s="4" t="s">
        <v>513</v>
      </c>
      <c r="F37" s="4">
        <v>0</v>
      </c>
      <c r="G37">
        <f t="shared" si="2"/>
        <v>92</v>
      </c>
      <c r="J37" s="4">
        <f t="shared" si="3"/>
        <v>0</v>
      </c>
    </row>
    <row r="38" spans="1:10" x14ac:dyDescent="0.25">
      <c r="A38">
        <f>'Com Node'!A37*BOM!D2</f>
        <v>2</v>
      </c>
      <c r="B38" t="s">
        <v>501</v>
      </c>
      <c r="C38" t="s">
        <v>68</v>
      </c>
      <c r="D38" t="s">
        <v>9</v>
      </c>
      <c r="F38" s="4">
        <v>4</v>
      </c>
      <c r="G38">
        <f t="shared" si="2"/>
        <v>-2</v>
      </c>
      <c r="J38" s="4">
        <f t="shared" si="3"/>
        <v>0</v>
      </c>
    </row>
    <row r="39" spans="1:10" x14ac:dyDescent="0.25">
      <c r="A39">
        <f>Laptimer!A39*BOM!B2+Dashboard!A25*BOM!E2</f>
        <v>9</v>
      </c>
      <c r="B39">
        <v>931</v>
      </c>
      <c r="C39" t="s">
        <v>68</v>
      </c>
      <c r="D39" t="s">
        <v>9</v>
      </c>
      <c r="E39" s="4" t="s">
        <v>514</v>
      </c>
      <c r="F39" s="4">
        <v>0</v>
      </c>
      <c r="G39">
        <f t="shared" si="2"/>
        <v>9</v>
      </c>
      <c r="J39" s="4">
        <f t="shared" si="3"/>
        <v>0</v>
      </c>
    </row>
    <row r="40" spans="1:10" x14ac:dyDescent="0.25">
      <c r="A40">
        <f>'Com Node'!A38*BOM!D2+TC!A35*BOM!I2</f>
        <v>14</v>
      </c>
      <c r="B40">
        <v>976</v>
      </c>
      <c r="C40" t="s">
        <v>68</v>
      </c>
      <c r="D40" t="s">
        <v>9</v>
      </c>
      <c r="E40" s="4" t="s">
        <v>515</v>
      </c>
      <c r="F40" s="4">
        <v>0</v>
      </c>
      <c r="G40">
        <f t="shared" si="2"/>
        <v>14</v>
      </c>
      <c r="J40" s="4">
        <f t="shared" si="3"/>
        <v>0</v>
      </c>
    </row>
    <row r="41" spans="1:10" x14ac:dyDescent="0.25">
      <c r="A41">
        <f>Laptimer!A28*BOM!B2+'Laptimer Remote'!A23*BOM!C2+'Com Node'!A27*BOM!D2+TC!A28*BOM!I2</f>
        <v>35</v>
      </c>
      <c r="B41" t="s">
        <v>23</v>
      </c>
      <c r="C41" t="s">
        <v>68</v>
      </c>
      <c r="D41" t="s">
        <v>9</v>
      </c>
      <c r="F41" s="4">
        <v>48</v>
      </c>
      <c r="G41">
        <f t="shared" si="2"/>
        <v>-13</v>
      </c>
      <c r="J41" s="4">
        <f t="shared" si="3"/>
        <v>0</v>
      </c>
    </row>
    <row r="42" spans="1:10" x14ac:dyDescent="0.25">
      <c r="A42">
        <f>Laptimer!A29*BOM!B2+'Laptimer Remote'!A24*BOM!C2</f>
        <v>2</v>
      </c>
      <c r="B42" t="s">
        <v>24</v>
      </c>
      <c r="C42" t="s">
        <v>68</v>
      </c>
      <c r="D42" t="s">
        <v>9</v>
      </c>
      <c r="F42" s="4">
        <v>100</v>
      </c>
      <c r="G42">
        <f t="shared" si="2"/>
        <v>-98</v>
      </c>
      <c r="J42" s="4">
        <f t="shared" si="3"/>
        <v>0</v>
      </c>
    </row>
    <row r="43" spans="1:10" x14ac:dyDescent="0.25">
      <c r="A43">
        <f>Laptimer!A30*BOM!B2+'Laptimer Remote'!A25*BOM!C2</f>
        <v>2</v>
      </c>
      <c r="B43" t="s">
        <v>25</v>
      </c>
      <c r="C43" t="s">
        <v>68</v>
      </c>
      <c r="D43" t="s">
        <v>9</v>
      </c>
      <c r="F43" s="4">
        <v>10</v>
      </c>
      <c r="G43">
        <f t="shared" si="2"/>
        <v>-8</v>
      </c>
      <c r="J43" s="4">
        <f t="shared" si="3"/>
        <v>0</v>
      </c>
    </row>
    <row r="44" spans="1:10" x14ac:dyDescent="0.25">
      <c r="A44">
        <f>Laptimer!A31*BOM!B2+'Laptimer Remote'!A26*BOM!C2+'Com Node'!A28*BOM!D2+Dashboard!A22*BOM!E2+TC!A30*BOM!I2</f>
        <v>20</v>
      </c>
      <c r="B44" t="s">
        <v>26</v>
      </c>
      <c r="C44" t="s">
        <v>68</v>
      </c>
      <c r="D44" t="s">
        <v>9</v>
      </c>
      <c r="F44" s="4">
        <v>30</v>
      </c>
      <c r="G44">
        <f t="shared" si="2"/>
        <v>-10</v>
      </c>
      <c r="J44" s="4">
        <f t="shared" si="3"/>
        <v>0</v>
      </c>
    </row>
    <row r="45" spans="1:10" x14ac:dyDescent="0.25">
      <c r="A45">
        <f>'Com Node'!A29*BOM!D2+Dashboard!A23*BOM!E2+TC!A31*BOM!I2</f>
        <v>6</v>
      </c>
      <c r="B45" t="s">
        <v>129</v>
      </c>
      <c r="C45" t="s">
        <v>68</v>
      </c>
      <c r="D45" t="s">
        <v>9</v>
      </c>
      <c r="F45" s="4">
        <v>8</v>
      </c>
      <c r="G45">
        <f t="shared" si="2"/>
        <v>-2</v>
      </c>
      <c r="J45" s="4">
        <f t="shared" si="3"/>
        <v>0</v>
      </c>
    </row>
    <row r="46" spans="1:10" x14ac:dyDescent="0.25">
      <c r="A46">
        <f>Laptimer!A32*BOM!B2+'Laptimer Remote'!A27*BOM!C2</f>
        <v>2</v>
      </c>
      <c r="B46" t="s">
        <v>27</v>
      </c>
      <c r="C46" t="s">
        <v>68</v>
      </c>
      <c r="D46" t="s">
        <v>9</v>
      </c>
      <c r="E46" s="4" t="s">
        <v>516</v>
      </c>
      <c r="F46" s="4">
        <v>0</v>
      </c>
      <c r="G46">
        <f t="shared" si="2"/>
        <v>2</v>
      </c>
      <c r="J46" s="4">
        <f t="shared" si="3"/>
        <v>0</v>
      </c>
    </row>
    <row r="47" spans="1:10" x14ac:dyDescent="0.25">
      <c r="A47">
        <f>'Com Node'!A30*BOM!D2</f>
        <v>2</v>
      </c>
      <c r="B47" t="s">
        <v>128</v>
      </c>
      <c r="C47" t="s">
        <v>68</v>
      </c>
      <c r="D47" t="s">
        <v>9</v>
      </c>
      <c r="F47" s="4">
        <v>24</v>
      </c>
      <c r="G47">
        <f t="shared" si="2"/>
        <v>-22</v>
      </c>
      <c r="J47" s="4">
        <f t="shared" si="3"/>
        <v>0</v>
      </c>
    </row>
    <row r="48" spans="1:10" x14ac:dyDescent="0.25">
      <c r="A48">
        <f>Laptimer!A35*BOM!B2+'Laptimer Remote'!A29*BOM!C2</f>
        <v>3</v>
      </c>
      <c r="B48" t="s">
        <v>28</v>
      </c>
      <c r="C48" t="s">
        <v>68</v>
      </c>
      <c r="D48" t="s">
        <v>9</v>
      </c>
      <c r="F48" s="4">
        <v>25</v>
      </c>
      <c r="G48">
        <f t="shared" si="2"/>
        <v>-22</v>
      </c>
      <c r="J48" s="4">
        <f t="shared" si="3"/>
        <v>0</v>
      </c>
    </row>
    <row r="49" spans="1:12" x14ac:dyDescent="0.25">
      <c r="A49">
        <f>Laptimer!A36*BOM!B2+'Laptimer Remote'!A30*BOM!C2</f>
        <v>2</v>
      </c>
      <c r="B49" t="s">
        <v>29</v>
      </c>
      <c r="C49" t="s">
        <v>68</v>
      </c>
      <c r="D49" t="s">
        <v>9</v>
      </c>
      <c r="F49" s="4">
        <v>5</v>
      </c>
      <c r="G49">
        <f t="shared" si="2"/>
        <v>-3</v>
      </c>
      <c r="J49" s="4">
        <f t="shared" si="3"/>
        <v>0</v>
      </c>
    </row>
    <row r="50" spans="1:12" x14ac:dyDescent="0.25">
      <c r="A50">
        <f>'Com Node'!A33*BOM!D2</f>
        <v>10</v>
      </c>
      <c r="B50" t="s">
        <v>127</v>
      </c>
      <c r="C50" t="s">
        <v>68</v>
      </c>
      <c r="D50" t="s">
        <v>9</v>
      </c>
      <c r="F50" s="4">
        <v>25</v>
      </c>
      <c r="G50">
        <f t="shared" si="2"/>
        <v>-15</v>
      </c>
      <c r="J50" s="4">
        <f t="shared" si="3"/>
        <v>0</v>
      </c>
    </row>
    <row r="51" spans="1:12" x14ac:dyDescent="0.25">
      <c r="A51">
        <f>'Com Node'!A39*BOM!D2</f>
        <v>2</v>
      </c>
      <c r="B51" t="s">
        <v>126</v>
      </c>
      <c r="C51" t="s">
        <v>68</v>
      </c>
      <c r="D51" t="s">
        <v>9</v>
      </c>
      <c r="G51">
        <f t="shared" si="2"/>
        <v>2</v>
      </c>
      <c r="J51" s="4">
        <f t="shared" si="3"/>
        <v>0</v>
      </c>
      <c r="L51" t="s">
        <v>517</v>
      </c>
    </row>
    <row r="52" spans="1:12" x14ac:dyDescent="0.25">
      <c r="A52">
        <f>TC!A36*BOM!I2</f>
        <v>8</v>
      </c>
      <c r="B52"/>
      <c r="C52" t="s">
        <v>169</v>
      </c>
      <c r="D52" t="s">
        <v>14</v>
      </c>
      <c r="G52">
        <f t="shared" ref="G52:G63" si="4">A52-F52</f>
        <v>8</v>
      </c>
      <c r="J52" s="4">
        <f t="shared" ref="J52:J63" si="5">H52*I52</f>
        <v>0</v>
      </c>
      <c r="L52" t="s">
        <v>517</v>
      </c>
    </row>
    <row r="53" spans="1:12" x14ac:dyDescent="0.25">
      <c r="A53">
        <f>TC!A37*BOM!I2</f>
        <v>16</v>
      </c>
      <c r="B53" t="s">
        <v>242</v>
      </c>
      <c r="C53" t="s">
        <v>169</v>
      </c>
      <c r="D53" t="s">
        <v>14</v>
      </c>
      <c r="E53" s="4" t="s">
        <v>518</v>
      </c>
      <c r="F53" s="4">
        <v>0</v>
      </c>
      <c r="G53">
        <f t="shared" si="4"/>
        <v>16</v>
      </c>
      <c r="J53" s="4">
        <f t="shared" si="5"/>
        <v>0</v>
      </c>
    </row>
    <row r="54" spans="1:12" x14ac:dyDescent="0.25">
      <c r="A54">
        <f>Dashboard!A26*BOM!E2</f>
        <v>2</v>
      </c>
      <c r="B54" t="s">
        <v>168</v>
      </c>
      <c r="C54" t="s">
        <v>169</v>
      </c>
      <c r="D54" t="s">
        <v>14</v>
      </c>
      <c r="F54" s="4">
        <v>59</v>
      </c>
      <c r="G54">
        <f t="shared" si="4"/>
        <v>-57</v>
      </c>
      <c r="J54" s="4">
        <f t="shared" si="5"/>
        <v>0</v>
      </c>
    </row>
    <row r="55" spans="1:12" x14ac:dyDescent="0.25">
      <c r="A55">
        <f>Laptimer!A44*BOM!B2</f>
        <v>2</v>
      </c>
      <c r="B55" t="s">
        <v>30</v>
      </c>
      <c r="C55" t="s">
        <v>31</v>
      </c>
      <c r="D55" t="s">
        <v>70</v>
      </c>
      <c r="F55" s="4">
        <v>2</v>
      </c>
      <c r="G55">
        <f t="shared" si="4"/>
        <v>0</v>
      </c>
      <c r="J55" s="4">
        <f t="shared" si="5"/>
        <v>0</v>
      </c>
    </row>
    <row r="56" spans="1:12" x14ac:dyDescent="0.25">
      <c r="A56">
        <f>Laptimer!A18*BOM!B2</f>
        <v>1</v>
      </c>
      <c r="B56" t="s">
        <v>18</v>
      </c>
      <c r="C56" t="s">
        <v>71</v>
      </c>
      <c r="D56" t="s">
        <v>14</v>
      </c>
      <c r="F56" s="4">
        <v>3</v>
      </c>
      <c r="G56">
        <f t="shared" si="4"/>
        <v>-2</v>
      </c>
      <c r="J56" s="4">
        <f t="shared" si="5"/>
        <v>0</v>
      </c>
    </row>
    <row r="57" spans="1:12" x14ac:dyDescent="0.25">
      <c r="A57">
        <f>Laptimer!A20*BOM!B2+'Laptimer Remote'!A14*BOM!C2</f>
        <v>2</v>
      </c>
      <c r="B57" t="s">
        <v>19</v>
      </c>
      <c r="C57" t="s">
        <v>20</v>
      </c>
      <c r="D57" t="s">
        <v>21</v>
      </c>
      <c r="F57" s="4">
        <v>5</v>
      </c>
      <c r="G57">
        <f t="shared" si="4"/>
        <v>-3</v>
      </c>
      <c r="J57" s="4">
        <f t="shared" si="5"/>
        <v>0</v>
      </c>
    </row>
    <row r="58" spans="1:12" x14ac:dyDescent="0.25">
      <c r="A58">
        <f>Laptimer!A26*BOM!B2+'Laptimer Remote'!A21*BOM!C2+'CPU Board'!A23*BOM!F2</f>
        <v>17</v>
      </c>
      <c r="B58"/>
      <c r="C58" t="s">
        <v>22</v>
      </c>
      <c r="D58">
        <v>1206</v>
      </c>
      <c r="E58" s="4" t="s">
        <v>519</v>
      </c>
      <c r="F58" s="4">
        <v>0</v>
      </c>
      <c r="G58">
        <f t="shared" si="4"/>
        <v>17</v>
      </c>
      <c r="J58" s="4">
        <f t="shared" si="5"/>
        <v>0</v>
      </c>
    </row>
    <row r="59" spans="1:12" x14ac:dyDescent="0.25">
      <c r="A59">
        <f>'Com Node'!A25*BOM!D2+Dashboard!A20*BOM!E2+TC!A26*BOM!I2</f>
        <v>6</v>
      </c>
      <c r="B59"/>
      <c r="C59" t="s">
        <v>123</v>
      </c>
      <c r="D59" t="s">
        <v>123</v>
      </c>
      <c r="E59" s="11" t="s">
        <v>520</v>
      </c>
      <c r="F59" s="4">
        <v>0</v>
      </c>
      <c r="G59">
        <f t="shared" si="4"/>
        <v>6</v>
      </c>
      <c r="J59" s="4">
        <f t="shared" si="5"/>
        <v>0</v>
      </c>
    </row>
    <row r="60" spans="1:12" x14ac:dyDescent="0.25">
      <c r="A60">
        <f>'Com Node'!A18*BOM!D2+TC!A17*BOM!I2</f>
        <v>4</v>
      </c>
      <c r="B60" t="s">
        <v>107</v>
      </c>
      <c r="C60" t="s">
        <v>108</v>
      </c>
      <c r="D60" t="s">
        <v>109</v>
      </c>
      <c r="E60" s="4" t="s">
        <v>521</v>
      </c>
      <c r="F60" s="4">
        <v>3</v>
      </c>
      <c r="G60">
        <f t="shared" si="4"/>
        <v>1</v>
      </c>
      <c r="J60" s="4">
        <f t="shared" si="5"/>
        <v>0</v>
      </c>
    </row>
    <row r="61" spans="1:12" x14ac:dyDescent="0.25">
      <c r="A61">
        <f>Dashboard!A14*BOM!E2</f>
        <v>2</v>
      </c>
      <c r="B61" t="s">
        <v>163</v>
      </c>
      <c r="C61" t="s">
        <v>108</v>
      </c>
      <c r="D61" t="s">
        <v>109</v>
      </c>
      <c r="F61" s="4">
        <v>5</v>
      </c>
      <c r="G61">
        <f t="shared" si="4"/>
        <v>-3</v>
      </c>
      <c r="J61" s="4">
        <f t="shared" si="5"/>
        <v>0</v>
      </c>
    </row>
    <row r="62" spans="1:12" x14ac:dyDescent="0.25">
      <c r="A62">
        <f>'Com Node'!A43*BOM!D2</f>
        <v>2</v>
      </c>
      <c r="B62" t="s">
        <v>136</v>
      </c>
      <c r="C62" t="s">
        <v>136</v>
      </c>
      <c r="D62" t="s">
        <v>136</v>
      </c>
      <c r="F62" s="4">
        <v>2</v>
      </c>
      <c r="G62">
        <f t="shared" si="4"/>
        <v>0</v>
      </c>
      <c r="J62" s="4">
        <f t="shared" si="5"/>
        <v>0</v>
      </c>
    </row>
    <row r="63" spans="1:12" x14ac:dyDescent="0.25">
      <c r="A63">
        <f>Dashboard!A31*BOM!E2</f>
        <v>2</v>
      </c>
      <c r="B63" t="s">
        <v>174</v>
      </c>
      <c r="C63" t="s">
        <v>173</v>
      </c>
      <c r="D63" t="s">
        <v>172</v>
      </c>
      <c r="E63" s="4" t="s">
        <v>522</v>
      </c>
      <c r="F63" s="4">
        <v>1</v>
      </c>
      <c r="G63">
        <f t="shared" si="4"/>
        <v>1</v>
      </c>
      <c r="J63" s="4">
        <f t="shared" si="5"/>
        <v>0</v>
      </c>
    </row>
    <row r="64" spans="1:12" ht="15.75" thickBot="1" x14ac:dyDescent="0.3">
      <c r="I64" s="4" t="s">
        <v>32</v>
      </c>
      <c r="J64" s="6">
        <f>SUM(J5:J55)</f>
        <v>0</v>
      </c>
    </row>
    <row r="65" spans="1:12" ht="15.75" thickTop="1" x14ac:dyDescent="0.25"/>
    <row r="66" spans="1:12" s="1" customFormat="1" ht="21" x14ac:dyDescent="0.35">
      <c r="A66" s="3" t="s">
        <v>33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64</v>
      </c>
      <c r="G66" s="2" t="s">
        <v>69</v>
      </c>
      <c r="H66" s="3" t="s">
        <v>6</v>
      </c>
      <c r="I66" s="3" t="s">
        <v>5</v>
      </c>
      <c r="J66" s="3" t="s">
        <v>7</v>
      </c>
    </row>
    <row r="67" spans="1:12" x14ac:dyDescent="0.25">
      <c r="A67">
        <f>Laptimer!A5*BOM!B2+'Laptimer Remote'!A3*BOM!C2</f>
        <v>6</v>
      </c>
      <c r="B67" t="s">
        <v>72</v>
      </c>
      <c r="C67" t="s">
        <v>72</v>
      </c>
      <c r="D67" t="s">
        <v>72</v>
      </c>
      <c r="F67" s="4">
        <v>10</v>
      </c>
      <c r="G67">
        <f>A67-F67</f>
        <v>-4</v>
      </c>
      <c r="J67" s="4">
        <f>H67*I67</f>
        <v>0</v>
      </c>
    </row>
    <row r="68" spans="1:12" x14ac:dyDescent="0.25">
      <c r="A68">
        <f>Laptimer!A16*BOM!B2</f>
        <v>1</v>
      </c>
      <c r="B68" t="s">
        <v>34</v>
      </c>
      <c r="C68" t="s">
        <v>35</v>
      </c>
      <c r="D68" t="s">
        <v>36</v>
      </c>
      <c r="F68" s="4">
        <v>100</v>
      </c>
      <c r="G68">
        <f t="shared" ref="G68:G72" si="6">A68-F68</f>
        <v>-99</v>
      </c>
      <c r="J68" s="4">
        <f t="shared" ref="J68:J72" si="7">H68*I68</f>
        <v>0</v>
      </c>
    </row>
    <row r="69" spans="1:12" x14ac:dyDescent="0.25">
      <c r="A69">
        <f>Laptimer!A17*BOM!B2+'Laptimer Remote'!A11*BOM!C2</f>
        <v>2</v>
      </c>
      <c r="B69" t="s">
        <v>73</v>
      </c>
      <c r="C69" t="s">
        <v>37</v>
      </c>
      <c r="D69" t="s">
        <v>38</v>
      </c>
      <c r="F69" s="4">
        <v>2</v>
      </c>
      <c r="G69">
        <f t="shared" si="6"/>
        <v>0</v>
      </c>
      <c r="J69" s="4">
        <f t="shared" si="7"/>
        <v>0</v>
      </c>
    </row>
    <row r="70" spans="1:12" x14ac:dyDescent="0.25">
      <c r="A70">
        <f>Laptimer!A40*BOM!B2+'Laptimer Remote'!A32*BOM!C2</f>
        <v>2</v>
      </c>
      <c r="B70" t="s">
        <v>39</v>
      </c>
      <c r="C70" t="s">
        <v>40</v>
      </c>
      <c r="D70" t="s">
        <v>41</v>
      </c>
      <c r="F70" s="4">
        <v>20</v>
      </c>
      <c r="G70">
        <f t="shared" si="6"/>
        <v>-18</v>
      </c>
      <c r="J70" s="4">
        <f t="shared" si="7"/>
        <v>0</v>
      </c>
    </row>
    <row r="71" spans="1:12" x14ac:dyDescent="0.25">
      <c r="A71">
        <f>Laptimer!A43*BOM!B2+'Laptimer Remote'!A34*BOM!C2</f>
        <v>2</v>
      </c>
      <c r="B71" t="s">
        <v>44</v>
      </c>
      <c r="C71" t="s">
        <v>42</v>
      </c>
      <c r="D71" t="s">
        <v>43</v>
      </c>
      <c r="F71" s="4">
        <v>20</v>
      </c>
      <c r="G71">
        <f t="shared" si="6"/>
        <v>-18</v>
      </c>
      <c r="J71" s="4">
        <f t="shared" si="7"/>
        <v>0</v>
      </c>
    </row>
    <row r="72" spans="1:12" x14ac:dyDescent="0.25">
      <c r="A72">
        <f>'Laptimer Remote'!A12*BOM!C2</f>
        <v>1</v>
      </c>
      <c r="B72" t="s">
        <v>85</v>
      </c>
      <c r="C72" t="s">
        <v>84</v>
      </c>
      <c r="D72" t="s">
        <v>38</v>
      </c>
      <c r="F72" s="4">
        <v>0</v>
      </c>
      <c r="G72">
        <f t="shared" si="6"/>
        <v>1</v>
      </c>
      <c r="J72" s="4">
        <f t="shared" si="7"/>
        <v>0</v>
      </c>
      <c r="L72" t="s">
        <v>525</v>
      </c>
    </row>
    <row r="73" spans="1:12" x14ac:dyDescent="0.25">
      <c r="A73">
        <f>'Com Node'!A3*BOM!D2</f>
        <v>2</v>
      </c>
      <c r="B73" t="s">
        <v>92</v>
      </c>
      <c r="C73" t="s">
        <v>91</v>
      </c>
      <c r="D73" t="s">
        <v>90</v>
      </c>
      <c r="F73" s="4">
        <v>45</v>
      </c>
      <c r="G73">
        <f t="shared" ref="G73:G75" si="8">A73-F73</f>
        <v>-43</v>
      </c>
      <c r="J73" s="4">
        <f t="shared" ref="J73:J75" si="9">H73*I73</f>
        <v>0</v>
      </c>
    </row>
    <row r="74" spans="1:12" x14ac:dyDescent="0.25">
      <c r="A74">
        <f>'Com Node'!A19*BOM!D2+Relay!A7*BOM!G2+'CPU Board'!A15*BOM!F2</f>
        <v>37</v>
      </c>
      <c r="B74"/>
      <c r="C74" t="s">
        <v>110</v>
      </c>
      <c r="D74" t="s">
        <v>111</v>
      </c>
      <c r="E74" s="11" t="s">
        <v>523</v>
      </c>
      <c r="F74" s="4">
        <v>29</v>
      </c>
      <c r="G74">
        <f t="shared" si="8"/>
        <v>8</v>
      </c>
      <c r="J74" s="4">
        <f t="shared" si="9"/>
        <v>0</v>
      </c>
    </row>
    <row r="75" spans="1:12" x14ac:dyDescent="0.25">
      <c r="A75">
        <f>'Com Node'!A20*BOM!D2</f>
        <v>8</v>
      </c>
      <c r="B75"/>
      <c r="C75" t="s">
        <v>112</v>
      </c>
      <c r="D75" t="s">
        <v>113</v>
      </c>
      <c r="E75" s="4" t="s">
        <v>524</v>
      </c>
      <c r="F75" s="4">
        <v>0</v>
      </c>
      <c r="G75">
        <f t="shared" si="8"/>
        <v>8</v>
      </c>
      <c r="J75" s="4">
        <f t="shared" si="9"/>
        <v>0</v>
      </c>
    </row>
    <row r="76" spans="1:12" x14ac:dyDescent="0.25">
      <c r="A76">
        <f>'Com Node'!A42*BOM!D2</f>
        <v>2</v>
      </c>
      <c r="B76" t="s">
        <v>134</v>
      </c>
      <c r="C76" t="s">
        <v>134</v>
      </c>
      <c r="D76" t="s">
        <v>135</v>
      </c>
      <c r="E76" s="4" t="s">
        <v>530</v>
      </c>
      <c r="F76" s="4">
        <v>0</v>
      </c>
      <c r="G76">
        <f t="shared" ref="G76:G78" si="10">A76-F76</f>
        <v>2</v>
      </c>
      <c r="J76" s="4">
        <f t="shared" ref="J76:J78" si="11">H76*I76</f>
        <v>0</v>
      </c>
    </row>
    <row r="77" spans="1:12" x14ac:dyDescent="0.25">
      <c r="A77">
        <f>'Com Node'!A46*BOM!D2+TC!A41*BOM!I2</f>
        <v>12</v>
      </c>
      <c r="B77"/>
      <c r="C77" t="s">
        <v>42</v>
      </c>
      <c r="D77" t="s">
        <v>43</v>
      </c>
      <c r="E77" s="4" t="s">
        <v>531</v>
      </c>
      <c r="F77" s="4">
        <v>13</v>
      </c>
      <c r="G77">
        <f t="shared" si="10"/>
        <v>-1</v>
      </c>
      <c r="J77" s="4">
        <f t="shared" si="11"/>
        <v>0</v>
      </c>
    </row>
    <row r="78" spans="1:12" x14ac:dyDescent="0.25">
      <c r="A78">
        <f>Dashboard!A15*BOM!E2</f>
        <v>40</v>
      </c>
      <c r="B78"/>
      <c r="C78" t="s">
        <v>142</v>
      </c>
      <c r="D78" t="s">
        <v>141</v>
      </c>
      <c r="F78" s="4">
        <v>0</v>
      </c>
      <c r="G78">
        <f t="shared" si="10"/>
        <v>40</v>
      </c>
      <c r="J78" s="4">
        <f t="shared" si="11"/>
        <v>0</v>
      </c>
      <c r="L78" t="s">
        <v>525</v>
      </c>
    </row>
    <row r="79" spans="1:12" x14ac:dyDescent="0.25">
      <c r="A79">
        <f>Dashboard!A27*BOM!E2+TC!A38*BOM!I2</f>
        <v>4</v>
      </c>
      <c r="B79"/>
      <c r="C79" t="s">
        <v>144</v>
      </c>
      <c r="D79" t="s">
        <v>143</v>
      </c>
      <c r="E79" s="4" t="s">
        <v>532</v>
      </c>
      <c r="F79" s="4">
        <v>0</v>
      </c>
      <c r="G79">
        <f t="shared" ref="G79" si="12">A79-F79</f>
        <v>4</v>
      </c>
      <c r="J79" s="4">
        <f t="shared" ref="J79" si="13">H79*I79</f>
        <v>0</v>
      </c>
    </row>
    <row r="80" spans="1:12" x14ac:dyDescent="0.25">
      <c r="A80">
        <f>Dashboard!A17*BOM!E2</f>
        <v>2</v>
      </c>
      <c r="B80" t="s">
        <v>165</v>
      </c>
      <c r="C80" t="s">
        <v>165</v>
      </c>
      <c r="D80" t="s">
        <v>164</v>
      </c>
      <c r="F80" s="4">
        <v>10</v>
      </c>
      <c r="G80">
        <f t="shared" ref="G80" si="14">A80-F80</f>
        <v>-8</v>
      </c>
      <c r="J80" s="4">
        <f t="shared" ref="J80" si="15">H80*I80</f>
        <v>0</v>
      </c>
    </row>
    <row r="81" spans="1:12" x14ac:dyDescent="0.25">
      <c r="A81">
        <f>TC!A3*BOM!I2</f>
        <v>12</v>
      </c>
      <c r="B81" t="s">
        <v>224</v>
      </c>
      <c r="C81" t="s">
        <v>224</v>
      </c>
      <c r="D81" t="s">
        <v>223</v>
      </c>
      <c r="E81" s="4" t="s">
        <v>533</v>
      </c>
      <c r="F81" s="4">
        <v>0</v>
      </c>
      <c r="G81">
        <f t="shared" ref="G81:G82" si="16">A81-F81</f>
        <v>12</v>
      </c>
      <c r="J81" s="4">
        <f t="shared" ref="J81:J82" si="17">H81*I81</f>
        <v>0</v>
      </c>
    </row>
    <row r="82" spans="1:12" x14ac:dyDescent="0.25">
      <c r="A82">
        <f>TC!A15*BOM!I2</f>
        <v>12</v>
      </c>
      <c r="B82"/>
      <c r="C82" t="s">
        <v>231</v>
      </c>
      <c r="D82" t="s">
        <v>230</v>
      </c>
      <c r="F82" s="4">
        <v>0</v>
      </c>
      <c r="G82">
        <f t="shared" si="16"/>
        <v>12</v>
      </c>
      <c r="J82" s="4">
        <f t="shared" si="17"/>
        <v>0</v>
      </c>
      <c r="L82" t="s">
        <v>525</v>
      </c>
    </row>
    <row r="83" spans="1:12" ht="15.75" thickBot="1" x14ac:dyDescent="0.3">
      <c r="I83" s="4" t="s">
        <v>32</v>
      </c>
      <c r="J83" s="6">
        <f>SUM(J67:J71)</f>
        <v>0</v>
      </c>
    </row>
    <row r="84" spans="1:12" ht="15.75" thickTop="1" x14ac:dyDescent="0.25"/>
    <row r="85" spans="1:12" s="1" customFormat="1" ht="21" x14ac:dyDescent="0.35">
      <c r="A85" s="3" t="s">
        <v>45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64</v>
      </c>
      <c r="G85" s="2" t="s">
        <v>69</v>
      </c>
      <c r="H85" s="3" t="s">
        <v>6</v>
      </c>
      <c r="I85" s="3" t="s">
        <v>5</v>
      </c>
      <c r="J85" s="3" t="s">
        <v>7</v>
      </c>
    </row>
    <row r="86" spans="1:12" x14ac:dyDescent="0.25">
      <c r="A86">
        <f>Dashboard!A4*BOM!E2</f>
        <v>4</v>
      </c>
      <c r="B86" t="s">
        <v>151</v>
      </c>
      <c r="C86" t="s">
        <v>151</v>
      </c>
      <c r="D86" t="s">
        <v>150</v>
      </c>
      <c r="E86" s="4" t="s">
        <v>534</v>
      </c>
      <c r="F86" s="4">
        <v>0</v>
      </c>
      <c r="G86">
        <f t="shared" ref="G86:G107" si="18">A86-F86</f>
        <v>4</v>
      </c>
      <c r="J86" s="4">
        <f>H86*I86</f>
        <v>0</v>
      </c>
    </row>
    <row r="87" spans="1:12" x14ac:dyDescent="0.25">
      <c r="A87">
        <f>TC!A4*BOM!I2</f>
        <v>2</v>
      </c>
      <c r="B87" t="s">
        <v>226</v>
      </c>
      <c r="C87" t="s">
        <v>226</v>
      </c>
      <c r="D87" t="s">
        <v>225</v>
      </c>
      <c r="E87" s="4" t="s">
        <v>535</v>
      </c>
      <c r="F87" s="4">
        <v>0</v>
      </c>
      <c r="G87">
        <f t="shared" si="18"/>
        <v>2</v>
      </c>
      <c r="J87" s="4">
        <f>H87*I87</f>
        <v>0</v>
      </c>
    </row>
    <row r="88" spans="1:12" x14ac:dyDescent="0.25">
      <c r="A88">
        <f>'Com Node'!A4*BOM!D2</f>
        <v>8</v>
      </c>
      <c r="B88" t="s">
        <v>94</v>
      </c>
      <c r="C88" t="s">
        <v>94</v>
      </c>
      <c r="D88" t="s">
        <v>93</v>
      </c>
      <c r="F88" s="4">
        <v>0</v>
      </c>
      <c r="G88">
        <f t="shared" si="18"/>
        <v>8</v>
      </c>
      <c r="J88" s="4">
        <f>H88*I88</f>
        <v>0</v>
      </c>
      <c r="L88" t="s">
        <v>536</v>
      </c>
    </row>
    <row r="89" spans="1:12" x14ac:dyDescent="0.25">
      <c r="A89">
        <f>Laptimer!A2*BOM!B2</f>
        <v>1</v>
      </c>
      <c r="B89" t="s">
        <v>46</v>
      </c>
      <c r="C89" t="s">
        <v>46</v>
      </c>
      <c r="D89" t="s">
        <v>47</v>
      </c>
      <c r="F89" s="4">
        <v>3</v>
      </c>
      <c r="G89">
        <f t="shared" si="18"/>
        <v>-2</v>
      </c>
      <c r="J89" s="4">
        <f>J114</f>
        <v>0</v>
      </c>
    </row>
    <row r="90" spans="1:12" x14ac:dyDescent="0.25">
      <c r="A90">
        <f>Dashboard!A13*BOM!E2</f>
        <v>2</v>
      </c>
      <c r="B90" t="s">
        <v>162</v>
      </c>
      <c r="C90" t="s">
        <v>161</v>
      </c>
      <c r="D90" t="s">
        <v>160</v>
      </c>
      <c r="F90" s="4">
        <v>4</v>
      </c>
      <c r="G90">
        <f t="shared" si="18"/>
        <v>-2</v>
      </c>
      <c r="J90" s="4">
        <f t="shared" ref="J90:J107" si="19">H90*I90</f>
        <v>0</v>
      </c>
    </row>
    <row r="91" spans="1:12" x14ac:dyDescent="0.25">
      <c r="A91">
        <f>TC!A16*BOM!I2</f>
        <v>2</v>
      </c>
      <c r="B91" t="s">
        <v>233</v>
      </c>
      <c r="C91" t="s">
        <v>233</v>
      </c>
      <c r="D91" t="s">
        <v>232</v>
      </c>
      <c r="F91" s="4">
        <v>0</v>
      </c>
      <c r="G91">
        <f t="shared" si="18"/>
        <v>2</v>
      </c>
      <c r="J91" s="4">
        <f t="shared" si="19"/>
        <v>0</v>
      </c>
      <c r="L91" t="s">
        <v>536</v>
      </c>
    </row>
    <row r="92" spans="1:12" x14ac:dyDescent="0.25">
      <c r="A92">
        <f>'Com Node'!A21*BOM!D2+Dashboard!A16*BOM!E2+TC!A18*BOM!I2</f>
        <v>6</v>
      </c>
      <c r="B92" t="s">
        <v>114</v>
      </c>
      <c r="C92" t="s">
        <v>115</v>
      </c>
      <c r="D92" t="s">
        <v>116</v>
      </c>
      <c r="F92" s="4">
        <v>6</v>
      </c>
      <c r="G92">
        <f t="shared" si="18"/>
        <v>0</v>
      </c>
      <c r="J92" s="4">
        <f t="shared" si="19"/>
        <v>0</v>
      </c>
    </row>
    <row r="93" spans="1:12" x14ac:dyDescent="0.25">
      <c r="A93">
        <f>'Laptimer Remote'!A15*BOM!C2</f>
        <v>1</v>
      </c>
      <c r="B93"/>
      <c r="C93" t="s">
        <v>86</v>
      </c>
      <c r="D93" t="s">
        <v>87</v>
      </c>
      <c r="E93" s="4" t="s">
        <v>537</v>
      </c>
      <c r="F93" s="4">
        <v>0</v>
      </c>
      <c r="G93">
        <f t="shared" si="18"/>
        <v>1</v>
      </c>
      <c r="J93" s="4">
        <f t="shared" si="19"/>
        <v>0</v>
      </c>
    </row>
    <row r="94" spans="1:12" x14ac:dyDescent="0.25">
      <c r="A94">
        <f>Laptimer!A21*BOM!B2+'Laptimer Remote'!A16*BOM!C2</f>
        <v>2</v>
      </c>
      <c r="B94" t="s">
        <v>48</v>
      </c>
      <c r="C94" t="s">
        <v>48</v>
      </c>
      <c r="D94" t="s">
        <v>49</v>
      </c>
      <c r="F94" s="4">
        <v>2</v>
      </c>
      <c r="G94">
        <f t="shared" si="18"/>
        <v>0</v>
      </c>
      <c r="J94" s="4">
        <f t="shared" si="19"/>
        <v>0</v>
      </c>
    </row>
    <row r="95" spans="1:12" x14ac:dyDescent="0.25">
      <c r="A95">
        <f>'Com Node'!A22*BOM!D2+'CPU Board'!A16*BOM!F2+TC!A19*BOM!I2</f>
        <v>19</v>
      </c>
      <c r="B95" t="s">
        <v>117</v>
      </c>
      <c r="C95" t="s">
        <v>117</v>
      </c>
      <c r="D95" t="s">
        <v>118</v>
      </c>
      <c r="E95" s="4" t="s">
        <v>538</v>
      </c>
      <c r="F95" s="4">
        <v>4</v>
      </c>
      <c r="G95">
        <f t="shared" si="18"/>
        <v>15</v>
      </c>
      <c r="J95" s="4">
        <f t="shared" si="19"/>
        <v>0</v>
      </c>
    </row>
    <row r="96" spans="1:12" x14ac:dyDescent="0.25">
      <c r="A96">
        <f>'Com Node'!A23*BOM!D2+TC!A20*BOM!I2</f>
        <v>4</v>
      </c>
      <c r="B96" t="s">
        <v>119</v>
      </c>
      <c r="C96" t="s">
        <v>119</v>
      </c>
      <c r="D96" t="s">
        <v>120</v>
      </c>
      <c r="F96" s="4">
        <v>8</v>
      </c>
      <c r="G96">
        <f t="shared" si="18"/>
        <v>-4</v>
      </c>
      <c r="J96" s="4">
        <f t="shared" si="19"/>
        <v>0</v>
      </c>
    </row>
    <row r="97" spans="1:13" x14ac:dyDescent="0.25">
      <c r="A97">
        <f>TC!A21*BOM!I2</f>
        <v>4</v>
      </c>
      <c r="B97" t="s">
        <v>240</v>
      </c>
      <c r="C97" t="s">
        <v>239</v>
      </c>
      <c r="D97" t="s">
        <v>238</v>
      </c>
      <c r="E97" s="4" t="s">
        <v>539</v>
      </c>
      <c r="F97" s="4">
        <v>2</v>
      </c>
      <c r="G97">
        <f t="shared" si="18"/>
        <v>2</v>
      </c>
      <c r="J97" s="4">
        <f t="shared" si="19"/>
        <v>0</v>
      </c>
    </row>
    <row r="98" spans="1:13" x14ac:dyDescent="0.25">
      <c r="A98">
        <f>'Com Node'!A24*BOM!D2</f>
        <v>4</v>
      </c>
      <c r="B98" t="s">
        <v>121</v>
      </c>
      <c r="C98" t="s">
        <v>121</v>
      </c>
      <c r="D98" t="s">
        <v>122</v>
      </c>
      <c r="E98" s="4" t="s">
        <v>540</v>
      </c>
      <c r="F98" s="4">
        <v>0</v>
      </c>
      <c r="G98">
        <f t="shared" si="18"/>
        <v>4</v>
      </c>
      <c r="J98" s="4">
        <f t="shared" si="19"/>
        <v>0</v>
      </c>
    </row>
    <row r="99" spans="1:13" x14ac:dyDescent="0.25">
      <c r="A99">
        <f>TC!A22*BOM!I2</f>
        <v>2</v>
      </c>
      <c r="B99" t="s">
        <v>237</v>
      </c>
      <c r="C99" t="s">
        <v>237</v>
      </c>
      <c r="D99" t="s">
        <v>236</v>
      </c>
      <c r="E99" s="4" t="s">
        <v>541</v>
      </c>
      <c r="F99" s="4">
        <v>0</v>
      </c>
      <c r="G99">
        <f t="shared" si="18"/>
        <v>2</v>
      </c>
      <c r="J99" s="4">
        <f t="shared" si="19"/>
        <v>0</v>
      </c>
    </row>
    <row r="100" spans="1:13" x14ac:dyDescent="0.25">
      <c r="A100">
        <f>TC!A23*BOM!I2</f>
        <v>30</v>
      </c>
      <c r="B100" t="s">
        <v>235</v>
      </c>
      <c r="C100" t="s">
        <v>235</v>
      </c>
      <c r="D100" t="s">
        <v>234</v>
      </c>
      <c r="E100" s="4" t="s">
        <v>542</v>
      </c>
      <c r="F100" s="4">
        <v>0</v>
      </c>
      <c r="G100">
        <f t="shared" si="18"/>
        <v>30</v>
      </c>
      <c r="J100" s="4">
        <f t="shared" si="19"/>
        <v>0</v>
      </c>
    </row>
    <row r="101" spans="1:13" x14ac:dyDescent="0.25">
      <c r="A101">
        <f>Laptimer!A22*BOM!B2+'Laptimer Remote'!A17*BOM!C2</f>
        <v>2</v>
      </c>
      <c r="B101" t="s">
        <v>50</v>
      </c>
      <c r="C101" t="s">
        <v>50</v>
      </c>
      <c r="D101" t="s">
        <v>51</v>
      </c>
      <c r="F101" s="4">
        <v>9</v>
      </c>
      <c r="G101">
        <f t="shared" si="18"/>
        <v>-7</v>
      </c>
      <c r="J101" s="4">
        <f t="shared" si="19"/>
        <v>0</v>
      </c>
    </row>
    <row r="102" spans="1:13" x14ac:dyDescent="0.25">
      <c r="A102">
        <f>Laptimer!A27*BOM!B2+'Laptimer Remote'!A22*BOM!C2+'CPU Board'!A24*BOM!F2</f>
        <v>17</v>
      </c>
      <c r="B102" t="s">
        <v>52</v>
      </c>
      <c r="C102" t="s">
        <v>125</v>
      </c>
      <c r="D102" t="s">
        <v>53</v>
      </c>
      <c r="E102" s="11" t="s">
        <v>543</v>
      </c>
      <c r="F102" s="4">
        <v>5</v>
      </c>
      <c r="G102">
        <f t="shared" si="18"/>
        <v>12</v>
      </c>
      <c r="J102" s="4">
        <f t="shared" si="19"/>
        <v>0</v>
      </c>
    </row>
    <row r="103" spans="1:13" x14ac:dyDescent="0.25">
      <c r="A103">
        <f>'Com Node'!A26*BOM!D2+'H-bridge'!A8*BOM!H2+TC!A27*BOM!I2</f>
        <v>6</v>
      </c>
      <c r="B103" t="s">
        <v>52</v>
      </c>
      <c r="C103" t="s">
        <v>124</v>
      </c>
      <c r="D103" t="s">
        <v>53</v>
      </c>
      <c r="E103" s="4" t="s">
        <v>544</v>
      </c>
      <c r="F103" s="4">
        <v>4</v>
      </c>
      <c r="G103">
        <f t="shared" si="18"/>
        <v>2</v>
      </c>
      <c r="J103" s="4">
        <f t="shared" si="19"/>
        <v>0</v>
      </c>
    </row>
    <row r="104" spans="1:13" x14ac:dyDescent="0.25">
      <c r="A104">
        <f>'CPU Board'!A28*BOM!F2</f>
        <v>15</v>
      </c>
      <c r="B104"/>
      <c r="C104" t="s">
        <v>203</v>
      </c>
      <c r="D104" t="s">
        <v>202</v>
      </c>
      <c r="E104" s="4" t="s">
        <v>545</v>
      </c>
      <c r="F104" s="4">
        <v>6</v>
      </c>
      <c r="G104">
        <f t="shared" si="18"/>
        <v>9</v>
      </c>
      <c r="J104" s="4">
        <f t="shared" si="19"/>
        <v>0</v>
      </c>
    </row>
    <row r="105" spans="1:13" x14ac:dyDescent="0.25">
      <c r="A105">
        <f>Dashboard!A29*BOM!E2</f>
        <v>8</v>
      </c>
      <c r="B105" t="s">
        <v>171</v>
      </c>
      <c r="C105" t="s">
        <v>171</v>
      </c>
      <c r="D105" t="s">
        <v>170</v>
      </c>
      <c r="E105" s="4" t="s">
        <v>546</v>
      </c>
      <c r="F105" s="4">
        <v>4</v>
      </c>
      <c r="G105">
        <f t="shared" si="18"/>
        <v>4</v>
      </c>
      <c r="J105" s="4">
        <f t="shared" si="19"/>
        <v>0</v>
      </c>
    </row>
    <row r="106" spans="1:13" x14ac:dyDescent="0.25">
      <c r="A106">
        <f>TC!A42*BOM!I2</f>
        <v>2</v>
      </c>
      <c r="B106"/>
      <c r="C106" t="s">
        <v>244</v>
      </c>
      <c r="D106" t="s">
        <v>243</v>
      </c>
      <c r="E106" s="4" t="s">
        <v>547</v>
      </c>
      <c r="F106" s="4">
        <v>0</v>
      </c>
      <c r="G106">
        <f t="shared" si="18"/>
        <v>2</v>
      </c>
      <c r="J106" s="4">
        <f t="shared" si="19"/>
        <v>0</v>
      </c>
    </row>
    <row r="107" spans="1:13" x14ac:dyDescent="0.25">
      <c r="A107">
        <f>'H-bridge'!A10*BOM!H2</f>
        <v>4</v>
      </c>
      <c r="B107" t="s">
        <v>222</v>
      </c>
      <c r="C107" t="s">
        <v>222</v>
      </c>
      <c r="D107" t="s">
        <v>222</v>
      </c>
      <c r="E107" s="4" t="s">
        <v>548</v>
      </c>
      <c r="F107" s="4">
        <v>0</v>
      </c>
      <c r="G107">
        <f t="shared" si="18"/>
        <v>4</v>
      </c>
      <c r="J107" s="4">
        <f t="shared" si="19"/>
        <v>0</v>
      </c>
    </row>
    <row r="108" spans="1:13" ht="15.75" thickBot="1" x14ac:dyDescent="0.3">
      <c r="I108" s="4" t="s">
        <v>32</v>
      </c>
      <c r="J108" s="6">
        <f>SUM(J86:J89)</f>
        <v>0</v>
      </c>
    </row>
    <row r="109" spans="1:13" ht="15.75" thickTop="1" x14ac:dyDescent="0.25"/>
    <row r="110" spans="1:13" s="1" customFormat="1" ht="21" x14ac:dyDescent="0.35">
      <c r="A110" s="3" t="s">
        <v>54</v>
      </c>
      <c r="B110" s="3" t="s">
        <v>1</v>
      </c>
      <c r="C110" s="3" t="s">
        <v>2</v>
      </c>
      <c r="D110" s="3" t="s">
        <v>3</v>
      </c>
      <c r="E110" s="3" t="s">
        <v>4</v>
      </c>
      <c r="F110" s="3" t="s">
        <v>64</v>
      </c>
      <c r="G110" s="2" t="s">
        <v>69</v>
      </c>
      <c r="H110" s="3" t="s">
        <v>6</v>
      </c>
      <c r="I110" s="3" t="s">
        <v>5</v>
      </c>
      <c r="J110" s="3" t="s">
        <v>7</v>
      </c>
    </row>
    <row r="111" spans="1:13" x14ac:dyDescent="0.25">
      <c r="A111">
        <f>Laptimer!A3*BOM!B2</f>
        <v>1</v>
      </c>
      <c r="B111" t="s">
        <v>76</v>
      </c>
      <c r="C111" t="s">
        <v>76</v>
      </c>
      <c r="D111" t="s">
        <v>76</v>
      </c>
      <c r="F111" s="4">
        <v>0</v>
      </c>
      <c r="G111">
        <f>A111-F111</f>
        <v>1</v>
      </c>
      <c r="J111" s="4">
        <f>H111*I111</f>
        <v>0</v>
      </c>
      <c r="M111" t="s">
        <v>525</v>
      </c>
    </row>
    <row r="112" spans="1:13" x14ac:dyDescent="0.25">
      <c r="A112">
        <f>Laptimer!A4*BOM!B2+'Laptimer Remote'!A2*BOM!C2</f>
        <v>2</v>
      </c>
      <c r="B112"/>
      <c r="C112" t="s">
        <v>75</v>
      </c>
      <c r="D112" t="s">
        <v>74</v>
      </c>
      <c r="F112" s="4">
        <v>10</v>
      </c>
      <c r="G112">
        <f t="shared" ref="G112:G115" si="20">A112-F112</f>
        <v>-8</v>
      </c>
      <c r="J112" s="4">
        <f t="shared" ref="J112:J115" si="21">H112*I112</f>
        <v>0</v>
      </c>
    </row>
    <row r="113" spans="1:15" x14ac:dyDescent="0.25">
      <c r="A113">
        <f>Laptimer!A23*BOM!B2+'Laptimer Remote'!A18*BOM!C2+'CPU Board'!A18*BOM!F2</f>
        <v>17</v>
      </c>
      <c r="B113" t="s">
        <v>56</v>
      </c>
      <c r="C113" t="s">
        <v>77</v>
      </c>
      <c r="D113" t="s">
        <v>57</v>
      </c>
      <c r="E113" s="4" t="s">
        <v>549</v>
      </c>
      <c r="F113" s="4">
        <v>8</v>
      </c>
      <c r="G113">
        <f t="shared" si="20"/>
        <v>9</v>
      </c>
      <c r="J113" s="4">
        <f t="shared" si="21"/>
        <v>0</v>
      </c>
    </row>
    <row r="114" spans="1:15" x14ac:dyDescent="0.25">
      <c r="A114">
        <f>Laptimer!A41*BOM!B2+'CPU Board'!A30*BOM!F2</f>
        <v>16</v>
      </c>
      <c r="B114" t="s">
        <v>80</v>
      </c>
      <c r="C114" t="s">
        <v>80</v>
      </c>
      <c r="D114" t="s">
        <v>55</v>
      </c>
      <c r="E114" s="4" t="s">
        <v>570</v>
      </c>
      <c r="F114" s="4">
        <v>7</v>
      </c>
      <c r="G114">
        <f t="shared" si="20"/>
        <v>9</v>
      </c>
      <c r="J114" s="4">
        <f t="shared" si="21"/>
        <v>0</v>
      </c>
    </row>
    <row r="115" spans="1:15" x14ac:dyDescent="0.25">
      <c r="A115">
        <f>Laptimer!A42*BOM!B2+'Laptimer Remote'!A33*BOM!C2</f>
        <v>2</v>
      </c>
      <c r="B115" t="s">
        <v>58</v>
      </c>
      <c r="C115" t="s">
        <v>58</v>
      </c>
      <c r="D115" t="s">
        <v>59</v>
      </c>
      <c r="F115" s="4">
        <v>2</v>
      </c>
      <c r="G115">
        <f t="shared" si="20"/>
        <v>0</v>
      </c>
      <c r="J115" s="4">
        <f t="shared" si="21"/>
        <v>0</v>
      </c>
    </row>
    <row r="116" spans="1:15" x14ac:dyDescent="0.25">
      <c r="A116">
        <f>'Com Node'!A16*BOM!D2</f>
        <v>2</v>
      </c>
      <c r="B116" t="s">
        <v>105</v>
      </c>
      <c r="C116" s="5" t="s">
        <v>106</v>
      </c>
      <c r="D116" t="s">
        <v>105</v>
      </c>
      <c r="E116" s="4" t="s">
        <v>550</v>
      </c>
      <c r="F116" s="4">
        <v>0</v>
      </c>
      <c r="G116">
        <f t="shared" ref="G116:G118" si="22">A116-F116</f>
        <v>2</v>
      </c>
      <c r="J116" s="4">
        <f t="shared" ref="J116:J118" si="23">H116*I116</f>
        <v>0</v>
      </c>
    </row>
    <row r="117" spans="1:15" x14ac:dyDescent="0.25">
      <c r="A117">
        <f>'Com Node'!A40*BOM!D2</f>
        <v>2</v>
      </c>
      <c r="B117" t="s">
        <v>130</v>
      </c>
      <c r="C117" t="s">
        <v>130</v>
      </c>
      <c r="D117" t="s">
        <v>131</v>
      </c>
      <c r="F117" s="4">
        <v>7</v>
      </c>
      <c r="G117">
        <f t="shared" si="22"/>
        <v>-5</v>
      </c>
      <c r="J117" s="4">
        <f t="shared" si="23"/>
        <v>0</v>
      </c>
    </row>
    <row r="118" spans="1:15" x14ac:dyDescent="0.25">
      <c r="A118">
        <f>'Com Node'!A41*BOM!D2</f>
        <v>2</v>
      </c>
      <c r="B118"/>
      <c r="C118" t="s">
        <v>132</v>
      </c>
      <c r="D118" t="s">
        <v>133</v>
      </c>
      <c r="E118" s="11"/>
      <c r="F118" s="4">
        <v>0</v>
      </c>
      <c r="G118">
        <f t="shared" si="22"/>
        <v>2</v>
      </c>
      <c r="J118" s="4">
        <f t="shared" si="23"/>
        <v>0</v>
      </c>
      <c r="M118" t="s">
        <v>569</v>
      </c>
    </row>
    <row r="119" spans="1:15" x14ac:dyDescent="0.25">
      <c r="A119">
        <f>'Com Node'!A44*BOM!D2</f>
        <v>2</v>
      </c>
      <c r="B119" t="s">
        <v>137</v>
      </c>
      <c r="C119" t="s">
        <v>137</v>
      </c>
      <c r="D119" t="s">
        <v>137</v>
      </c>
      <c r="F119" s="4">
        <v>0</v>
      </c>
      <c r="G119">
        <f t="shared" ref="G119:G121" si="24">A119-F119</f>
        <v>2</v>
      </c>
      <c r="J119" s="4">
        <f t="shared" ref="J119:J121" si="25">H119*I119</f>
        <v>0</v>
      </c>
      <c r="M119" t="s">
        <v>525</v>
      </c>
    </row>
    <row r="120" spans="1:15" x14ac:dyDescent="0.25">
      <c r="A120">
        <f>Dashboard!A2*BOM!E2</f>
        <v>12</v>
      </c>
      <c r="B120" t="s">
        <v>140</v>
      </c>
      <c r="C120" t="s">
        <v>138</v>
      </c>
      <c r="D120" t="s">
        <v>139</v>
      </c>
      <c r="F120" s="4">
        <v>23</v>
      </c>
      <c r="G120">
        <f t="shared" si="24"/>
        <v>-11</v>
      </c>
      <c r="J120" s="4">
        <f t="shared" si="25"/>
        <v>0</v>
      </c>
    </row>
    <row r="121" spans="1:15" x14ac:dyDescent="0.25">
      <c r="A121">
        <f>Dashboard!A30*BOM!E2</f>
        <v>2</v>
      </c>
      <c r="B121" t="s">
        <v>146</v>
      </c>
      <c r="C121" t="s">
        <v>145</v>
      </c>
      <c r="D121" t="s">
        <v>145</v>
      </c>
      <c r="F121" s="4">
        <v>0</v>
      </c>
      <c r="G121">
        <f t="shared" si="24"/>
        <v>2</v>
      </c>
      <c r="J121" s="4">
        <f t="shared" si="25"/>
        <v>0</v>
      </c>
      <c r="M121" t="s">
        <v>529</v>
      </c>
      <c r="O121" t="s">
        <v>551</v>
      </c>
    </row>
    <row r="122" spans="1:15" x14ac:dyDescent="0.25">
      <c r="A122">
        <f>Dashboard!A3*BOM!E2</f>
        <v>2</v>
      </c>
      <c r="B122" t="s">
        <v>149</v>
      </c>
      <c r="C122" t="s">
        <v>147</v>
      </c>
      <c r="D122" t="s">
        <v>148</v>
      </c>
      <c r="F122" s="4">
        <v>0</v>
      </c>
      <c r="G122">
        <f>A122-F122</f>
        <v>2</v>
      </c>
      <c r="J122" s="4">
        <f t="shared" ref="J122" si="26">H122*I122</f>
        <v>0</v>
      </c>
      <c r="M122" t="s">
        <v>529</v>
      </c>
      <c r="O122" t="s">
        <v>551</v>
      </c>
    </row>
    <row r="123" spans="1:15" x14ac:dyDescent="0.25">
      <c r="A123">
        <f>Dashboard!A18*BOM!E2</f>
        <v>2</v>
      </c>
      <c r="B123" t="s">
        <v>167</v>
      </c>
      <c r="C123" t="s">
        <v>167</v>
      </c>
      <c r="D123" t="s">
        <v>166</v>
      </c>
      <c r="F123" s="4">
        <v>0</v>
      </c>
      <c r="G123">
        <f>A123-F123</f>
        <v>2</v>
      </c>
      <c r="J123" s="4">
        <f t="shared" ref="J123" si="27">H123*I123</f>
        <v>0</v>
      </c>
      <c r="M123" t="s">
        <v>529</v>
      </c>
      <c r="O123" t="s">
        <v>551</v>
      </c>
    </row>
    <row r="124" spans="1:15" x14ac:dyDescent="0.25">
      <c r="A124">
        <f>'CPU Board'!A2*BOM!F2</f>
        <v>15</v>
      </c>
      <c r="B124" t="s">
        <v>179</v>
      </c>
      <c r="C124" t="s">
        <v>175</v>
      </c>
      <c r="D124" t="s">
        <v>175</v>
      </c>
      <c r="F124" s="4">
        <v>3</v>
      </c>
      <c r="G124">
        <f t="shared" ref="G124:G129" si="28">A124-F124</f>
        <v>12</v>
      </c>
      <c r="J124" s="4">
        <f t="shared" ref="J124:J129" si="29">H124*I124</f>
        <v>0</v>
      </c>
      <c r="L124" t="s">
        <v>552</v>
      </c>
      <c r="M124" t="s">
        <v>529</v>
      </c>
      <c r="O124" t="s">
        <v>551</v>
      </c>
    </row>
    <row r="125" spans="1:15" x14ac:dyDescent="0.25">
      <c r="A125">
        <f>'CPU Board'!A3*BOM!F2</f>
        <v>15</v>
      </c>
      <c r="B125" t="s">
        <v>176</v>
      </c>
      <c r="C125" t="s">
        <v>177</v>
      </c>
      <c r="D125" t="s">
        <v>178</v>
      </c>
      <c r="E125" s="4" t="s">
        <v>553</v>
      </c>
      <c r="F125" s="4">
        <v>6</v>
      </c>
      <c r="G125">
        <f t="shared" si="28"/>
        <v>9</v>
      </c>
      <c r="J125" s="4">
        <f t="shared" si="29"/>
        <v>0</v>
      </c>
    </row>
    <row r="126" spans="1:15" x14ac:dyDescent="0.25">
      <c r="A126">
        <f>'CPU Board'!A17*BOM!F2</f>
        <v>15</v>
      </c>
      <c r="B126" t="s">
        <v>192</v>
      </c>
      <c r="C126" t="s">
        <v>192</v>
      </c>
      <c r="D126" t="s">
        <v>191</v>
      </c>
      <c r="F126" s="4">
        <v>0</v>
      </c>
      <c r="G126">
        <f t="shared" si="28"/>
        <v>15</v>
      </c>
      <c r="J126" s="4">
        <f t="shared" si="29"/>
        <v>0</v>
      </c>
      <c r="M126" t="s">
        <v>529</v>
      </c>
      <c r="O126" t="s">
        <v>551</v>
      </c>
    </row>
    <row r="127" spans="1:15" x14ac:dyDescent="0.25">
      <c r="A127">
        <f>'CPU Board'!A20*BOM!F2</f>
        <v>30</v>
      </c>
      <c r="B127"/>
      <c r="C127" t="s">
        <v>198</v>
      </c>
      <c r="D127" t="s">
        <v>197</v>
      </c>
      <c r="F127" s="4">
        <v>0</v>
      </c>
      <c r="G127">
        <f t="shared" si="28"/>
        <v>30</v>
      </c>
      <c r="J127" s="4">
        <f t="shared" si="29"/>
        <v>0</v>
      </c>
      <c r="M127" t="s">
        <v>529</v>
      </c>
      <c r="O127" t="s">
        <v>551</v>
      </c>
    </row>
    <row r="128" spans="1:15" x14ac:dyDescent="0.25">
      <c r="A128">
        <f>'CPU Board'!A21*BOM!F2</f>
        <v>15</v>
      </c>
      <c r="B128"/>
      <c r="C128" t="s">
        <v>196</v>
      </c>
      <c r="D128" t="s">
        <v>195</v>
      </c>
      <c r="F128" s="4">
        <v>0</v>
      </c>
      <c r="G128">
        <f t="shared" si="28"/>
        <v>15</v>
      </c>
      <c r="J128" s="4">
        <f t="shared" si="29"/>
        <v>0</v>
      </c>
      <c r="M128" t="s">
        <v>529</v>
      </c>
      <c r="O128" t="s">
        <v>551</v>
      </c>
    </row>
    <row r="129" spans="1:15" x14ac:dyDescent="0.25">
      <c r="A129">
        <f>'CPU Board'!A22*BOM!F2</f>
        <v>15</v>
      </c>
      <c r="B129"/>
      <c r="C129" t="s">
        <v>194</v>
      </c>
      <c r="D129" t="s">
        <v>193</v>
      </c>
      <c r="F129" s="4">
        <v>0</v>
      </c>
      <c r="G129">
        <f t="shared" si="28"/>
        <v>15</v>
      </c>
      <c r="J129" s="4">
        <f t="shared" si="29"/>
        <v>0</v>
      </c>
      <c r="M129" t="s">
        <v>529</v>
      </c>
      <c r="O129" t="s">
        <v>551</v>
      </c>
    </row>
    <row r="130" spans="1:15" x14ac:dyDescent="0.25">
      <c r="A130" t="b">
        <f>D114='CPU Board'!A29*BOM!F2+TC!A39*BOM!I2</f>
        <v>0</v>
      </c>
      <c r="B130" t="s">
        <v>205</v>
      </c>
      <c r="C130" t="s">
        <v>205</v>
      </c>
      <c r="D130" t="s">
        <v>204</v>
      </c>
      <c r="E130" s="11" t="s">
        <v>556</v>
      </c>
      <c r="F130" s="4">
        <v>6</v>
      </c>
      <c r="G130">
        <f t="shared" ref="G130:G131" si="30">A130-F130</f>
        <v>-6</v>
      </c>
      <c r="J130" s="4">
        <f t="shared" ref="J130:J131" si="31">H130*I130</f>
        <v>0</v>
      </c>
    </row>
    <row r="131" spans="1:15" x14ac:dyDescent="0.25">
      <c r="A131">
        <f>'CPU Board'!A31*BOM!F2</f>
        <v>15</v>
      </c>
      <c r="B131"/>
      <c r="C131" t="s">
        <v>207</v>
      </c>
      <c r="D131" t="s">
        <v>206</v>
      </c>
      <c r="F131" s="4">
        <v>0</v>
      </c>
      <c r="G131">
        <f t="shared" si="30"/>
        <v>15</v>
      </c>
      <c r="J131" s="4">
        <f t="shared" si="31"/>
        <v>0</v>
      </c>
      <c r="M131" t="s">
        <v>555</v>
      </c>
    </row>
    <row r="132" spans="1:15" x14ac:dyDescent="0.25">
      <c r="A132">
        <f>Relay!A2*BOM!G2</f>
        <v>4</v>
      </c>
      <c r="B132" t="s">
        <v>215</v>
      </c>
      <c r="C132" t="s">
        <v>210</v>
      </c>
      <c r="D132" t="s">
        <v>210</v>
      </c>
      <c r="F132" s="4">
        <v>0</v>
      </c>
      <c r="G132">
        <f t="shared" ref="G132:G134" si="32">A132-F132</f>
        <v>4</v>
      </c>
      <c r="J132" s="4">
        <f t="shared" ref="J132:J134" si="33">H132*I132</f>
        <v>0</v>
      </c>
      <c r="M132" t="s">
        <v>555</v>
      </c>
    </row>
    <row r="133" spans="1:15" x14ac:dyDescent="0.25">
      <c r="A133">
        <f>Relay!A3*BOM!G2</f>
        <v>2</v>
      </c>
      <c r="B133" t="s">
        <v>215</v>
      </c>
      <c r="C133" t="s">
        <v>209</v>
      </c>
      <c r="D133" t="s">
        <v>209</v>
      </c>
      <c r="F133" s="4">
        <v>0</v>
      </c>
      <c r="G133">
        <f t="shared" si="32"/>
        <v>2</v>
      </c>
      <c r="J133" s="4">
        <f t="shared" si="33"/>
        <v>0</v>
      </c>
      <c r="M133" t="s">
        <v>555</v>
      </c>
    </row>
    <row r="134" spans="1:15" x14ac:dyDescent="0.25">
      <c r="A134">
        <f>Relay!A4*BOM!G2</f>
        <v>2</v>
      </c>
      <c r="B134" t="s">
        <v>503</v>
      </c>
      <c r="C134" t="s">
        <v>208</v>
      </c>
      <c r="D134" t="s">
        <v>208</v>
      </c>
      <c r="F134" s="4">
        <v>0</v>
      </c>
      <c r="G134">
        <f t="shared" si="32"/>
        <v>2</v>
      </c>
      <c r="J134" s="4">
        <f t="shared" si="33"/>
        <v>0</v>
      </c>
      <c r="M134" t="s">
        <v>529</v>
      </c>
      <c r="O134" t="s">
        <v>551</v>
      </c>
    </row>
    <row r="135" spans="1:15" x14ac:dyDescent="0.25">
      <c r="A135" s="4">
        <f>A134</f>
        <v>2</v>
      </c>
      <c r="B135" s="4" t="s">
        <v>498</v>
      </c>
      <c r="F135" s="4">
        <v>1</v>
      </c>
      <c r="G135">
        <f t="shared" ref="G135" si="34">A135-F135</f>
        <v>1</v>
      </c>
      <c r="J135" s="4">
        <f t="shared" ref="J135" si="35">H135*I135</f>
        <v>0</v>
      </c>
      <c r="M135" t="s">
        <v>529</v>
      </c>
      <c r="O135" t="s">
        <v>551</v>
      </c>
    </row>
    <row r="136" spans="1:15" x14ac:dyDescent="0.25">
      <c r="A136">
        <f>Relay!A6*BOM!G2</f>
        <v>8</v>
      </c>
      <c r="B136" t="s">
        <v>213</v>
      </c>
      <c r="C136" t="s">
        <v>213</v>
      </c>
      <c r="D136" t="s">
        <v>214</v>
      </c>
      <c r="F136" s="4">
        <v>2</v>
      </c>
      <c r="G136">
        <f>A136-F136</f>
        <v>6</v>
      </c>
      <c r="J136" s="4">
        <f>H136*I136</f>
        <v>0</v>
      </c>
      <c r="M136" t="s">
        <v>561</v>
      </c>
    </row>
    <row r="137" spans="1:15" x14ac:dyDescent="0.25">
      <c r="A137">
        <f>Relay!A8*BOM!G2</f>
        <v>8</v>
      </c>
      <c r="B137" t="s">
        <v>212</v>
      </c>
      <c r="C137" t="s">
        <v>212</v>
      </c>
      <c r="D137" t="s">
        <v>211</v>
      </c>
      <c r="E137" s="4" t="s">
        <v>554</v>
      </c>
      <c r="F137" s="4">
        <v>1</v>
      </c>
      <c r="G137">
        <f>A137-F137</f>
        <v>7</v>
      </c>
      <c r="J137" s="4">
        <f>H137*I137</f>
        <v>0</v>
      </c>
    </row>
    <row r="138" spans="1:15" x14ac:dyDescent="0.25">
      <c r="A138">
        <f>'H-bridge'!A2*BOM!H2</f>
        <v>2</v>
      </c>
      <c r="B138" t="s">
        <v>216</v>
      </c>
      <c r="C138" t="s">
        <v>216</v>
      </c>
      <c r="D138" t="s">
        <v>216</v>
      </c>
      <c r="F138" s="4">
        <v>0</v>
      </c>
      <c r="G138">
        <f t="shared" ref="G138:G140" si="36">A138-F138</f>
        <v>2</v>
      </c>
      <c r="J138" s="4">
        <f t="shared" ref="J138:J139" si="37">H138*I138</f>
        <v>0</v>
      </c>
      <c r="M138" t="s">
        <v>529</v>
      </c>
      <c r="O138" t="s">
        <v>551</v>
      </c>
    </row>
    <row r="139" spans="1:15" x14ac:dyDescent="0.25">
      <c r="A139">
        <f>'H-bridge'!A7*BOM!H2</f>
        <v>8</v>
      </c>
      <c r="B139" t="s">
        <v>221</v>
      </c>
      <c r="C139" t="s">
        <v>221</v>
      </c>
      <c r="D139" t="s">
        <v>220</v>
      </c>
      <c r="F139" s="4">
        <v>0</v>
      </c>
      <c r="G139">
        <f t="shared" si="36"/>
        <v>8</v>
      </c>
      <c r="J139" s="4">
        <f t="shared" si="37"/>
        <v>0</v>
      </c>
      <c r="M139" t="s">
        <v>529</v>
      </c>
      <c r="O139" t="s">
        <v>551</v>
      </c>
    </row>
    <row r="140" spans="1:15" x14ac:dyDescent="0.25">
      <c r="A140">
        <f>TC!A5*BOM!I2</f>
        <v>4</v>
      </c>
      <c r="B140" t="s">
        <v>228</v>
      </c>
      <c r="C140" t="s">
        <v>502</v>
      </c>
      <c r="D140" t="s">
        <v>227</v>
      </c>
      <c r="F140" s="4">
        <v>1</v>
      </c>
      <c r="G140">
        <f t="shared" si="36"/>
        <v>3</v>
      </c>
      <c r="J140" s="4">
        <f>H140*I140</f>
        <v>0</v>
      </c>
      <c r="M140" t="s">
        <v>525</v>
      </c>
    </row>
    <row r="141" spans="1:15" hidden="1" x14ac:dyDescent="0.25">
      <c r="A141">
        <v>0</v>
      </c>
      <c r="B141" t="s">
        <v>241</v>
      </c>
      <c r="C141" t="s">
        <v>79</v>
      </c>
      <c r="D141" t="s">
        <v>78</v>
      </c>
      <c r="F141" s="4">
        <v>2</v>
      </c>
      <c r="G141">
        <f t="shared" ref="G141" si="38">A141-F141</f>
        <v>-2</v>
      </c>
      <c r="J141" s="4">
        <f t="shared" ref="J141:J142" si="39">H141*I141</f>
        <v>0</v>
      </c>
    </row>
    <row r="142" spans="1:15" x14ac:dyDescent="0.25">
      <c r="A142" s="4">
        <f>A140</f>
        <v>4</v>
      </c>
      <c r="B142" t="s">
        <v>228</v>
      </c>
      <c r="C142" t="s">
        <v>227</v>
      </c>
      <c r="D142" t="s">
        <v>227</v>
      </c>
      <c r="F142" s="4">
        <v>2</v>
      </c>
      <c r="G142">
        <f>A142-F142</f>
        <v>2</v>
      </c>
      <c r="J142" s="4">
        <f t="shared" si="39"/>
        <v>0</v>
      </c>
      <c r="M142" t="s">
        <v>525</v>
      </c>
    </row>
    <row r="144" spans="1:15" ht="15.75" thickBot="1" x14ac:dyDescent="0.3">
      <c r="I144" s="4" t="s">
        <v>32</v>
      </c>
      <c r="J144" s="6">
        <f>SUM(J111:J115)</f>
        <v>0</v>
      </c>
    </row>
    <row r="145" spans="1:13" ht="15.75" thickTop="1" x14ac:dyDescent="0.25"/>
    <row r="146" spans="1:13" s="1" customFormat="1" ht="21" x14ac:dyDescent="0.35">
      <c r="A146" s="3" t="s">
        <v>60</v>
      </c>
      <c r="B146" s="3" t="s">
        <v>1</v>
      </c>
      <c r="C146" s="3" t="s">
        <v>2</v>
      </c>
      <c r="D146" s="3" t="s">
        <v>3</v>
      </c>
      <c r="E146" s="3" t="s">
        <v>4</v>
      </c>
      <c r="F146" s="3" t="s">
        <v>64</v>
      </c>
      <c r="G146" s="2" t="s">
        <v>69</v>
      </c>
      <c r="H146" s="3" t="s">
        <v>6</v>
      </c>
      <c r="I146" s="3" t="s">
        <v>5</v>
      </c>
      <c r="J146" s="3" t="s">
        <v>7</v>
      </c>
    </row>
    <row r="147" spans="1:13" x14ac:dyDescent="0.25">
      <c r="A147">
        <f>Laptimer!A15*BOM!B2</f>
        <v>1</v>
      </c>
      <c r="B147" t="s">
        <v>499</v>
      </c>
      <c r="C147" t="s">
        <v>61</v>
      </c>
      <c r="D147" t="s">
        <v>62</v>
      </c>
      <c r="F147" s="4">
        <v>4</v>
      </c>
      <c r="G147">
        <f>A147-F147</f>
        <v>-3</v>
      </c>
      <c r="J147" s="4">
        <f>H147*I147</f>
        <v>0</v>
      </c>
    </row>
    <row r="148" spans="1:13" x14ac:dyDescent="0.25">
      <c r="A148">
        <v>2</v>
      </c>
      <c r="B148" t="s">
        <v>82</v>
      </c>
      <c r="C148" t="s">
        <v>82</v>
      </c>
      <c r="D148" t="s">
        <v>81</v>
      </c>
      <c r="E148" s="4" t="s">
        <v>568</v>
      </c>
      <c r="F148" s="4">
        <v>0</v>
      </c>
      <c r="G148">
        <f t="shared" ref="G148:G150" si="40">A148-F148</f>
        <v>2</v>
      </c>
      <c r="J148" s="4">
        <f t="shared" ref="J148:J150" si="41">H148*I148</f>
        <v>0</v>
      </c>
    </row>
    <row r="149" spans="1:13" x14ac:dyDescent="0.25">
      <c r="A149">
        <f>Laptimer!A45*BOM!B2+'Com Node'!A47*BOM!D2</f>
        <v>3</v>
      </c>
      <c r="B149" t="s">
        <v>63</v>
      </c>
      <c r="C149" t="s">
        <v>63</v>
      </c>
      <c r="D149" t="s">
        <v>63</v>
      </c>
      <c r="F149" s="4">
        <v>3</v>
      </c>
      <c r="G149">
        <f t="shared" si="40"/>
        <v>0</v>
      </c>
      <c r="J149" s="4">
        <f t="shared" si="41"/>
        <v>0</v>
      </c>
    </row>
    <row r="150" spans="1:13" x14ac:dyDescent="0.25">
      <c r="A150">
        <f>'Com Node'!A2*BOM!D2</f>
        <v>2</v>
      </c>
      <c r="B150" s="4" t="s">
        <v>88</v>
      </c>
      <c r="C150" s="4" t="s">
        <v>89</v>
      </c>
      <c r="D150" s="4" t="s">
        <v>89</v>
      </c>
      <c r="F150" s="4">
        <v>0</v>
      </c>
      <c r="G150">
        <f t="shared" si="40"/>
        <v>2</v>
      </c>
      <c r="J150" s="4">
        <f t="shared" si="41"/>
        <v>0</v>
      </c>
      <c r="M150" t="s">
        <v>563</v>
      </c>
    </row>
    <row r="151" spans="1:13" x14ac:dyDescent="0.25">
      <c r="A151">
        <f>'Com Node'!A15*BOM!D2</f>
        <v>4</v>
      </c>
      <c r="B151" t="s">
        <v>104</v>
      </c>
      <c r="C151" t="s">
        <v>61</v>
      </c>
      <c r="D151" t="s">
        <v>62</v>
      </c>
      <c r="E151" s="4" t="s">
        <v>560</v>
      </c>
      <c r="F151" s="4">
        <v>0</v>
      </c>
      <c r="G151">
        <f>A151-F151</f>
        <v>4</v>
      </c>
      <c r="J151" s="4">
        <f>H151*I151</f>
        <v>0</v>
      </c>
    </row>
    <row r="152" spans="1:13" x14ac:dyDescent="0.25">
      <c r="A152">
        <f>Dashboard!A12*BOM!E2</f>
        <v>2</v>
      </c>
      <c r="B152" t="s">
        <v>158</v>
      </c>
      <c r="C152" t="s">
        <v>158</v>
      </c>
      <c r="D152" t="s">
        <v>158</v>
      </c>
      <c r="E152" s="4" t="s">
        <v>558</v>
      </c>
      <c r="F152" s="4">
        <v>0</v>
      </c>
      <c r="G152">
        <f t="shared" ref="G152:G153" si="42">A152-F152</f>
        <v>2</v>
      </c>
      <c r="J152" s="4">
        <f t="shared" ref="J152:J153" si="43">H152*I152</f>
        <v>0</v>
      </c>
    </row>
    <row r="153" spans="1:13" x14ac:dyDescent="0.25">
      <c r="A153">
        <f>A152</f>
        <v>2</v>
      </c>
      <c r="B153" t="s">
        <v>159</v>
      </c>
      <c r="C153" t="s">
        <v>158</v>
      </c>
      <c r="D153" t="s">
        <v>158</v>
      </c>
      <c r="F153" s="4">
        <v>0</v>
      </c>
      <c r="G153">
        <f t="shared" si="42"/>
        <v>2</v>
      </c>
      <c r="J153" s="4">
        <f t="shared" si="43"/>
        <v>0</v>
      </c>
      <c r="M153" t="s">
        <v>559</v>
      </c>
    </row>
    <row r="154" spans="1:13" ht="14.25" customHeight="1" x14ac:dyDescent="0.25">
      <c r="A154">
        <f>'CPU Board'!A13*BOM!F2</f>
        <v>15</v>
      </c>
      <c r="B154" t="s">
        <v>185</v>
      </c>
      <c r="C154" t="s">
        <v>186</v>
      </c>
      <c r="D154" t="s">
        <v>187</v>
      </c>
      <c r="E154" t="s">
        <v>562</v>
      </c>
      <c r="F154" s="9">
        <v>1</v>
      </c>
      <c r="G154">
        <f t="shared" ref="G154" si="44">A154-F154</f>
        <v>14</v>
      </c>
      <c r="J154" s="4">
        <f t="shared" ref="J154" si="45">H154*I154</f>
        <v>0</v>
      </c>
    </row>
    <row r="155" spans="1:13" x14ac:dyDescent="0.25">
      <c r="A155">
        <f>'CPU Board'!A14*BOM!F2</f>
        <v>15</v>
      </c>
      <c r="B155" t="s">
        <v>188</v>
      </c>
      <c r="C155" t="s">
        <v>189</v>
      </c>
      <c r="D155" t="s">
        <v>190</v>
      </c>
      <c r="E155" s="4" t="s">
        <v>557</v>
      </c>
      <c r="F155" s="4">
        <v>7</v>
      </c>
      <c r="G155">
        <f t="shared" ref="G155" si="46">A155-F155</f>
        <v>8</v>
      </c>
      <c r="J155" s="4">
        <f t="shared" ref="J155" si="47">H155*I155</f>
        <v>0</v>
      </c>
    </row>
    <row r="156" spans="1:13" ht="15.75" thickBot="1" x14ac:dyDescent="0.3">
      <c r="A156" s="4">
        <v>2</v>
      </c>
      <c r="C156" s="4" t="s">
        <v>564</v>
      </c>
      <c r="E156" s="4" t="s">
        <v>566</v>
      </c>
      <c r="I156" s="4" t="s">
        <v>32</v>
      </c>
      <c r="J156" s="6">
        <f>SUM(J147:J155)</f>
        <v>0</v>
      </c>
    </row>
    <row r="157" spans="1:13" ht="15.75" thickTop="1" x14ac:dyDescent="0.25">
      <c r="A157" s="4">
        <v>2</v>
      </c>
      <c r="C157" s="4" t="s">
        <v>565</v>
      </c>
      <c r="E157" s="4" t="s">
        <v>567</v>
      </c>
    </row>
    <row r="158" spans="1:13" ht="15.75" thickBot="1" x14ac:dyDescent="0.3">
      <c r="J158" s="7">
        <f>J156+J144+J108+J83+J64</f>
        <v>0</v>
      </c>
      <c r="K158" t="s">
        <v>245</v>
      </c>
    </row>
  </sheetData>
  <sortState ref="A86:J107">
    <sortCondition ref="C86:C107"/>
  </sortState>
  <conditionalFormatting sqref="F13">
    <cfRule type="cellIs" dxfId="7" priority="8" operator="lessThan">
      <formula>0</formula>
    </cfRule>
  </conditionalFormatting>
  <conditionalFormatting sqref="A144:XFD159 A141:E141 H141:I141 F141:G142 K141:XFD141 J141:J142 A1:XFD24 F135:J135 N25:XFD26 A25:L26 A136:XFD140 M142 A27:XFD134">
    <cfRule type="cellIs" dxfId="6" priority="7" operator="lessThan">
      <formula>0</formula>
    </cfRule>
  </conditionalFormatting>
  <conditionalFormatting sqref="A160:XFD1048576">
    <cfRule type="cellIs" dxfId="5" priority="6" operator="lessThan">
      <formula>0</formula>
    </cfRule>
  </conditionalFormatting>
  <conditionalFormatting sqref="G147:G155 G86:G107 G67:G82 G5:G63 G111:G142">
    <cfRule type="cellIs" dxfId="4" priority="5" operator="equal">
      <formula>0</formula>
    </cfRule>
  </conditionalFormatting>
  <conditionalFormatting sqref="G147:G155 G86:G107 G67:G82 G5:G63 G111:G142">
    <cfRule type="cellIs" dxfId="3" priority="4" operator="greaterThan">
      <formula>0</formula>
    </cfRule>
  </conditionalFormatting>
  <conditionalFormatting sqref="B142:D142">
    <cfRule type="cellIs" dxfId="2" priority="3" operator="lessThan">
      <formula>0</formula>
    </cfRule>
  </conditionalFormatting>
  <conditionalFormatting sqref="M135:O135">
    <cfRule type="cellIs" dxfId="0" priority="1" operator="lessThan">
      <formula>0</formula>
    </cfRule>
  </conditionalFormatting>
  <hyperlinks>
    <hyperlink ref="E102" r:id="rId1"/>
    <hyperlink ref="E59" r:id="rId2"/>
    <hyperlink ref="E74" r:id="rId3"/>
    <hyperlink ref="E130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18" activePane="bottomLeft" state="frozen"/>
      <selection pane="bottomLeft" activeCell="F3" sqref="F3"/>
    </sheetView>
  </sheetViews>
  <sheetFormatPr defaultRowHeight="15" x14ac:dyDescent="0.25"/>
  <cols>
    <col min="1" max="1" width="4.140625" bestFit="1" customWidth="1"/>
    <col min="2" max="3" width="34" bestFit="1" customWidth="1"/>
    <col min="4" max="4" width="30.85546875" bestFit="1" customWidth="1"/>
    <col min="5" max="5" width="28.57031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46</v>
      </c>
      <c r="C2" t="s">
        <v>46</v>
      </c>
      <c r="D2" t="s">
        <v>47</v>
      </c>
      <c r="E2" t="s">
        <v>282</v>
      </c>
      <c r="F2" t="s">
        <v>283</v>
      </c>
    </row>
    <row r="3" spans="1:6" x14ac:dyDescent="0.25">
      <c r="A3">
        <v>1</v>
      </c>
      <c r="B3" t="s">
        <v>76</v>
      </c>
      <c r="C3" t="s">
        <v>76</v>
      </c>
      <c r="D3" t="s">
        <v>76</v>
      </c>
      <c r="E3" t="s">
        <v>284</v>
      </c>
      <c r="F3" t="s">
        <v>285</v>
      </c>
    </row>
    <row r="4" spans="1:6" x14ac:dyDescent="0.25">
      <c r="A4">
        <v>1</v>
      </c>
      <c r="C4" t="s">
        <v>75</v>
      </c>
      <c r="D4" t="s">
        <v>74</v>
      </c>
      <c r="E4" t="s">
        <v>250</v>
      </c>
      <c r="F4" t="s">
        <v>251</v>
      </c>
    </row>
    <row r="5" spans="1:6" x14ac:dyDescent="0.25">
      <c r="A5">
        <v>4</v>
      </c>
      <c r="B5" t="s">
        <v>72</v>
      </c>
      <c r="C5" t="s">
        <v>72</v>
      </c>
      <c r="D5" t="s">
        <v>72</v>
      </c>
      <c r="E5" t="s">
        <v>288</v>
      </c>
    </row>
    <row r="6" spans="1:6" x14ac:dyDescent="0.25">
      <c r="A6">
        <v>4</v>
      </c>
      <c r="B6" t="s">
        <v>8</v>
      </c>
      <c r="C6" t="s">
        <v>66</v>
      </c>
      <c r="D6" t="s">
        <v>9</v>
      </c>
      <c r="E6" t="s">
        <v>256</v>
      </c>
      <c r="F6" t="s">
        <v>257</v>
      </c>
    </row>
    <row r="7" spans="1:6" x14ac:dyDescent="0.25">
      <c r="A7">
        <v>1</v>
      </c>
      <c r="B7" t="s">
        <v>10</v>
      </c>
      <c r="C7" t="s">
        <v>66</v>
      </c>
      <c r="D7" t="s">
        <v>9</v>
      </c>
      <c r="E7" t="s">
        <v>267</v>
      </c>
      <c r="F7" t="s">
        <v>257</v>
      </c>
    </row>
    <row r="8" spans="1:6" x14ac:dyDescent="0.25">
      <c r="A8">
        <v>1</v>
      </c>
      <c r="B8" t="s">
        <v>11</v>
      </c>
      <c r="C8" t="s">
        <v>66</v>
      </c>
      <c r="D8" t="s">
        <v>9</v>
      </c>
      <c r="E8" t="s">
        <v>268</v>
      </c>
      <c r="F8" t="s">
        <v>257</v>
      </c>
    </row>
    <row r="9" spans="1:6" x14ac:dyDescent="0.25">
      <c r="A9">
        <v>2</v>
      </c>
      <c r="B9" t="s">
        <v>65</v>
      </c>
      <c r="C9" t="s">
        <v>66</v>
      </c>
      <c r="D9" t="s">
        <v>9</v>
      </c>
      <c r="E9" t="s">
        <v>272</v>
      </c>
      <c r="F9" t="s">
        <v>257</v>
      </c>
    </row>
    <row r="10" spans="1:6" x14ac:dyDescent="0.25">
      <c r="A10">
        <v>1</v>
      </c>
      <c r="B10" t="s">
        <v>13</v>
      </c>
      <c r="C10" t="s">
        <v>66</v>
      </c>
      <c r="D10" t="s">
        <v>9</v>
      </c>
      <c r="E10" t="s">
        <v>278</v>
      </c>
      <c r="F10" t="s">
        <v>257</v>
      </c>
    </row>
    <row r="11" spans="1:6" x14ac:dyDescent="0.25">
      <c r="A11">
        <v>4</v>
      </c>
      <c r="B11" t="s">
        <v>15</v>
      </c>
      <c r="C11" t="s">
        <v>67</v>
      </c>
      <c r="D11" t="s">
        <v>14</v>
      </c>
      <c r="E11" t="s">
        <v>262</v>
      </c>
      <c r="F11" t="s">
        <v>257</v>
      </c>
    </row>
    <row r="12" spans="1:6" x14ac:dyDescent="0.25">
      <c r="A12">
        <v>2</v>
      </c>
      <c r="B12" t="s">
        <v>12</v>
      </c>
      <c r="C12" t="s">
        <v>67</v>
      </c>
      <c r="D12" t="s">
        <v>14</v>
      </c>
      <c r="E12" t="s">
        <v>269</v>
      </c>
      <c r="F12" t="s">
        <v>257</v>
      </c>
    </row>
    <row r="13" spans="1:6" x14ac:dyDescent="0.25">
      <c r="A13">
        <v>2</v>
      </c>
      <c r="B13" t="s">
        <v>16</v>
      </c>
      <c r="C13" t="s">
        <v>67</v>
      </c>
      <c r="D13" t="s">
        <v>14</v>
      </c>
      <c r="E13" t="s">
        <v>273</v>
      </c>
      <c r="F13" t="s">
        <v>257</v>
      </c>
    </row>
    <row r="14" spans="1:6" x14ac:dyDescent="0.25">
      <c r="A14">
        <v>2</v>
      </c>
      <c r="B14" t="s">
        <v>17</v>
      </c>
      <c r="C14" t="s">
        <v>258</v>
      </c>
      <c r="D14">
        <v>1206</v>
      </c>
      <c r="E14" t="s">
        <v>259</v>
      </c>
      <c r="F14" t="s">
        <v>257</v>
      </c>
    </row>
    <row r="15" spans="1:6" x14ac:dyDescent="0.25">
      <c r="A15">
        <v>1</v>
      </c>
      <c r="B15" t="s">
        <v>83</v>
      </c>
      <c r="C15" t="s">
        <v>61</v>
      </c>
      <c r="D15" t="s">
        <v>62</v>
      </c>
      <c r="E15" t="s">
        <v>279</v>
      </c>
      <c r="F15" t="s">
        <v>280</v>
      </c>
    </row>
    <row r="16" spans="1:6" x14ac:dyDescent="0.25">
      <c r="A16">
        <v>1</v>
      </c>
      <c r="B16" t="s">
        <v>34</v>
      </c>
      <c r="C16" t="s">
        <v>35</v>
      </c>
      <c r="D16" t="s">
        <v>36</v>
      </c>
      <c r="E16" t="s">
        <v>289</v>
      </c>
      <c r="F16" t="s">
        <v>290</v>
      </c>
    </row>
    <row r="17" spans="1:6" x14ac:dyDescent="0.25">
      <c r="A17">
        <v>1</v>
      </c>
      <c r="B17" t="s">
        <v>73</v>
      </c>
      <c r="C17" t="s">
        <v>37</v>
      </c>
      <c r="D17" t="s">
        <v>38</v>
      </c>
      <c r="E17" t="s">
        <v>286</v>
      </c>
      <c r="F17" t="s">
        <v>287</v>
      </c>
    </row>
    <row r="18" spans="1:6" x14ac:dyDescent="0.25">
      <c r="A18">
        <v>1</v>
      </c>
      <c r="B18" t="s">
        <v>18</v>
      </c>
      <c r="C18" t="s">
        <v>71</v>
      </c>
      <c r="D18" t="s">
        <v>14</v>
      </c>
      <c r="E18" t="s">
        <v>300</v>
      </c>
      <c r="F18" t="s">
        <v>301</v>
      </c>
    </row>
    <row r="19" spans="1:6" x14ac:dyDescent="0.25">
      <c r="A19">
        <v>1</v>
      </c>
      <c r="B19" t="s">
        <v>82</v>
      </c>
      <c r="C19" t="s">
        <v>82</v>
      </c>
      <c r="D19" t="s">
        <v>81</v>
      </c>
      <c r="E19" t="s">
        <v>295</v>
      </c>
    </row>
    <row r="20" spans="1:6" x14ac:dyDescent="0.25">
      <c r="A20">
        <v>1</v>
      </c>
      <c r="B20" t="s">
        <v>19</v>
      </c>
      <c r="C20" t="s">
        <v>20</v>
      </c>
      <c r="D20" t="s">
        <v>21</v>
      </c>
      <c r="E20" t="s">
        <v>293</v>
      </c>
      <c r="F20" t="s">
        <v>294</v>
      </c>
    </row>
    <row r="21" spans="1:6" x14ac:dyDescent="0.25">
      <c r="A21">
        <v>1</v>
      </c>
      <c r="B21" t="s">
        <v>48</v>
      </c>
      <c r="C21" t="s">
        <v>48</v>
      </c>
      <c r="D21" t="s">
        <v>49</v>
      </c>
      <c r="E21" t="s">
        <v>296</v>
      </c>
      <c r="F21" t="s">
        <v>297</v>
      </c>
    </row>
    <row r="22" spans="1:6" x14ac:dyDescent="0.25">
      <c r="A22">
        <v>1</v>
      </c>
      <c r="B22" t="s">
        <v>50</v>
      </c>
      <c r="C22" t="s">
        <v>50</v>
      </c>
      <c r="D22" t="s">
        <v>51</v>
      </c>
      <c r="E22" t="s">
        <v>298</v>
      </c>
      <c r="F22" t="s">
        <v>299</v>
      </c>
    </row>
    <row r="23" spans="1:6" x14ac:dyDescent="0.25">
      <c r="A23">
        <v>1</v>
      </c>
      <c r="B23" t="s">
        <v>56</v>
      </c>
      <c r="C23" t="s">
        <v>77</v>
      </c>
      <c r="D23" t="s">
        <v>57</v>
      </c>
      <c r="E23" t="s">
        <v>317</v>
      </c>
      <c r="F23" t="s">
        <v>318</v>
      </c>
    </row>
    <row r="24" spans="1:6" x14ac:dyDescent="0.25">
      <c r="A24">
        <v>2</v>
      </c>
      <c r="B24" t="s">
        <v>302</v>
      </c>
      <c r="C24" t="s">
        <v>302</v>
      </c>
      <c r="D24">
        <v>3</v>
      </c>
      <c r="E24" t="s">
        <v>303</v>
      </c>
      <c r="F24" t="s">
        <v>304</v>
      </c>
    </row>
    <row r="25" spans="1:6" x14ac:dyDescent="0.25">
      <c r="A25">
        <v>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22</v>
      </c>
      <c r="D26">
        <v>1206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307</v>
      </c>
      <c r="F27" t="s">
        <v>308</v>
      </c>
    </row>
    <row r="28" spans="1:6" x14ac:dyDescent="0.25">
      <c r="A28">
        <v>2</v>
      </c>
      <c r="B28" t="s">
        <v>23</v>
      </c>
      <c r="C28" t="s">
        <v>68</v>
      </c>
      <c r="D28" t="s">
        <v>9</v>
      </c>
      <c r="E28" t="s">
        <v>260</v>
      </c>
      <c r="F28" t="s">
        <v>261</v>
      </c>
    </row>
    <row r="29" spans="1:6" x14ac:dyDescent="0.25">
      <c r="A29">
        <v>1</v>
      </c>
      <c r="B29" t="s">
        <v>24</v>
      </c>
      <c r="C29" t="s">
        <v>68</v>
      </c>
      <c r="D29" t="s">
        <v>9</v>
      </c>
      <c r="E29" t="s">
        <v>263</v>
      </c>
      <c r="F29" t="s">
        <v>261</v>
      </c>
    </row>
    <row r="30" spans="1:6" x14ac:dyDescent="0.25">
      <c r="A30">
        <v>1</v>
      </c>
      <c r="B30" t="s">
        <v>25</v>
      </c>
      <c r="C30" t="s">
        <v>68</v>
      </c>
      <c r="D30" t="s">
        <v>9</v>
      </c>
      <c r="E30" t="s">
        <v>264</v>
      </c>
      <c r="F30" t="s">
        <v>261</v>
      </c>
    </row>
    <row r="31" spans="1:6" x14ac:dyDescent="0.25">
      <c r="A31">
        <v>3</v>
      </c>
      <c r="B31" t="s">
        <v>26</v>
      </c>
      <c r="C31" t="s">
        <v>68</v>
      </c>
      <c r="D31" t="s">
        <v>9</v>
      </c>
      <c r="E31" t="s">
        <v>265</v>
      </c>
      <c r="F31" t="s">
        <v>261</v>
      </c>
    </row>
    <row r="32" spans="1:6" x14ac:dyDescent="0.25">
      <c r="A32">
        <v>1</v>
      </c>
      <c r="B32" t="s">
        <v>27</v>
      </c>
      <c r="C32" t="s">
        <v>68</v>
      </c>
      <c r="D32" t="s">
        <v>9</v>
      </c>
      <c r="E32" t="s">
        <v>266</v>
      </c>
      <c r="F32" t="s">
        <v>261</v>
      </c>
    </row>
    <row r="33" spans="1:6" x14ac:dyDescent="0.25">
      <c r="A33">
        <v>2</v>
      </c>
      <c r="B33">
        <v>22</v>
      </c>
      <c r="C33" t="s">
        <v>68</v>
      </c>
      <c r="D33" t="s">
        <v>9</v>
      </c>
      <c r="E33" t="s">
        <v>270</v>
      </c>
      <c r="F33" t="s">
        <v>261</v>
      </c>
    </row>
    <row r="34" spans="1:6" x14ac:dyDescent="0.25">
      <c r="A34">
        <v>7</v>
      </c>
      <c r="B34">
        <v>220</v>
      </c>
      <c r="C34" t="s">
        <v>68</v>
      </c>
      <c r="D34" t="s">
        <v>9</v>
      </c>
      <c r="E34" t="s">
        <v>271</v>
      </c>
      <c r="F34" t="s">
        <v>261</v>
      </c>
    </row>
    <row r="35" spans="1:6" x14ac:dyDescent="0.25">
      <c r="A35">
        <v>1</v>
      </c>
      <c r="B35" t="s">
        <v>28</v>
      </c>
      <c r="C35" t="s">
        <v>68</v>
      </c>
      <c r="D35" t="s">
        <v>9</v>
      </c>
      <c r="E35" t="s">
        <v>274</v>
      </c>
      <c r="F35" t="s">
        <v>261</v>
      </c>
    </row>
    <row r="36" spans="1:6" x14ac:dyDescent="0.25">
      <c r="A36">
        <v>1</v>
      </c>
      <c r="B36" t="s">
        <v>29</v>
      </c>
      <c r="C36" t="s">
        <v>68</v>
      </c>
      <c r="D36" t="s">
        <v>9</v>
      </c>
      <c r="E36" t="s">
        <v>275</v>
      </c>
      <c r="F36" t="s">
        <v>261</v>
      </c>
    </row>
    <row r="37" spans="1:6" x14ac:dyDescent="0.25">
      <c r="A37">
        <v>1</v>
      </c>
      <c r="B37">
        <v>470</v>
      </c>
      <c r="C37" t="s">
        <v>68</v>
      </c>
      <c r="D37" t="s">
        <v>9</v>
      </c>
      <c r="E37" t="s">
        <v>276</v>
      </c>
      <c r="F37" t="s">
        <v>261</v>
      </c>
    </row>
    <row r="38" spans="1:6" x14ac:dyDescent="0.25">
      <c r="A38">
        <v>1</v>
      </c>
      <c r="B38">
        <v>475</v>
      </c>
      <c r="C38" t="s">
        <v>68</v>
      </c>
      <c r="D38" t="s">
        <v>9</v>
      </c>
      <c r="E38" t="s">
        <v>277</v>
      </c>
      <c r="F38" t="s">
        <v>261</v>
      </c>
    </row>
    <row r="39" spans="1:6" x14ac:dyDescent="0.25">
      <c r="A39">
        <v>1</v>
      </c>
      <c r="B39">
        <v>931</v>
      </c>
      <c r="C39" t="s">
        <v>68</v>
      </c>
      <c r="D39" t="s">
        <v>9</v>
      </c>
      <c r="E39" t="s">
        <v>281</v>
      </c>
      <c r="F39" t="s">
        <v>261</v>
      </c>
    </row>
    <row r="40" spans="1:6" x14ac:dyDescent="0.25">
      <c r="A40">
        <v>1</v>
      </c>
      <c r="B40" t="s">
        <v>39</v>
      </c>
      <c r="C40" t="s">
        <v>40</v>
      </c>
      <c r="D40" t="s">
        <v>41</v>
      </c>
      <c r="E40" t="s">
        <v>309</v>
      </c>
      <c r="F40" t="s">
        <v>310</v>
      </c>
    </row>
    <row r="41" spans="1:6" x14ac:dyDescent="0.25">
      <c r="A41">
        <v>1</v>
      </c>
      <c r="B41" t="s">
        <v>80</v>
      </c>
      <c r="C41" t="s">
        <v>80</v>
      </c>
      <c r="D41" t="s">
        <v>55</v>
      </c>
      <c r="E41" t="s">
        <v>311</v>
      </c>
      <c r="F41" t="s">
        <v>312</v>
      </c>
    </row>
    <row r="42" spans="1:6" x14ac:dyDescent="0.25">
      <c r="A42">
        <v>1</v>
      </c>
      <c r="B42" t="s">
        <v>58</v>
      </c>
      <c r="C42" t="s">
        <v>58</v>
      </c>
      <c r="D42" t="s">
        <v>59</v>
      </c>
      <c r="E42" t="s">
        <v>313</v>
      </c>
      <c r="F42" t="s">
        <v>314</v>
      </c>
    </row>
    <row r="43" spans="1:6" x14ac:dyDescent="0.25">
      <c r="A43">
        <v>1</v>
      </c>
      <c r="B43" t="s">
        <v>44</v>
      </c>
      <c r="C43" t="s">
        <v>42</v>
      </c>
      <c r="D43" t="s">
        <v>43</v>
      </c>
      <c r="E43" t="s">
        <v>305</v>
      </c>
      <c r="F43" t="s">
        <v>306</v>
      </c>
    </row>
    <row r="44" spans="1:6" x14ac:dyDescent="0.25">
      <c r="A44">
        <v>2</v>
      </c>
      <c r="B44" t="s">
        <v>30</v>
      </c>
      <c r="C44" t="s">
        <v>31</v>
      </c>
      <c r="D44" t="s">
        <v>70</v>
      </c>
      <c r="E44" t="s">
        <v>291</v>
      </c>
      <c r="F44" t="s">
        <v>292</v>
      </c>
    </row>
    <row r="45" spans="1:6" x14ac:dyDescent="0.25">
      <c r="A45">
        <v>1</v>
      </c>
      <c r="B45" t="s">
        <v>63</v>
      </c>
      <c r="C45" t="s">
        <v>63</v>
      </c>
      <c r="D45" t="s">
        <v>63</v>
      </c>
      <c r="E45" t="s">
        <v>315</v>
      </c>
      <c r="F45" t="s">
        <v>316</v>
      </c>
    </row>
    <row r="103" spans="1:1" x14ac:dyDescent="0.25">
      <c r="A103">
        <f>TC!A16*Laptimer!I2</f>
        <v>0</v>
      </c>
    </row>
  </sheetData>
  <sortState ref="A2:F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7" sqref="D27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27.28515625" bestFit="1" customWidth="1"/>
    <col min="4" max="4" width="30.85546875" bestFit="1" customWidth="1"/>
    <col min="5" max="5" width="15.710937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75</v>
      </c>
      <c r="D2" t="s">
        <v>74</v>
      </c>
      <c r="E2" t="s">
        <v>250</v>
      </c>
      <c r="F2" t="s">
        <v>251</v>
      </c>
    </row>
    <row r="3" spans="1:6" x14ac:dyDescent="0.25">
      <c r="A3">
        <v>2</v>
      </c>
      <c r="B3" t="s">
        <v>72</v>
      </c>
      <c r="C3" t="s">
        <v>72</v>
      </c>
      <c r="D3" t="s">
        <v>72</v>
      </c>
      <c r="E3" t="s">
        <v>331</v>
      </c>
    </row>
    <row r="4" spans="1:6" x14ac:dyDescent="0.25">
      <c r="A4">
        <v>2</v>
      </c>
      <c r="B4" t="s">
        <v>8</v>
      </c>
      <c r="C4" t="s">
        <v>66</v>
      </c>
      <c r="D4" t="s">
        <v>9</v>
      </c>
      <c r="E4" t="s">
        <v>325</v>
      </c>
      <c r="F4" t="s">
        <v>257</v>
      </c>
    </row>
    <row r="5" spans="1:6" x14ac:dyDescent="0.25">
      <c r="A5">
        <v>1</v>
      </c>
      <c r="B5" t="s">
        <v>10</v>
      </c>
      <c r="C5" t="s">
        <v>66</v>
      </c>
      <c r="D5" t="s">
        <v>9</v>
      </c>
      <c r="E5" t="s">
        <v>267</v>
      </c>
      <c r="F5" t="s">
        <v>257</v>
      </c>
    </row>
    <row r="6" spans="1:6" x14ac:dyDescent="0.25">
      <c r="A6">
        <v>1</v>
      </c>
      <c r="B6" t="s">
        <v>11</v>
      </c>
      <c r="C6" t="s">
        <v>66</v>
      </c>
      <c r="D6" t="s">
        <v>9</v>
      </c>
      <c r="E6" t="s">
        <v>268</v>
      </c>
      <c r="F6" t="s">
        <v>257</v>
      </c>
    </row>
    <row r="7" spans="1:6" x14ac:dyDescent="0.25">
      <c r="A7">
        <v>1</v>
      </c>
      <c r="B7" t="s">
        <v>13</v>
      </c>
      <c r="C7" t="s">
        <v>66</v>
      </c>
      <c r="D7" t="s">
        <v>9</v>
      </c>
      <c r="E7" t="s">
        <v>278</v>
      </c>
      <c r="F7" t="s">
        <v>257</v>
      </c>
    </row>
    <row r="8" spans="1:6" x14ac:dyDescent="0.25">
      <c r="A8">
        <v>4</v>
      </c>
      <c r="B8" t="s">
        <v>15</v>
      </c>
      <c r="C8" t="s">
        <v>67</v>
      </c>
      <c r="D8" t="s">
        <v>14</v>
      </c>
      <c r="E8" t="s">
        <v>262</v>
      </c>
      <c r="F8" t="s">
        <v>257</v>
      </c>
    </row>
    <row r="9" spans="1:6" x14ac:dyDescent="0.25">
      <c r="A9">
        <v>2</v>
      </c>
      <c r="B9" t="s">
        <v>16</v>
      </c>
      <c r="C9" t="s">
        <v>67</v>
      </c>
      <c r="D9" t="s">
        <v>14</v>
      </c>
      <c r="E9" t="s">
        <v>273</v>
      </c>
      <c r="F9" t="s">
        <v>257</v>
      </c>
    </row>
    <row r="10" spans="1:6" x14ac:dyDescent="0.25">
      <c r="A10">
        <v>2</v>
      </c>
      <c r="B10" t="s">
        <v>17</v>
      </c>
      <c r="C10" t="s">
        <v>258</v>
      </c>
      <c r="D10">
        <v>1206</v>
      </c>
      <c r="E10" t="s">
        <v>259</v>
      </c>
      <c r="F10" t="s">
        <v>257</v>
      </c>
    </row>
    <row r="11" spans="1:6" x14ac:dyDescent="0.25">
      <c r="A11">
        <v>1</v>
      </c>
      <c r="B11" t="s">
        <v>73</v>
      </c>
      <c r="C11" t="s">
        <v>37</v>
      </c>
      <c r="D11" t="s">
        <v>38</v>
      </c>
      <c r="E11" t="s">
        <v>286</v>
      </c>
      <c r="F11" t="s">
        <v>287</v>
      </c>
    </row>
    <row r="12" spans="1:6" x14ac:dyDescent="0.25">
      <c r="A12">
        <v>1</v>
      </c>
      <c r="B12" t="s">
        <v>85</v>
      </c>
      <c r="C12" t="s">
        <v>84</v>
      </c>
      <c r="D12" t="s">
        <v>38</v>
      </c>
      <c r="E12" t="s">
        <v>329</v>
      </c>
      <c r="F12" t="s">
        <v>330</v>
      </c>
    </row>
    <row r="13" spans="1:6" x14ac:dyDescent="0.25">
      <c r="A13">
        <v>1</v>
      </c>
      <c r="B13" t="s">
        <v>82</v>
      </c>
      <c r="C13" t="s">
        <v>82</v>
      </c>
      <c r="D13" t="s">
        <v>81</v>
      </c>
      <c r="E13" t="s">
        <v>295</v>
      </c>
    </row>
    <row r="14" spans="1:6" x14ac:dyDescent="0.25">
      <c r="A14">
        <v>1</v>
      </c>
      <c r="B14" t="s">
        <v>19</v>
      </c>
      <c r="C14" t="s">
        <v>20</v>
      </c>
      <c r="D14" t="s">
        <v>21</v>
      </c>
      <c r="E14" t="s">
        <v>293</v>
      </c>
      <c r="F14" t="s">
        <v>294</v>
      </c>
    </row>
    <row r="15" spans="1:6" x14ac:dyDescent="0.25">
      <c r="A15">
        <v>1</v>
      </c>
      <c r="C15" t="s">
        <v>86</v>
      </c>
      <c r="D15" t="s">
        <v>87</v>
      </c>
      <c r="E15" t="s">
        <v>323</v>
      </c>
      <c r="F15" t="s">
        <v>324</v>
      </c>
    </row>
    <row r="16" spans="1:6" x14ac:dyDescent="0.25">
      <c r="A16">
        <v>1</v>
      </c>
      <c r="B16" t="s">
        <v>48</v>
      </c>
      <c r="C16" t="s">
        <v>48</v>
      </c>
      <c r="D16" t="s">
        <v>49</v>
      </c>
      <c r="E16" t="s">
        <v>296</v>
      </c>
      <c r="F16" t="s">
        <v>297</v>
      </c>
    </row>
    <row r="17" spans="1:6" x14ac:dyDescent="0.25">
      <c r="A17">
        <v>1</v>
      </c>
      <c r="B17" t="s">
        <v>50</v>
      </c>
      <c r="C17" t="s">
        <v>50</v>
      </c>
      <c r="D17" t="s">
        <v>51</v>
      </c>
      <c r="E17" t="s">
        <v>298</v>
      </c>
      <c r="F17" t="s">
        <v>299</v>
      </c>
    </row>
    <row r="18" spans="1:6" x14ac:dyDescent="0.25">
      <c r="A18">
        <v>1</v>
      </c>
      <c r="B18" t="s">
        <v>56</v>
      </c>
      <c r="C18" t="s">
        <v>77</v>
      </c>
      <c r="D18" t="s">
        <v>57</v>
      </c>
      <c r="E18" t="s">
        <v>317</v>
      </c>
      <c r="F18" t="s">
        <v>318</v>
      </c>
    </row>
    <row r="19" spans="1:6" x14ac:dyDescent="0.25">
      <c r="A19">
        <v>2</v>
      </c>
      <c r="B19" t="s">
        <v>302</v>
      </c>
      <c r="C19" t="s">
        <v>302</v>
      </c>
      <c r="D19">
        <v>3</v>
      </c>
      <c r="E19" t="s">
        <v>303</v>
      </c>
      <c r="F19" t="s">
        <v>304</v>
      </c>
    </row>
    <row r="20" spans="1:6" x14ac:dyDescent="0.25">
      <c r="A20">
        <v>1</v>
      </c>
      <c r="C20" t="s">
        <v>79</v>
      </c>
      <c r="D20" t="s">
        <v>78</v>
      </c>
      <c r="E20" t="s">
        <v>252</v>
      </c>
      <c r="F20" t="s">
        <v>253</v>
      </c>
    </row>
    <row r="21" spans="1:6" x14ac:dyDescent="0.25">
      <c r="A21">
        <v>1</v>
      </c>
      <c r="C21" t="s">
        <v>22</v>
      </c>
      <c r="D21">
        <v>1206</v>
      </c>
      <c r="E21" t="s">
        <v>254</v>
      </c>
      <c r="F21" t="s">
        <v>255</v>
      </c>
    </row>
    <row r="22" spans="1:6" x14ac:dyDescent="0.25">
      <c r="A22">
        <v>1</v>
      </c>
      <c r="B22" t="s">
        <v>52</v>
      </c>
      <c r="C22" t="s">
        <v>52</v>
      </c>
      <c r="D22" t="s">
        <v>53</v>
      </c>
      <c r="E22" t="s">
        <v>307</v>
      </c>
      <c r="F22" t="s">
        <v>308</v>
      </c>
    </row>
    <row r="23" spans="1:6" x14ac:dyDescent="0.25">
      <c r="A23">
        <v>1</v>
      </c>
      <c r="B23" t="s">
        <v>23</v>
      </c>
      <c r="C23" t="s">
        <v>68</v>
      </c>
      <c r="D23" t="s">
        <v>9</v>
      </c>
      <c r="E23" t="s">
        <v>326</v>
      </c>
      <c r="F23" t="s">
        <v>261</v>
      </c>
    </row>
    <row r="24" spans="1:6" x14ac:dyDescent="0.25">
      <c r="A24">
        <v>1</v>
      </c>
      <c r="B24" t="s">
        <v>24</v>
      </c>
      <c r="C24" t="s">
        <v>68</v>
      </c>
      <c r="D24" t="s">
        <v>9</v>
      </c>
      <c r="E24" t="s">
        <v>263</v>
      </c>
      <c r="F24" t="s">
        <v>261</v>
      </c>
    </row>
    <row r="25" spans="1:6" x14ac:dyDescent="0.25">
      <c r="A25">
        <v>1</v>
      </c>
      <c r="B25" t="s">
        <v>25</v>
      </c>
      <c r="C25" t="s">
        <v>68</v>
      </c>
      <c r="D25" t="s">
        <v>9</v>
      </c>
      <c r="E25" t="s">
        <v>264</v>
      </c>
      <c r="F25" t="s">
        <v>261</v>
      </c>
    </row>
    <row r="26" spans="1:6" x14ac:dyDescent="0.25">
      <c r="A26">
        <v>3</v>
      </c>
      <c r="B26" t="s">
        <v>26</v>
      </c>
      <c r="C26" t="s">
        <v>68</v>
      </c>
      <c r="D26" t="s">
        <v>9</v>
      </c>
      <c r="E26" t="s">
        <v>265</v>
      </c>
      <c r="F26" t="s">
        <v>261</v>
      </c>
    </row>
    <row r="27" spans="1:6" x14ac:dyDescent="0.25">
      <c r="A27">
        <v>1</v>
      </c>
      <c r="B27" t="s">
        <v>27</v>
      </c>
      <c r="C27" t="s">
        <v>68</v>
      </c>
      <c r="D27" t="s">
        <v>9</v>
      </c>
      <c r="E27" t="s">
        <v>266</v>
      </c>
      <c r="F27" t="s">
        <v>261</v>
      </c>
    </row>
    <row r="28" spans="1:6" x14ac:dyDescent="0.25">
      <c r="A28">
        <v>1</v>
      </c>
      <c r="B28">
        <v>220</v>
      </c>
      <c r="C28" t="s">
        <v>68</v>
      </c>
      <c r="D28" t="s">
        <v>9</v>
      </c>
      <c r="E28" t="s">
        <v>327</v>
      </c>
      <c r="F28" t="s">
        <v>261</v>
      </c>
    </row>
    <row r="29" spans="1:6" x14ac:dyDescent="0.25">
      <c r="A29">
        <v>2</v>
      </c>
      <c r="B29" t="s">
        <v>28</v>
      </c>
      <c r="C29" t="s">
        <v>68</v>
      </c>
      <c r="D29" t="s">
        <v>9</v>
      </c>
      <c r="E29" t="s">
        <v>328</v>
      </c>
      <c r="F29" t="s">
        <v>261</v>
      </c>
    </row>
    <row r="30" spans="1:6" x14ac:dyDescent="0.25">
      <c r="A30">
        <v>1</v>
      </c>
      <c r="B30" t="s">
        <v>29</v>
      </c>
      <c r="C30" t="s">
        <v>68</v>
      </c>
      <c r="D30" t="s">
        <v>9</v>
      </c>
      <c r="E30" t="s">
        <v>275</v>
      </c>
      <c r="F30" t="s">
        <v>261</v>
      </c>
    </row>
    <row r="31" spans="1:6" x14ac:dyDescent="0.25">
      <c r="A31">
        <v>1</v>
      </c>
      <c r="B31">
        <v>470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1</v>
      </c>
      <c r="B32" t="s">
        <v>39</v>
      </c>
      <c r="C32" t="s">
        <v>40</v>
      </c>
      <c r="D32" t="s">
        <v>41</v>
      </c>
      <c r="E32" t="s">
        <v>309</v>
      </c>
      <c r="F32" t="s">
        <v>310</v>
      </c>
    </row>
    <row r="33" spans="1:6" x14ac:dyDescent="0.25">
      <c r="A33">
        <v>1</v>
      </c>
      <c r="B33" t="s">
        <v>58</v>
      </c>
      <c r="C33" t="s">
        <v>58</v>
      </c>
      <c r="D33" t="s">
        <v>59</v>
      </c>
      <c r="E33" t="s">
        <v>313</v>
      </c>
      <c r="F33" t="s">
        <v>314</v>
      </c>
    </row>
    <row r="34" spans="1:6" x14ac:dyDescent="0.25">
      <c r="A34">
        <v>1</v>
      </c>
      <c r="B34" t="s">
        <v>44</v>
      </c>
      <c r="C34" t="s">
        <v>42</v>
      </c>
      <c r="D34" t="s">
        <v>43</v>
      </c>
      <c r="E34" t="s">
        <v>305</v>
      </c>
      <c r="F34" t="s">
        <v>306</v>
      </c>
    </row>
  </sheetData>
  <sortState ref="A2:F34">
    <sortCondition ref="C2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9" workbookViewId="0">
      <selection activeCell="D19" sqref="D1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8.42578125" bestFit="1" customWidth="1"/>
    <col min="5" max="5" width="41.4257812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>
        <v>679105700</v>
      </c>
      <c r="C2">
        <v>679105700</v>
      </c>
      <c r="D2">
        <v>679105700</v>
      </c>
      <c r="E2" t="s">
        <v>368</v>
      </c>
      <c r="F2" t="s">
        <v>369</v>
      </c>
    </row>
    <row r="3" spans="1:6" x14ac:dyDescent="0.25">
      <c r="A3">
        <v>1</v>
      </c>
      <c r="B3" t="s">
        <v>92</v>
      </c>
      <c r="C3" t="s">
        <v>91</v>
      </c>
      <c r="D3" t="s">
        <v>90</v>
      </c>
      <c r="E3" t="s">
        <v>289</v>
      </c>
      <c r="F3" t="s">
        <v>290</v>
      </c>
    </row>
    <row r="4" spans="1:6" x14ac:dyDescent="0.25">
      <c r="A4">
        <v>4</v>
      </c>
      <c r="B4" t="s">
        <v>94</v>
      </c>
      <c r="C4" t="s">
        <v>94</v>
      </c>
      <c r="D4" t="s">
        <v>93</v>
      </c>
      <c r="E4" t="s">
        <v>372</v>
      </c>
      <c r="F4" t="s">
        <v>373</v>
      </c>
    </row>
    <row r="5" spans="1:6" x14ac:dyDescent="0.25">
      <c r="A5">
        <v>16</v>
      </c>
      <c r="B5" t="s">
        <v>8</v>
      </c>
      <c r="C5" t="s">
        <v>66</v>
      </c>
      <c r="D5" t="s">
        <v>9</v>
      </c>
      <c r="E5" t="s">
        <v>348</v>
      </c>
      <c r="F5" t="s">
        <v>257</v>
      </c>
    </row>
    <row r="6" spans="1:6" x14ac:dyDescent="0.25">
      <c r="A6">
        <v>4</v>
      </c>
      <c r="B6" t="s">
        <v>65</v>
      </c>
      <c r="C6" t="s">
        <v>66</v>
      </c>
      <c r="D6" t="s">
        <v>9</v>
      </c>
      <c r="E6" t="s">
        <v>358</v>
      </c>
      <c r="F6" t="s">
        <v>257</v>
      </c>
    </row>
    <row r="7" spans="1:6" x14ac:dyDescent="0.25">
      <c r="A7">
        <v>4</v>
      </c>
      <c r="B7" t="s">
        <v>95</v>
      </c>
      <c r="C7" t="s">
        <v>66</v>
      </c>
      <c r="D7" t="s">
        <v>9</v>
      </c>
      <c r="E7" t="s">
        <v>361</v>
      </c>
      <c r="F7" t="s">
        <v>257</v>
      </c>
    </row>
    <row r="8" spans="1:6" x14ac:dyDescent="0.25">
      <c r="A8">
        <v>1</v>
      </c>
      <c r="B8" t="s">
        <v>15</v>
      </c>
      <c r="C8" t="s">
        <v>67</v>
      </c>
      <c r="D8" t="s">
        <v>14</v>
      </c>
      <c r="E8" t="s">
        <v>350</v>
      </c>
      <c r="F8" t="s">
        <v>257</v>
      </c>
    </row>
    <row r="9" spans="1:6" x14ac:dyDescent="0.25">
      <c r="A9">
        <v>1</v>
      </c>
      <c r="B9" t="s">
        <v>352</v>
      </c>
      <c r="C9" t="s">
        <v>67</v>
      </c>
      <c r="D9" t="s">
        <v>14</v>
      </c>
      <c r="E9" t="s">
        <v>353</v>
      </c>
      <c r="F9" t="s">
        <v>257</v>
      </c>
    </row>
    <row r="10" spans="1:6" x14ac:dyDescent="0.25">
      <c r="A10">
        <v>1</v>
      </c>
      <c r="B10" t="s">
        <v>16</v>
      </c>
      <c r="C10" t="s">
        <v>67</v>
      </c>
      <c r="D10" t="s">
        <v>14</v>
      </c>
      <c r="E10" t="s">
        <v>359</v>
      </c>
      <c r="F10" t="s">
        <v>257</v>
      </c>
    </row>
    <row r="11" spans="1:6" x14ac:dyDescent="0.25">
      <c r="A11">
        <v>1</v>
      </c>
      <c r="B11" t="s">
        <v>97</v>
      </c>
      <c r="C11" t="s">
        <v>364</v>
      </c>
      <c r="D11">
        <v>603</v>
      </c>
      <c r="E11" t="s">
        <v>365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356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2</v>
      </c>
      <c r="B15" t="s">
        <v>104</v>
      </c>
      <c r="C15" t="s">
        <v>61</v>
      </c>
      <c r="D15" t="s">
        <v>62</v>
      </c>
      <c r="E15" t="s">
        <v>351</v>
      </c>
      <c r="F15" t="s">
        <v>280</v>
      </c>
    </row>
    <row r="16" spans="1:6" x14ac:dyDescent="0.25">
      <c r="A16">
        <v>1</v>
      </c>
      <c r="B16" t="s">
        <v>105</v>
      </c>
      <c r="C16" t="s">
        <v>105</v>
      </c>
      <c r="D16" t="s">
        <v>105</v>
      </c>
      <c r="E16" t="s">
        <v>377</v>
      </c>
      <c r="F16" t="s">
        <v>378</v>
      </c>
    </row>
    <row r="17" spans="1:6" x14ac:dyDescent="0.25">
      <c r="A17">
        <v>1</v>
      </c>
      <c r="B17" t="s">
        <v>82</v>
      </c>
      <c r="C17" t="s">
        <v>82</v>
      </c>
      <c r="D17" t="s">
        <v>81</v>
      </c>
      <c r="E17" t="s">
        <v>379</v>
      </c>
    </row>
    <row r="18" spans="1:6" x14ac:dyDescent="0.25">
      <c r="A18">
        <v>1</v>
      </c>
      <c r="B18" t="s">
        <v>107</v>
      </c>
      <c r="C18" t="s">
        <v>108</v>
      </c>
      <c r="D18" t="s">
        <v>109</v>
      </c>
      <c r="E18" t="s">
        <v>293</v>
      </c>
      <c r="F18" t="s">
        <v>294</v>
      </c>
    </row>
    <row r="19" spans="1:6" x14ac:dyDescent="0.25">
      <c r="A19">
        <v>3</v>
      </c>
      <c r="C19" t="s">
        <v>110</v>
      </c>
      <c r="D19" t="s">
        <v>111</v>
      </c>
      <c r="E19" t="s">
        <v>337</v>
      </c>
      <c r="F19" t="s">
        <v>338</v>
      </c>
    </row>
    <row r="20" spans="1:6" x14ac:dyDescent="0.25">
      <c r="A20">
        <v>4</v>
      </c>
      <c r="C20" t="s">
        <v>112</v>
      </c>
      <c r="D20" t="s">
        <v>113</v>
      </c>
      <c r="E20" t="s">
        <v>339</v>
      </c>
      <c r="F20" t="s">
        <v>338</v>
      </c>
    </row>
    <row r="21" spans="1:6" x14ac:dyDescent="0.25">
      <c r="A21">
        <v>1</v>
      </c>
      <c r="B21" t="s">
        <v>114</v>
      </c>
      <c r="C21" t="s">
        <v>115</v>
      </c>
      <c r="D21" t="s">
        <v>116</v>
      </c>
      <c r="E21" t="s">
        <v>307</v>
      </c>
      <c r="F21" t="s">
        <v>390</v>
      </c>
    </row>
    <row r="22" spans="1:6" x14ac:dyDescent="0.25">
      <c r="A22">
        <v>1</v>
      </c>
      <c r="B22" t="s">
        <v>117</v>
      </c>
      <c r="C22" t="s">
        <v>117</v>
      </c>
      <c r="D22" t="s">
        <v>118</v>
      </c>
      <c r="E22" t="s">
        <v>323</v>
      </c>
      <c r="F22" t="s">
        <v>380</v>
      </c>
    </row>
    <row r="23" spans="1:6" x14ac:dyDescent="0.25">
      <c r="A23">
        <v>1</v>
      </c>
      <c r="B23" t="s">
        <v>119</v>
      </c>
      <c r="C23" t="s">
        <v>119</v>
      </c>
      <c r="D23" t="s">
        <v>120</v>
      </c>
      <c r="E23" t="s">
        <v>309</v>
      </c>
      <c r="F23" t="s">
        <v>381</v>
      </c>
    </row>
    <row r="24" spans="1:6" x14ac:dyDescent="0.25">
      <c r="A24">
        <v>2</v>
      </c>
      <c r="B24" t="s">
        <v>121</v>
      </c>
      <c r="C24" t="s">
        <v>121</v>
      </c>
      <c r="D24" t="s">
        <v>122</v>
      </c>
      <c r="E24" t="s">
        <v>382</v>
      </c>
      <c r="F24" t="s">
        <v>383</v>
      </c>
    </row>
    <row r="25" spans="1:6" x14ac:dyDescent="0.25">
      <c r="A25">
        <v>1</v>
      </c>
      <c r="C25" t="s">
        <v>123</v>
      </c>
      <c r="D25" t="s">
        <v>123</v>
      </c>
      <c r="E25" t="s">
        <v>340</v>
      </c>
      <c r="F25" t="s">
        <v>255</v>
      </c>
    </row>
    <row r="26" spans="1:6" x14ac:dyDescent="0.25">
      <c r="A26">
        <v>1</v>
      </c>
      <c r="B26" t="s">
        <v>52</v>
      </c>
      <c r="C26" t="s">
        <v>52</v>
      </c>
      <c r="D26" t="s">
        <v>53</v>
      </c>
      <c r="E26" t="s">
        <v>384</v>
      </c>
      <c r="F26" t="s">
        <v>308</v>
      </c>
    </row>
    <row r="27" spans="1:6" x14ac:dyDescent="0.25">
      <c r="A27">
        <v>2</v>
      </c>
      <c r="B27" t="s">
        <v>23</v>
      </c>
      <c r="C27" t="s">
        <v>68</v>
      </c>
      <c r="D27" t="s">
        <v>9</v>
      </c>
      <c r="E27" t="s">
        <v>349</v>
      </c>
      <c r="F27" t="s">
        <v>261</v>
      </c>
    </row>
    <row r="28" spans="1:6" x14ac:dyDescent="0.25">
      <c r="A28">
        <v>1</v>
      </c>
      <c r="B28" t="s">
        <v>26</v>
      </c>
      <c r="C28" t="s">
        <v>68</v>
      </c>
      <c r="D28" t="s">
        <v>9</v>
      </c>
      <c r="E28" t="s">
        <v>277</v>
      </c>
      <c r="F28" t="s">
        <v>261</v>
      </c>
    </row>
    <row r="29" spans="1:6" x14ac:dyDescent="0.25">
      <c r="A29">
        <v>1</v>
      </c>
      <c r="B29" t="s">
        <v>129</v>
      </c>
      <c r="C29" t="s">
        <v>68</v>
      </c>
      <c r="D29" t="s">
        <v>9</v>
      </c>
      <c r="E29" t="s">
        <v>281</v>
      </c>
      <c r="F29" t="s">
        <v>261</v>
      </c>
    </row>
    <row r="30" spans="1:6" x14ac:dyDescent="0.25">
      <c r="A30">
        <v>1</v>
      </c>
      <c r="B30" t="s">
        <v>128</v>
      </c>
      <c r="C30" t="s">
        <v>68</v>
      </c>
      <c r="D30" t="s">
        <v>9</v>
      </c>
      <c r="E30" t="s">
        <v>354</v>
      </c>
      <c r="F30" t="s">
        <v>261</v>
      </c>
    </row>
    <row r="31" spans="1:6" x14ac:dyDescent="0.25">
      <c r="A31">
        <v>3</v>
      </c>
      <c r="B31">
        <v>22</v>
      </c>
      <c r="C31" t="s">
        <v>68</v>
      </c>
      <c r="D31" t="s">
        <v>9</v>
      </c>
      <c r="E31" t="s">
        <v>355</v>
      </c>
      <c r="F31" t="s">
        <v>261</v>
      </c>
    </row>
    <row r="32" spans="1:6" x14ac:dyDescent="0.25">
      <c r="A32">
        <v>4</v>
      </c>
      <c r="B32">
        <v>270</v>
      </c>
      <c r="C32" t="s">
        <v>68</v>
      </c>
      <c r="D32" t="s">
        <v>9</v>
      </c>
      <c r="E32" t="s">
        <v>360</v>
      </c>
      <c r="F32" t="s">
        <v>261</v>
      </c>
    </row>
    <row r="33" spans="1:6" x14ac:dyDescent="0.25">
      <c r="A33">
        <v>5</v>
      </c>
      <c r="B33" t="s">
        <v>127</v>
      </c>
      <c r="C33" t="s">
        <v>68</v>
      </c>
      <c r="D33" t="s">
        <v>9</v>
      </c>
      <c r="E33" t="s">
        <v>362</v>
      </c>
      <c r="F33" t="s">
        <v>261</v>
      </c>
    </row>
    <row r="34" spans="1:6" x14ac:dyDescent="0.25">
      <c r="A34">
        <v>1</v>
      </c>
      <c r="B34">
        <v>499</v>
      </c>
      <c r="C34" t="s">
        <v>68</v>
      </c>
      <c r="D34" t="s">
        <v>9</v>
      </c>
      <c r="E34" t="s">
        <v>363</v>
      </c>
      <c r="F34" t="s">
        <v>261</v>
      </c>
    </row>
    <row r="35" spans="1:6" x14ac:dyDescent="0.25">
      <c r="A35">
        <v>5</v>
      </c>
      <c r="B35">
        <v>500</v>
      </c>
      <c r="C35" t="s">
        <v>68</v>
      </c>
      <c r="D35" t="s">
        <v>9</v>
      </c>
      <c r="E35" t="s">
        <v>366</v>
      </c>
      <c r="F35" t="s">
        <v>261</v>
      </c>
    </row>
    <row r="36" spans="1:6" x14ac:dyDescent="0.25">
      <c r="A36">
        <v>2</v>
      </c>
      <c r="B36">
        <v>60</v>
      </c>
      <c r="C36" t="s">
        <v>68</v>
      </c>
      <c r="D36" t="s">
        <v>9</v>
      </c>
      <c r="E36" t="s">
        <v>367</v>
      </c>
      <c r="F36" t="s">
        <v>261</v>
      </c>
    </row>
    <row r="37" spans="1:6" x14ac:dyDescent="0.25">
      <c r="A37">
        <v>1</v>
      </c>
      <c r="B37">
        <v>850</v>
      </c>
      <c r="C37" t="s">
        <v>68</v>
      </c>
      <c r="D37" t="s">
        <v>9</v>
      </c>
      <c r="E37" t="s">
        <v>274</v>
      </c>
      <c r="F37" t="s">
        <v>261</v>
      </c>
    </row>
    <row r="38" spans="1:6" x14ac:dyDescent="0.25">
      <c r="A38">
        <v>1</v>
      </c>
      <c r="B38">
        <v>976</v>
      </c>
      <c r="C38" t="s">
        <v>68</v>
      </c>
      <c r="D38" t="s">
        <v>9</v>
      </c>
      <c r="E38" t="s">
        <v>371</v>
      </c>
      <c r="F38" t="s">
        <v>261</v>
      </c>
    </row>
    <row r="39" spans="1:6" x14ac:dyDescent="0.25">
      <c r="A39">
        <v>1</v>
      </c>
      <c r="B39" t="s">
        <v>126</v>
      </c>
      <c r="C39" t="s">
        <v>68</v>
      </c>
      <c r="D39" t="s">
        <v>9</v>
      </c>
      <c r="E39" t="s">
        <v>389</v>
      </c>
      <c r="F39" t="s">
        <v>261</v>
      </c>
    </row>
    <row r="40" spans="1:6" x14ac:dyDescent="0.25">
      <c r="A40">
        <v>1</v>
      </c>
      <c r="B40" t="s">
        <v>130</v>
      </c>
      <c r="C40" t="s">
        <v>130</v>
      </c>
      <c r="D40" t="s">
        <v>131</v>
      </c>
      <c r="E40" t="s">
        <v>317</v>
      </c>
      <c r="F40" t="s">
        <v>385</v>
      </c>
    </row>
    <row r="41" spans="1:6" x14ac:dyDescent="0.25">
      <c r="A41">
        <v>1</v>
      </c>
      <c r="C41" t="s">
        <v>132</v>
      </c>
      <c r="D41" t="s">
        <v>133</v>
      </c>
      <c r="E41" t="s">
        <v>341</v>
      </c>
      <c r="F41" t="s">
        <v>342</v>
      </c>
    </row>
    <row r="42" spans="1:6" x14ac:dyDescent="0.25">
      <c r="A42">
        <v>1</v>
      </c>
      <c r="B42" t="s">
        <v>134</v>
      </c>
      <c r="C42" t="s">
        <v>134</v>
      </c>
      <c r="D42" t="s">
        <v>135</v>
      </c>
      <c r="E42" t="s">
        <v>296</v>
      </c>
      <c r="F42" t="s">
        <v>386</v>
      </c>
    </row>
    <row r="43" spans="1:6" x14ac:dyDescent="0.25">
      <c r="A43">
        <v>1</v>
      </c>
      <c r="B43" t="s">
        <v>136</v>
      </c>
      <c r="C43" t="s">
        <v>136</v>
      </c>
      <c r="D43" t="s">
        <v>136</v>
      </c>
      <c r="E43" t="s">
        <v>387</v>
      </c>
    </row>
    <row r="44" spans="1:6" x14ac:dyDescent="0.25">
      <c r="A44">
        <v>1</v>
      </c>
      <c r="B44" t="s">
        <v>137</v>
      </c>
      <c r="C44" t="s">
        <v>137</v>
      </c>
      <c r="D44" t="s">
        <v>137</v>
      </c>
      <c r="E44" t="s">
        <v>388</v>
      </c>
    </row>
    <row r="45" spans="1:6" x14ac:dyDescent="0.25">
      <c r="A45">
        <v>4</v>
      </c>
      <c r="C45" t="s">
        <v>343</v>
      </c>
      <c r="D45" t="s">
        <v>344</v>
      </c>
      <c r="E45" t="s">
        <v>345</v>
      </c>
      <c r="F45" t="s">
        <v>346</v>
      </c>
    </row>
    <row r="46" spans="1:6" x14ac:dyDescent="0.25">
      <c r="A46">
        <v>2</v>
      </c>
      <c r="C46" t="s">
        <v>42</v>
      </c>
      <c r="D46" t="s">
        <v>43</v>
      </c>
      <c r="E46" t="s">
        <v>347</v>
      </c>
      <c r="F46" t="s">
        <v>306</v>
      </c>
    </row>
    <row r="47" spans="1:6" x14ac:dyDescent="0.25">
      <c r="A47">
        <v>1</v>
      </c>
      <c r="B47" t="s">
        <v>63</v>
      </c>
      <c r="C47" t="s">
        <v>63</v>
      </c>
      <c r="D47" t="s">
        <v>63</v>
      </c>
      <c r="E47" t="s">
        <v>315</v>
      </c>
      <c r="F47" t="s">
        <v>316</v>
      </c>
    </row>
  </sheetData>
  <sortState ref="A2:F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6" sqref="D36"/>
    </sheetView>
  </sheetViews>
  <sheetFormatPr defaultColWidth="9" defaultRowHeight="15" x14ac:dyDescent="0.25"/>
  <cols>
    <col min="1" max="1" width="4.140625" bestFit="1" customWidth="1"/>
    <col min="2" max="2" width="16.7109375" bestFit="1" customWidth="1"/>
    <col min="3" max="3" width="26.140625" bestFit="1" customWidth="1"/>
    <col min="4" max="4" width="16.7109375" bestFit="1" customWidth="1"/>
    <col min="5" max="5" width="117.5703125" bestFit="1" customWidth="1"/>
    <col min="6" max="6" width="38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6</v>
      </c>
      <c r="C2" t="s">
        <v>138</v>
      </c>
      <c r="D2" t="s">
        <v>139</v>
      </c>
      <c r="E2" t="s">
        <v>391</v>
      </c>
      <c r="F2" t="s">
        <v>392</v>
      </c>
    </row>
    <row r="3" spans="1:6" x14ac:dyDescent="0.25">
      <c r="A3">
        <v>1</v>
      </c>
      <c r="B3" t="s">
        <v>147</v>
      </c>
      <c r="C3" t="s">
        <v>147</v>
      </c>
      <c r="D3" t="s">
        <v>148</v>
      </c>
      <c r="E3" t="s">
        <v>401</v>
      </c>
      <c r="F3" t="s">
        <v>402</v>
      </c>
    </row>
    <row r="4" spans="1:6" x14ac:dyDescent="0.25">
      <c r="A4">
        <v>2</v>
      </c>
      <c r="B4" t="s">
        <v>151</v>
      </c>
      <c r="C4" t="s">
        <v>151</v>
      </c>
      <c r="D4" t="s">
        <v>150</v>
      </c>
      <c r="E4" t="s">
        <v>406</v>
      </c>
      <c r="F4" t="s">
        <v>407</v>
      </c>
    </row>
    <row r="5" spans="1:6" x14ac:dyDescent="0.25">
      <c r="A5">
        <v>19</v>
      </c>
      <c r="B5" t="s">
        <v>8</v>
      </c>
      <c r="C5" t="s">
        <v>66</v>
      </c>
      <c r="D5" t="s">
        <v>9</v>
      </c>
      <c r="E5" t="s">
        <v>398</v>
      </c>
      <c r="F5" t="s">
        <v>257</v>
      </c>
    </row>
    <row r="6" spans="1:6" x14ac:dyDescent="0.25">
      <c r="A6">
        <v>1</v>
      </c>
      <c r="B6" t="s">
        <v>12</v>
      </c>
      <c r="C6" t="s">
        <v>67</v>
      </c>
      <c r="D6" t="s">
        <v>14</v>
      </c>
      <c r="E6" t="s">
        <v>365</v>
      </c>
      <c r="F6" t="s">
        <v>257</v>
      </c>
    </row>
    <row r="7" spans="1:6" x14ac:dyDescent="0.25">
      <c r="A7">
        <v>1</v>
      </c>
      <c r="B7" t="s">
        <v>157</v>
      </c>
      <c r="C7" t="s">
        <v>67</v>
      </c>
      <c r="D7" t="s">
        <v>14</v>
      </c>
      <c r="E7" t="s">
        <v>353</v>
      </c>
      <c r="F7" t="s">
        <v>257</v>
      </c>
    </row>
    <row r="8" spans="1:6" x14ac:dyDescent="0.25">
      <c r="A8">
        <v>2</v>
      </c>
      <c r="B8" t="s">
        <v>156</v>
      </c>
      <c r="C8" t="s">
        <v>67</v>
      </c>
      <c r="D8" t="s">
        <v>14</v>
      </c>
      <c r="E8" t="s">
        <v>272</v>
      </c>
      <c r="F8" t="s">
        <v>257</v>
      </c>
    </row>
    <row r="9" spans="1:6" x14ac:dyDescent="0.25">
      <c r="A9">
        <v>1</v>
      </c>
      <c r="B9" t="s">
        <v>155</v>
      </c>
      <c r="C9" t="s">
        <v>153</v>
      </c>
      <c r="D9" t="s">
        <v>152</v>
      </c>
      <c r="E9" t="s">
        <v>403</v>
      </c>
      <c r="F9" t="s">
        <v>357</v>
      </c>
    </row>
    <row r="10" spans="1:6" x14ac:dyDescent="0.25">
      <c r="A10">
        <v>1</v>
      </c>
      <c r="B10" t="s">
        <v>154</v>
      </c>
      <c r="C10" t="s">
        <v>153</v>
      </c>
      <c r="D10" t="s">
        <v>152</v>
      </c>
      <c r="E10" t="s">
        <v>404</v>
      </c>
      <c r="F10" t="s">
        <v>357</v>
      </c>
    </row>
    <row r="11" spans="1:6" x14ac:dyDescent="0.25">
      <c r="A11">
        <v>1</v>
      </c>
      <c r="B11" t="s">
        <v>374</v>
      </c>
      <c r="C11" t="s">
        <v>374</v>
      </c>
      <c r="D11" t="s">
        <v>375</v>
      </c>
      <c r="E11" t="s">
        <v>376</v>
      </c>
    </row>
    <row r="12" spans="1:6" x14ac:dyDescent="0.25">
      <c r="A12">
        <v>1</v>
      </c>
      <c r="B12" t="s">
        <v>158</v>
      </c>
      <c r="C12" t="s">
        <v>158</v>
      </c>
      <c r="D12" t="s">
        <v>158</v>
      </c>
      <c r="E12" t="s">
        <v>410</v>
      </c>
    </row>
    <row r="13" spans="1:6" x14ac:dyDescent="0.25">
      <c r="A13">
        <v>1</v>
      </c>
      <c r="B13" t="s">
        <v>162</v>
      </c>
      <c r="C13" t="s">
        <v>161</v>
      </c>
      <c r="D13" t="s">
        <v>160</v>
      </c>
      <c r="E13" t="s">
        <v>323</v>
      </c>
      <c r="F13" t="s">
        <v>409</v>
      </c>
    </row>
    <row r="14" spans="1:6" x14ac:dyDescent="0.25">
      <c r="A14">
        <v>1</v>
      </c>
      <c r="B14" t="s">
        <v>163</v>
      </c>
      <c r="C14" t="s">
        <v>108</v>
      </c>
      <c r="D14" t="s">
        <v>109</v>
      </c>
      <c r="E14" t="s">
        <v>414</v>
      </c>
      <c r="F14" t="s">
        <v>294</v>
      </c>
    </row>
    <row r="15" spans="1:6" x14ac:dyDescent="0.25">
      <c r="A15">
        <v>20</v>
      </c>
      <c r="C15" t="s">
        <v>142</v>
      </c>
      <c r="D15" t="s">
        <v>141</v>
      </c>
      <c r="E15" t="s">
        <v>393</v>
      </c>
      <c r="F15" t="s">
        <v>394</v>
      </c>
    </row>
    <row r="16" spans="1:6" x14ac:dyDescent="0.25">
      <c r="A16">
        <v>1</v>
      </c>
      <c r="C16" t="s">
        <v>115</v>
      </c>
      <c r="D16" t="s">
        <v>116</v>
      </c>
      <c r="E16" t="s">
        <v>298</v>
      </c>
      <c r="F16" t="s">
        <v>390</v>
      </c>
    </row>
    <row r="17" spans="1:6" x14ac:dyDescent="0.25">
      <c r="A17">
        <v>1</v>
      </c>
      <c r="B17" t="s">
        <v>165</v>
      </c>
      <c r="C17" t="s">
        <v>165</v>
      </c>
      <c r="D17" t="s">
        <v>164</v>
      </c>
      <c r="E17" t="s">
        <v>329</v>
      </c>
      <c r="F17" t="s">
        <v>411</v>
      </c>
    </row>
    <row r="18" spans="1:6" x14ac:dyDescent="0.25">
      <c r="A18">
        <v>1</v>
      </c>
      <c r="B18" t="s">
        <v>167</v>
      </c>
      <c r="C18" t="s">
        <v>167</v>
      </c>
      <c r="D18" t="s">
        <v>166</v>
      </c>
      <c r="E18" t="s">
        <v>412</v>
      </c>
    </row>
    <row r="19" spans="1:6" x14ac:dyDescent="0.25">
      <c r="A19">
        <v>4</v>
      </c>
      <c r="B19" t="s">
        <v>302</v>
      </c>
      <c r="C19" t="s">
        <v>302</v>
      </c>
      <c r="D19">
        <v>3</v>
      </c>
      <c r="E19" t="s">
        <v>413</v>
      </c>
      <c r="F19" t="s">
        <v>304</v>
      </c>
    </row>
    <row r="20" spans="1:6" x14ac:dyDescent="0.25">
      <c r="A20">
        <v>1</v>
      </c>
      <c r="C20" t="s">
        <v>123</v>
      </c>
      <c r="D20" t="s">
        <v>123</v>
      </c>
      <c r="E20" t="s">
        <v>340</v>
      </c>
      <c r="F20" t="s">
        <v>255</v>
      </c>
    </row>
    <row r="21" spans="1:6" x14ac:dyDescent="0.25">
      <c r="A21">
        <v>1</v>
      </c>
      <c r="B21">
        <v>15</v>
      </c>
      <c r="C21" t="s">
        <v>68</v>
      </c>
      <c r="D21" t="s">
        <v>9</v>
      </c>
      <c r="E21" t="s">
        <v>274</v>
      </c>
      <c r="F21" t="s">
        <v>261</v>
      </c>
    </row>
    <row r="22" spans="1:6" x14ac:dyDescent="0.25">
      <c r="A22">
        <v>1</v>
      </c>
      <c r="B22" t="s">
        <v>26</v>
      </c>
      <c r="C22" t="s">
        <v>68</v>
      </c>
      <c r="D22" t="s">
        <v>9</v>
      </c>
      <c r="E22" t="s">
        <v>400</v>
      </c>
      <c r="F22" t="s">
        <v>261</v>
      </c>
    </row>
    <row r="23" spans="1:6" x14ac:dyDescent="0.25">
      <c r="A23">
        <v>1</v>
      </c>
      <c r="B23" t="s">
        <v>129</v>
      </c>
      <c r="C23" t="s">
        <v>68</v>
      </c>
      <c r="D23" t="s">
        <v>9</v>
      </c>
      <c r="E23" t="s">
        <v>276</v>
      </c>
      <c r="F23" t="s">
        <v>261</v>
      </c>
    </row>
    <row r="24" spans="1:6" x14ac:dyDescent="0.25">
      <c r="A24">
        <v>13</v>
      </c>
      <c r="B24">
        <v>500</v>
      </c>
      <c r="C24" t="s">
        <v>68</v>
      </c>
      <c r="D24" t="s">
        <v>9</v>
      </c>
      <c r="E24" t="s">
        <v>405</v>
      </c>
      <c r="F24" t="s">
        <v>261</v>
      </c>
    </row>
    <row r="25" spans="1:6" x14ac:dyDescent="0.25">
      <c r="A25">
        <v>4</v>
      </c>
      <c r="B25">
        <v>931</v>
      </c>
      <c r="C25" t="s">
        <v>68</v>
      </c>
      <c r="D25" t="s">
        <v>9</v>
      </c>
      <c r="E25" t="s">
        <v>408</v>
      </c>
      <c r="F25" t="s">
        <v>261</v>
      </c>
    </row>
    <row r="26" spans="1:6" x14ac:dyDescent="0.25">
      <c r="A26">
        <v>1</v>
      </c>
      <c r="B26" t="s">
        <v>168</v>
      </c>
      <c r="C26" t="s">
        <v>169</v>
      </c>
      <c r="D26" t="s">
        <v>14</v>
      </c>
      <c r="E26" t="s">
        <v>399</v>
      </c>
      <c r="F26" t="s">
        <v>261</v>
      </c>
    </row>
    <row r="27" spans="1:6" x14ac:dyDescent="0.25">
      <c r="A27">
        <v>1</v>
      </c>
      <c r="C27" t="s">
        <v>144</v>
      </c>
      <c r="D27" t="s">
        <v>143</v>
      </c>
      <c r="E27" t="s">
        <v>289</v>
      </c>
      <c r="F27" t="s">
        <v>395</v>
      </c>
    </row>
    <row r="28" spans="1:6" x14ac:dyDescent="0.25">
      <c r="A28">
        <v>3</v>
      </c>
      <c r="C28" t="s">
        <v>343</v>
      </c>
      <c r="D28" t="s">
        <v>344</v>
      </c>
      <c r="E28" t="s">
        <v>396</v>
      </c>
      <c r="F28" t="s">
        <v>346</v>
      </c>
    </row>
    <row r="29" spans="1:6" x14ac:dyDescent="0.25">
      <c r="A29">
        <v>4</v>
      </c>
      <c r="B29" t="s">
        <v>171</v>
      </c>
      <c r="C29" t="s">
        <v>171</v>
      </c>
      <c r="D29" t="s">
        <v>170</v>
      </c>
      <c r="E29" t="s">
        <v>415</v>
      </c>
    </row>
    <row r="30" spans="1:6" x14ac:dyDescent="0.25">
      <c r="A30">
        <v>1</v>
      </c>
      <c r="C30" t="s">
        <v>145</v>
      </c>
      <c r="D30" t="s">
        <v>145</v>
      </c>
      <c r="E30" t="s">
        <v>317</v>
      </c>
      <c r="F30" t="s">
        <v>397</v>
      </c>
    </row>
    <row r="31" spans="1:6" x14ac:dyDescent="0.25">
      <c r="A31">
        <v>1</v>
      </c>
      <c r="B31" t="s">
        <v>174</v>
      </c>
      <c r="C31" t="s">
        <v>173</v>
      </c>
      <c r="D31" t="s">
        <v>172</v>
      </c>
      <c r="E31" t="s">
        <v>293</v>
      </c>
      <c r="F31" t="s">
        <v>416</v>
      </c>
    </row>
  </sheetData>
  <sortState ref="A2:G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9" sqref="C29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34" bestFit="1" customWidth="1"/>
    <col min="4" max="4" width="25.140625" bestFit="1" customWidth="1"/>
    <col min="5" max="5" width="27.710937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175</v>
      </c>
      <c r="C2" t="s">
        <v>175</v>
      </c>
      <c r="D2" t="s">
        <v>175</v>
      </c>
      <c r="E2" t="s">
        <v>401</v>
      </c>
      <c r="F2" t="s">
        <v>402</v>
      </c>
    </row>
    <row r="3" spans="1:6" x14ac:dyDescent="0.25">
      <c r="A3">
        <v>1</v>
      </c>
      <c r="B3" t="s">
        <v>176</v>
      </c>
      <c r="C3" t="s">
        <v>177</v>
      </c>
      <c r="D3" t="s">
        <v>178</v>
      </c>
      <c r="E3" t="s">
        <v>250</v>
      </c>
      <c r="F3" t="s">
        <v>251</v>
      </c>
    </row>
    <row r="4" spans="1:6" x14ac:dyDescent="0.25">
      <c r="A4">
        <v>1</v>
      </c>
      <c r="B4" t="s">
        <v>97</v>
      </c>
      <c r="C4" t="s">
        <v>66</v>
      </c>
      <c r="D4" t="s">
        <v>9</v>
      </c>
      <c r="E4" t="s">
        <v>278</v>
      </c>
      <c r="F4" t="s">
        <v>257</v>
      </c>
    </row>
    <row r="5" spans="1:6" x14ac:dyDescent="0.25">
      <c r="A5">
        <v>8</v>
      </c>
      <c r="B5" t="s">
        <v>8</v>
      </c>
      <c r="C5" t="s">
        <v>181</v>
      </c>
      <c r="D5" t="s">
        <v>182</v>
      </c>
      <c r="E5" t="s">
        <v>426</v>
      </c>
      <c r="F5" t="s">
        <v>257</v>
      </c>
    </row>
    <row r="6" spans="1:6" x14ac:dyDescent="0.25">
      <c r="A6">
        <v>1</v>
      </c>
      <c r="B6" t="s">
        <v>15</v>
      </c>
      <c r="C6" t="s">
        <v>181</v>
      </c>
      <c r="D6" t="s">
        <v>182</v>
      </c>
      <c r="E6" t="s">
        <v>427</v>
      </c>
      <c r="F6" t="s">
        <v>257</v>
      </c>
    </row>
    <row r="7" spans="1:6" x14ac:dyDescent="0.25">
      <c r="A7">
        <v>2</v>
      </c>
      <c r="B7" t="s">
        <v>12</v>
      </c>
      <c r="C7" t="s">
        <v>181</v>
      </c>
      <c r="D7" t="s">
        <v>182</v>
      </c>
      <c r="E7" t="s">
        <v>428</v>
      </c>
      <c r="F7" t="s">
        <v>257</v>
      </c>
    </row>
    <row r="8" spans="1:6" x14ac:dyDescent="0.25">
      <c r="A8">
        <v>2</v>
      </c>
      <c r="B8" t="s">
        <v>65</v>
      </c>
      <c r="C8" t="s">
        <v>181</v>
      </c>
      <c r="D8" t="s">
        <v>182</v>
      </c>
      <c r="E8" t="s">
        <v>429</v>
      </c>
      <c r="F8" t="s">
        <v>257</v>
      </c>
    </row>
    <row r="9" spans="1:6" x14ac:dyDescent="0.25">
      <c r="A9">
        <v>1</v>
      </c>
      <c r="B9" t="s">
        <v>16</v>
      </c>
      <c r="C9" t="s">
        <v>181</v>
      </c>
      <c r="D9" t="s">
        <v>182</v>
      </c>
      <c r="E9" t="s">
        <v>430</v>
      </c>
      <c r="F9" t="s">
        <v>257</v>
      </c>
    </row>
    <row r="10" spans="1:6" x14ac:dyDescent="0.25">
      <c r="A10">
        <v>2</v>
      </c>
      <c r="B10" t="s">
        <v>180</v>
      </c>
      <c r="C10" t="s">
        <v>181</v>
      </c>
      <c r="D10" t="s">
        <v>182</v>
      </c>
      <c r="E10" t="s">
        <v>433</v>
      </c>
      <c r="F10" t="s">
        <v>257</v>
      </c>
    </row>
    <row r="11" spans="1:6" x14ac:dyDescent="0.25">
      <c r="A11">
        <v>2</v>
      </c>
      <c r="B11" t="s">
        <v>183</v>
      </c>
      <c r="C11" t="s">
        <v>181</v>
      </c>
      <c r="D11" t="s">
        <v>182</v>
      </c>
      <c r="E11" t="s">
        <v>435</v>
      </c>
      <c r="F11" t="s">
        <v>257</v>
      </c>
    </row>
    <row r="12" spans="1:6" x14ac:dyDescent="0.25">
      <c r="A12">
        <v>2</v>
      </c>
      <c r="B12" t="s">
        <v>184</v>
      </c>
      <c r="C12" t="s">
        <v>181</v>
      </c>
      <c r="D12" t="s">
        <v>182</v>
      </c>
      <c r="E12" t="s">
        <v>438</v>
      </c>
      <c r="F12" t="s">
        <v>257</v>
      </c>
    </row>
    <row r="13" spans="1:6" x14ac:dyDescent="0.25">
      <c r="A13">
        <v>1</v>
      </c>
      <c r="B13" t="s">
        <v>185</v>
      </c>
      <c r="C13" t="s">
        <v>186</v>
      </c>
      <c r="D13" t="s">
        <v>187</v>
      </c>
      <c r="E13" t="s">
        <v>431</v>
      </c>
      <c r="F13" t="s">
        <v>432</v>
      </c>
    </row>
    <row r="14" spans="1:6" x14ac:dyDescent="0.25">
      <c r="A14">
        <v>1</v>
      </c>
      <c r="B14" t="s">
        <v>188</v>
      </c>
      <c r="C14" t="s">
        <v>189</v>
      </c>
      <c r="D14" t="s">
        <v>190</v>
      </c>
      <c r="E14" t="s">
        <v>434</v>
      </c>
      <c r="F14" t="s">
        <v>432</v>
      </c>
    </row>
    <row r="15" spans="1:6" x14ac:dyDescent="0.25">
      <c r="A15">
        <v>1</v>
      </c>
      <c r="C15" t="s">
        <v>417</v>
      </c>
      <c r="D15" t="s">
        <v>111</v>
      </c>
      <c r="E15" t="s">
        <v>418</v>
      </c>
      <c r="F15" t="s">
        <v>338</v>
      </c>
    </row>
    <row r="16" spans="1:6" x14ac:dyDescent="0.25">
      <c r="A16">
        <v>1</v>
      </c>
      <c r="B16" t="s">
        <v>117</v>
      </c>
      <c r="C16" t="s">
        <v>117</v>
      </c>
      <c r="D16" t="s">
        <v>118</v>
      </c>
      <c r="E16" t="s">
        <v>296</v>
      </c>
      <c r="F16" t="s">
        <v>380</v>
      </c>
    </row>
    <row r="17" spans="1:6" x14ac:dyDescent="0.25">
      <c r="A17">
        <v>1</v>
      </c>
      <c r="B17" t="s">
        <v>192</v>
      </c>
      <c r="C17" t="s">
        <v>192</v>
      </c>
      <c r="D17" t="s">
        <v>191</v>
      </c>
      <c r="E17" t="s">
        <v>439</v>
      </c>
    </row>
    <row r="18" spans="1:6" x14ac:dyDescent="0.25">
      <c r="A18">
        <v>1</v>
      </c>
      <c r="C18" t="s">
        <v>419</v>
      </c>
      <c r="D18" t="s">
        <v>420</v>
      </c>
      <c r="E18" t="s">
        <v>317</v>
      </c>
      <c r="F18" t="s">
        <v>318</v>
      </c>
    </row>
    <row r="19" spans="1:6" x14ac:dyDescent="0.25">
      <c r="A19">
        <v>1</v>
      </c>
      <c r="C19" t="s">
        <v>200</v>
      </c>
      <c r="D19" t="s">
        <v>199</v>
      </c>
      <c r="E19" t="s">
        <v>421</v>
      </c>
      <c r="F19" t="s">
        <v>253</v>
      </c>
    </row>
    <row r="20" spans="1:6" x14ac:dyDescent="0.25">
      <c r="A20">
        <v>2</v>
      </c>
      <c r="C20" t="s">
        <v>198</v>
      </c>
      <c r="D20" t="s">
        <v>197</v>
      </c>
      <c r="E20" t="s">
        <v>422</v>
      </c>
      <c r="F20" t="s">
        <v>253</v>
      </c>
    </row>
    <row r="21" spans="1:6" x14ac:dyDescent="0.25">
      <c r="A21">
        <v>1</v>
      </c>
      <c r="C21" t="s">
        <v>196</v>
      </c>
      <c r="D21" t="s">
        <v>195</v>
      </c>
      <c r="E21" t="s">
        <v>423</v>
      </c>
      <c r="F21" t="s">
        <v>253</v>
      </c>
    </row>
    <row r="22" spans="1:6" x14ac:dyDescent="0.25">
      <c r="A22">
        <v>1</v>
      </c>
      <c r="C22" t="s">
        <v>194</v>
      </c>
      <c r="D22" t="s">
        <v>193</v>
      </c>
      <c r="E22" t="s">
        <v>424</v>
      </c>
      <c r="F22" t="s">
        <v>253</v>
      </c>
    </row>
    <row r="23" spans="1:6" x14ac:dyDescent="0.25">
      <c r="A23">
        <v>1</v>
      </c>
      <c r="C23" t="s">
        <v>22</v>
      </c>
      <c r="D23">
        <v>1206</v>
      </c>
      <c r="E23" t="s">
        <v>340</v>
      </c>
      <c r="F23" t="s">
        <v>255</v>
      </c>
    </row>
    <row r="24" spans="1:6" x14ac:dyDescent="0.25">
      <c r="A24">
        <v>1</v>
      </c>
      <c r="B24" t="s">
        <v>52</v>
      </c>
      <c r="C24" t="s">
        <v>52</v>
      </c>
      <c r="D24" t="s">
        <v>53</v>
      </c>
      <c r="E24" t="s">
        <v>298</v>
      </c>
      <c r="F24" t="s">
        <v>308</v>
      </c>
    </row>
    <row r="25" spans="1:6" x14ac:dyDescent="0.25">
      <c r="A25">
        <v>2</v>
      </c>
      <c r="B25">
        <v>60</v>
      </c>
      <c r="C25" t="s">
        <v>68</v>
      </c>
      <c r="D25" t="s">
        <v>9</v>
      </c>
      <c r="E25" t="s">
        <v>437</v>
      </c>
      <c r="F25" t="s">
        <v>261</v>
      </c>
    </row>
    <row r="26" spans="1:6" x14ac:dyDescent="0.25">
      <c r="A26">
        <v>1</v>
      </c>
      <c r="B26">
        <v>100</v>
      </c>
      <c r="C26" t="s">
        <v>201</v>
      </c>
      <c r="D26" t="s">
        <v>182</v>
      </c>
      <c r="E26" t="s">
        <v>400</v>
      </c>
      <c r="F26" t="s">
        <v>261</v>
      </c>
    </row>
    <row r="27" spans="1:6" x14ac:dyDescent="0.25">
      <c r="A27">
        <v>2</v>
      </c>
      <c r="B27">
        <v>500</v>
      </c>
      <c r="C27" t="s">
        <v>201</v>
      </c>
      <c r="D27" t="s">
        <v>182</v>
      </c>
      <c r="E27" t="s">
        <v>436</v>
      </c>
      <c r="F27" t="s">
        <v>261</v>
      </c>
    </row>
    <row r="28" spans="1:6" x14ac:dyDescent="0.25">
      <c r="A28">
        <v>1</v>
      </c>
      <c r="C28" t="s">
        <v>203</v>
      </c>
      <c r="D28" t="s">
        <v>202</v>
      </c>
      <c r="E28" t="s">
        <v>323</v>
      </c>
      <c r="F28" t="s">
        <v>425</v>
      </c>
    </row>
    <row r="29" spans="1:6" x14ac:dyDescent="0.25">
      <c r="A29">
        <v>1</v>
      </c>
      <c r="B29" t="s">
        <v>205</v>
      </c>
      <c r="C29" t="s">
        <v>205</v>
      </c>
      <c r="D29" t="s">
        <v>204</v>
      </c>
      <c r="E29" t="s">
        <v>379</v>
      </c>
      <c r="F29" t="s">
        <v>441</v>
      </c>
    </row>
    <row r="30" spans="1:6" x14ac:dyDescent="0.25">
      <c r="A30">
        <v>1</v>
      </c>
      <c r="B30" t="s">
        <v>440</v>
      </c>
      <c r="C30" t="s">
        <v>80</v>
      </c>
      <c r="D30" t="s">
        <v>55</v>
      </c>
      <c r="E30" t="s">
        <v>313</v>
      </c>
      <c r="F30" t="s">
        <v>312</v>
      </c>
    </row>
    <row r="31" spans="1:6" x14ac:dyDescent="0.25">
      <c r="A31">
        <v>1</v>
      </c>
      <c r="C31" t="s">
        <v>207</v>
      </c>
      <c r="D31" t="s">
        <v>206</v>
      </c>
      <c r="E31" t="s">
        <v>346</v>
      </c>
    </row>
  </sheetData>
  <sortState ref="A2:F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2" sqref="C32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  <col min="5" max="5" width="42.28515625" bestFit="1" customWidth="1"/>
    <col min="6" max="6" width="3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2</v>
      </c>
      <c r="B2" t="s">
        <v>210</v>
      </c>
      <c r="C2" t="s">
        <v>210</v>
      </c>
      <c r="D2" t="s">
        <v>210</v>
      </c>
      <c r="E2" t="s">
        <v>444</v>
      </c>
      <c r="F2" t="s">
        <v>445</v>
      </c>
    </row>
    <row r="3" spans="1:6" x14ac:dyDescent="0.25">
      <c r="A3">
        <v>1</v>
      </c>
      <c r="B3" t="s">
        <v>209</v>
      </c>
      <c r="C3" t="s">
        <v>209</v>
      </c>
      <c r="D3" t="s">
        <v>209</v>
      </c>
      <c r="E3" t="s">
        <v>401</v>
      </c>
      <c r="F3" t="s">
        <v>446</v>
      </c>
    </row>
    <row r="4" spans="1:6" x14ac:dyDescent="0.25">
      <c r="A4">
        <v>1</v>
      </c>
      <c r="B4" t="s">
        <v>208</v>
      </c>
      <c r="C4" t="s">
        <v>208</v>
      </c>
      <c r="D4" t="s">
        <v>208</v>
      </c>
      <c r="E4" t="s">
        <v>317</v>
      </c>
      <c r="F4" t="s">
        <v>448</v>
      </c>
    </row>
    <row r="5" spans="1:6" x14ac:dyDescent="0.25">
      <c r="A5">
        <v>5</v>
      </c>
      <c r="C5" t="s">
        <v>37</v>
      </c>
      <c r="D5" t="s">
        <v>38</v>
      </c>
      <c r="E5" t="s">
        <v>442</v>
      </c>
      <c r="F5" t="s">
        <v>287</v>
      </c>
    </row>
    <row r="6" spans="1:6" x14ac:dyDescent="0.25">
      <c r="A6">
        <v>4</v>
      </c>
      <c r="B6" t="s">
        <v>449</v>
      </c>
      <c r="C6" t="s">
        <v>449</v>
      </c>
      <c r="D6" t="s">
        <v>450</v>
      </c>
      <c r="E6" t="s">
        <v>451</v>
      </c>
    </row>
    <row r="7" spans="1:6" x14ac:dyDescent="0.25">
      <c r="A7">
        <v>8</v>
      </c>
      <c r="C7" t="s">
        <v>417</v>
      </c>
      <c r="D7" t="s">
        <v>111</v>
      </c>
      <c r="E7" t="s">
        <v>443</v>
      </c>
      <c r="F7" t="s">
        <v>338</v>
      </c>
    </row>
    <row r="8" spans="1:6" x14ac:dyDescent="0.25">
      <c r="A8">
        <v>4</v>
      </c>
      <c r="B8" t="s">
        <v>212</v>
      </c>
      <c r="C8" t="s">
        <v>212</v>
      </c>
      <c r="D8" t="s">
        <v>211</v>
      </c>
      <c r="E8" t="s">
        <v>452</v>
      </c>
    </row>
    <row r="9" spans="1:6" x14ac:dyDescent="0.25">
      <c r="A9">
        <v>4</v>
      </c>
      <c r="B9" t="s">
        <v>302</v>
      </c>
      <c r="C9" t="s">
        <v>302</v>
      </c>
      <c r="D9">
        <v>3</v>
      </c>
      <c r="E9" t="s">
        <v>453</v>
      </c>
      <c r="F9" t="s">
        <v>304</v>
      </c>
    </row>
    <row r="10" spans="1:6" x14ac:dyDescent="0.25">
      <c r="A10">
        <v>8</v>
      </c>
      <c r="B10">
        <v>470</v>
      </c>
      <c r="C10" t="s">
        <v>68</v>
      </c>
      <c r="D10" t="s">
        <v>9</v>
      </c>
      <c r="E10" t="s">
        <v>447</v>
      </c>
      <c r="F10" t="s">
        <v>261</v>
      </c>
    </row>
  </sheetData>
  <sortState ref="A2:F10">
    <sortCondition ref="C2:C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7" sqref="E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  <col min="5" max="5" width="36.285156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216</v>
      </c>
      <c r="C2" t="s">
        <v>216</v>
      </c>
      <c r="D2" t="s">
        <v>216</v>
      </c>
      <c r="E2" t="s">
        <v>368</v>
      </c>
      <c r="F2" t="s">
        <v>456</v>
      </c>
    </row>
    <row r="3" spans="1:6" x14ac:dyDescent="0.25">
      <c r="A3">
        <v>1</v>
      </c>
      <c r="B3" t="s">
        <v>15</v>
      </c>
      <c r="C3" t="s">
        <v>67</v>
      </c>
      <c r="D3" t="s">
        <v>14</v>
      </c>
      <c r="E3" t="s">
        <v>454</v>
      </c>
      <c r="F3" t="s">
        <v>257</v>
      </c>
    </row>
    <row r="4" spans="1:6" x14ac:dyDescent="0.25">
      <c r="A4">
        <v>1</v>
      </c>
      <c r="B4" t="s">
        <v>16</v>
      </c>
      <c r="C4" t="s">
        <v>67</v>
      </c>
      <c r="D4" t="s">
        <v>14</v>
      </c>
      <c r="E4" t="s">
        <v>427</v>
      </c>
      <c r="F4" t="s">
        <v>257</v>
      </c>
    </row>
    <row r="5" spans="1:6" x14ac:dyDescent="0.25">
      <c r="A5">
        <v>2</v>
      </c>
      <c r="B5" t="s">
        <v>219</v>
      </c>
      <c r="C5" t="s">
        <v>218</v>
      </c>
      <c r="D5" t="s">
        <v>217</v>
      </c>
      <c r="E5" t="s">
        <v>433</v>
      </c>
      <c r="F5" t="s">
        <v>357</v>
      </c>
    </row>
    <row r="6" spans="1:6" x14ac:dyDescent="0.25">
      <c r="A6">
        <v>4</v>
      </c>
      <c r="B6" t="s">
        <v>302</v>
      </c>
      <c r="C6" t="s">
        <v>302</v>
      </c>
      <c r="D6">
        <v>3</v>
      </c>
      <c r="E6" t="s">
        <v>413</v>
      </c>
      <c r="F6" t="s">
        <v>304</v>
      </c>
    </row>
    <row r="7" spans="1:6" x14ac:dyDescent="0.25">
      <c r="A7">
        <v>4</v>
      </c>
      <c r="B7" t="s">
        <v>221</v>
      </c>
      <c r="C7" t="s">
        <v>221</v>
      </c>
      <c r="D7" t="s">
        <v>220</v>
      </c>
      <c r="E7" t="s">
        <v>457</v>
      </c>
      <c r="F7" t="s">
        <v>458</v>
      </c>
    </row>
    <row r="8" spans="1:6" x14ac:dyDescent="0.25">
      <c r="A8">
        <v>1</v>
      </c>
      <c r="B8" t="s">
        <v>52</v>
      </c>
      <c r="C8" t="s">
        <v>52</v>
      </c>
      <c r="D8" t="s">
        <v>53</v>
      </c>
      <c r="E8" t="s">
        <v>384</v>
      </c>
      <c r="F8" t="s">
        <v>308</v>
      </c>
    </row>
    <row r="9" spans="1:6" x14ac:dyDescent="0.25">
      <c r="A9">
        <v>10</v>
      </c>
      <c r="B9" t="s">
        <v>26</v>
      </c>
      <c r="C9" t="s">
        <v>68</v>
      </c>
      <c r="D9" t="s">
        <v>9</v>
      </c>
      <c r="E9" t="s">
        <v>455</v>
      </c>
      <c r="F9" t="s">
        <v>261</v>
      </c>
    </row>
    <row r="10" spans="1:6" x14ac:dyDescent="0.25">
      <c r="A10">
        <v>2</v>
      </c>
      <c r="B10" t="s">
        <v>222</v>
      </c>
      <c r="C10" t="s">
        <v>222</v>
      </c>
      <c r="D10" t="s">
        <v>222</v>
      </c>
      <c r="E10" t="s">
        <v>459</v>
      </c>
      <c r="F10" t="s">
        <v>460</v>
      </c>
    </row>
  </sheetData>
  <sortState ref="A2:F10">
    <sortCondition ref="C2: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8" sqref="D3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2" bestFit="1" customWidth="1"/>
    <col min="5" max="5" width="109.28515625" bestFit="1" customWidth="1"/>
    <col min="6" max="6" width="73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210</v>
      </c>
      <c r="D2" t="s">
        <v>210</v>
      </c>
      <c r="E2" t="s">
        <v>317</v>
      </c>
      <c r="F2" t="s">
        <v>445</v>
      </c>
    </row>
    <row r="3" spans="1:6" x14ac:dyDescent="0.25">
      <c r="A3">
        <v>6</v>
      </c>
      <c r="B3" t="s">
        <v>224</v>
      </c>
      <c r="C3" t="s">
        <v>224</v>
      </c>
      <c r="D3" t="s">
        <v>223</v>
      </c>
      <c r="E3" t="s">
        <v>479</v>
      </c>
      <c r="F3" t="s">
        <v>480</v>
      </c>
    </row>
    <row r="4" spans="1:6" x14ac:dyDescent="0.25">
      <c r="A4">
        <v>1</v>
      </c>
      <c r="B4" t="s">
        <v>226</v>
      </c>
      <c r="C4" t="s">
        <v>226</v>
      </c>
      <c r="D4" t="s">
        <v>225</v>
      </c>
      <c r="E4" t="s">
        <v>485</v>
      </c>
      <c r="F4" t="s">
        <v>486</v>
      </c>
    </row>
    <row r="5" spans="1:6" x14ac:dyDescent="0.25">
      <c r="A5">
        <v>2</v>
      </c>
      <c r="B5" t="s">
        <v>228</v>
      </c>
      <c r="C5" t="s">
        <v>227</v>
      </c>
      <c r="D5" t="s">
        <v>227</v>
      </c>
      <c r="E5" t="s">
        <v>487</v>
      </c>
    </row>
    <row r="6" spans="1:6" x14ac:dyDescent="0.25">
      <c r="A6">
        <v>27</v>
      </c>
      <c r="B6" t="s">
        <v>8</v>
      </c>
      <c r="C6" t="s">
        <v>66</v>
      </c>
      <c r="D6" t="s">
        <v>9</v>
      </c>
      <c r="E6" t="s">
        <v>471</v>
      </c>
      <c r="F6" t="s">
        <v>257</v>
      </c>
    </row>
    <row r="7" spans="1:6" x14ac:dyDescent="0.25">
      <c r="A7">
        <v>2</v>
      </c>
      <c r="B7" t="s">
        <v>229</v>
      </c>
      <c r="C7" t="s">
        <v>66</v>
      </c>
      <c r="D7" t="s">
        <v>9</v>
      </c>
      <c r="E7" t="s">
        <v>474</v>
      </c>
      <c r="F7" t="s">
        <v>257</v>
      </c>
    </row>
    <row r="8" spans="1:6" x14ac:dyDescent="0.25">
      <c r="A8">
        <v>4</v>
      </c>
      <c r="B8" t="s">
        <v>10</v>
      </c>
      <c r="C8" t="s">
        <v>66</v>
      </c>
      <c r="D8" t="s">
        <v>9</v>
      </c>
      <c r="E8" t="s">
        <v>477</v>
      </c>
      <c r="F8" t="s">
        <v>257</v>
      </c>
    </row>
    <row r="9" spans="1:6" x14ac:dyDescent="0.25">
      <c r="A9">
        <v>1</v>
      </c>
      <c r="B9" t="s">
        <v>97</v>
      </c>
      <c r="C9" t="s">
        <v>66</v>
      </c>
      <c r="D9" t="s">
        <v>9</v>
      </c>
      <c r="E9" t="s">
        <v>481</v>
      </c>
      <c r="F9" t="s">
        <v>257</v>
      </c>
    </row>
    <row r="10" spans="1:6" x14ac:dyDescent="0.25">
      <c r="A10">
        <v>1</v>
      </c>
      <c r="B10" t="s">
        <v>15</v>
      </c>
      <c r="C10" t="s">
        <v>67</v>
      </c>
      <c r="D10" t="s">
        <v>14</v>
      </c>
      <c r="E10" t="s">
        <v>454</v>
      </c>
      <c r="F10" t="s">
        <v>257</v>
      </c>
    </row>
    <row r="11" spans="1:6" x14ac:dyDescent="0.25">
      <c r="A11">
        <v>1</v>
      </c>
      <c r="B11" t="s">
        <v>16</v>
      </c>
      <c r="C11" t="s">
        <v>67</v>
      </c>
      <c r="D11" t="s">
        <v>14</v>
      </c>
      <c r="E11" t="s">
        <v>427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365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6</v>
      </c>
      <c r="C15" t="s">
        <v>231</v>
      </c>
      <c r="D15" t="s">
        <v>230</v>
      </c>
      <c r="E15" t="s">
        <v>461</v>
      </c>
      <c r="F15" t="s">
        <v>287</v>
      </c>
    </row>
    <row r="16" spans="1:6" x14ac:dyDescent="0.25">
      <c r="A16">
        <v>1</v>
      </c>
      <c r="B16" t="s">
        <v>233</v>
      </c>
      <c r="C16" t="s">
        <v>233</v>
      </c>
      <c r="D16" t="s">
        <v>232</v>
      </c>
      <c r="E16" t="s">
        <v>488</v>
      </c>
      <c r="F16" t="s">
        <v>489</v>
      </c>
    </row>
    <row r="17" spans="1:6" x14ac:dyDescent="0.25">
      <c r="A17">
        <v>1</v>
      </c>
      <c r="B17" t="s">
        <v>107</v>
      </c>
      <c r="C17" t="s">
        <v>108</v>
      </c>
      <c r="D17" t="s">
        <v>109</v>
      </c>
      <c r="E17" t="s">
        <v>293</v>
      </c>
      <c r="F17" t="s">
        <v>294</v>
      </c>
    </row>
    <row r="18" spans="1:6" x14ac:dyDescent="0.25">
      <c r="A18">
        <v>1</v>
      </c>
      <c r="B18" t="s">
        <v>114</v>
      </c>
      <c r="C18" t="s">
        <v>115</v>
      </c>
      <c r="D18" t="s">
        <v>116</v>
      </c>
      <c r="E18" t="s">
        <v>307</v>
      </c>
      <c r="F18" t="s">
        <v>390</v>
      </c>
    </row>
    <row r="19" spans="1:6" x14ac:dyDescent="0.25">
      <c r="A19">
        <v>1</v>
      </c>
      <c r="B19" t="s">
        <v>117</v>
      </c>
      <c r="C19" t="s">
        <v>117</v>
      </c>
      <c r="D19" t="s">
        <v>118</v>
      </c>
      <c r="E19" t="s">
        <v>323</v>
      </c>
      <c r="F19" t="s">
        <v>380</v>
      </c>
    </row>
    <row r="20" spans="1:6" x14ac:dyDescent="0.25">
      <c r="A20">
        <v>1</v>
      </c>
      <c r="B20" t="s">
        <v>119</v>
      </c>
      <c r="C20" t="s">
        <v>119</v>
      </c>
      <c r="D20" t="s">
        <v>120</v>
      </c>
      <c r="E20" t="s">
        <v>296</v>
      </c>
      <c r="F20" t="s">
        <v>381</v>
      </c>
    </row>
    <row r="21" spans="1:6" x14ac:dyDescent="0.25">
      <c r="A21">
        <v>2</v>
      </c>
      <c r="B21" t="s">
        <v>240</v>
      </c>
      <c r="C21" t="s">
        <v>239</v>
      </c>
      <c r="D21" t="s">
        <v>238</v>
      </c>
      <c r="E21" t="s">
        <v>490</v>
      </c>
      <c r="F21" t="s">
        <v>491</v>
      </c>
    </row>
    <row r="22" spans="1:6" x14ac:dyDescent="0.25">
      <c r="A22">
        <v>1</v>
      </c>
      <c r="B22" t="s">
        <v>237</v>
      </c>
      <c r="C22" t="s">
        <v>237</v>
      </c>
      <c r="D22" t="s">
        <v>236</v>
      </c>
      <c r="E22" t="s">
        <v>492</v>
      </c>
      <c r="F22" t="s">
        <v>493</v>
      </c>
    </row>
    <row r="23" spans="1:6" x14ac:dyDescent="0.25">
      <c r="A23">
        <v>15</v>
      </c>
      <c r="B23" t="s">
        <v>235</v>
      </c>
      <c r="C23" t="s">
        <v>235</v>
      </c>
      <c r="D23" t="s">
        <v>234</v>
      </c>
      <c r="E23" t="s">
        <v>494</v>
      </c>
      <c r="F23" t="s">
        <v>495</v>
      </c>
    </row>
    <row r="24" spans="1:6" x14ac:dyDescent="0.25">
      <c r="A24">
        <v>6</v>
      </c>
      <c r="B24" t="s">
        <v>302</v>
      </c>
      <c r="C24" t="s">
        <v>302</v>
      </c>
      <c r="D24">
        <v>3</v>
      </c>
      <c r="E24" t="s">
        <v>496</v>
      </c>
      <c r="F24" t="s">
        <v>304</v>
      </c>
    </row>
    <row r="25" spans="1:6" x14ac:dyDescent="0.25">
      <c r="A25">
        <v>1</v>
      </c>
      <c r="B25" t="s">
        <v>241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123</v>
      </c>
      <c r="D26" t="s">
        <v>123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384</v>
      </c>
      <c r="F27" t="s">
        <v>308</v>
      </c>
    </row>
    <row r="28" spans="1:6" x14ac:dyDescent="0.25">
      <c r="A28">
        <v>14</v>
      </c>
      <c r="B28" t="s">
        <v>23</v>
      </c>
      <c r="C28" t="s">
        <v>68</v>
      </c>
      <c r="D28" t="s">
        <v>9</v>
      </c>
      <c r="E28" t="s">
        <v>472</v>
      </c>
      <c r="F28" t="s">
        <v>261</v>
      </c>
    </row>
    <row r="29" spans="1:6" x14ac:dyDescent="0.25">
      <c r="A29">
        <v>6</v>
      </c>
      <c r="B29">
        <v>120</v>
      </c>
      <c r="C29" t="s">
        <v>68</v>
      </c>
      <c r="D29" t="s">
        <v>9</v>
      </c>
      <c r="E29" t="s">
        <v>475</v>
      </c>
      <c r="F29" t="s">
        <v>261</v>
      </c>
    </row>
    <row r="30" spans="1:6" x14ac:dyDescent="0.25">
      <c r="A30">
        <v>5</v>
      </c>
      <c r="B30" t="s">
        <v>26</v>
      </c>
      <c r="C30" t="s">
        <v>68</v>
      </c>
      <c r="D30" t="s">
        <v>9</v>
      </c>
      <c r="E30" t="s">
        <v>476</v>
      </c>
      <c r="F30" t="s">
        <v>261</v>
      </c>
    </row>
    <row r="31" spans="1:6" x14ac:dyDescent="0.25">
      <c r="A31">
        <v>1</v>
      </c>
      <c r="B31" t="s">
        <v>129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6</v>
      </c>
      <c r="B32">
        <v>499</v>
      </c>
      <c r="C32" t="s">
        <v>68</v>
      </c>
      <c r="D32" t="s">
        <v>9</v>
      </c>
      <c r="E32" t="s">
        <v>478</v>
      </c>
      <c r="F32" t="s">
        <v>261</v>
      </c>
    </row>
    <row r="33" spans="1:6" x14ac:dyDescent="0.25">
      <c r="A33">
        <v>13</v>
      </c>
      <c r="B33">
        <v>500</v>
      </c>
      <c r="C33" t="s">
        <v>68</v>
      </c>
      <c r="D33" t="s">
        <v>9</v>
      </c>
      <c r="E33" t="s">
        <v>482</v>
      </c>
      <c r="F33" t="s">
        <v>261</v>
      </c>
    </row>
    <row r="34" spans="1:6" x14ac:dyDescent="0.25">
      <c r="A34">
        <v>2</v>
      </c>
      <c r="B34">
        <v>60</v>
      </c>
      <c r="C34" t="s">
        <v>68</v>
      </c>
      <c r="D34" t="s">
        <v>9</v>
      </c>
      <c r="E34" t="s">
        <v>483</v>
      </c>
      <c r="F34" t="s">
        <v>261</v>
      </c>
    </row>
    <row r="35" spans="1:6" x14ac:dyDescent="0.25">
      <c r="A35">
        <v>6</v>
      </c>
      <c r="B35">
        <v>976</v>
      </c>
      <c r="C35" t="s">
        <v>68</v>
      </c>
      <c r="D35" t="s">
        <v>9</v>
      </c>
      <c r="E35" t="s">
        <v>484</v>
      </c>
      <c r="F35" t="s">
        <v>261</v>
      </c>
    </row>
    <row r="36" spans="1:6" x14ac:dyDescent="0.25">
      <c r="A36">
        <v>4</v>
      </c>
      <c r="C36" t="s">
        <v>169</v>
      </c>
      <c r="D36" t="s">
        <v>14</v>
      </c>
      <c r="E36" t="s">
        <v>462</v>
      </c>
      <c r="F36" t="s">
        <v>261</v>
      </c>
    </row>
    <row r="37" spans="1:6" x14ac:dyDescent="0.25">
      <c r="A37">
        <v>8</v>
      </c>
      <c r="B37" t="s">
        <v>242</v>
      </c>
      <c r="C37" t="s">
        <v>169</v>
      </c>
      <c r="D37" t="s">
        <v>14</v>
      </c>
      <c r="E37" t="s">
        <v>473</v>
      </c>
      <c r="F37" t="s">
        <v>261</v>
      </c>
    </row>
    <row r="38" spans="1:6" x14ac:dyDescent="0.25">
      <c r="A38">
        <v>1</v>
      </c>
      <c r="C38" t="s">
        <v>144</v>
      </c>
      <c r="D38" t="s">
        <v>143</v>
      </c>
      <c r="E38" t="s">
        <v>463</v>
      </c>
      <c r="F38" t="s">
        <v>395</v>
      </c>
    </row>
    <row r="39" spans="1:6" x14ac:dyDescent="0.25">
      <c r="A39">
        <v>4</v>
      </c>
      <c r="C39" t="s">
        <v>464</v>
      </c>
      <c r="D39" t="s">
        <v>465</v>
      </c>
      <c r="E39" t="s">
        <v>466</v>
      </c>
      <c r="F39" t="s">
        <v>467</v>
      </c>
    </row>
    <row r="40" spans="1:6" x14ac:dyDescent="0.25">
      <c r="A40">
        <v>4</v>
      </c>
      <c r="C40" t="s">
        <v>343</v>
      </c>
      <c r="D40" t="s">
        <v>344</v>
      </c>
      <c r="E40" t="s">
        <v>345</v>
      </c>
      <c r="F40" t="s">
        <v>346</v>
      </c>
    </row>
    <row r="41" spans="1:6" x14ac:dyDescent="0.25">
      <c r="A41">
        <v>4</v>
      </c>
      <c r="C41" t="s">
        <v>42</v>
      </c>
      <c r="D41" t="s">
        <v>43</v>
      </c>
      <c r="E41" t="s">
        <v>468</v>
      </c>
      <c r="F41" t="s">
        <v>306</v>
      </c>
    </row>
    <row r="42" spans="1:6" x14ac:dyDescent="0.25">
      <c r="A42">
        <v>1</v>
      </c>
      <c r="C42" t="s">
        <v>244</v>
      </c>
      <c r="D42" t="s">
        <v>243</v>
      </c>
      <c r="E42" t="s">
        <v>469</v>
      </c>
      <c r="F42" t="s">
        <v>470</v>
      </c>
    </row>
  </sheetData>
  <sortState ref="A2:F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BOM</vt:lpstr>
      <vt:lpstr>Laptimer</vt:lpstr>
      <vt:lpstr>Laptimer Remote</vt:lpstr>
      <vt:lpstr>Com Node</vt:lpstr>
      <vt:lpstr>Dashboard</vt:lpstr>
      <vt:lpstr>CPU Board</vt:lpstr>
      <vt:lpstr>Relay</vt:lpstr>
      <vt:lpstr>H-bridge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Jesper H. Jørgensen</cp:lastModifiedBy>
  <dcterms:created xsi:type="dcterms:W3CDTF">2017-03-21T16:56:53Z</dcterms:created>
  <dcterms:modified xsi:type="dcterms:W3CDTF">2017-04-13T17:19:53Z</dcterms:modified>
</cp:coreProperties>
</file>