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\Documents\GitHub\g5-pcb\STM32F407 era\"/>
    </mc:Choice>
  </mc:AlternateContent>
  <bookViews>
    <workbookView xWindow="0" yWindow="0" windowWidth="28800" windowHeight="12435"/>
  </bookViews>
  <sheets>
    <sheet name="Samlet" sheetId="1" r:id="rId1"/>
    <sheet name="COM-TC" sheetId="2" r:id="rId2"/>
    <sheet name="CPU" sheetId="3" r:id="rId3"/>
    <sheet name="Dash" sheetId="4" r:id="rId4"/>
    <sheet name="Debug" sheetId="5" r:id="rId5"/>
    <sheet name="Dev" sheetId="6" r:id="rId6"/>
    <sheet name="Tele" sheetId="7" r:id="rId7"/>
    <sheet name="USB" sheetId="8" r:id="rId8"/>
    <sheet name="H-Bridge" sheetId="9" r:id="rId9"/>
    <sheet name="Relay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8" i="1" l="1"/>
  <c r="A36" i="1" l="1"/>
  <c r="A39" i="2"/>
  <c r="A22" i="1"/>
  <c r="A18" i="1" l="1"/>
  <c r="A9" i="1"/>
  <c r="A5" i="1"/>
  <c r="A135" i="1"/>
  <c r="A134" i="1"/>
  <c r="A133" i="1"/>
  <c r="A132" i="1"/>
  <c r="A131" i="1"/>
  <c r="A130" i="1"/>
  <c r="A129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70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2" i="1"/>
  <c r="A53" i="1" s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1" i="1"/>
  <c r="A30" i="1" l="1"/>
  <c r="A29" i="1"/>
  <c r="A28" i="1"/>
  <c r="A27" i="1"/>
  <c r="A26" i="1"/>
  <c r="A25" i="1"/>
  <c r="A24" i="1"/>
  <c r="A23" i="1"/>
  <c r="A21" i="1"/>
  <c r="A20" i="1"/>
  <c r="A19" i="1"/>
  <c r="A17" i="1"/>
  <c r="A16" i="1"/>
  <c r="A14" i="1"/>
  <c r="A13" i="1"/>
  <c r="A12" i="1"/>
  <c r="A11" i="1"/>
  <c r="A10" i="1"/>
  <c r="A8" i="1"/>
  <c r="A7" i="1"/>
  <c r="A6" i="1"/>
</calcChain>
</file>

<file path=xl/sharedStrings.xml><?xml version="1.0" encoding="utf-8"?>
<sst xmlns="http://schemas.openxmlformats.org/spreadsheetml/2006/main" count="1158" uniqueCount="357">
  <si>
    <t>COM-TC</t>
  </si>
  <si>
    <t>CPU</t>
  </si>
  <si>
    <t>Dash</t>
  </si>
  <si>
    <t>Debug</t>
  </si>
  <si>
    <t>Dev</t>
  </si>
  <si>
    <t>Tele</t>
  </si>
  <si>
    <t>USB</t>
  </si>
  <si>
    <t>H-Bridge</t>
  </si>
  <si>
    <t>Relay</t>
  </si>
  <si>
    <t>Qty</t>
  </si>
  <si>
    <t>Value</t>
  </si>
  <si>
    <t>Device</t>
  </si>
  <si>
    <t>Package</t>
  </si>
  <si>
    <t>DIODESOD-323F</t>
  </si>
  <si>
    <t>SOD-323F</t>
  </si>
  <si>
    <t>PTC1812</t>
  </si>
  <si>
    <t>SWITCH_DPDT</t>
  </si>
  <si>
    <t>DPDT_SMT_JS202011SCQN</t>
  </si>
  <si>
    <t>TRANSISTOR_NPNWIDE</t>
  </si>
  <si>
    <t>SOT23-WIDE</t>
  </si>
  <si>
    <t>USBMINIBLARGE</t>
  </si>
  <si>
    <t>USB-MINIB_LARGER</t>
  </si>
  <si>
    <t>057-014-1</t>
  </si>
  <si>
    <t>100n</t>
  </si>
  <si>
    <t>CAP_CERAMIC_0603</t>
  </si>
  <si>
    <t>_0603</t>
  </si>
  <si>
    <t>100u 6v3</t>
  </si>
  <si>
    <t>CAP_CERAMIC1206</t>
  </si>
  <si>
    <t>10k</t>
  </si>
  <si>
    <t>RESISTOR_0603</t>
  </si>
  <si>
    <t>10k 0W5</t>
  </si>
  <si>
    <t>RESISTOR_0805</t>
  </si>
  <si>
    <t>_0805</t>
  </si>
  <si>
    <t>10k2</t>
  </si>
  <si>
    <t>10n</t>
  </si>
  <si>
    <t>10u</t>
  </si>
  <si>
    <t>CAP_CERAMIC_0805</t>
  </si>
  <si>
    <t>150u 6v3</t>
  </si>
  <si>
    <t>1k</t>
  </si>
  <si>
    <t>1n</t>
  </si>
  <si>
    <t>200k</t>
  </si>
  <si>
    <t>20k</t>
  </si>
  <si>
    <t>22u</t>
  </si>
  <si>
    <t>29k4</t>
  </si>
  <si>
    <t>2k7</t>
  </si>
  <si>
    <t>3,3V</t>
  </si>
  <si>
    <t>LM1117SOT223-REFLOW</t>
  </si>
  <si>
    <t>SOT223-R</t>
  </si>
  <si>
    <t>332k</t>
  </si>
  <si>
    <t>35m</t>
  </si>
  <si>
    <t>RESISTOR1206</t>
  </si>
  <si>
    <t>38k2</t>
  </si>
  <si>
    <t>4,7u</t>
  </si>
  <si>
    <t>47n</t>
  </si>
  <si>
    <t>47p</t>
  </si>
  <si>
    <t>47u</t>
  </si>
  <si>
    <t>4N33</t>
  </si>
  <si>
    <t>DIL06</t>
  </si>
  <si>
    <t>4k7</t>
  </si>
  <si>
    <t>50k</t>
  </si>
  <si>
    <t>5V</t>
  </si>
  <si>
    <t>68k1</t>
  </si>
  <si>
    <t>70k</t>
  </si>
  <si>
    <t>BA340A</t>
  </si>
  <si>
    <t>B340A</t>
  </si>
  <si>
    <t>SMA-DIODE</t>
  </si>
  <si>
    <t>CON1</t>
  </si>
  <si>
    <t>AUTOCONNECTOR</t>
  </si>
  <si>
    <t>EM406</t>
  </si>
  <si>
    <t>FTDI_DEVICE</t>
  </si>
  <si>
    <t>FTDI_DEVICE_SIDE</t>
  </si>
  <si>
    <t>GTL2000</t>
  </si>
  <si>
    <t>TSSOP48</t>
  </si>
  <si>
    <t>IRF9332PBF</t>
  </si>
  <si>
    <t>SOIC127P600X175-8N</t>
  </si>
  <si>
    <t>JTAG-ARM</t>
  </si>
  <si>
    <t>LSM6DS3</t>
  </si>
  <si>
    <t>LSM6DS3DOT_INDICATION</t>
  </si>
  <si>
    <t>LGA14L_DOT_INDICATOR</t>
  </si>
  <si>
    <t>LoPy</t>
  </si>
  <si>
    <t>LOPY</t>
  </si>
  <si>
    <t>MAX608ESA+</t>
  </si>
  <si>
    <t>SO08</t>
  </si>
  <si>
    <t>MAX9926</t>
  </si>
  <si>
    <t>SOP63P600X175-16N</t>
  </si>
  <si>
    <t>MCP6004-E/SL</t>
  </si>
  <si>
    <t>SOIC127P600X175-14N</t>
  </si>
  <si>
    <t>MICROSD</t>
  </si>
  <si>
    <t>MOUNT-HOLE3.0</t>
  </si>
  <si>
    <t>PMV20XNE</t>
  </si>
  <si>
    <t>MOSFET-NREFLOW</t>
  </si>
  <si>
    <t>SOT23</t>
  </si>
  <si>
    <t>SN65HVD232D</t>
  </si>
  <si>
    <t>SO-DIMM-CPU</t>
  </si>
  <si>
    <t>SODIMM-CONNECTOR-2.5V</t>
  </si>
  <si>
    <t>SRN6045TA-220M</t>
  </si>
  <si>
    <t>INDUCTORTDK_VLC6045</t>
  </si>
  <si>
    <t>INDUCTOR_6X6MM_TDK_VLC6045</t>
  </si>
  <si>
    <t>SRN6045TA-680M</t>
  </si>
  <si>
    <t>SUPERCAP</t>
  </si>
  <si>
    <t>TEST_POINT_0.040IN</t>
  </si>
  <si>
    <t>TESTPOINT_0.040IN</t>
  </si>
  <si>
    <t>TPS54331D</t>
  </si>
  <si>
    <t>XBEE-PRO</t>
  </si>
  <si>
    <t>PTC1206</t>
  </si>
  <si>
    <t>SODIMM_BOARDSMALL</t>
  </si>
  <si>
    <t>SODIMM_BOARD_SMALLER-67.6X35</t>
  </si>
  <si>
    <t>STM32F4-100</t>
  </si>
  <si>
    <t>SQFP-S-14X14-100</t>
  </si>
  <si>
    <t>1u</t>
  </si>
  <si>
    <t>22p</t>
  </si>
  <si>
    <t>24 MHz</t>
  </si>
  <si>
    <t>CRYSTAL4PIN</t>
  </si>
  <si>
    <t>CRYSTAL-4PIN</t>
  </si>
  <si>
    <t>2u2</t>
  </si>
  <si>
    <t>3.6V</t>
  </si>
  <si>
    <t>DIODE-ZENER3.3V</t>
  </si>
  <si>
    <t>SOD-323</t>
  </si>
  <si>
    <t>32.768KHz</t>
  </si>
  <si>
    <t>CRYSTAL32.768</t>
  </si>
  <si>
    <t>CRYSTAL_CYL_2X6MM_SMT</t>
  </si>
  <si>
    <t>4u7</t>
  </si>
  <si>
    <t>6p8</t>
  </si>
  <si>
    <t>CR1220</t>
  </si>
  <si>
    <t>BATTERY12PTH</t>
  </si>
  <si>
    <t>BATTCON_12MM_PTH</t>
  </si>
  <si>
    <t>PTS645SM43SMTR92</t>
  </si>
  <si>
    <t>PTS645</t>
  </si>
  <si>
    <t>SWITCH_SPDT</t>
  </si>
  <si>
    <t>KPS-1290</t>
  </si>
  <si>
    <t>TPS3825-33DBVR</t>
  </si>
  <si>
    <t>SOT95P280X145-5N</t>
  </si>
  <si>
    <t>JST_4PIN</t>
  </si>
  <si>
    <t>JSTPH4</t>
  </si>
  <si>
    <t>LED_RGB_PLCC4</t>
  </si>
  <si>
    <t>RGBLED_PLCC4</t>
  </si>
  <si>
    <t>MOSFET-PWIDE</t>
  </si>
  <si>
    <t>10m</t>
  </si>
  <si>
    <t>220n50V</t>
  </si>
  <si>
    <t>2u</t>
  </si>
  <si>
    <t>3k24</t>
  </si>
  <si>
    <t>CAT4238TD-GT3</t>
  </si>
  <si>
    <t>FAN5331</t>
  </si>
  <si>
    <t>SOT23-5</t>
  </si>
  <si>
    <t>EA-DOGXL160W-7</t>
  </si>
  <si>
    <t>MAX6818</t>
  </si>
  <si>
    <t>SOP20</t>
  </si>
  <si>
    <t>MBR0520LT</t>
  </si>
  <si>
    <t>SOD123</t>
  </si>
  <si>
    <t>SM10B-SRSS-TB</t>
  </si>
  <si>
    <t>TLC59116</t>
  </si>
  <si>
    <t>TSSOP28</t>
  </si>
  <si>
    <t>WE-PD4S</t>
  </si>
  <si>
    <t>WE-PD4-7445501_S</t>
  </si>
  <si>
    <t>S</t>
  </si>
  <si>
    <t>AUDIO-JACKPTH</t>
  </si>
  <si>
    <t>AUDIO-JACK</t>
  </si>
  <si>
    <t>BANANA_CONN</t>
  </si>
  <si>
    <t>DB9FEMALE</t>
  </si>
  <si>
    <t>DB9</t>
  </si>
  <si>
    <t>DCBARRELPTH</t>
  </si>
  <si>
    <t>DCJACK_2MM_PTH</t>
  </si>
  <si>
    <t>BN35N61</t>
  </si>
  <si>
    <t>B35N61</t>
  </si>
  <si>
    <t>MICROFIT4</t>
  </si>
  <si>
    <t>43045-0400</t>
  </si>
  <si>
    <t>10-XX</t>
  </si>
  <si>
    <t>B3F-10XX</t>
  </si>
  <si>
    <t>EG1218S</t>
  </si>
  <si>
    <t>EG1218</t>
  </si>
  <si>
    <t>LED1206</t>
  </si>
  <si>
    <t>CHIPLED_1206</t>
  </si>
  <si>
    <t>POT</t>
  </si>
  <si>
    <t>ALPS_POT</t>
  </si>
  <si>
    <t>R-TRIMM3296W</t>
  </si>
  <si>
    <t>RTRIM3296W</t>
  </si>
  <si>
    <t>74HC595N</t>
  </si>
  <si>
    <t>DIL16</t>
  </si>
  <si>
    <t>ARDUINOR3-DIMENSION</t>
  </si>
  <si>
    <t>ARDUINOR3</t>
  </si>
  <si>
    <t>AVR_SPI_PRG_6NS</t>
  </si>
  <si>
    <t>2X3-NS</t>
  </si>
  <si>
    <t>TUXGR_16X2_R2</t>
  </si>
  <si>
    <t>LEDCHIPLED_0805</t>
  </si>
  <si>
    <t>CHIPLED_0805</t>
  </si>
  <si>
    <t>12MHz</t>
  </si>
  <si>
    <t>CRYSTALHC49S</t>
  </si>
  <si>
    <t>HC49/S</t>
  </si>
  <si>
    <t>MCP2200</t>
  </si>
  <si>
    <t>SO20L</t>
  </si>
  <si>
    <t>15k</t>
  </si>
  <si>
    <t>1k5</t>
  </si>
  <si>
    <t>22-27-2031-03</t>
  </si>
  <si>
    <t>6410-03</t>
  </si>
  <si>
    <t>22-27-2041-04</t>
  </si>
  <si>
    <t>6410-04</t>
  </si>
  <si>
    <t>27p</t>
  </si>
  <si>
    <t>6MHz</t>
  </si>
  <si>
    <t>MAX232AEWE+</t>
  </si>
  <si>
    <t>SOIC127P1032X265-16N</t>
  </si>
  <si>
    <t>SN75240PWG4</t>
  </si>
  <si>
    <t>SOP65P640X120-8N</t>
  </si>
  <si>
    <t>TUSB2036VF</t>
  </si>
  <si>
    <t>QFP80P900X900X145-32N</t>
  </si>
  <si>
    <t>2000u</t>
  </si>
  <si>
    <t>CPOL-EUE10-22.5</t>
  </si>
  <si>
    <t>EB22,5D</t>
  </si>
  <si>
    <t>22-23-2071</t>
  </si>
  <si>
    <t>MST2V</t>
  </si>
  <si>
    <t>MSTBV2</t>
  </si>
  <si>
    <t>REG1117</t>
  </si>
  <si>
    <t>SOT223</t>
  </si>
  <si>
    <t>VNH2SP30</t>
  </si>
  <si>
    <t>DIODESMA</t>
  </si>
  <si>
    <t>SMADIODE</t>
  </si>
  <si>
    <t>LEDCHIPLED_1206</t>
  </si>
  <si>
    <t>22-23-2021</t>
  </si>
  <si>
    <t>22-23-2031</t>
  </si>
  <si>
    <t>5566-6</t>
  </si>
  <si>
    <t>FUSE_SOCKET</t>
  </si>
  <si>
    <t>FUSE_SOCKET_12V_30A</t>
  </si>
  <si>
    <t>LITTE_FUSE</t>
  </si>
  <si>
    <t>LITTE_FUSE_PAC</t>
  </si>
  <si>
    <t>CPU standoff</t>
  </si>
  <si>
    <t>EA-DOGXL160W-7 BL</t>
  </si>
  <si>
    <t>3,3v</t>
  </si>
  <si>
    <t>5,0v</t>
  </si>
  <si>
    <t>Link</t>
  </si>
  <si>
    <t>https://www.digikey.dk/product-detail/en/wurth-electronics-inc/9774050151R/732-7095-1-ND/5320700</t>
  </si>
  <si>
    <t>http://dk.farnell.com/amp-te-connectivity/1717468-3/ddr-smt-ra-200way/dp/2250075</t>
  </si>
  <si>
    <t>http://dk.farnell.com/c-k-components/pts645sl43-2-lfs/tactile-switch-spst-0-05a-12vdc/dp/2435161</t>
  </si>
  <si>
    <t>http://dk.farnell.com/molex/22-23-2021/header-pin-2way/dp/1462926</t>
  </si>
  <si>
    <t>http://dk.farnell.com/molex/22-23-2031/header-pin-3way/dp/1462950?ost=22-23-2031&amp;iscrfnonsku=false&amp;ddkey=http%3Ada-DK%2FElement14_Denmark%2Fsearch</t>
  </si>
  <si>
    <t>http://dk.farnell.com/molex/22-23-2071/pin-header/dp/1654534?ost=22-23-2071&amp;iscrfnonsku=false&amp;ddkey=http%3Ada-DK%2FElement14_Denmark%2Fsearch</t>
  </si>
  <si>
    <t>http://dk.farnell.com/molex/22-27-2041/header-square-pin-2-54mm-4way/dp/9731164</t>
  </si>
  <si>
    <t>http://dk.farnell.com/vishay/4n33/optocoupler-5-3kv-transistor-o/dp/1469601</t>
  </si>
  <si>
    <t>http://dk.farnell.com/molex/39-29-9063/connector-header-6pos-4-2mm/dp/2612450</t>
  </si>
  <si>
    <t>http://dk.farnell.com/texas-instruments/sn74hc595n/shift-register-8bit-74hc595-dip16/dp/9591664</t>
  </si>
  <si>
    <t>http://dk.farnell.com/cliff-electronic-components/fc68131/stereo-jack-3-5mm-3pos-pcb/dp/2518188</t>
  </si>
  <si>
    <t>http://dk.farnell.com/molex/36638-0002/header-cmc-single-port-r-a-48way/dp/1830389?MER=sy-me-pd-mi-acce</t>
  </si>
  <si>
    <t>http://dk.farnell.com/multicomp/2214s-06sg-85/connector-receptacle-pcb-2-54mm/dp/1593488</t>
  </si>
  <si>
    <t>https://dk.rs-online.com/web/p/dioder-ensretter-og-schottky-dioder/7384778/</t>
  </si>
  <si>
    <t>https://dk.rs-online.com/web/p/batteriholdere/2197948/</t>
  </si>
  <si>
    <t>http://dk.farnell.com/greenpar-te-connectivity/1-1478204-0/rf-coaxial-bnc-straight-jack-50ohm/dp/1056271</t>
  </si>
  <si>
    <t>http://dk.farnell.com/walsin/0603b104k250ct/capacitor-mlcc-x7r-0-1uf-25v-0603/dp/2496833</t>
  </si>
  <si>
    <t>http://dk.farnell.com/kemet/c0603c103k5rac7081/cap-mlcc-x7r-0-01uf-50v-0603/dp/2522596</t>
  </si>
  <si>
    <t>http://dk.farnell.com/walsin/0603b102k250ct/cap-mlcc-x7r-1000pf-25v-0603-reel/dp/2524816</t>
  </si>
  <si>
    <t>http://dk.farnell.com/walsin/0603x105k250ct/capacitor-mlcc-x5r-1uf-25v-0603/dp/2496918</t>
  </si>
  <si>
    <t>http://dk.farnell.com/wurth-elektronik/885012006034/cap-mlcc-np0-22pf-25v-0603/dp/2533834</t>
  </si>
  <si>
    <t>http://dk.farnell.com/walsin/0603n270j500ct/capacitor-mlcc-np0-27pf-50v-0603/dp/2496897</t>
  </si>
  <si>
    <t>http://dk.farnell.com/murata/grm188r61e225ka12d/cap-mlcc-x5r-2-2uf-25v-0603/dp/1845734</t>
  </si>
  <si>
    <t>http://dk.farnell.com/walsin/0603b473k250ct/capacitor-mlcc-x7r-0-047uf-25v/dp/2496866</t>
  </si>
  <si>
    <t>http://dk.farnell.com/multicomp/mcmt18n470f250ct/cap-mlcc-c0g-np0-47pf-25v-0603/dp/1856126</t>
  </si>
  <si>
    <t>http://dk.farnell.com/murata/grt188r61e475ke13d/cap-mlcc-auto-x5r-4-7uf-25v-0603/dp/2672159</t>
  </si>
  <si>
    <t>http://dk.farnell.com/multicomp/mcmt18n6r8c250ct/cap-mlcc-c0g-np0-6-8pf-25v-0603/dp/1856120</t>
  </si>
  <si>
    <t>http://dk.farnell.com/murata/grm21br61e106ma73l/cap-mlcc-x5r-10uf-25v-0805/dp/2611941</t>
  </si>
  <si>
    <t>http://dk.farnell.com/murata/grm219f51e105za01d/cap-mlcc-y5v-1uf-25v-0805/dp/1828853</t>
  </si>
  <si>
    <t>http://dk.farnell.com/walsin/0805f224z500ct/capacitor-mlcc-y5v-0-22uf-50v/dp/2496999</t>
  </si>
  <si>
    <t>http://dk.farnell.com/murata/grm21br61c226me44l/cap-mlcc-x5r-22uf-16v-0805/dp/2688534RL</t>
  </si>
  <si>
    <t>http://dk.farnell.com/murata/grm21br71e225ke11l/cap-mlcc-x7r-2-2uf-25v-0805/dp/2688538</t>
  </si>
  <si>
    <t>http://dk.farnell.com/murata/grm21br61e475ma12l/cap-mlcc-x5r-4-7uf-25v-0805/dp/2362111</t>
  </si>
  <si>
    <t>http://dk.farnell.com/tdk/c2012x5r1a476m125ac/cap-mlcc-x5r-47uf-10v-0805/dp/2211186RL</t>
  </si>
  <si>
    <t>http://dk.farnell.com/murata/grm31cf50j107ze01l/cap-mlcc-y5v-100uf-6-3v-1206/dp/2362115</t>
  </si>
  <si>
    <t>http://dk.farnell.com/murata/grm31cr60j157me11l/capacitor-mlcc-x5r-150uf-6-3v/dp/2494474</t>
  </si>
  <si>
    <t>http://dk.farnell.com/multicomp/mcksk035m222m25s/capacitor-alu-elec-2200uf-35v/dp/2610801</t>
  </si>
  <si>
    <t>http://dk.farnell.com/iqd-frequency-products/lfxtal002997/crystal-32-768000khz/dp/9712887</t>
  </si>
  <si>
    <t>http://dk.farnell.com/qantek-technology-corporation/qc5a24-0000f12b12m/crystal-24mhz-12pf-5mm-x-3-2mm/dp/2508626</t>
  </si>
  <si>
    <t>http://dk.farnell.com/iqd-frequency-products/lfxtal003215/crystal-12mhz/dp/9712950</t>
  </si>
  <si>
    <t>http://dk.farnell.com/qantek-technology-corporation/qcl6-00000f18b23b/crystal-6mhz-18pf-hc-49us/dp/2508445</t>
  </si>
  <si>
    <t>http://dk.farnell.com/multicomp/5504f1-09s-02a-03/receptacle-d-sub-tht-r-a-9way/dp/1848372</t>
  </si>
  <si>
    <t>http://dk.farnell.com/multicomp/mj-180ph/socket-pcb-dc-power-12vdc-4a/dp/1737251</t>
  </si>
  <si>
    <t>http://dk.farnell.com/bourns/cd1607-b140lf/diode-schottky-1a-40v-1607/dp/1456527</t>
  </si>
  <si>
    <t>http://dk.farnell.com/nexperia/pmeg6010cej/schottky-rectifier-1a-60v-sod/dp/2575120</t>
  </si>
  <si>
    <t>http://dk.farnell.com/nexperia/pdz3-3b-115/diode-zener-0-4w-3-3v-sod323/dp/1757856</t>
  </si>
  <si>
    <t>https://dk.rs-online.com/web/p/lcd-monokrome-displays/7588765/</t>
  </si>
  <si>
    <t>https://www.digikey.dk/products/en?keywords=EA-LED78x64-W</t>
  </si>
  <si>
    <t>http://dk.farnell.com/e-switch/eg1218/slide-switch-spdt-0-2a-30vdc-th/dp/2787232</t>
  </si>
  <si>
    <t>http://dk.farnell.com/jst-japan-solderless-terminals/bm06b-srss-tb-lf-sn/header-smt-vertical-1mm-6way/dp/1679131</t>
  </si>
  <si>
    <t>https://dk.rs-online.com/web/p/lysdiode-led-driver-icer/7893859/</t>
  </si>
  <si>
    <t>http://dk.farnell.com/multicomp/mc34751/connector-header-tht-ra-2-54mm/dp/1593430</t>
  </si>
  <si>
    <t>http://dk.farnell.com/te-connectivity/vcf4-1000/socket-relay-pcb-mnt/dp/1839021</t>
  </si>
  <si>
    <t>http://dk.farnell.com/nxp/gtl2000dgg-112/volt-level-translator-22-bit-tssop/dp/2775992</t>
  </si>
  <si>
    <t>http://dk.farnell.com/bourns/srn6045ta-220m/inductor-aec-q200-22uh-2-3a-20/dp/2616895</t>
  </si>
  <si>
    <t>http://dk.farnell.com/bourns/srn6045ta-680m/inductor-aec-q200-68uh-1-1a-20/dp/2616899</t>
  </si>
  <si>
    <t>http://dk.farnell.com/infineon/irf9332pbf/mosfet-p-ch-diode-30v-9-8a-so8/dp/1857354</t>
  </si>
  <si>
    <t>http://dk.farnell.com/jst-japan-solderless-terminals/s4b-ph-sm4-tb-lf-sn/header-smt-right-angle-2mm-4way/dp/9492631</t>
  </si>
  <si>
    <t>http://dk.farnell.com/amphenol/t821120a1s100ceu/header-vertical-2-54mm-20way/dp/2215309</t>
  </si>
  <si>
    <t>http://dk.farnell.com/broadcom-limited/asmb-mtb1-0a3a2/led-hb-rgb-0-09w-plcc-4/dp/2401106</t>
  </si>
  <si>
    <t>https://www.digikey.dk/product-detail/en/qt-brightek-qtb/QBLP615-R/1516-1076-1-ND/4814803</t>
  </si>
  <si>
    <t>https://www.digikey.dk/product-detail/en/lumex-opto-components-inc/SML-LXR85IC-TR/67-1556-1-ND/304374</t>
  </si>
  <si>
    <t>http://dk.farnell.com/littelfuse/01530008z/fuseholder-mini-pin/dp/9943790</t>
  </si>
  <si>
    <t>http://dk.farnell.com/stmicroelectronics/ld1117s33tr/v-reg-ldo-3-3v-smd-1117-sot-223/dp/1202826</t>
  </si>
  <si>
    <t>http://dk.farnell.com/stmicroelectronics/ld1117s50ctr/ic-v-reg-ldo-5v-smd/dp/1467780</t>
  </si>
  <si>
    <t>https://dk.rs-online.com/web/p/hojfrekvens-udviklingssaet/1368855/</t>
  </si>
  <si>
    <t>http://dk.farnell.com/stmicroelectronics/lsm6ds3htr/mems-module-3-axis-gyro-accel/dp/2770317</t>
  </si>
  <si>
    <t>http://dk.farnell.com/maxim-integrated-products/max232aewe-t/rs232-txrx-200kbps-5-5v-wsoic/dp/2511967</t>
  </si>
  <si>
    <t>http://dk.farnell.com/maxim-integrated-products/max608esa/dc-dc-ctrl-boost-300khz-soic-8/dp/2516665</t>
  </si>
  <si>
    <t>http://dk.farnell.com/maxim-integrated-products/max6818eap-t/esd-prote-with-switch-debouncer/dp/2381143</t>
  </si>
  <si>
    <t>https://dk.rs-online.com/web/p/hall-effekt-sensor-icer/9237731/</t>
  </si>
  <si>
    <t>http://dk.farnell.com/on-semiconductor/mbr0520lt1g/diode-schottky-0-5a-20v-smc/dp/9556915</t>
  </si>
  <si>
    <t>http://dk.farnell.com/microchip/mcp2200-i-so/ic-usb2-0-to-uart-w-gpio-20soic/dp/1781148</t>
  </si>
  <si>
    <t>http://dk.farnell.com/microchip/mcp6004-e-sl/ic-op-amp-quad-1mhz-smd-soic14/dp/1332122</t>
  </si>
  <si>
    <t>https://dk.rs-online.com/web/p/printstiftlister/2332955/</t>
  </si>
  <si>
    <t>http://dk.farnell.com/molex/503398-0891/connector-micro-sd-push-push-1/dp/2064062</t>
  </si>
  <si>
    <t>http://dk.farnell.com/nexperia/pmv20xne/mosfet-n-ch-30v-5-7a-to236ab-3/dp/2498579</t>
  </si>
  <si>
    <t>http://dk.farnell.com/vishay/si2309cds-t1-ge3/mosfet-p-ch-60v-1-6a-sot23/dp/1779264</t>
  </si>
  <si>
    <t>http://dk.farnell.com/camdenboss/ctb0708-2/terminal-block-wire-to-brd-1pos/dp/2315273</t>
  </si>
  <si>
    <t>http://dk.farnell.com/bi-technologies-tt-electronics/p090s-14t20br10k/rotary-potentiometer-10kohm-20/dp/1417123</t>
  </si>
  <si>
    <t>http://dk.farnell.com/littelfuse/1206l020yr/fuse-ptc-resettable-24v-200ma/dp/2072173</t>
  </si>
  <si>
    <t>http://dk.farnell.com/littelfuse/1812l110-16dr/fuse-ptc-resettable-16v-1-1a-1812/dp/2131406</t>
  </si>
  <si>
    <t>http://dk.farnell.com/c-k-components/pts645sm43smtr92lfs/switch-spst-0-05a-12vdc-smd-4/dp/2320087</t>
  </si>
  <si>
    <t>http://dk.farnell.com/bourns/3386w-1-102lf/trimmer-pot-1k-10-1turn-th/dp/9355278</t>
  </si>
  <si>
    <t>http://dk.farnell.com/jst-japan-solderless-terminals/sm10b-srss-tb-lf-sn/header-r-a-10way/dp/1679126</t>
  </si>
  <si>
    <t>http://dk.farnell.com/texas-instruments/sn65hvd232d/ic-can-transceiver-1mbps-8soic/dp/1103107</t>
  </si>
  <si>
    <t>http://dk.farnell.com/texas-instruments/sn75240pwg4/ic-usb-port-suppressor-dual-75240/dp/1207275</t>
  </si>
  <si>
    <t>http://dk.farnell.com/amphenol/t821114a1s100ceu/header-vertical-2-54mm-14way/dp/2215307</t>
  </si>
  <si>
    <t>http://dk.farnell.com/stmicroelectronics/stm32f407vet6/mcu-32bit-cortex-m4-168mhz-lqfp/dp/2064367</t>
  </si>
  <si>
    <t>http://dk.farnell.com/texas-instruments/tlc59116ipwr/ic-led-driver-8-bit-tssop-28/dp/1647815</t>
  </si>
  <si>
    <t>http://dk.farnell.com/texas-instruments/tps3825-33dbvr/mp-supervisory-circuit-2-93v-sot/dp/2782604</t>
  </si>
  <si>
    <t>http://dk.farnell.com/texas-instruments/tps54331d/buck-3-5-28v-3a-570khz-8soic/dp/1645383</t>
  </si>
  <si>
    <t>http://dk.farnell.com/texas-instruments/tusb2036vf/ic-usb-hub-2-3-port-32lqfp/dp/1610199</t>
  </si>
  <si>
    <t>http://dk.farnell.com/midas/mcob21605g1v-ewp/display-oled-cob-16x2-white-on/dp/2769685</t>
  </si>
  <si>
    <t>http://dk.farnell.com/multicomp/mcwr06x15r0ftl/res-thick-film-15ohm-1-0-1w/dp/2447258</t>
  </si>
  <si>
    <t>http://dk.farnell.com/multicomp/mcwr06x27r0ftl/res-thick-film-27r-1-0-1w-0603/dp/2447316</t>
  </si>
  <si>
    <t>http://dk.farnell.com/multicomp/mc0063w0603160r4/res-thick-film-60r4-1-0-063w-0603/dp/1170666</t>
  </si>
  <si>
    <t>http://dk.farnell.com/multicomp/mcwr06x1000ftl/res-thick-film-100r-1-0-1w-0603/dp/2447227</t>
  </si>
  <si>
    <t>http://dk.farnell.com/multicomp/mcwr06x2200ftl/res-thick-film-220r-1-0-1w-0603/dp/2447298</t>
  </si>
  <si>
    <t>http://dk.farnell.com/multicomp/mcwr06x2400ftl/res-thick-film-240-ohm-1-0-1w/dp/2447305</t>
  </si>
  <si>
    <t>http://dk.farnell.com/multicomp/mcwr06x2700ftl/res-thick-film-270-ohm-1-0-1w/dp/2447314</t>
  </si>
  <si>
    <t>http://dk.farnell.com/multicomp/mcwr06x4700ftl/res-thick-film-470r-1-0-1w-0603/dp/2447374</t>
  </si>
  <si>
    <t>http://dk.farnell.com/multicomp/mcwr06x4990ftl/res-thick-film-499r-1-0-1w-0603/dp/2694886</t>
  </si>
  <si>
    <t>http://dk.farnell.com/multicomp/mcwr06x5600ftl/res-thick-film-560-ohm-1-0-1w/dp/2447397</t>
  </si>
  <si>
    <t>http://dk.farnell.com/panasonic-electronic-components/erj3ekf9310v/res-thick-film-931r-1-0-1w-0603/dp/2303142</t>
  </si>
  <si>
    <t>http://dk.farnell.com/multicomp/mcwr06x9760ftl/res-thick-film-976r-1-0-1w-0603/dp/2694970</t>
  </si>
  <si>
    <t>http://dk.farnell.com/multicomp/mcwr06x1002ftl/res-thick-film-10k-1-0-1w-0603/dp/2447230</t>
  </si>
  <si>
    <t>http://dk.farnell.com/panasonic-electronic-components/erj3ekf1022v/res-thick-film-10k2-1-0-1w-0603/dp/2059407</t>
  </si>
  <si>
    <t>http://dk.farnell.com/multicomp/mcwr06x1502ftl/res-thick-film-15kohm-1-0-1w/dp/2447256</t>
  </si>
  <si>
    <t>http://dk.farnell.com/multicomp/mcwr06x1001ftl/res-thick-film-1k-1-0-1w-0603/dp/2447272</t>
  </si>
  <si>
    <t>http://dk.farnell.com/multicomp/mcwr06x152-jtl/res-thick-film-1k5-5-0-1w-0603/dp/2694727</t>
  </si>
  <si>
    <t>http://dk.farnell.com/multicomp/mcwr06x2003ftl/res-thick-film-200kohm-1-0-1w/dp/2447291</t>
  </si>
  <si>
    <t>http://dk.farnell.com/multicomp/mcwr06x2002ftl/res-thick-film-20kohm-1-0-1w/dp/2447293</t>
  </si>
  <si>
    <t>http://dk.farnell.com/multicomp/mcwr06x2942ftl/res-thick-film-29k4-1-0-1w-0603/dp/2694813</t>
  </si>
  <si>
    <t>http://dk.farnell.com/multicomp/mcwr06x2701ftl/res-thick-film-2-7kohm-1-0-1w/dp/2447324</t>
  </si>
  <si>
    <t>http://dk.farnell.com/multicomp/mcwr06x3323ftl/res-thick-film-332k-1-0-1w-0603/dp/2447340</t>
  </si>
  <si>
    <t>http://dk.farnell.com/multicomp/mcwr06x3832ftl/res-thick-film-38-3kohm-1-0-1w/dp/2447351</t>
  </si>
  <si>
    <t>http://dk.farnell.com/multicomp/mc0063w060313k24/res-thick-film-3k24-1-0-063w-0603/dp/1170839</t>
  </si>
  <si>
    <t>http://dk.farnell.com/multicomp/mcwr06x472-jtl/res-thick-film-4k7-5-0-1w-0603/dp/2694880</t>
  </si>
  <si>
    <t>http://dk.farnell.com/multicomp/mcwr06x4992ftl/res-thick-film-49-9kohm-1-0-1w/dp/2447380</t>
  </si>
  <si>
    <t>http://dk.farnell.com/multicomp/mcwr06x6812ftl/res-thick-film-68-1kohm-1-0-1w/dp/2447421</t>
  </si>
  <si>
    <t>http://dk.farnell.com/multicomp/mcwr06x6982ftl/res-thick-film-69k8-1-0-1w-0603/dp/2694932</t>
  </si>
  <si>
    <t>http://dk.farnell.com/te-connectivity/crgs0805j10k/resistor-thick-film-10k-5-0805/dp/2531799</t>
  </si>
  <si>
    <t>http://dk.farnell.com/multicomp/mcwf08p1005ftl/res-thick-film-10m-1-0-25w-0805/dp/2694099</t>
  </si>
  <si>
    <t>https://dk.rs-online.com/web/p/overflademontering-faste-modstande/2945040/</t>
  </si>
  <si>
    <t>http://dk.farnell.com/c-k-components/js202011scqn/switch-dpdt-0-6a-6vdc-smd/dp/2320019</t>
  </si>
  <si>
    <t>http://dk.farnell.com/wurth-elektronik/7445501/choke-smd-1uh/dp/1636112</t>
  </si>
  <si>
    <t>http://dk.farnell.com/molex/67803-8020/mini-usb-2-0-otg-type-ab-rcpt/dp/1355761</t>
  </si>
  <si>
    <t>http://dk.farnell.com/multicomp/bcw66g/transistor-npn-0-8a-45v-sot23/dp/1798056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</si>
</sst>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dk.farnell.com/multicomp/mcmt18n6r8c250ct/cap-mlcc-c0g-np0-6-8pf-25v-0603/dp/1856120" TargetMode="External"/><Relationship Id="rId117" Type="http://schemas.openxmlformats.org/officeDocument/2006/relationships/hyperlink" Target="http://dk.farnell.com/multicomp/mcwr06x4992ftl/res-thick-film-49-9kohm-1-0-1w/dp/2447380" TargetMode="External"/><Relationship Id="rId21" Type="http://schemas.openxmlformats.org/officeDocument/2006/relationships/hyperlink" Target="http://dk.farnell.com/walsin/0603n270j500ct/capacitor-mlcc-np0-27pf-50v-0603/dp/2496897" TargetMode="External"/><Relationship Id="rId42" Type="http://schemas.openxmlformats.org/officeDocument/2006/relationships/hyperlink" Target="http://dk.farnell.com/multicomp/mj-180ph/socket-pcb-dc-power-12vdc-4a/dp/1737251" TargetMode="External"/><Relationship Id="rId47" Type="http://schemas.openxmlformats.org/officeDocument/2006/relationships/hyperlink" Target="https://www.digikey.dk/products/en?keywords=EA-LED78x64-W" TargetMode="External"/><Relationship Id="rId63" Type="http://schemas.openxmlformats.org/officeDocument/2006/relationships/hyperlink" Target="http://dk.farnell.com/stmicroelectronics/ld1117s33tr/v-reg-ldo-3-3v-smd-1117-sot-223/dp/1202826" TargetMode="External"/><Relationship Id="rId68" Type="http://schemas.openxmlformats.org/officeDocument/2006/relationships/hyperlink" Target="http://dk.farnell.com/maxim-integrated-products/max608esa/dc-dc-ctrl-boost-300khz-soic-8/dp/2516665" TargetMode="External"/><Relationship Id="rId84" Type="http://schemas.openxmlformats.org/officeDocument/2006/relationships/hyperlink" Target="http://dk.farnell.com/jst-japan-solderless-terminals/sm10b-srss-tb-lf-sn/header-r-a-10way/dp/1679126" TargetMode="External"/><Relationship Id="rId89" Type="http://schemas.openxmlformats.org/officeDocument/2006/relationships/hyperlink" Target="http://dk.farnell.com/texas-instruments/tps3825-33dbvr/mp-supervisory-circuit-2-93v-sot/dp/2782604" TargetMode="External"/><Relationship Id="rId112" Type="http://schemas.openxmlformats.org/officeDocument/2006/relationships/hyperlink" Target="http://dk.farnell.com/multicomp/mcwr06x2942ftl/res-thick-film-29k4-1-0-1w-0603/dp/2694813" TargetMode="External"/><Relationship Id="rId16" Type="http://schemas.openxmlformats.org/officeDocument/2006/relationships/hyperlink" Target="http://dk.farnell.com/walsin/0603b104k250ct/capacitor-mlcc-x7r-0-1uf-25v-0603/dp/2496833" TargetMode="External"/><Relationship Id="rId107" Type="http://schemas.openxmlformats.org/officeDocument/2006/relationships/hyperlink" Target="http://dk.farnell.com/multicomp/mcwr06x1502ftl/res-thick-film-15kohm-1-0-1w/dp/2447256" TargetMode="External"/><Relationship Id="rId11" Type="http://schemas.openxmlformats.org/officeDocument/2006/relationships/hyperlink" Target="http://dk.farnell.com/molex/36638-0002/header-cmc-single-port-r-a-48way/dp/1830389?MER=sy-me-pd-mi-acce" TargetMode="External"/><Relationship Id="rId32" Type="http://schemas.openxmlformats.org/officeDocument/2006/relationships/hyperlink" Target="http://dk.farnell.com/murata/grm21br61e475ma12l/cap-mlcc-x5r-4-7uf-25v-0805/dp/2362111" TargetMode="External"/><Relationship Id="rId37" Type="http://schemas.openxmlformats.org/officeDocument/2006/relationships/hyperlink" Target="http://dk.farnell.com/iqd-frequency-products/lfxtal002997/crystal-32-768000khz/dp/9712887" TargetMode="External"/><Relationship Id="rId53" Type="http://schemas.openxmlformats.org/officeDocument/2006/relationships/hyperlink" Target="http://dk.farnell.com/nxp/gtl2000dgg-112/volt-level-translator-22-bit-tssop/dp/2775992" TargetMode="External"/><Relationship Id="rId58" Type="http://schemas.openxmlformats.org/officeDocument/2006/relationships/hyperlink" Target="http://dk.farnell.com/amphenol/t821120a1s100ceu/header-vertical-2-54mm-20way/dp/2215309" TargetMode="External"/><Relationship Id="rId74" Type="http://schemas.openxmlformats.org/officeDocument/2006/relationships/hyperlink" Target="https://dk.rs-online.com/web/p/printstiftlister/2332955/" TargetMode="External"/><Relationship Id="rId79" Type="http://schemas.openxmlformats.org/officeDocument/2006/relationships/hyperlink" Target="http://dk.farnell.com/bi-technologies-tt-electronics/p090s-14t20br10k/rotary-potentiometer-10kohm-20/dp/1417123" TargetMode="External"/><Relationship Id="rId102" Type="http://schemas.openxmlformats.org/officeDocument/2006/relationships/hyperlink" Target="http://dk.farnell.com/multicomp/mcwr06x5600ftl/res-thick-film-560-ohm-1-0-1w/dp/2447397" TargetMode="External"/><Relationship Id="rId123" Type="http://schemas.openxmlformats.org/officeDocument/2006/relationships/hyperlink" Target="http://dk.farnell.com/c-k-components/js202011scqn/switch-dpdt-0-6a-6vdc-smd/dp/2320019" TargetMode="External"/><Relationship Id="rId5" Type="http://schemas.openxmlformats.org/officeDocument/2006/relationships/hyperlink" Target="http://dk.farnell.com/molex/22-23-2071/pin-header/dp/1654534?ost=22-23-2071&amp;iscrfnonsku=false&amp;ddkey=http%3Ada-DK%2FElement14_Denmark%2Fsearch" TargetMode="External"/><Relationship Id="rId90" Type="http://schemas.openxmlformats.org/officeDocument/2006/relationships/hyperlink" Target="http://dk.farnell.com/texas-instruments/tps54331d/buck-3-5-28v-3a-570khz-8soic/dp/1645383" TargetMode="External"/><Relationship Id="rId95" Type="http://schemas.openxmlformats.org/officeDocument/2006/relationships/hyperlink" Target="http://dk.farnell.com/multicomp/mc0063w0603160r4/res-thick-film-60r4-1-0-063w-0603/dp/1170666" TargetMode="External"/><Relationship Id="rId22" Type="http://schemas.openxmlformats.org/officeDocument/2006/relationships/hyperlink" Target="http://dk.farnell.com/murata/grm188r61e225ka12d/cap-mlcc-x5r-2-2uf-25v-0603/dp/1845734" TargetMode="External"/><Relationship Id="rId27" Type="http://schemas.openxmlformats.org/officeDocument/2006/relationships/hyperlink" Target="http://dk.farnell.com/murata/grm21br61e106ma73l/cap-mlcc-x5r-10uf-25v-0805/dp/2611941" TargetMode="External"/><Relationship Id="rId43" Type="http://schemas.openxmlformats.org/officeDocument/2006/relationships/hyperlink" Target="http://dk.farnell.com/bourns/cd1607-b140lf/diode-schottky-1a-40v-1607/dp/1456527" TargetMode="External"/><Relationship Id="rId48" Type="http://schemas.openxmlformats.org/officeDocument/2006/relationships/hyperlink" Target="http://dk.farnell.com/e-switch/eg1218/slide-switch-spdt-0-2a-30vdc-th/dp/2787232" TargetMode="External"/><Relationship Id="rId64" Type="http://schemas.openxmlformats.org/officeDocument/2006/relationships/hyperlink" Target="http://dk.farnell.com/stmicroelectronics/ld1117s50ctr/ic-v-reg-ldo-5v-smd/dp/1467780" TargetMode="External"/><Relationship Id="rId69" Type="http://schemas.openxmlformats.org/officeDocument/2006/relationships/hyperlink" Target="http://dk.farnell.com/maxim-integrated-products/max6818eap-t/esd-prote-with-switch-debouncer/dp/2381143" TargetMode="External"/><Relationship Id="rId113" Type="http://schemas.openxmlformats.org/officeDocument/2006/relationships/hyperlink" Target="http://dk.farnell.com/multicomp/mcwr06x2701ftl/res-thick-film-2-7kohm-1-0-1w/dp/2447324" TargetMode="External"/><Relationship Id="rId118" Type="http://schemas.openxmlformats.org/officeDocument/2006/relationships/hyperlink" Target="http://dk.farnell.com/multicomp/mcwr06x6812ftl/res-thick-film-68-1kohm-1-0-1w/dp/2447421" TargetMode="External"/><Relationship Id="rId80" Type="http://schemas.openxmlformats.org/officeDocument/2006/relationships/hyperlink" Target="http://dk.farnell.com/littelfuse/1206l020yr/fuse-ptc-resettable-24v-200ma/dp/2072173" TargetMode="External"/><Relationship Id="rId85" Type="http://schemas.openxmlformats.org/officeDocument/2006/relationships/hyperlink" Target="http://dk.farnell.com/texas-instruments/sn65hvd232d/ic-can-transceiver-1mbps-8soic/dp/1103107" TargetMode="External"/><Relationship Id="rId12" Type="http://schemas.openxmlformats.org/officeDocument/2006/relationships/hyperlink" Target="http://dk.farnell.com/multicomp/2214s-06sg-85/connector-receptacle-pcb-2-54mm/dp/1593488" TargetMode="External"/><Relationship Id="rId17" Type="http://schemas.openxmlformats.org/officeDocument/2006/relationships/hyperlink" Target="http://dk.farnell.com/kemet/c0603c103k5rac7081/cap-mlcc-x7r-0-01uf-50v-0603/dp/2522596" TargetMode="External"/><Relationship Id="rId33" Type="http://schemas.openxmlformats.org/officeDocument/2006/relationships/hyperlink" Target="http://dk.farnell.com/tdk/c2012x5r1a476m125ac/cap-mlcc-x5r-47uf-10v-0805/dp/2211186RL" TargetMode="External"/><Relationship Id="rId38" Type="http://schemas.openxmlformats.org/officeDocument/2006/relationships/hyperlink" Target="http://dk.farnell.com/qantek-technology-corporation/qc5a24-0000f12b12m/crystal-24mhz-12pf-5mm-x-3-2mm/dp/2508626" TargetMode="External"/><Relationship Id="rId59" Type="http://schemas.openxmlformats.org/officeDocument/2006/relationships/hyperlink" Target="http://dk.farnell.com/broadcom-limited/asmb-mtb1-0a3a2/led-hb-rgb-0-09w-plcc-4/dp/2401106" TargetMode="External"/><Relationship Id="rId103" Type="http://schemas.openxmlformats.org/officeDocument/2006/relationships/hyperlink" Target="http://dk.farnell.com/panasonic-electronic-components/erj3ekf9310v/res-thick-film-931r-1-0-1w-0603/dp/2303142" TargetMode="External"/><Relationship Id="rId108" Type="http://schemas.openxmlformats.org/officeDocument/2006/relationships/hyperlink" Target="http://dk.farnell.com/multicomp/mcwr06x1001ftl/res-thick-film-1k-1-0-1w-0603/dp/2447272" TargetMode="External"/><Relationship Id="rId124" Type="http://schemas.openxmlformats.org/officeDocument/2006/relationships/hyperlink" Target="http://dk.farnell.com/wurth-elektronik/7445501/choke-smd-1uh/dp/1636112" TargetMode="External"/><Relationship Id="rId54" Type="http://schemas.openxmlformats.org/officeDocument/2006/relationships/hyperlink" Target="http://dk.farnell.com/bourns/srn6045ta-220m/inductor-aec-q200-22uh-2-3a-20/dp/2616895" TargetMode="External"/><Relationship Id="rId70" Type="http://schemas.openxmlformats.org/officeDocument/2006/relationships/hyperlink" Target="https://dk.rs-online.com/web/p/hall-effekt-sensor-icer/9237731/" TargetMode="External"/><Relationship Id="rId75" Type="http://schemas.openxmlformats.org/officeDocument/2006/relationships/hyperlink" Target="http://dk.farnell.com/molex/503398-0891/connector-micro-sd-push-push-1/dp/2064062" TargetMode="External"/><Relationship Id="rId91" Type="http://schemas.openxmlformats.org/officeDocument/2006/relationships/hyperlink" Target="http://dk.farnell.com/texas-instruments/tusb2036vf/ic-usb-hub-2-3-port-32lqfp/dp/1610199" TargetMode="External"/><Relationship Id="rId96" Type="http://schemas.openxmlformats.org/officeDocument/2006/relationships/hyperlink" Target="http://dk.farnell.com/multicomp/mcwr06x1000ftl/res-thick-film-100r-1-0-1w-0603/dp/2447227" TargetMode="External"/><Relationship Id="rId1" Type="http://schemas.openxmlformats.org/officeDocument/2006/relationships/hyperlink" Target="https://www.digikey.dk/product-detail/en/wurth-electronics-inc/9774050151R/732-7095-1-ND/5320700" TargetMode="External"/><Relationship Id="rId6" Type="http://schemas.openxmlformats.org/officeDocument/2006/relationships/hyperlink" Target="http://dk.farnell.com/molex/22-27-2041/header-square-pin-2-54mm-4way/dp/9731164" TargetMode="External"/><Relationship Id="rId23" Type="http://schemas.openxmlformats.org/officeDocument/2006/relationships/hyperlink" Target="http://dk.farnell.com/walsin/0603b473k250ct/capacitor-mlcc-x7r-0-047uf-25v/dp/2496866" TargetMode="External"/><Relationship Id="rId28" Type="http://schemas.openxmlformats.org/officeDocument/2006/relationships/hyperlink" Target="http://dk.farnell.com/murata/grm219f51e105za01d/cap-mlcc-y5v-1uf-25v-0805/dp/1828853" TargetMode="External"/><Relationship Id="rId49" Type="http://schemas.openxmlformats.org/officeDocument/2006/relationships/hyperlink" Target="http://dk.farnell.com/jst-japan-solderless-terminals/bm06b-srss-tb-lf-sn/header-smt-vertical-1mm-6way/dp/1679131" TargetMode="External"/><Relationship Id="rId114" Type="http://schemas.openxmlformats.org/officeDocument/2006/relationships/hyperlink" Target="http://dk.farnell.com/multicomp/mcwr06x3323ftl/res-thick-film-332k-1-0-1w-0603/dp/2447340" TargetMode="External"/><Relationship Id="rId119" Type="http://schemas.openxmlformats.org/officeDocument/2006/relationships/hyperlink" Target="http://dk.farnell.com/multicomp/mcwr06x6982ftl/res-thick-film-69k8-1-0-1w-0603/dp/2694932" TargetMode="External"/><Relationship Id="rId44" Type="http://schemas.openxmlformats.org/officeDocument/2006/relationships/hyperlink" Target="http://dk.farnell.com/nexperia/pmeg6010cej/schottky-rectifier-1a-60v-sod/dp/2575120" TargetMode="External"/><Relationship Id="rId60" Type="http://schemas.openxmlformats.org/officeDocument/2006/relationships/hyperlink" Target="https://www.digikey.dk/product-detail/en/qt-brightek-qtb/QBLP615-R/1516-1076-1-ND/4814803" TargetMode="External"/><Relationship Id="rId65" Type="http://schemas.openxmlformats.org/officeDocument/2006/relationships/hyperlink" Target="https://dk.rs-online.com/web/p/hojfrekvens-udviklingssaet/1368855/" TargetMode="External"/><Relationship Id="rId81" Type="http://schemas.openxmlformats.org/officeDocument/2006/relationships/hyperlink" Target="http://dk.farnell.com/littelfuse/1812l110-16dr/fuse-ptc-resettable-16v-1-1a-1812/dp/2131406" TargetMode="External"/><Relationship Id="rId86" Type="http://schemas.openxmlformats.org/officeDocument/2006/relationships/hyperlink" Target="http://dk.farnell.com/texas-instruments/sn75240pwg4/ic-usb-port-suppressor-dual-75240/dp/1207275" TargetMode="External"/><Relationship Id="rId13" Type="http://schemas.openxmlformats.org/officeDocument/2006/relationships/hyperlink" Target="https://dk.rs-online.com/web/p/dioder-ensretter-og-schottky-dioder/7384778/" TargetMode="External"/><Relationship Id="rId18" Type="http://schemas.openxmlformats.org/officeDocument/2006/relationships/hyperlink" Target="http://dk.farnell.com/walsin/0603b102k250ct/cap-mlcc-x7r-1000pf-25v-0603-reel/dp/2524816" TargetMode="External"/><Relationship Id="rId39" Type="http://schemas.openxmlformats.org/officeDocument/2006/relationships/hyperlink" Target="http://dk.farnell.com/iqd-frequency-products/lfxtal003215/crystal-12mhz/dp/9712950" TargetMode="External"/><Relationship Id="rId109" Type="http://schemas.openxmlformats.org/officeDocument/2006/relationships/hyperlink" Target="http://dk.farnell.com/multicomp/mcwr06x152-jtl/res-thick-film-1k5-5-0-1w-0603/dp/2694727" TargetMode="External"/><Relationship Id="rId34" Type="http://schemas.openxmlformats.org/officeDocument/2006/relationships/hyperlink" Target="http://dk.farnell.com/murata/grm31cf50j107ze01l/cap-mlcc-y5v-100uf-6-3v-1206/dp/2362115" TargetMode="External"/><Relationship Id="rId50" Type="http://schemas.openxmlformats.org/officeDocument/2006/relationships/hyperlink" Target="https://dk.rs-online.com/web/p/lysdiode-led-driver-icer/7893859/" TargetMode="External"/><Relationship Id="rId55" Type="http://schemas.openxmlformats.org/officeDocument/2006/relationships/hyperlink" Target="http://dk.farnell.com/bourns/srn6045ta-680m/inductor-aec-q200-68uh-1-1a-20/dp/2616899" TargetMode="External"/><Relationship Id="rId76" Type="http://schemas.openxmlformats.org/officeDocument/2006/relationships/hyperlink" Target="http://dk.farnell.com/nexperia/pmv20xne/mosfet-n-ch-30v-5-7a-to236ab-3/dp/2498579" TargetMode="External"/><Relationship Id="rId97" Type="http://schemas.openxmlformats.org/officeDocument/2006/relationships/hyperlink" Target="http://dk.farnell.com/multicomp/mcwr06x2200ftl/res-thick-film-220r-1-0-1w-0603/dp/2447298" TargetMode="External"/><Relationship Id="rId104" Type="http://schemas.openxmlformats.org/officeDocument/2006/relationships/hyperlink" Target="http://dk.farnell.com/multicomp/mcwr06x9760ftl/res-thick-film-976r-1-0-1w-0603/dp/2694970" TargetMode="External"/><Relationship Id="rId120" Type="http://schemas.openxmlformats.org/officeDocument/2006/relationships/hyperlink" Target="http://dk.farnell.com/te-connectivity/crgs0805j10k/resistor-thick-film-10k-5-0805/dp/2531799" TargetMode="External"/><Relationship Id="rId125" Type="http://schemas.openxmlformats.org/officeDocument/2006/relationships/hyperlink" Target="http://dk.farnell.com/molex/67803-8020/mini-usb-2-0-otg-type-ab-rcpt/dp/1355761" TargetMode="External"/><Relationship Id="rId7" Type="http://schemas.openxmlformats.org/officeDocument/2006/relationships/hyperlink" Target="http://dk.farnell.com/vishay/4n33/optocoupler-5-3kv-transistor-o/dp/1469601" TargetMode="External"/><Relationship Id="rId71" Type="http://schemas.openxmlformats.org/officeDocument/2006/relationships/hyperlink" Target="http://dk.farnell.com/on-semiconductor/mbr0520lt1g/diode-schottky-0-5a-20v-smc/dp/9556915" TargetMode="External"/><Relationship Id="rId92" Type="http://schemas.openxmlformats.org/officeDocument/2006/relationships/hyperlink" Target="http://dk.farnell.com/midas/mcob21605g1v-ewp/display-oled-cob-16x2-white-on/dp/2769685" TargetMode="External"/><Relationship Id="rId2" Type="http://schemas.openxmlformats.org/officeDocument/2006/relationships/hyperlink" Target="http://dk.farnell.com/c-k-components/pts645sl43-2-lfs/tactile-switch-spst-0-05a-12vdc/dp/2435161" TargetMode="External"/><Relationship Id="rId29" Type="http://schemas.openxmlformats.org/officeDocument/2006/relationships/hyperlink" Target="http://dk.farnell.com/walsin/0805f224z500ct/capacitor-mlcc-y5v-0-22uf-50v/dp/2496999" TargetMode="External"/><Relationship Id="rId24" Type="http://schemas.openxmlformats.org/officeDocument/2006/relationships/hyperlink" Target="http://dk.farnell.com/multicomp/mcmt18n470f250ct/cap-mlcc-c0g-np0-47pf-25v-0603/dp/1856126" TargetMode="External"/><Relationship Id="rId40" Type="http://schemas.openxmlformats.org/officeDocument/2006/relationships/hyperlink" Target="http://dk.farnell.com/qantek-technology-corporation/qcl6-00000f18b23b/crystal-6mhz-18pf-hc-49us/dp/2508445" TargetMode="External"/><Relationship Id="rId45" Type="http://schemas.openxmlformats.org/officeDocument/2006/relationships/hyperlink" Target="http://dk.farnell.com/nexperia/pdz3-3b-115/diode-zener-0-4w-3-3v-sod323/dp/1757856" TargetMode="External"/><Relationship Id="rId66" Type="http://schemas.openxmlformats.org/officeDocument/2006/relationships/hyperlink" Target="http://dk.farnell.com/stmicroelectronics/lsm6ds3htr/mems-module-3-axis-gyro-accel/dp/2770317" TargetMode="External"/><Relationship Id="rId87" Type="http://schemas.openxmlformats.org/officeDocument/2006/relationships/hyperlink" Target="http://dk.farnell.com/stmicroelectronics/stm32f407vet6/mcu-32bit-cortex-m4-168mhz-lqfp/dp/2064367" TargetMode="External"/><Relationship Id="rId110" Type="http://schemas.openxmlformats.org/officeDocument/2006/relationships/hyperlink" Target="http://dk.farnell.com/multicomp/mcwr06x2003ftl/res-thick-film-200kohm-1-0-1w/dp/2447291" TargetMode="External"/><Relationship Id="rId115" Type="http://schemas.openxmlformats.org/officeDocument/2006/relationships/hyperlink" Target="http://dk.farnell.com/multicomp/mc0063w060313k24/res-thick-film-3k24-1-0-063w-0603/dp/1170839" TargetMode="External"/><Relationship Id="rId61" Type="http://schemas.openxmlformats.org/officeDocument/2006/relationships/hyperlink" Target="https://www.digikey.dk/product-detail/en/lumex-opto-components-inc/SML-LXR85IC-TR/67-1556-1-ND/304374" TargetMode="External"/><Relationship Id="rId82" Type="http://schemas.openxmlformats.org/officeDocument/2006/relationships/hyperlink" Target="http://dk.farnell.com/c-k-components/pts645sm43smtr92lfs/switch-spst-0-05a-12vdc-smd-4/dp/2320087" TargetMode="External"/><Relationship Id="rId19" Type="http://schemas.openxmlformats.org/officeDocument/2006/relationships/hyperlink" Target="http://dk.farnell.com/walsin/0603x105k250ct/capacitor-mlcc-x5r-1uf-25v-0603/dp/2496918" TargetMode="External"/><Relationship Id="rId14" Type="http://schemas.openxmlformats.org/officeDocument/2006/relationships/hyperlink" Target="https://dk.rs-online.com/web/p/batteriholdere/2197948/" TargetMode="External"/><Relationship Id="rId30" Type="http://schemas.openxmlformats.org/officeDocument/2006/relationships/hyperlink" Target="http://dk.farnell.com/murata/grm21br61c226me44l/cap-mlcc-x5r-22uf-16v-0805/dp/2688534RL" TargetMode="External"/><Relationship Id="rId35" Type="http://schemas.openxmlformats.org/officeDocument/2006/relationships/hyperlink" Target="http://dk.farnell.com/murata/grm31cr60j157me11l/capacitor-mlcc-x5r-150uf-6-3v/dp/2494474" TargetMode="External"/><Relationship Id="rId56" Type="http://schemas.openxmlformats.org/officeDocument/2006/relationships/hyperlink" Target="http://dk.farnell.com/infineon/irf9332pbf/mosfet-p-ch-diode-30v-9-8a-so8/dp/1857354" TargetMode="External"/><Relationship Id="rId77" Type="http://schemas.openxmlformats.org/officeDocument/2006/relationships/hyperlink" Target="http://dk.farnell.com/vishay/si2309cds-t1-ge3/mosfet-p-ch-60v-1-6a-sot23/dp/1779264" TargetMode="External"/><Relationship Id="rId100" Type="http://schemas.openxmlformats.org/officeDocument/2006/relationships/hyperlink" Target="http://dk.farnell.com/multicomp/mcwr06x4700ftl/res-thick-film-470r-1-0-1w-0603/dp/2447374" TargetMode="External"/><Relationship Id="rId105" Type="http://schemas.openxmlformats.org/officeDocument/2006/relationships/hyperlink" Target="http://dk.farnell.com/multicomp/mcwr06x1002ftl/res-thick-film-10k-1-0-1w-0603/dp/2447230" TargetMode="External"/><Relationship Id="rId126" Type="http://schemas.openxmlformats.org/officeDocument/2006/relationships/hyperlink" Target="http://dk.farnell.com/multicomp/bcw66g/transistor-npn-0-8a-45v-sot23/dp/1798056" TargetMode="External"/><Relationship Id="rId8" Type="http://schemas.openxmlformats.org/officeDocument/2006/relationships/hyperlink" Target="http://dk.farnell.com/molex/39-29-9063/connector-header-6pos-4-2mm/dp/2612450" TargetMode="External"/><Relationship Id="rId51" Type="http://schemas.openxmlformats.org/officeDocument/2006/relationships/hyperlink" Target="http://dk.farnell.com/multicomp/mc34751/connector-header-tht-ra-2-54mm/dp/1593430" TargetMode="External"/><Relationship Id="rId72" Type="http://schemas.openxmlformats.org/officeDocument/2006/relationships/hyperlink" Target="http://dk.farnell.com/microchip/mcp2200-i-so/ic-usb2-0-to-uart-w-gpio-20soic/dp/1781148" TargetMode="External"/><Relationship Id="rId93" Type="http://schemas.openxmlformats.org/officeDocument/2006/relationships/hyperlink" Target="http://dk.farnell.com/multicomp/mcwr06x15r0ftl/res-thick-film-15ohm-1-0-1w/dp/2447258" TargetMode="External"/><Relationship Id="rId98" Type="http://schemas.openxmlformats.org/officeDocument/2006/relationships/hyperlink" Target="http://dk.farnell.com/multicomp/mcwr06x2400ftl/res-thick-film-240-ohm-1-0-1w/dp/2447305" TargetMode="External"/><Relationship Id="rId121" Type="http://schemas.openxmlformats.org/officeDocument/2006/relationships/hyperlink" Target="http://dk.farnell.com/multicomp/mcwf08p1005ftl/res-thick-film-10m-1-0-25w-0805/dp/2694099" TargetMode="External"/><Relationship Id="rId3" Type="http://schemas.openxmlformats.org/officeDocument/2006/relationships/hyperlink" Target="http://dk.farnell.com/molex/22-23-2021/header-pin-2way/dp/1462926" TargetMode="External"/><Relationship Id="rId25" Type="http://schemas.openxmlformats.org/officeDocument/2006/relationships/hyperlink" Target="http://dk.farnell.com/murata/grt188r61e475ke13d/cap-mlcc-auto-x5r-4-7uf-25v-0603/dp/2672159" TargetMode="External"/><Relationship Id="rId46" Type="http://schemas.openxmlformats.org/officeDocument/2006/relationships/hyperlink" Target="https://dk.rs-online.com/web/p/lcd-monokrome-displays/7588765/" TargetMode="External"/><Relationship Id="rId67" Type="http://schemas.openxmlformats.org/officeDocument/2006/relationships/hyperlink" Target="http://dk.farnell.com/maxim-integrated-products/max232aewe-t/rs232-txrx-200kbps-5-5v-wsoic/dp/2511967" TargetMode="External"/><Relationship Id="rId116" Type="http://schemas.openxmlformats.org/officeDocument/2006/relationships/hyperlink" Target="http://dk.farnell.com/multicomp/mcwr06x472-jtl/res-thick-film-4k7-5-0-1w-0603/dp/2694880" TargetMode="External"/><Relationship Id="rId20" Type="http://schemas.openxmlformats.org/officeDocument/2006/relationships/hyperlink" Target="http://dk.farnell.com/wurth-elektronik/885012006034/cap-mlcc-np0-22pf-25v-0603/dp/2533834" TargetMode="External"/><Relationship Id="rId41" Type="http://schemas.openxmlformats.org/officeDocument/2006/relationships/hyperlink" Target="http://dk.farnell.com/multicomp/5504f1-09s-02a-03/receptacle-d-sub-tht-r-a-9way/dp/1848372" TargetMode="External"/><Relationship Id="rId62" Type="http://schemas.openxmlformats.org/officeDocument/2006/relationships/hyperlink" Target="http://dk.farnell.com/littelfuse/01530008z/fuseholder-mini-pin/dp/9943790" TargetMode="External"/><Relationship Id="rId83" Type="http://schemas.openxmlformats.org/officeDocument/2006/relationships/hyperlink" Target="http://dk.farnell.com/bourns/3386w-1-102lf/trimmer-pot-1k-10-1turn-th/dp/9355278" TargetMode="External"/><Relationship Id="rId88" Type="http://schemas.openxmlformats.org/officeDocument/2006/relationships/hyperlink" Target="http://dk.farnell.com/texas-instruments/tlc59116ipwr/ic-led-driver-8-bit-tssop-28/dp/1647815" TargetMode="External"/><Relationship Id="rId111" Type="http://schemas.openxmlformats.org/officeDocument/2006/relationships/hyperlink" Target="http://dk.farnell.com/multicomp/mcwr06x2002ftl/res-thick-film-20kohm-1-0-1w/dp/2447293" TargetMode="External"/><Relationship Id="rId15" Type="http://schemas.openxmlformats.org/officeDocument/2006/relationships/hyperlink" Target="http://dk.farnell.com/greenpar-te-connectivity/1-1478204-0/rf-coaxial-bnc-straight-jack-50ohm/dp/1056271" TargetMode="External"/><Relationship Id="rId36" Type="http://schemas.openxmlformats.org/officeDocument/2006/relationships/hyperlink" Target="http://dk.farnell.com/multicomp/mcksk035m222m25s/capacitor-alu-elec-2200uf-35v/dp/2610801" TargetMode="External"/><Relationship Id="rId57" Type="http://schemas.openxmlformats.org/officeDocument/2006/relationships/hyperlink" Target="http://dk.farnell.com/jst-japan-solderless-terminals/s4b-ph-sm4-tb-lf-sn/header-smt-right-angle-2mm-4way/dp/9492631" TargetMode="External"/><Relationship Id="rId106" Type="http://schemas.openxmlformats.org/officeDocument/2006/relationships/hyperlink" Target="http://dk.farnell.com/panasonic-electronic-components/erj3ekf1022v/res-thick-film-10k2-1-0-1w-0603/dp/2059407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http://dk.farnell.com/cliff-electronic-components/fc68131/stereo-jack-3-5mm-3pos-pcb/dp/2518188" TargetMode="External"/><Relationship Id="rId31" Type="http://schemas.openxmlformats.org/officeDocument/2006/relationships/hyperlink" Target="http://dk.farnell.com/murata/grm21br71e225ke11l/cap-mlcc-x7r-2-2uf-25v-0805/dp/2688538" TargetMode="External"/><Relationship Id="rId52" Type="http://schemas.openxmlformats.org/officeDocument/2006/relationships/hyperlink" Target="http://dk.farnell.com/te-connectivity/vcf4-1000/socket-relay-pcb-mnt/dp/1839021" TargetMode="External"/><Relationship Id="rId73" Type="http://schemas.openxmlformats.org/officeDocument/2006/relationships/hyperlink" Target="http://dk.farnell.com/microchip/mcp6004-e-sl/ic-op-amp-quad-1mhz-smd-soic14/dp/1332122" TargetMode="External"/><Relationship Id="rId78" Type="http://schemas.openxmlformats.org/officeDocument/2006/relationships/hyperlink" Target="http://dk.farnell.com/camdenboss/ctb0708-2/terminal-block-wire-to-brd-1pos/dp/2315273" TargetMode="External"/><Relationship Id="rId94" Type="http://schemas.openxmlformats.org/officeDocument/2006/relationships/hyperlink" Target="http://dk.farnell.com/multicomp/mcwr06x27r0ftl/res-thick-film-27r-1-0-1w-0603/dp/2447316" TargetMode="External"/><Relationship Id="rId99" Type="http://schemas.openxmlformats.org/officeDocument/2006/relationships/hyperlink" Target="http://dk.farnell.com/multicomp/mcwr06x2700ftl/res-thick-film-270-ohm-1-0-1w/dp/2447314" TargetMode="External"/><Relationship Id="rId101" Type="http://schemas.openxmlformats.org/officeDocument/2006/relationships/hyperlink" Target="http://dk.farnell.com/multicomp/mcwr06x4990ftl/res-thick-film-499r-1-0-1w-0603/dp/2694886" TargetMode="External"/><Relationship Id="rId122" Type="http://schemas.openxmlformats.org/officeDocument/2006/relationships/hyperlink" Target="https://dk.rs-online.com/web/p/overflademontering-faste-modstande/2945040/" TargetMode="External"/><Relationship Id="rId4" Type="http://schemas.openxmlformats.org/officeDocument/2006/relationships/hyperlink" Target="http://dk.farnell.com/molex/22-23-2031/header-pin-3way/dp/1462950?ost=22-23-2031&amp;iscrfnonsku=false&amp;ddkey=http%3Ada-DK%2FElement14_Denmark%2Fsearch" TargetMode="External"/><Relationship Id="rId9" Type="http://schemas.openxmlformats.org/officeDocument/2006/relationships/hyperlink" Target="http://dk.farnell.com/texas-instruments/sn74hc595n/shift-register-8bit-74hc595-dip16/dp/95916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abSelected="1" workbookViewId="0">
      <pane ySplit="2" topLeftCell="A3" activePane="bottomLeft" state="frozen"/>
      <selection pane="bottomLeft" activeCell="E137" sqref="E137"/>
    </sheetView>
  </sheetViews>
  <sheetFormatPr defaultRowHeight="15" x14ac:dyDescent="0.25"/>
  <cols>
    <col min="1" max="1" width="8.140625" bestFit="1" customWidth="1"/>
    <col min="2" max="2" width="23.140625" bestFit="1" customWidth="1"/>
    <col min="3" max="3" width="24.7109375" bestFit="1" customWidth="1"/>
    <col min="4" max="4" width="31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</row>
    <row r="4" spans="1:9" ht="18.75" x14ac:dyDescent="0.3">
      <c r="A4" s="2" t="s">
        <v>9</v>
      </c>
      <c r="B4" s="2" t="s">
        <v>10</v>
      </c>
      <c r="C4" s="2" t="s">
        <v>11</v>
      </c>
      <c r="D4" s="2" t="s">
        <v>12</v>
      </c>
      <c r="E4" s="2" t="s">
        <v>227</v>
      </c>
    </row>
    <row r="5" spans="1:9" x14ac:dyDescent="0.25">
      <c r="A5">
        <f>(2*A2)+(2*C2)+(2*E2)</f>
        <v>6</v>
      </c>
      <c r="B5" t="s">
        <v>223</v>
      </c>
      <c r="E5" s="3" t="s">
        <v>228</v>
      </c>
    </row>
    <row r="6" spans="1:9" x14ac:dyDescent="0.25">
      <c r="A6">
        <f>(Samlet!A2*'COM-TC'!A7)+(Dash!A7*Samlet!C2)+(Samlet!D2*Debug!A7)+(Samlet!E2*Dev!A15)</f>
        <v>4</v>
      </c>
      <c r="B6" t="s">
        <v>22</v>
      </c>
      <c r="C6" t="s">
        <v>22</v>
      </c>
      <c r="D6" t="s">
        <v>22</v>
      </c>
      <c r="E6" s="3" t="s">
        <v>315</v>
      </c>
    </row>
    <row r="7" spans="1:9" x14ac:dyDescent="0.25">
      <c r="A7">
        <f>E2*Dev!A2</f>
        <v>1</v>
      </c>
      <c r="C7" t="s">
        <v>166</v>
      </c>
      <c r="D7" t="s">
        <v>167</v>
      </c>
      <c r="E7" s="3" t="s">
        <v>230</v>
      </c>
    </row>
    <row r="8" spans="1:9" x14ac:dyDescent="0.25">
      <c r="A8">
        <f>I2*Relay!A4</f>
        <v>2</v>
      </c>
      <c r="B8" t="s">
        <v>216</v>
      </c>
      <c r="C8" t="s">
        <v>216</v>
      </c>
      <c r="D8" t="s">
        <v>216</v>
      </c>
      <c r="E8" s="3" t="s">
        <v>231</v>
      </c>
    </row>
    <row r="9" spans="1:9" x14ac:dyDescent="0.25">
      <c r="A9">
        <f>I2*Relay!A5+G2*USB!A9</f>
        <v>2</v>
      </c>
      <c r="B9" t="s">
        <v>217</v>
      </c>
      <c r="C9" t="s">
        <v>217</v>
      </c>
      <c r="D9" t="s">
        <v>217</v>
      </c>
      <c r="E9" s="3" t="s">
        <v>232</v>
      </c>
    </row>
    <row r="10" spans="1:9" x14ac:dyDescent="0.25">
      <c r="A10">
        <f>H2*'H-Bridge'!A5</f>
        <v>0</v>
      </c>
      <c r="B10" t="s">
        <v>207</v>
      </c>
      <c r="C10" t="s">
        <v>207</v>
      </c>
      <c r="D10" t="s">
        <v>207</v>
      </c>
      <c r="E10" s="3" t="s">
        <v>233</v>
      </c>
    </row>
    <row r="11" spans="1:9" x14ac:dyDescent="0.25">
      <c r="A11">
        <f>G2*USB!A10</f>
        <v>4</v>
      </c>
      <c r="B11" t="s">
        <v>194</v>
      </c>
      <c r="C11" t="s">
        <v>194</v>
      </c>
      <c r="D11" t="s">
        <v>195</v>
      </c>
      <c r="E11" s="3" t="s">
        <v>234</v>
      </c>
    </row>
    <row r="12" spans="1:9" x14ac:dyDescent="0.25">
      <c r="A12">
        <f>A2*'COM-TC'!A33</f>
        <v>1</v>
      </c>
      <c r="B12" t="s">
        <v>56</v>
      </c>
      <c r="C12" t="s">
        <v>56</v>
      </c>
      <c r="D12" t="s">
        <v>57</v>
      </c>
      <c r="E12" s="3" t="s">
        <v>235</v>
      </c>
    </row>
    <row r="13" spans="1:9" x14ac:dyDescent="0.25">
      <c r="A13">
        <f>I2*Relay!A7</f>
        <v>1</v>
      </c>
      <c r="B13" t="s">
        <v>218</v>
      </c>
      <c r="C13" t="s">
        <v>218</v>
      </c>
      <c r="D13" t="s">
        <v>218</v>
      </c>
      <c r="E13" s="3" t="s">
        <v>236</v>
      </c>
    </row>
    <row r="14" spans="1:9" x14ac:dyDescent="0.25">
      <c r="A14">
        <f>E2*Dev!A24</f>
        <v>4</v>
      </c>
      <c r="B14" t="s">
        <v>176</v>
      </c>
      <c r="C14" t="s">
        <v>176</v>
      </c>
      <c r="D14" t="s">
        <v>177</v>
      </c>
      <c r="E14" s="3" t="s">
        <v>237</v>
      </c>
    </row>
    <row r="15" spans="1:9" x14ac:dyDescent="0.25">
      <c r="B15" t="s">
        <v>178</v>
      </c>
      <c r="C15" t="s">
        <v>178</v>
      </c>
      <c r="D15" t="s">
        <v>179</v>
      </c>
    </row>
    <row r="16" spans="1:9" x14ac:dyDescent="0.25">
      <c r="A16">
        <f>(E2*Dev!A3)+(Samlet!D2*Debug!A2)</f>
        <v>6</v>
      </c>
      <c r="C16" t="s">
        <v>155</v>
      </c>
      <c r="D16" t="s">
        <v>156</v>
      </c>
      <c r="E16" s="3" t="s">
        <v>238</v>
      </c>
    </row>
    <row r="17" spans="1:5" x14ac:dyDescent="0.25">
      <c r="A17">
        <f>A2*'COM-TC'!A44</f>
        <v>2</v>
      </c>
      <c r="B17" t="s">
        <v>66</v>
      </c>
      <c r="C17" t="s">
        <v>67</v>
      </c>
      <c r="D17" t="s">
        <v>67</v>
      </c>
      <c r="E17" s="3" t="s">
        <v>239</v>
      </c>
    </row>
    <row r="18" spans="1:5" x14ac:dyDescent="0.25">
      <c r="A18">
        <f>E2*Dev!A7</f>
        <v>1</v>
      </c>
      <c r="B18" t="s">
        <v>180</v>
      </c>
      <c r="C18" t="s">
        <v>180</v>
      </c>
      <c r="D18" t="s">
        <v>181</v>
      </c>
      <c r="E18" s="3" t="s">
        <v>240</v>
      </c>
    </row>
    <row r="19" spans="1:5" x14ac:dyDescent="0.25">
      <c r="A19">
        <f>(A2*'COM-TC'!A43)+(Samlet!C2*Dash!A30)</f>
        <v>6</v>
      </c>
      <c r="B19" t="s">
        <v>63</v>
      </c>
      <c r="C19" t="s">
        <v>64</v>
      </c>
      <c r="D19" t="s">
        <v>65</v>
      </c>
      <c r="E19" s="3" t="s">
        <v>241</v>
      </c>
    </row>
    <row r="20" spans="1:5" x14ac:dyDescent="0.25">
      <c r="A20">
        <f>B2*CPU!A15</f>
        <v>1</v>
      </c>
      <c r="B20" t="s">
        <v>123</v>
      </c>
      <c r="C20" t="s">
        <v>124</v>
      </c>
      <c r="D20" t="s">
        <v>125</v>
      </c>
      <c r="E20" s="3" t="s">
        <v>242</v>
      </c>
    </row>
    <row r="21" spans="1:5" x14ac:dyDescent="0.25">
      <c r="A21">
        <f>(D2*Debug!A10)+(Samlet!E2*Dev!A29)</f>
        <v>8</v>
      </c>
      <c r="B21" t="s">
        <v>162</v>
      </c>
      <c r="C21" t="s">
        <v>162</v>
      </c>
      <c r="D21" t="s">
        <v>163</v>
      </c>
      <c r="E21" s="3" t="s">
        <v>243</v>
      </c>
    </row>
    <row r="22" spans="1:5" x14ac:dyDescent="0.25">
      <c r="A22">
        <f>(A2*'COM-TC'!A8)+(Samlet!B2*CPU!A5)+(Samlet!C2*Dash!A8)+(Samlet!E2*Dev!A17)+(Samlet!F2*Tele!A7)+(Samlet!G2*USB!A4)</f>
        <v>51</v>
      </c>
      <c r="B22" t="s">
        <v>23</v>
      </c>
      <c r="C22" t="s">
        <v>24</v>
      </c>
      <c r="D22" t="s">
        <v>25</v>
      </c>
      <c r="E22" s="3" t="s">
        <v>244</v>
      </c>
    </row>
    <row r="23" spans="1:5" x14ac:dyDescent="0.25">
      <c r="A23">
        <f>(A2*'COM-TC'!A13)+(Dash!A11)</f>
        <v>4</v>
      </c>
      <c r="B23" t="s">
        <v>34</v>
      </c>
      <c r="C23" t="s">
        <v>24</v>
      </c>
      <c r="D23" t="s">
        <v>25</v>
      </c>
      <c r="E23" s="3" t="s">
        <v>245</v>
      </c>
    </row>
    <row r="24" spans="1:5" x14ac:dyDescent="0.25">
      <c r="A24">
        <f>(A2*'COM-TC'!A17)+(Samlet!C2*Dash!A14)</f>
        <v>6</v>
      </c>
      <c r="B24" t="s">
        <v>39</v>
      </c>
      <c r="C24" t="s">
        <v>24</v>
      </c>
      <c r="D24" t="s">
        <v>25</v>
      </c>
      <c r="E24" s="3" t="s">
        <v>246</v>
      </c>
    </row>
    <row r="25" spans="1:5" x14ac:dyDescent="0.25">
      <c r="A25">
        <f>B2*CPU!A6</f>
        <v>2</v>
      </c>
      <c r="B25" t="s">
        <v>109</v>
      </c>
      <c r="C25" t="s">
        <v>24</v>
      </c>
      <c r="D25" t="s">
        <v>25</v>
      </c>
      <c r="E25" s="3" t="s">
        <v>247</v>
      </c>
    </row>
    <row r="26" spans="1:5" x14ac:dyDescent="0.25">
      <c r="A26">
        <f>(B2*CPU!A7)+(Samlet!F2*Tele!A10)+(Samlet!G2*USB!A11)</f>
        <v>5</v>
      </c>
      <c r="B26" t="s">
        <v>110</v>
      </c>
      <c r="C26" t="s">
        <v>24</v>
      </c>
      <c r="D26" t="s">
        <v>25</v>
      </c>
      <c r="E26" s="3" t="s">
        <v>248</v>
      </c>
    </row>
    <row r="27" spans="1:5" x14ac:dyDescent="0.25">
      <c r="A27">
        <f>Samlet!G2*USB!A14</f>
        <v>2</v>
      </c>
      <c r="B27" t="s">
        <v>196</v>
      </c>
      <c r="C27" t="s">
        <v>24</v>
      </c>
      <c r="D27" t="s">
        <v>25</v>
      </c>
      <c r="E27" s="3" t="s">
        <v>249</v>
      </c>
    </row>
    <row r="28" spans="1:5" x14ac:dyDescent="0.25">
      <c r="A28">
        <f>B2*CPU!A9</f>
        <v>2</v>
      </c>
      <c r="B28" t="s">
        <v>114</v>
      </c>
      <c r="C28" t="s">
        <v>24</v>
      </c>
      <c r="D28" t="s">
        <v>25</v>
      </c>
      <c r="E28" s="3" t="s">
        <v>250</v>
      </c>
    </row>
    <row r="29" spans="1:5" x14ac:dyDescent="0.25">
      <c r="A29">
        <f>(A2*'COM-TC'!A29)+(Samlet!C2*Dash!A23)+(Samlet!D2*Debug!A8)+(Samlet!E2*Dev!A19)</f>
        <v>4</v>
      </c>
      <c r="B29" t="s">
        <v>53</v>
      </c>
      <c r="C29" t="s">
        <v>24</v>
      </c>
      <c r="D29" t="s">
        <v>25</v>
      </c>
      <c r="E29" s="3" t="s">
        <v>251</v>
      </c>
    </row>
    <row r="30" spans="1:5" x14ac:dyDescent="0.25">
      <c r="A30">
        <f>(A2*'COM-TC'!A30)+(Samlet!C2*Dash!A24)</f>
        <v>3</v>
      </c>
      <c r="B30" t="s">
        <v>54</v>
      </c>
      <c r="C30" t="s">
        <v>24</v>
      </c>
      <c r="D30" t="s">
        <v>25</v>
      </c>
      <c r="E30" s="3" t="s">
        <v>252</v>
      </c>
    </row>
    <row r="31" spans="1:5" x14ac:dyDescent="0.25">
      <c r="A31">
        <f>B2*CPU!A12</f>
        <v>1</v>
      </c>
      <c r="B31" t="s">
        <v>121</v>
      </c>
      <c r="C31" t="s">
        <v>24</v>
      </c>
      <c r="D31" t="s">
        <v>25</v>
      </c>
      <c r="E31" s="3" t="s">
        <v>253</v>
      </c>
    </row>
    <row r="32" spans="1:5" x14ac:dyDescent="0.25">
      <c r="A32">
        <f>B2*CPU!A14</f>
        <v>2</v>
      </c>
      <c r="B32" t="s">
        <v>122</v>
      </c>
      <c r="C32" t="s">
        <v>24</v>
      </c>
      <c r="D32" t="s">
        <v>25</v>
      </c>
      <c r="E32" s="3" t="s">
        <v>254</v>
      </c>
    </row>
    <row r="33" spans="1:5" x14ac:dyDescent="0.25">
      <c r="A33">
        <f>(A2*'COM-TC'!A14)+(Samlet!H2*'H-Bridge'!A2)</f>
        <v>2</v>
      </c>
      <c r="B33" t="s">
        <v>35</v>
      </c>
      <c r="C33" t="s">
        <v>36</v>
      </c>
      <c r="D33" t="s">
        <v>32</v>
      </c>
      <c r="E33" s="3" t="s">
        <v>255</v>
      </c>
    </row>
    <row r="34" spans="1:5" x14ac:dyDescent="0.25">
      <c r="A34">
        <f>C2*Dash!A15</f>
        <v>1</v>
      </c>
      <c r="B34" t="s">
        <v>109</v>
      </c>
      <c r="C34" t="s">
        <v>36</v>
      </c>
      <c r="D34" t="s">
        <v>32</v>
      </c>
      <c r="E34" s="3" t="s">
        <v>256</v>
      </c>
    </row>
    <row r="35" spans="1:5" x14ac:dyDescent="0.25">
      <c r="A35">
        <f>C2*Dash!A17</f>
        <v>1</v>
      </c>
      <c r="B35" t="s">
        <v>138</v>
      </c>
      <c r="C35" t="s">
        <v>36</v>
      </c>
      <c r="D35" t="s">
        <v>32</v>
      </c>
      <c r="E35" s="3" t="s">
        <v>257</v>
      </c>
    </row>
    <row r="36" spans="1:5" x14ac:dyDescent="0.25">
      <c r="A36">
        <f>(A2*'COM-TC'!A21)+(Samlet!H2*'H-Bridge'!A6)+(E2*Dev!A11)</f>
        <v>6</v>
      </c>
      <c r="B36" t="s">
        <v>42</v>
      </c>
      <c r="C36" t="s">
        <v>36</v>
      </c>
      <c r="D36" t="s">
        <v>32</v>
      </c>
      <c r="E36" s="3" t="s">
        <v>258</v>
      </c>
    </row>
    <row r="37" spans="1:5" x14ac:dyDescent="0.25">
      <c r="A37">
        <f>C2*Dash!A19</f>
        <v>2</v>
      </c>
      <c r="B37" t="s">
        <v>139</v>
      </c>
      <c r="C37" t="s">
        <v>36</v>
      </c>
      <c r="D37" t="s">
        <v>32</v>
      </c>
      <c r="E37" s="3" t="s">
        <v>259</v>
      </c>
    </row>
    <row r="38" spans="1:5" x14ac:dyDescent="0.25">
      <c r="A38">
        <f>(A2*'COM-TC'!A28)+(Samlet!C2*Dash!A22)+(Samlet!F2*Tele!A12)+(Samlet!G2*USB!A16)</f>
        <v>6</v>
      </c>
      <c r="B38" t="s">
        <v>52</v>
      </c>
      <c r="C38" t="s">
        <v>36</v>
      </c>
      <c r="D38" t="s">
        <v>32</v>
      </c>
      <c r="E38" s="3" t="s">
        <v>260</v>
      </c>
    </row>
    <row r="39" spans="1:5" x14ac:dyDescent="0.25">
      <c r="A39">
        <f>(A2*'COM-TC'!A31)+(Samlet!C2*Dash!A25)</f>
        <v>4</v>
      </c>
      <c r="B39" t="s">
        <v>55</v>
      </c>
      <c r="C39" t="s">
        <v>36</v>
      </c>
      <c r="D39" t="s">
        <v>32</v>
      </c>
      <c r="E39" s="3" t="s">
        <v>261</v>
      </c>
    </row>
    <row r="40" spans="1:5" x14ac:dyDescent="0.25">
      <c r="A40">
        <f>A2*'COM-TC'!A9</f>
        <v>2</v>
      </c>
      <c r="B40" t="s">
        <v>26</v>
      </c>
      <c r="C40" t="s">
        <v>27</v>
      </c>
      <c r="D40">
        <v>1206</v>
      </c>
      <c r="E40" s="3" t="s">
        <v>262</v>
      </c>
    </row>
    <row r="41" spans="1:5" x14ac:dyDescent="0.25">
      <c r="A41">
        <f>A2*'COM-TC'!A15</f>
        <v>1</v>
      </c>
      <c r="B41" t="s">
        <v>37</v>
      </c>
      <c r="C41" t="s">
        <v>27</v>
      </c>
      <c r="D41">
        <v>1206</v>
      </c>
      <c r="E41" s="3" t="s">
        <v>263</v>
      </c>
    </row>
    <row r="42" spans="1:5" x14ac:dyDescent="0.25">
      <c r="A42">
        <f>H2*'H-Bridge'!A4</f>
        <v>0</v>
      </c>
      <c r="B42" t="s">
        <v>204</v>
      </c>
      <c r="C42" t="s">
        <v>205</v>
      </c>
      <c r="D42" t="s">
        <v>206</v>
      </c>
      <c r="E42" s="3" t="s">
        <v>264</v>
      </c>
    </row>
    <row r="43" spans="1:5" x14ac:dyDescent="0.25">
      <c r="A43">
        <f>B2*CPU!A11</f>
        <v>1</v>
      </c>
      <c r="B43" t="s">
        <v>118</v>
      </c>
      <c r="C43" t="s">
        <v>119</v>
      </c>
      <c r="D43" t="s">
        <v>120</v>
      </c>
      <c r="E43" s="3" t="s">
        <v>265</v>
      </c>
    </row>
    <row r="44" spans="1:5" x14ac:dyDescent="0.25">
      <c r="A44">
        <f>B2*CPU!A8</f>
        <v>1</v>
      </c>
      <c r="B44" t="s">
        <v>111</v>
      </c>
      <c r="C44" t="s">
        <v>112</v>
      </c>
      <c r="D44" t="s">
        <v>113</v>
      </c>
      <c r="E44" s="3" t="s">
        <v>266</v>
      </c>
    </row>
    <row r="45" spans="1:5" x14ac:dyDescent="0.25">
      <c r="A45">
        <f>(F2*Tele!A9)+(Samlet!G2*USB!A6)</f>
        <v>3</v>
      </c>
      <c r="B45" t="s">
        <v>185</v>
      </c>
      <c r="C45" t="s">
        <v>186</v>
      </c>
      <c r="D45" t="s">
        <v>187</v>
      </c>
      <c r="E45" s="3" t="s">
        <v>267</v>
      </c>
    </row>
    <row r="46" spans="1:5" x14ac:dyDescent="0.25">
      <c r="A46">
        <f>G2*USB!A18</f>
        <v>2</v>
      </c>
      <c r="B46" t="s">
        <v>197</v>
      </c>
      <c r="C46" t="s">
        <v>186</v>
      </c>
      <c r="D46" t="s">
        <v>187</v>
      </c>
      <c r="E46" s="3" t="s">
        <v>268</v>
      </c>
    </row>
    <row r="47" spans="1:5" x14ac:dyDescent="0.25">
      <c r="A47">
        <f>D2*Debug!A4+Samlet!E2*Dev!A5</f>
        <v>2</v>
      </c>
      <c r="C47" t="s">
        <v>158</v>
      </c>
      <c r="D47" t="s">
        <v>159</v>
      </c>
      <c r="E47" s="3" t="s">
        <v>269</v>
      </c>
    </row>
    <row r="48" spans="1:5" x14ac:dyDescent="0.25">
      <c r="A48">
        <f>D2*Debug!A5+Samlet!E2*Dev!A6</f>
        <v>3</v>
      </c>
      <c r="C48" t="s">
        <v>160</v>
      </c>
      <c r="D48" t="s">
        <v>161</v>
      </c>
      <c r="E48" s="3" t="s">
        <v>270</v>
      </c>
    </row>
    <row r="49" spans="1:5" x14ac:dyDescent="0.25">
      <c r="A49">
        <f>I2*Relay!A2</f>
        <v>5</v>
      </c>
      <c r="C49" t="s">
        <v>213</v>
      </c>
      <c r="D49" t="s">
        <v>214</v>
      </c>
      <c r="E49" s="3" t="s">
        <v>271</v>
      </c>
    </row>
    <row r="50" spans="1:5" x14ac:dyDescent="0.25">
      <c r="A50">
        <f>A2*'COM-TC'!A2</f>
        <v>6</v>
      </c>
      <c r="C50" t="s">
        <v>13</v>
      </c>
      <c r="D50" t="s">
        <v>14</v>
      </c>
      <c r="E50" s="3" t="s">
        <v>272</v>
      </c>
    </row>
    <row r="51" spans="1:5" x14ac:dyDescent="0.25">
      <c r="A51">
        <f>B2*CPU!A10</f>
        <v>1</v>
      </c>
      <c r="B51" t="s">
        <v>115</v>
      </c>
      <c r="C51" t="s">
        <v>116</v>
      </c>
      <c r="D51" t="s">
        <v>117</v>
      </c>
      <c r="E51" s="3" t="s">
        <v>273</v>
      </c>
    </row>
    <row r="52" spans="1:5" x14ac:dyDescent="0.25">
      <c r="A52">
        <f>C2*Dash!A32</f>
        <v>1</v>
      </c>
      <c r="B52" t="s">
        <v>144</v>
      </c>
      <c r="C52" t="s">
        <v>144</v>
      </c>
      <c r="D52" t="s">
        <v>144</v>
      </c>
      <c r="E52" s="3" t="s">
        <v>274</v>
      </c>
    </row>
    <row r="53" spans="1:5" x14ac:dyDescent="0.25">
      <c r="A53">
        <f>A52</f>
        <v>1</v>
      </c>
      <c r="B53" t="s">
        <v>224</v>
      </c>
      <c r="E53" s="3" t="s">
        <v>275</v>
      </c>
    </row>
    <row r="54" spans="1:5" x14ac:dyDescent="0.25">
      <c r="A54">
        <f>E2*Dev!A7</f>
        <v>1</v>
      </c>
      <c r="C54" t="s">
        <v>168</v>
      </c>
      <c r="D54" t="s">
        <v>169</v>
      </c>
      <c r="E54" s="3" t="s">
        <v>276</v>
      </c>
    </row>
    <row r="55" spans="1:5" x14ac:dyDescent="0.25">
      <c r="A55">
        <f>A2*'COM-TC'!A45</f>
        <v>1</v>
      </c>
      <c r="B55" t="s">
        <v>68</v>
      </c>
      <c r="C55" t="s">
        <v>68</v>
      </c>
      <c r="D55" t="s">
        <v>68</v>
      </c>
      <c r="E55" s="3" t="s">
        <v>277</v>
      </c>
    </row>
    <row r="56" spans="1:5" x14ac:dyDescent="0.25">
      <c r="A56">
        <f>C2*Dash!A31</f>
        <v>1</v>
      </c>
      <c r="B56" t="s">
        <v>141</v>
      </c>
      <c r="C56" t="s">
        <v>142</v>
      </c>
      <c r="D56" t="s">
        <v>143</v>
      </c>
      <c r="E56" s="3" t="s">
        <v>278</v>
      </c>
    </row>
    <row r="57" spans="1:5" x14ac:dyDescent="0.25">
      <c r="A57">
        <f>A2*'COM-TC'!A46+Samlet!D2*Debug!A11+Samlet!E2*Dev!A30</f>
        <v>4</v>
      </c>
      <c r="B57" t="s">
        <v>69</v>
      </c>
      <c r="C57" t="s">
        <v>69</v>
      </c>
      <c r="D57" t="s">
        <v>70</v>
      </c>
      <c r="E57" s="3" t="s">
        <v>279</v>
      </c>
    </row>
    <row r="58" spans="1:5" x14ac:dyDescent="0.25">
      <c r="A58">
        <f>I2*Relay!A8</f>
        <v>4</v>
      </c>
      <c r="B58" t="s">
        <v>219</v>
      </c>
      <c r="C58" t="s">
        <v>219</v>
      </c>
      <c r="D58" t="s">
        <v>220</v>
      </c>
      <c r="E58" s="3" t="s">
        <v>280</v>
      </c>
    </row>
    <row r="59" spans="1:5" x14ac:dyDescent="0.25">
      <c r="A59">
        <f>A2*'COM-TC'!A47</f>
        <v>1</v>
      </c>
      <c r="B59" t="s">
        <v>71</v>
      </c>
      <c r="C59" t="s">
        <v>71</v>
      </c>
      <c r="D59" t="s">
        <v>72</v>
      </c>
      <c r="E59" s="3" t="s">
        <v>281</v>
      </c>
    </row>
    <row r="60" spans="1:5" x14ac:dyDescent="0.25">
      <c r="A60">
        <f>A2*'COM-TC'!A60</f>
        <v>1</v>
      </c>
      <c r="B60" t="s">
        <v>95</v>
      </c>
      <c r="C60" t="s">
        <v>96</v>
      </c>
      <c r="D60" t="s">
        <v>97</v>
      </c>
      <c r="E60" s="3" t="s">
        <v>282</v>
      </c>
    </row>
    <row r="61" spans="1:5" x14ac:dyDescent="0.25">
      <c r="A61">
        <f>A2*'COM-TC'!A61+C2*Dash!A41</f>
        <v>2</v>
      </c>
      <c r="B61" t="s">
        <v>98</v>
      </c>
      <c r="C61" t="s">
        <v>96</v>
      </c>
      <c r="D61" t="s">
        <v>97</v>
      </c>
      <c r="E61" s="3" t="s">
        <v>283</v>
      </c>
    </row>
    <row r="62" spans="1:5" x14ac:dyDescent="0.25">
      <c r="A62">
        <f>A2*'COM-TC'!A48+Samlet!C2*Dash!A33</f>
        <v>2</v>
      </c>
      <c r="B62" t="s">
        <v>73</v>
      </c>
      <c r="C62" t="s">
        <v>73</v>
      </c>
      <c r="D62" t="s">
        <v>74</v>
      </c>
      <c r="E62" s="3" t="s">
        <v>284</v>
      </c>
    </row>
    <row r="63" spans="1:5" x14ac:dyDescent="0.25">
      <c r="A63">
        <f>C2*Dash!A2</f>
        <v>1</v>
      </c>
      <c r="C63" t="s">
        <v>132</v>
      </c>
      <c r="D63" t="s">
        <v>133</v>
      </c>
      <c r="E63" s="3" t="s">
        <v>285</v>
      </c>
    </row>
    <row r="64" spans="1:5" x14ac:dyDescent="0.25">
      <c r="A64">
        <f>A2*'COM-TC'!A49+Samlet!C2*Dash!A34+Samlet!E2*Dev!A16</f>
        <v>3</v>
      </c>
      <c r="B64" t="s">
        <v>75</v>
      </c>
      <c r="C64" t="s">
        <v>75</v>
      </c>
      <c r="D64" t="s">
        <v>75</v>
      </c>
      <c r="E64" s="3" t="s">
        <v>286</v>
      </c>
    </row>
    <row r="65" spans="1:5" x14ac:dyDescent="0.25">
      <c r="A65">
        <f>C2*Dash!A3+Samlet!E2*Dev!A17</f>
        <v>30</v>
      </c>
      <c r="C65" t="s">
        <v>134</v>
      </c>
      <c r="D65" t="s">
        <v>135</v>
      </c>
      <c r="E65" s="3" t="s">
        <v>287</v>
      </c>
    </row>
    <row r="66" spans="1:5" x14ac:dyDescent="0.25">
      <c r="A66">
        <f>E2*Dev!A18+Samlet!F2*Tele!A2+Samlet!I2*Relay!A3</f>
        <v>20</v>
      </c>
      <c r="C66" t="s">
        <v>170</v>
      </c>
      <c r="D66" t="s">
        <v>171</v>
      </c>
      <c r="E66" s="3" t="s">
        <v>288</v>
      </c>
    </row>
    <row r="67" spans="1:5" x14ac:dyDescent="0.25">
      <c r="A67">
        <f>F2*Tele!A3+Samlet!G2*USB!A10</f>
        <v>6</v>
      </c>
      <c r="C67" t="s">
        <v>183</v>
      </c>
      <c r="D67" t="s">
        <v>184</v>
      </c>
      <c r="E67" s="3" t="s">
        <v>289</v>
      </c>
    </row>
    <row r="68" spans="1:5" x14ac:dyDescent="0.25">
      <c r="A68">
        <f>I2*Relay!A9</f>
        <v>4</v>
      </c>
      <c r="B68" t="s">
        <v>221</v>
      </c>
      <c r="C68" t="s">
        <v>221</v>
      </c>
      <c r="D68" t="s">
        <v>222</v>
      </c>
      <c r="E68" s="3" t="s">
        <v>290</v>
      </c>
    </row>
    <row r="69" spans="1:5" x14ac:dyDescent="0.25">
      <c r="A69">
        <f>A2*'COM-TC'!A24+Samlet!E2*Dev!A19+Samlet!F2*Tele!A4+Samlet!G2*USB!A11</f>
        <v>4</v>
      </c>
      <c r="B69" t="s">
        <v>45</v>
      </c>
      <c r="C69" t="s">
        <v>46</v>
      </c>
      <c r="D69" t="s">
        <v>47</v>
      </c>
      <c r="E69" s="3" t="s">
        <v>291</v>
      </c>
    </row>
    <row r="70" spans="1:5" x14ac:dyDescent="0.25">
      <c r="A70">
        <f>A2*'COM-TC'!A38+Samlet!E2*Dev!A20+Samlet!G2*USB!A12+H2*'H-Bridge'!A9</f>
        <v>3</v>
      </c>
      <c r="B70" t="s">
        <v>60</v>
      </c>
      <c r="C70" t="s">
        <v>46</v>
      </c>
      <c r="D70" t="s">
        <v>47</v>
      </c>
      <c r="E70" s="3" t="s">
        <v>292</v>
      </c>
    </row>
    <row r="71" spans="1:5" x14ac:dyDescent="0.25">
      <c r="A71">
        <f>A2*'COM-TC'!A51+Samlet!E2*Dev!A21+Samlet!F2*Tele!A14</f>
        <v>3</v>
      </c>
      <c r="B71" t="s">
        <v>79</v>
      </c>
      <c r="C71" t="s">
        <v>80</v>
      </c>
      <c r="D71" t="s">
        <v>80</v>
      </c>
      <c r="E71" s="3" t="s">
        <v>293</v>
      </c>
    </row>
    <row r="72" spans="1:5" x14ac:dyDescent="0.25">
      <c r="A72">
        <f>A2*'COM-TC'!A50</f>
        <v>1</v>
      </c>
      <c r="B72" t="s">
        <v>76</v>
      </c>
      <c r="C72" t="s">
        <v>77</v>
      </c>
      <c r="D72" t="s">
        <v>78</v>
      </c>
      <c r="E72" s="3" t="s">
        <v>294</v>
      </c>
    </row>
    <row r="73" spans="1:5" x14ac:dyDescent="0.25">
      <c r="A73">
        <f>G2*USB!A13</f>
        <v>1</v>
      </c>
      <c r="B73" t="s">
        <v>198</v>
      </c>
      <c r="C73" t="s">
        <v>198</v>
      </c>
      <c r="D73" t="s">
        <v>199</v>
      </c>
      <c r="E73" s="3" t="s">
        <v>295</v>
      </c>
    </row>
    <row r="74" spans="1:5" x14ac:dyDescent="0.25">
      <c r="A74">
        <f>A2*'COM-TC'!A52</f>
        <v>1</v>
      </c>
      <c r="B74" t="s">
        <v>81</v>
      </c>
      <c r="C74" t="s">
        <v>81</v>
      </c>
      <c r="D74" t="s">
        <v>82</v>
      </c>
      <c r="E74" s="3" t="s">
        <v>296</v>
      </c>
    </row>
    <row r="75" spans="1:5" x14ac:dyDescent="0.25">
      <c r="A75">
        <f>C2*Dash!A35</f>
        <v>2</v>
      </c>
      <c r="B75" t="s">
        <v>145</v>
      </c>
      <c r="C75" t="s">
        <v>145</v>
      </c>
      <c r="D75" t="s">
        <v>146</v>
      </c>
      <c r="E75" s="3" t="s">
        <v>297</v>
      </c>
    </row>
    <row r="76" spans="1:5" x14ac:dyDescent="0.25">
      <c r="A76">
        <f>A2*'COM-TC'!A53</f>
        <v>2</v>
      </c>
      <c r="B76" t="s">
        <v>83</v>
      </c>
      <c r="C76" t="s">
        <v>83</v>
      </c>
      <c r="D76" t="s">
        <v>84</v>
      </c>
      <c r="E76" s="3" t="s">
        <v>298</v>
      </c>
    </row>
    <row r="77" spans="1:5" x14ac:dyDescent="0.25">
      <c r="A77">
        <f>C2*Dash!A36</f>
        <v>1</v>
      </c>
      <c r="B77" t="s">
        <v>147</v>
      </c>
      <c r="C77" t="s">
        <v>147</v>
      </c>
      <c r="D77" t="s">
        <v>148</v>
      </c>
      <c r="E77" s="3" t="s">
        <v>299</v>
      </c>
    </row>
    <row r="78" spans="1:5" x14ac:dyDescent="0.25">
      <c r="A78">
        <f>F2*Tele!A15+Samlet!G2*USB!A14</f>
        <v>3</v>
      </c>
      <c r="B78" t="s">
        <v>188</v>
      </c>
      <c r="C78" t="s">
        <v>188</v>
      </c>
      <c r="D78" t="s">
        <v>189</v>
      </c>
      <c r="E78" s="3" t="s">
        <v>300</v>
      </c>
    </row>
    <row r="79" spans="1:5" x14ac:dyDescent="0.25">
      <c r="A79">
        <f>A2*'COM-TC'!A54</f>
        <v>4</v>
      </c>
      <c r="B79" t="s">
        <v>85</v>
      </c>
      <c r="C79" t="s">
        <v>85</v>
      </c>
      <c r="D79" t="s">
        <v>86</v>
      </c>
      <c r="E79" s="3" t="s">
        <v>301</v>
      </c>
    </row>
    <row r="80" spans="1:5" x14ac:dyDescent="0.25">
      <c r="A80">
        <f>D2*Debug!A12+Samlet!E2*Dev!A22</f>
        <v>2</v>
      </c>
      <c r="B80" t="s">
        <v>164</v>
      </c>
      <c r="C80" t="s">
        <v>164</v>
      </c>
      <c r="D80" t="s">
        <v>165</v>
      </c>
      <c r="E80" s="3" t="s">
        <v>302</v>
      </c>
    </row>
    <row r="81" spans="1:5" x14ac:dyDescent="0.25">
      <c r="A81">
        <f>A2*'COM-TC'!A55+Samlet!E2*Dev!A23</f>
        <v>2</v>
      </c>
      <c r="B81" t="s">
        <v>87</v>
      </c>
      <c r="C81" t="s">
        <v>87</v>
      </c>
      <c r="D81" t="s">
        <v>87</v>
      </c>
      <c r="E81" s="3" t="s">
        <v>303</v>
      </c>
    </row>
    <row r="82" spans="1:5" x14ac:dyDescent="0.25">
      <c r="A82">
        <f>A2*'COM-TC'!A57</f>
        <v>1</v>
      </c>
      <c r="B82" t="s">
        <v>89</v>
      </c>
      <c r="C82" t="s">
        <v>90</v>
      </c>
      <c r="D82" t="s">
        <v>91</v>
      </c>
      <c r="E82" s="3" t="s">
        <v>304</v>
      </c>
    </row>
    <row r="83" spans="1:5" x14ac:dyDescent="0.25">
      <c r="A83">
        <f>C2*Dash!A4</f>
        <v>1</v>
      </c>
      <c r="C83" t="s">
        <v>136</v>
      </c>
      <c r="D83" t="s">
        <v>19</v>
      </c>
      <c r="E83" s="3" t="s">
        <v>305</v>
      </c>
    </row>
    <row r="84" spans="1:5" x14ac:dyDescent="0.25">
      <c r="A84">
        <f>H2*'H-Bridge'!A8</f>
        <v>0</v>
      </c>
      <c r="B84" t="s">
        <v>208</v>
      </c>
      <c r="C84" t="s">
        <v>208</v>
      </c>
      <c r="D84" t="s">
        <v>209</v>
      </c>
      <c r="E84" s="3" t="s">
        <v>306</v>
      </c>
    </row>
    <row r="85" spans="1:5" x14ac:dyDescent="0.25">
      <c r="A85">
        <f>E2*Dev!A25</f>
        <v>4</v>
      </c>
      <c r="C85" t="s">
        <v>172</v>
      </c>
      <c r="D85" t="s">
        <v>173</v>
      </c>
      <c r="E85" s="3" t="s">
        <v>307</v>
      </c>
    </row>
    <row r="86" spans="1:5" x14ac:dyDescent="0.25">
      <c r="A86">
        <f>B2*CPU!A2</f>
        <v>1</v>
      </c>
      <c r="C86" t="s">
        <v>104</v>
      </c>
      <c r="D86">
        <v>1206</v>
      </c>
      <c r="E86" s="3" t="s">
        <v>308</v>
      </c>
    </row>
    <row r="87" spans="1:5" x14ac:dyDescent="0.25">
      <c r="A87">
        <f>A2*'COM-TC'!A3+Samlet!C2*Dash!A5+Samlet!F2*Tele!A5</f>
        <v>3</v>
      </c>
      <c r="C87" t="s">
        <v>15</v>
      </c>
      <c r="D87" t="s">
        <v>15</v>
      </c>
      <c r="E87" s="3" t="s">
        <v>309</v>
      </c>
    </row>
    <row r="88" spans="1:5" x14ac:dyDescent="0.25">
      <c r="A88">
        <f>B2*CPU!A16</f>
        <v>1</v>
      </c>
      <c r="B88" t="s">
        <v>126</v>
      </c>
      <c r="C88" t="s">
        <v>126</v>
      </c>
      <c r="D88" t="s">
        <v>127</v>
      </c>
      <c r="E88" s="3" t="s">
        <v>310</v>
      </c>
    </row>
    <row r="89" spans="1:5" x14ac:dyDescent="0.25">
      <c r="A89">
        <f>C2*Dash!A12</f>
        <v>1</v>
      </c>
      <c r="B89">
        <v>15</v>
      </c>
      <c r="C89" t="s">
        <v>29</v>
      </c>
      <c r="D89" t="s">
        <v>25</v>
      </c>
      <c r="E89" s="3" t="s">
        <v>322</v>
      </c>
    </row>
    <row r="90" spans="1:5" x14ac:dyDescent="0.25">
      <c r="A90">
        <f>G2*USB!A19</f>
        <v>6</v>
      </c>
      <c r="B90">
        <v>27</v>
      </c>
      <c r="C90" t="s">
        <v>29</v>
      </c>
      <c r="D90" t="s">
        <v>25</v>
      </c>
      <c r="E90" s="3" t="s">
        <v>323</v>
      </c>
    </row>
    <row r="91" spans="1:5" x14ac:dyDescent="0.25">
      <c r="A91">
        <f>A2*'COM-TC'!A39+Samlet!C2*Dash!A27+Samlet!D2*Debug!A9+Samlet!E2*Dev!A26</f>
        <v>20</v>
      </c>
      <c r="B91">
        <v>60</v>
      </c>
      <c r="C91" t="s">
        <v>29</v>
      </c>
      <c r="D91" t="s">
        <v>25</v>
      </c>
      <c r="E91" s="3" t="s">
        <v>324</v>
      </c>
    </row>
    <row r="92" spans="1:5" x14ac:dyDescent="0.25">
      <c r="A92">
        <f>E2*Dev!A27</f>
        <v>8</v>
      </c>
      <c r="B92">
        <v>100</v>
      </c>
      <c r="C92" t="s">
        <v>29</v>
      </c>
      <c r="D92" t="s">
        <v>25</v>
      </c>
      <c r="E92" s="3" t="s">
        <v>325</v>
      </c>
    </row>
    <row r="93" spans="1:5" x14ac:dyDescent="0.25">
      <c r="A93">
        <f>A2*'COM-TC'!A20+Samlet!C2*Dash!A16</f>
        <v>28</v>
      </c>
      <c r="B93">
        <v>220</v>
      </c>
      <c r="C93" t="s">
        <v>29</v>
      </c>
      <c r="D93" t="s">
        <v>25</v>
      </c>
      <c r="E93" s="3" t="s">
        <v>326</v>
      </c>
    </row>
    <row r="94" spans="1:5" x14ac:dyDescent="0.25">
      <c r="A94">
        <f>E2*Dev!A28</f>
        <v>6</v>
      </c>
      <c r="B94">
        <v>240</v>
      </c>
      <c r="C94" t="s">
        <v>29</v>
      </c>
      <c r="D94" t="s">
        <v>25</v>
      </c>
      <c r="E94" s="3" t="s">
        <v>327</v>
      </c>
    </row>
    <row r="95" spans="1:5" x14ac:dyDescent="0.25">
      <c r="A95">
        <f>F2*Tele!A11+Samlet!G2*USB!A20</f>
        <v>6</v>
      </c>
      <c r="B95">
        <v>270</v>
      </c>
      <c r="C95" t="s">
        <v>29</v>
      </c>
      <c r="D95" t="s">
        <v>25</v>
      </c>
      <c r="E95" s="3" t="s">
        <v>328</v>
      </c>
    </row>
    <row r="96" spans="1:5" x14ac:dyDescent="0.25">
      <c r="A96">
        <f>I2*Relay!A6</f>
        <v>8</v>
      </c>
      <c r="B96">
        <v>470</v>
      </c>
      <c r="C96" t="s">
        <v>29</v>
      </c>
      <c r="D96" t="s">
        <v>25</v>
      </c>
      <c r="E96" s="3" t="s">
        <v>329</v>
      </c>
    </row>
    <row r="97" spans="1:5" x14ac:dyDescent="0.25">
      <c r="A97">
        <f>A2*'COM-TC'!A32+Samlet!A2*'COM-TC'!A35+Samlet!E2*Dev!A29+Samlet!G2*USB!A21+Samlet!B2*CPU!A13+Samlet!C2*Dash!A26+Samlet!E2*Dev!A30+Samlet!F2*Tele!A13+Samlet!G2*USB!A22</f>
        <v>21</v>
      </c>
      <c r="B97">
        <v>499</v>
      </c>
      <c r="C97" t="s">
        <v>29</v>
      </c>
      <c r="D97" t="s">
        <v>25</v>
      </c>
      <c r="E97" s="3" t="s">
        <v>330</v>
      </c>
    </row>
    <row r="98" spans="1:5" x14ac:dyDescent="0.25">
      <c r="A98">
        <f>A2*'COM-TC'!A37</f>
        <v>1</v>
      </c>
      <c r="B98">
        <v>560</v>
      </c>
      <c r="C98" t="s">
        <v>29</v>
      </c>
      <c r="D98" t="s">
        <v>25</v>
      </c>
      <c r="E98" s="3" t="s">
        <v>331</v>
      </c>
    </row>
    <row r="99" spans="1:5" x14ac:dyDescent="0.25">
      <c r="A99">
        <f>C2*Dash!A29+Samlet!E2*Dev!A31</f>
        <v>6</v>
      </c>
      <c r="B99">
        <v>931</v>
      </c>
      <c r="C99" t="s">
        <v>29</v>
      </c>
      <c r="D99" t="s">
        <v>25</v>
      </c>
      <c r="E99" s="3" t="s">
        <v>332</v>
      </c>
    </row>
    <row r="100" spans="1:5" x14ac:dyDescent="0.25">
      <c r="A100">
        <f>A2*'COM-TC'!A42+Samlet!E2*Dev!A32+Samlet!G2*USB!A23</f>
        <v>4</v>
      </c>
      <c r="B100">
        <v>976</v>
      </c>
      <c r="C100" t="s">
        <v>29</v>
      </c>
      <c r="D100" t="s">
        <v>25</v>
      </c>
      <c r="E100" s="3" t="s">
        <v>333</v>
      </c>
    </row>
    <row r="101" spans="1:5" x14ac:dyDescent="0.25">
      <c r="A101">
        <f>A2*'COM-TC'!A10+Samlet!F2*Tele!A8+Samlet!G2*USB!A16</f>
        <v>8</v>
      </c>
      <c r="B101" t="s">
        <v>28</v>
      </c>
      <c r="C101" t="s">
        <v>29</v>
      </c>
      <c r="D101" t="s">
        <v>25</v>
      </c>
      <c r="E101" s="3" t="s">
        <v>334</v>
      </c>
    </row>
    <row r="102" spans="1:5" x14ac:dyDescent="0.25">
      <c r="A102">
        <f>A2*'COM-TC'!A12+Samlet!C2*Dash!A9</f>
        <v>2</v>
      </c>
      <c r="B102" t="s">
        <v>33</v>
      </c>
      <c r="C102" t="s">
        <v>29</v>
      </c>
      <c r="D102" t="s">
        <v>25</v>
      </c>
      <c r="E102" s="3" t="s">
        <v>335</v>
      </c>
    </row>
    <row r="103" spans="1:5" x14ac:dyDescent="0.25">
      <c r="A103">
        <f>G2*USB!A17</f>
        <v>4</v>
      </c>
      <c r="B103" t="s">
        <v>190</v>
      </c>
      <c r="C103" t="s">
        <v>29</v>
      </c>
      <c r="D103" t="s">
        <v>25</v>
      </c>
      <c r="E103" s="3" t="s">
        <v>336</v>
      </c>
    </row>
    <row r="104" spans="1:5" x14ac:dyDescent="0.25">
      <c r="A104">
        <f>A2*'COM-TC'!A16+Samlet!C2*Dash!A13+Samlet!H2*'H-Bridge'!A3</f>
        <v>7</v>
      </c>
      <c r="B104" t="s">
        <v>38</v>
      </c>
      <c r="C104" t="s">
        <v>29</v>
      </c>
      <c r="D104" t="s">
        <v>25</v>
      </c>
      <c r="E104" s="3" t="s">
        <v>337</v>
      </c>
    </row>
    <row r="105" spans="1:5" x14ac:dyDescent="0.25">
      <c r="A105">
        <f>G2*USB!A18</f>
        <v>2</v>
      </c>
      <c r="B105" t="s">
        <v>191</v>
      </c>
      <c r="C105" t="s">
        <v>29</v>
      </c>
      <c r="D105" t="s">
        <v>25</v>
      </c>
      <c r="E105" s="3" t="s">
        <v>338</v>
      </c>
    </row>
    <row r="106" spans="1:5" x14ac:dyDescent="0.25">
      <c r="A106">
        <f>A2*'COM-TC'!A18</f>
        <v>1</v>
      </c>
      <c r="B106" t="s">
        <v>40</v>
      </c>
      <c r="C106" t="s">
        <v>29</v>
      </c>
      <c r="D106" t="s">
        <v>25</v>
      </c>
      <c r="E106" s="3" t="s">
        <v>339</v>
      </c>
    </row>
    <row r="107" spans="1:5" x14ac:dyDescent="0.25">
      <c r="A107">
        <f>A2*'COM-TC'!A19</f>
        <v>12</v>
      </c>
      <c r="B107" t="s">
        <v>41</v>
      </c>
      <c r="C107" t="s">
        <v>29</v>
      </c>
      <c r="D107" t="s">
        <v>25</v>
      </c>
      <c r="E107" s="3" t="s">
        <v>340</v>
      </c>
    </row>
    <row r="108" spans="1:5" x14ac:dyDescent="0.25">
      <c r="A108">
        <f>A2*'COM-TC'!A22+Samlet!C2*Dash!A18</f>
        <v>2</v>
      </c>
      <c r="B108" t="s">
        <v>43</v>
      </c>
      <c r="C108" t="s">
        <v>29</v>
      </c>
      <c r="D108" t="s">
        <v>25</v>
      </c>
      <c r="E108" s="3" t="s">
        <v>341</v>
      </c>
    </row>
    <row r="109" spans="1:5" x14ac:dyDescent="0.25">
      <c r="A109">
        <f>A2*'COM-TC'!A23</f>
        <v>1</v>
      </c>
      <c r="B109" t="s">
        <v>44</v>
      </c>
      <c r="C109" t="s">
        <v>29</v>
      </c>
      <c r="D109" t="s">
        <v>25</v>
      </c>
      <c r="E109" s="3" t="s">
        <v>342</v>
      </c>
    </row>
    <row r="110" spans="1:5" x14ac:dyDescent="0.25">
      <c r="A110">
        <f>A2*'COM-TC'!A25+Samlet!C2*Dash!A20</f>
        <v>2</v>
      </c>
      <c r="B110" t="s">
        <v>48</v>
      </c>
      <c r="C110" t="s">
        <v>29</v>
      </c>
      <c r="D110" t="s">
        <v>25</v>
      </c>
      <c r="E110" s="3" t="s">
        <v>343</v>
      </c>
    </row>
    <row r="111" spans="1:5" x14ac:dyDescent="0.25">
      <c r="A111">
        <f>A2*'COM-TC'!A27</f>
        <v>12</v>
      </c>
      <c r="B111" t="s">
        <v>51</v>
      </c>
      <c r="C111" t="s">
        <v>29</v>
      </c>
      <c r="D111" t="s">
        <v>25</v>
      </c>
      <c r="E111" s="3" t="s">
        <v>344</v>
      </c>
    </row>
    <row r="112" spans="1:5" x14ac:dyDescent="0.25">
      <c r="A112">
        <f>C2*Dash!A21</f>
        <v>1</v>
      </c>
      <c r="B112" t="s">
        <v>140</v>
      </c>
      <c r="C112" t="s">
        <v>29</v>
      </c>
      <c r="D112" t="s">
        <v>25</v>
      </c>
      <c r="E112" s="3" t="s">
        <v>345</v>
      </c>
    </row>
    <row r="113" spans="1:5" x14ac:dyDescent="0.25">
      <c r="A113">
        <f>A2*'COM-TC'!A34+Samlet!E2*Dev!A33</f>
        <v>10</v>
      </c>
      <c r="B113" t="s">
        <v>58</v>
      </c>
      <c r="C113" t="s">
        <v>29</v>
      </c>
      <c r="D113" t="s">
        <v>25</v>
      </c>
      <c r="E113" s="3" t="s">
        <v>346</v>
      </c>
    </row>
    <row r="114" spans="1:5" x14ac:dyDescent="0.25">
      <c r="A114">
        <f>A2*'COM-TC'!A36</f>
        <v>1</v>
      </c>
      <c r="B114" t="s">
        <v>59</v>
      </c>
      <c r="C114" t="s">
        <v>29</v>
      </c>
      <c r="D114" t="s">
        <v>25</v>
      </c>
      <c r="E114" s="3" t="s">
        <v>347</v>
      </c>
    </row>
    <row r="115" spans="1:5" x14ac:dyDescent="0.25">
      <c r="A115">
        <f>A2*'COM-TC'!A40+Samlet!C2*Dash!A28</f>
        <v>2</v>
      </c>
      <c r="B115" t="s">
        <v>61</v>
      </c>
      <c r="C115" t="s">
        <v>29</v>
      </c>
      <c r="D115" t="s">
        <v>25</v>
      </c>
      <c r="E115" s="3" t="s">
        <v>348</v>
      </c>
    </row>
    <row r="116" spans="1:5" x14ac:dyDescent="0.25">
      <c r="A116">
        <f>A2*'COM-TC'!A41</f>
        <v>1</v>
      </c>
      <c r="B116" t="s">
        <v>62</v>
      </c>
      <c r="C116" t="s">
        <v>29</v>
      </c>
      <c r="D116" t="s">
        <v>25</v>
      </c>
      <c r="E116" s="3" t="s">
        <v>349</v>
      </c>
    </row>
    <row r="117" spans="1:5" x14ac:dyDescent="0.25">
      <c r="A117">
        <f>A2*'COM-TC'!A11</f>
        <v>12</v>
      </c>
      <c r="B117" t="s">
        <v>30</v>
      </c>
      <c r="C117" t="s">
        <v>31</v>
      </c>
      <c r="D117" t="s">
        <v>32</v>
      </c>
      <c r="E117" s="3" t="s">
        <v>350</v>
      </c>
    </row>
    <row r="118" spans="1:5" x14ac:dyDescent="0.25">
      <c r="A118">
        <f>C2*Dash!A10</f>
        <v>1</v>
      </c>
      <c r="B118" t="s">
        <v>137</v>
      </c>
      <c r="C118" t="s">
        <v>31</v>
      </c>
      <c r="D118" t="s">
        <v>32</v>
      </c>
      <c r="E118" s="3" t="s">
        <v>351</v>
      </c>
    </row>
    <row r="119" spans="1:5" x14ac:dyDescent="0.25">
      <c r="A119">
        <f>A2*'COM-TC'!A26</f>
        <v>1</v>
      </c>
      <c r="B119" t="s">
        <v>49</v>
      </c>
      <c r="C119" t="s">
        <v>50</v>
      </c>
      <c r="D119">
        <v>1206</v>
      </c>
      <c r="E119" s="3" t="s">
        <v>352</v>
      </c>
    </row>
    <row r="120" spans="1:5" x14ac:dyDescent="0.25">
      <c r="A120">
        <f>E2*Dev!A34</f>
        <v>1</v>
      </c>
      <c r="C120" t="s">
        <v>174</v>
      </c>
      <c r="D120" t="s">
        <v>175</v>
      </c>
      <c r="E120" s="3" t="s">
        <v>311</v>
      </c>
    </row>
    <row r="121" spans="1:5" x14ac:dyDescent="0.25">
      <c r="A121">
        <f>C2*Dash!A38</f>
        <v>2</v>
      </c>
      <c r="B121" t="s">
        <v>149</v>
      </c>
      <c r="C121" t="s">
        <v>149</v>
      </c>
      <c r="D121" t="s">
        <v>149</v>
      </c>
      <c r="E121" s="3" t="s">
        <v>312</v>
      </c>
    </row>
    <row r="122" spans="1:5" x14ac:dyDescent="0.25">
      <c r="A122">
        <f>A2*'COM-TC'!A58+Samlet!C2*Dash!A39+Samlet!E2*Dev!A35</f>
        <v>3</v>
      </c>
      <c r="B122" t="s">
        <v>92</v>
      </c>
      <c r="C122" t="s">
        <v>92</v>
      </c>
      <c r="D122" t="s">
        <v>74</v>
      </c>
      <c r="E122" s="3" t="s">
        <v>313</v>
      </c>
    </row>
    <row r="123" spans="1:5" x14ac:dyDescent="0.25">
      <c r="A123">
        <f>G2*USB!A24</f>
        <v>2</v>
      </c>
      <c r="B123" t="s">
        <v>200</v>
      </c>
      <c r="C123" t="s">
        <v>200</v>
      </c>
      <c r="D123" t="s">
        <v>201</v>
      </c>
      <c r="E123" s="3" t="s">
        <v>314</v>
      </c>
    </row>
    <row r="124" spans="1:5" x14ac:dyDescent="0.25">
      <c r="A124">
        <f>A2*'COM-TC'!A59+Samlet!C2*Dash!A40+Samlet!E2*Dev!A36</f>
        <v>3</v>
      </c>
      <c r="B124" t="s">
        <v>93</v>
      </c>
      <c r="C124" t="s">
        <v>93</v>
      </c>
      <c r="D124" t="s">
        <v>94</v>
      </c>
      <c r="E124" s="3" t="s">
        <v>229</v>
      </c>
    </row>
    <row r="125" spans="1:5" x14ac:dyDescent="0.25">
      <c r="A125">
        <f>B2*CPU!A4</f>
        <v>1</v>
      </c>
      <c r="C125" t="s">
        <v>107</v>
      </c>
      <c r="D125" t="s">
        <v>108</v>
      </c>
      <c r="E125" s="3" t="s">
        <v>316</v>
      </c>
    </row>
    <row r="126" spans="1:5" x14ac:dyDescent="0.25">
      <c r="A126">
        <f>A2*'COM-TC'!A62</f>
        <v>1</v>
      </c>
      <c r="B126" t="s">
        <v>99</v>
      </c>
      <c r="C126" t="s">
        <v>99</v>
      </c>
      <c r="D126" t="s">
        <v>99</v>
      </c>
    </row>
    <row r="127" spans="1:5" x14ac:dyDescent="0.25">
      <c r="A127">
        <f>A2*'COM-TC'!A4+Samlet!C2*Dash!A6+Samlet!D2*Debug!A6+Samlet!E2*Dev!A37</f>
        <v>4</v>
      </c>
      <c r="C127" t="s">
        <v>16</v>
      </c>
      <c r="D127" t="s">
        <v>17</v>
      </c>
      <c r="E127" s="3" t="s">
        <v>353</v>
      </c>
    </row>
    <row r="128" spans="1:5" x14ac:dyDescent="0.25">
      <c r="A128">
        <f>C2*Dash!A42+Samlet!E2*Dev!A38</f>
        <v>6</v>
      </c>
      <c r="B128" t="s">
        <v>150</v>
      </c>
      <c r="C128" t="s">
        <v>150</v>
      </c>
      <c r="D128" t="s">
        <v>151</v>
      </c>
      <c r="E128" s="3" t="s">
        <v>317</v>
      </c>
    </row>
    <row r="129" spans="1:5" x14ac:dyDescent="0.25">
      <c r="A129">
        <f>B2*CPU!A18+Samlet!G2*USB!A25</f>
        <v>2</v>
      </c>
      <c r="B129" t="s">
        <v>130</v>
      </c>
      <c r="C129" t="s">
        <v>130</v>
      </c>
      <c r="D129" t="s">
        <v>131</v>
      </c>
      <c r="E129" s="3" t="s">
        <v>318</v>
      </c>
    </row>
    <row r="130" spans="1:5" x14ac:dyDescent="0.25">
      <c r="A130">
        <f>A2*'COM-TC'!A64+Samlet!C2*Dash!A43</f>
        <v>2</v>
      </c>
      <c r="B130" t="s">
        <v>102</v>
      </c>
      <c r="C130" t="s">
        <v>102</v>
      </c>
      <c r="D130" t="s">
        <v>74</v>
      </c>
      <c r="E130" s="3" t="s">
        <v>319</v>
      </c>
    </row>
    <row r="131" spans="1:5" x14ac:dyDescent="0.25">
      <c r="A131">
        <f>A2*'COM-TC'!A5</f>
        <v>7</v>
      </c>
      <c r="C131" t="s">
        <v>18</v>
      </c>
      <c r="D131" t="s">
        <v>19</v>
      </c>
      <c r="E131" s="3" t="s">
        <v>356</v>
      </c>
    </row>
    <row r="132" spans="1:5" x14ac:dyDescent="0.25">
      <c r="A132">
        <f>G2*USB!A26</f>
        <v>1</v>
      </c>
      <c r="B132" t="s">
        <v>202</v>
      </c>
      <c r="C132" t="s">
        <v>202</v>
      </c>
      <c r="D132" t="s">
        <v>203</v>
      </c>
      <c r="E132" s="3" t="s">
        <v>320</v>
      </c>
    </row>
    <row r="133" spans="1:5" x14ac:dyDescent="0.25">
      <c r="A133">
        <f>E2*Dev!A39</f>
        <v>1</v>
      </c>
      <c r="B133" t="s">
        <v>182</v>
      </c>
      <c r="C133" t="s">
        <v>182</v>
      </c>
      <c r="D133" t="s">
        <v>182</v>
      </c>
      <c r="E133" s="3" t="s">
        <v>321</v>
      </c>
    </row>
    <row r="134" spans="1:5" x14ac:dyDescent="0.25">
      <c r="A134">
        <f>A2*'COM-TC'!A6+Samlet!E2*Dev!A40+Samlet!F2*Tele!A6</f>
        <v>3</v>
      </c>
      <c r="C134" t="s">
        <v>20</v>
      </c>
      <c r="D134" t="s">
        <v>21</v>
      </c>
      <c r="E134" s="3" t="s">
        <v>355</v>
      </c>
    </row>
    <row r="135" spans="1:5" x14ac:dyDescent="0.25">
      <c r="A135">
        <f>C2*Dash!A44</f>
        <v>1</v>
      </c>
      <c r="B135" t="s">
        <v>152</v>
      </c>
      <c r="C135" t="s">
        <v>153</v>
      </c>
      <c r="D135" t="s">
        <v>154</v>
      </c>
      <c r="E135" s="3" t="s">
        <v>354</v>
      </c>
    </row>
  </sheetData>
  <sortState ref="A91:I143">
    <sortCondition ref="C91:C143"/>
  </sortState>
  <hyperlinks>
    <hyperlink ref="E5" r:id="rId1"/>
    <hyperlink ref="E7" r:id="rId2"/>
    <hyperlink ref="E8" r:id="rId3"/>
    <hyperlink ref="E9" r:id="rId4"/>
    <hyperlink ref="E10" r:id="rId5"/>
    <hyperlink ref="E11" r:id="rId6"/>
    <hyperlink ref="E12" r:id="rId7"/>
    <hyperlink ref="E13" r:id="rId8"/>
    <hyperlink ref="E14" r:id="rId9"/>
    <hyperlink ref="E16" r:id="rId10"/>
    <hyperlink ref="E17" r:id="rId11"/>
    <hyperlink ref="E18" r:id="rId12"/>
    <hyperlink ref="E19" r:id="rId13"/>
    <hyperlink ref="E20" r:id="rId14"/>
    <hyperlink ref="E21" r:id="rId15"/>
    <hyperlink ref="E22" r:id="rId16"/>
    <hyperlink ref="E23" r:id="rId17"/>
    <hyperlink ref="E24" r:id="rId18"/>
    <hyperlink ref="E25" r:id="rId19"/>
    <hyperlink ref="E26" r:id="rId20"/>
    <hyperlink ref="E27" r:id="rId21"/>
    <hyperlink ref="E28" r:id="rId22"/>
    <hyperlink ref="E29" r:id="rId23"/>
    <hyperlink ref="E30" r:id="rId24"/>
    <hyperlink ref="E31" r:id="rId25"/>
    <hyperlink ref="E32" r:id="rId26"/>
    <hyperlink ref="E33" r:id="rId27"/>
    <hyperlink ref="E34" r:id="rId28"/>
    <hyperlink ref="E35" r:id="rId29"/>
    <hyperlink ref="E36" r:id="rId30"/>
    <hyperlink ref="E37" r:id="rId31"/>
    <hyperlink ref="E38" r:id="rId32"/>
    <hyperlink ref="E39" r:id="rId33"/>
    <hyperlink ref="E40" r:id="rId34"/>
    <hyperlink ref="E41" r:id="rId35"/>
    <hyperlink ref="E42" r:id="rId36"/>
    <hyperlink ref="E43" r:id="rId37"/>
    <hyperlink ref="E44" r:id="rId38"/>
    <hyperlink ref="E45" r:id="rId39"/>
    <hyperlink ref="E46" r:id="rId40"/>
    <hyperlink ref="E47" r:id="rId41"/>
    <hyperlink ref="E48" r:id="rId42"/>
    <hyperlink ref="E49" r:id="rId43"/>
    <hyperlink ref="E50" r:id="rId44"/>
    <hyperlink ref="E51" r:id="rId45"/>
    <hyperlink ref="E52" r:id="rId46"/>
    <hyperlink ref="E53" r:id="rId47"/>
    <hyperlink ref="E54" r:id="rId48"/>
    <hyperlink ref="E55" r:id="rId49"/>
    <hyperlink ref="E56" r:id="rId50"/>
    <hyperlink ref="E57" r:id="rId51"/>
    <hyperlink ref="E58" r:id="rId52"/>
    <hyperlink ref="E59" r:id="rId53"/>
    <hyperlink ref="E60" r:id="rId54"/>
    <hyperlink ref="E61" r:id="rId55"/>
    <hyperlink ref="E62" r:id="rId56"/>
    <hyperlink ref="E63" r:id="rId57"/>
    <hyperlink ref="E64" r:id="rId58"/>
    <hyperlink ref="E65" r:id="rId59"/>
    <hyperlink ref="E66" r:id="rId60"/>
    <hyperlink ref="E67" r:id="rId61"/>
    <hyperlink ref="E68" r:id="rId62"/>
    <hyperlink ref="E69" r:id="rId63"/>
    <hyperlink ref="E70" r:id="rId64"/>
    <hyperlink ref="E71" r:id="rId65"/>
    <hyperlink ref="E72" r:id="rId66"/>
    <hyperlink ref="E73" r:id="rId67"/>
    <hyperlink ref="E74" r:id="rId68"/>
    <hyperlink ref="E75" r:id="rId69"/>
    <hyperlink ref="E76" r:id="rId70"/>
    <hyperlink ref="E77" r:id="rId71"/>
    <hyperlink ref="E78" r:id="rId72"/>
    <hyperlink ref="E79" r:id="rId73"/>
    <hyperlink ref="E80" r:id="rId74"/>
    <hyperlink ref="E81" r:id="rId75"/>
    <hyperlink ref="E82" r:id="rId76"/>
    <hyperlink ref="E83" r:id="rId77"/>
    <hyperlink ref="E84" r:id="rId78"/>
    <hyperlink ref="E85" r:id="rId79"/>
    <hyperlink ref="E86" r:id="rId80"/>
    <hyperlink ref="E87" r:id="rId81"/>
    <hyperlink ref="E88" r:id="rId82"/>
    <hyperlink ref="E120" r:id="rId83"/>
    <hyperlink ref="E121" r:id="rId84"/>
    <hyperlink ref="E122" r:id="rId85"/>
    <hyperlink ref="E123" r:id="rId86"/>
    <hyperlink ref="E125" r:id="rId87"/>
    <hyperlink ref="E128" r:id="rId88"/>
    <hyperlink ref="E129" r:id="rId89"/>
    <hyperlink ref="E130" r:id="rId90"/>
    <hyperlink ref="E132" r:id="rId91"/>
    <hyperlink ref="E133" r:id="rId92"/>
    <hyperlink ref="E89" r:id="rId93"/>
    <hyperlink ref="E90" r:id="rId94"/>
    <hyperlink ref="E91" r:id="rId95"/>
    <hyperlink ref="E92" r:id="rId96"/>
    <hyperlink ref="E93" r:id="rId97"/>
    <hyperlink ref="E94" r:id="rId98"/>
    <hyperlink ref="E95" r:id="rId99"/>
    <hyperlink ref="E96" r:id="rId100"/>
    <hyperlink ref="E97" r:id="rId101"/>
    <hyperlink ref="E98" r:id="rId102"/>
    <hyperlink ref="E99" r:id="rId103"/>
    <hyperlink ref="E100" r:id="rId104"/>
    <hyperlink ref="E101" r:id="rId105"/>
    <hyperlink ref="E102" r:id="rId106"/>
    <hyperlink ref="E103" r:id="rId107"/>
    <hyperlink ref="E104" r:id="rId108"/>
    <hyperlink ref="E105" r:id="rId109"/>
    <hyperlink ref="E106" r:id="rId110"/>
    <hyperlink ref="E107" r:id="rId111"/>
    <hyperlink ref="E108" r:id="rId112"/>
    <hyperlink ref="E109" r:id="rId113"/>
    <hyperlink ref="E110" r:id="rId114"/>
    <hyperlink ref="E112" r:id="rId115"/>
    <hyperlink ref="E113" r:id="rId116"/>
    <hyperlink ref="E114" r:id="rId117"/>
    <hyperlink ref="E115" r:id="rId118"/>
    <hyperlink ref="E116" r:id="rId119"/>
    <hyperlink ref="E117" r:id="rId120"/>
    <hyperlink ref="E118" r:id="rId121"/>
    <hyperlink ref="E119" r:id="rId122"/>
    <hyperlink ref="E127" r:id="rId123"/>
    <hyperlink ref="E135" r:id="rId124"/>
    <hyperlink ref="E134" r:id="rId125"/>
    <hyperlink ref="E131" r:id="rId126"/>
  </hyperlinks>
  <pageMargins left="0.7" right="0.7" top="0.75" bottom="0.75" header="0.3" footer="0.3"/>
  <pageSetup paperSize="9" orientation="portrait" horizontalDpi="1200" verticalDpi="1200" r:id="rId12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16.5703125" bestFit="1" customWidth="1"/>
    <col min="4" max="4" width="22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5</v>
      </c>
      <c r="C2" t="s">
        <v>213</v>
      </c>
      <c r="D2" t="s">
        <v>214</v>
      </c>
    </row>
    <row r="3" spans="1:4" x14ac:dyDescent="0.25">
      <c r="A3">
        <v>8</v>
      </c>
      <c r="C3" t="s">
        <v>215</v>
      </c>
      <c r="D3" t="s">
        <v>171</v>
      </c>
    </row>
    <row r="4" spans="1:4" x14ac:dyDescent="0.25">
      <c r="A4">
        <v>2</v>
      </c>
      <c r="B4" t="s">
        <v>216</v>
      </c>
      <c r="C4" t="s">
        <v>216</v>
      </c>
      <c r="D4" t="s">
        <v>216</v>
      </c>
    </row>
    <row r="5" spans="1:4" x14ac:dyDescent="0.25">
      <c r="A5">
        <v>1</v>
      </c>
      <c r="B5" t="s">
        <v>217</v>
      </c>
      <c r="C5" t="s">
        <v>217</v>
      </c>
      <c r="D5" t="s">
        <v>217</v>
      </c>
    </row>
    <row r="6" spans="1:4" x14ac:dyDescent="0.25">
      <c r="A6">
        <v>8</v>
      </c>
      <c r="B6">
        <v>470</v>
      </c>
      <c r="C6" t="s">
        <v>29</v>
      </c>
      <c r="D6" t="s">
        <v>25</v>
      </c>
    </row>
    <row r="7" spans="1:4" x14ac:dyDescent="0.25">
      <c r="A7">
        <v>1</v>
      </c>
      <c r="B7" t="s">
        <v>218</v>
      </c>
      <c r="C7" t="s">
        <v>218</v>
      </c>
      <c r="D7" t="s">
        <v>218</v>
      </c>
    </row>
    <row r="8" spans="1:4" x14ac:dyDescent="0.25">
      <c r="A8">
        <v>4</v>
      </c>
      <c r="B8" t="s">
        <v>219</v>
      </c>
      <c r="C8" t="s">
        <v>219</v>
      </c>
      <c r="D8" t="s">
        <v>220</v>
      </c>
    </row>
    <row r="9" spans="1:4" x14ac:dyDescent="0.25">
      <c r="A9">
        <v>4</v>
      </c>
      <c r="B9" t="s">
        <v>221</v>
      </c>
      <c r="C9" t="s">
        <v>221</v>
      </c>
      <c r="D9" t="s">
        <v>222</v>
      </c>
    </row>
    <row r="10" spans="1:4" x14ac:dyDescent="0.25">
      <c r="A10">
        <v>4</v>
      </c>
      <c r="B10" t="s">
        <v>88</v>
      </c>
      <c r="C10" t="s">
        <v>88</v>
      </c>
      <c r="D1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4" workbookViewId="0">
      <selection activeCell="A15" sqref="A15"/>
    </sheetView>
  </sheetViews>
  <sheetFormatPr defaultRowHeight="15" x14ac:dyDescent="0.25"/>
  <cols>
    <col min="1" max="1" width="4.140625" bestFit="1" customWidth="1"/>
    <col min="2" max="2" width="19.42578125" bestFit="1" customWidth="1"/>
    <col min="3" max="3" width="24.7109375" bestFit="1" customWidth="1"/>
    <col min="4" max="4" width="31.28515625" bestFit="1" customWidth="1"/>
    <col min="5" max="5" width="10.140625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6</v>
      </c>
      <c r="C2" t="s">
        <v>13</v>
      </c>
      <c r="D2" t="s">
        <v>14</v>
      </c>
    </row>
    <row r="3" spans="1:4" x14ac:dyDescent="0.25">
      <c r="A3">
        <v>1</v>
      </c>
      <c r="C3" t="s">
        <v>15</v>
      </c>
      <c r="D3" t="s">
        <v>15</v>
      </c>
    </row>
    <row r="4" spans="1:4" x14ac:dyDescent="0.25">
      <c r="A4">
        <v>1</v>
      </c>
      <c r="C4" t="s">
        <v>16</v>
      </c>
      <c r="D4" t="s">
        <v>17</v>
      </c>
    </row>
    <row r="5" spans="1:4" x14ac:dyDescent="0.25">
      <c r="A5">
        <v>7</v>
      </c>
      <c r="C5" t="s">
        <v>18</v>
      </c>
      <c r="D5" t="s">
        <v>19</v>
      </c>
    </row>
    <row r="6" spans="1:4" x14ac:dyDescent="0.25">
      <c r="A6">
        <v>1</v>
      </c>
      <c r="C6" t="s">
        <v>20</v>
      </c>
      <c r="D6" t="s">
        <v>21</v>
      </c>
    </row>
    <row r="7" spans="1:4" x14ac:dyDescent="0.25">
      <c r="A7">
        <v>1</v>
      </c>
      <c r="B7" t="s">
        <v>22</v>
      </c>
      <c r="C7" t="s">
        <v>22</v>
      </c>
      <c r="D7" t="s">
        <v>22</v>
      </c>
    </row>
    <row r="8" spans="1:4" x14ac:dyDescent="0.25">
      <c r="A8">
        <v>13</v>
      </c>
      <c r="B8" t="s">
        <v>23</v>
      </c>
      <c r="C8" t="s">
        <v>24</v>
      </c>
      <c r="D8" t="s">
        <v>25</v>
      </c>
    </row>
    <row r="9" spans="1:4" x14ac:dyDescent="0.25">
      <c r="A9">
        <v>2</v>
      </c>
      <c r="B9" t="s">
        <v>26</v>
      </c>
      <c r="C9" t="s">
        <v>27</v>
      </c>
      <c r="D9">
        <v>1206</v>
      </c>
    </row>
    <row r="10" spans="1:4" x14ac:dyDescent="0.25">
      <c r="A10">
        <v>5</v>
      </c>
      <c r="B10" t="s">
        <v>28</v>
      </c>
      <c r="C10" t="s">
        <v>29</v>
      </c>
      <c r="D10" t="s">
        <v>25</v>
      </c>
    </row>
    <row r="11" spans="1:4" x14ac:dyDescent="0.25">
      <c r="A11">
        <v>12</v>
      </c>
      <c r="B11" t="s">
        <v>30</v>
      </c>
      <c r="C11" t="s">
        <v>31</v>
      </c>
      <c r="D11" t="s">
        <v>32</v>
      </c>
    </row>
    <row r="12" spans="1:4" x14ac:dyDescent="0.25">
      <c r="A12">
        <v>1</v>
      </c>
      <c r="B12" t="s">
        <v>33</v>
      </c>
      <c r="C12" t="s">
        <v>29</v>
      </c>
      <c r="D12" t="s">
        <v>25</v>
      </c>
    </row>
    <row r="13" spans="1:4" x14ac:dyDescent="0.25">
      <c r="A13">
        <v>2</v>
      </c>
      <c r="B13" t="s">
        <v>34</v>
      </c>
      <c r="C13" t="s">
        <v>24</v>
      </c>
      <c r="D13" t="s">
        <v>25</v>
      </c>
    </row>
    <row r="14" spans="1:4" x14ac:dyDescent="0.25">
      <c r="A14">
        <v>2</v>
      </c>
      <c r="B14" t="s">
        <v>35</v>
      </c>
      <c r="C14" t="s">
        <v>36</v>
      </c>
      <c r="D14" t="s">
        <v>32</v>
      </c>
    </row>
    <row r="15" spans="1:4" x14ac:dyDescent="0.25">
      <c r="A15">
        <v>1</v>
      </c>
      <c r="B15" t="s">
        <v>37</v>
      </c>
      <c r="C15" t="s">
        <v>27</v>
      </c>
      <c r="D15">
        <v>1206</v>
      </c>
    </row>
    <row r="16" spans="1:4" x14ac:dyDescent="0.25">
      <c r="A16">
        <v>6</v>
      </c>
      <c r="B16" t="s">
        <v>38</v>
      </c>
      <c r="C16" t="s">
        <v>29</v>
      </c>
      <c r="D16" t="s">
        <v>25</v>
      </c>
    </row>
    <row r="17" spans="1:4" x14ac:dyDescent="0.25">
      <c r="A17">
        <v>5</v>
      </c>
      <c r="B17" t="s">
        <v>39</v>
      </c>
      <c r="C17" t="s">
        <v>24</v>
      </c>
      <c r="D17" t="s">
        <v>25</v>
      </c>
    </row>
    <row r="18" spans="1:4" x14ac:dyDescent="0.25">
      <c r="A18">
        <v>1</v>
      </c>
      <c r="B18" t="s">
        <v>40</v>
      </c>
      <c r="C18" t="s">
        <v>29</v>
      </c>
      <c r="D18" t="s">
        <v>25</v>
      </c>
    </row>
    <row r="19" spans="1:4" x14ac:dyDescent="0.25">
      <c r="A19">
        <v>12</v>
      </c>
      <c r="B19" t="s">
        <v>41</v>
      </c>
      <c r="C19" t="s">
        <v>29</v>
      </c>
      <c r="D19" t="s">
        <v>25</v>
      </c>
    </row>
    <row r="20" spans="1:4" x14ac:dyDescent="0.25">
      <c r="A20">
        <v>27</v>
      </c>
      <c r="B20">
        <v>220</v>
      </c>
      <c r="C20" t="s">
        <v>29</v>
      </c>
      <c r="D20" t="s">
        <v>25</v>
      </c>
    </row>
    <row r="21" spans="1:4" x14ac:dyDescent="0.25">
      <c r="A21">
        <v>2</v>
      </c>
      <c r="B21" t="s">
        <v>42</v>
      </c>
      <c r="C21" t="s">
        <v>36</v>
      </c>
      <c r="D21" t="s">
        <v>32</v>
      </c>
    </row>
    <row r="22" spans="1:4" x14ac:dyDescent="0.25">
      <c r="A22">
        <v>1</v>
      </c>
      <c r="B22" t="s">
        <v>43</v>
      </c>
      <c r="C22" t="s">
        <v>29</v>
      </c>
      <c r="D22" t="s">
        <v>25</v>
      </c>
    </row>
    <row r="23" spans="1:4" x14ac:dyDescent="0.25">
      <c r="A23">
        <v>1</v>
      </c>
      <c r="B23" t="s">
        <v>44</v>
      </c>
      <c r="C23" t="s">
        <v>29</v>
      </c>
      <c r="D23" t="s">
        <v>25</v>
      </c>
    </row>
    <row r="24" spans="1:4" x14ac:dyDescent="0.25">
      <c r="A24">
        <v>1</v>
      </c>
      <c r="B24" t="s">
        <v>45</v>
      </c>
      <c r="C24" t="s">
        <v>46</v>
      </c>
      <c r="D24" t="s">
        <v>47</v>
      </c>
    </row>
    <row r="25" spans="1:4" x14ac:dyDescent="0.25">
      <c r="A25">
        <v>1</v>
      </c>
      <c r="B25" t="s">
        <v>48</v>
      </c>
      <c r="C25" t="s">
        <v>29</v>
      </c>
      <c r="D25" t="s">
        <v>25</v>
      </c>
    </row>
    <row r="26" spans="1:4" x14ac:dyDescent="0.25">
      <c r="A26">
        <v>1</v>
      </c>
      <c r="B26" t="s">
        <v>49</v>
      </c>
      <c r="C26" t="s">
        <v>50</v>
      </c>
      <c r="D26">
        <v>1206</v>
      </c>
    </row>
    <row r="27" spans="1:4" x14ac:dyDescent="0.25">
      <c r="A27">
        <v>12</v>
      </c>
      <c r="B27" t="s">
        <v>51</v>
      </c>
      <c r="C27" t="s">
        <v>29</v>
      </c>
      <c r="D27" t="s">
        <v>25</v>
      </c>
    </row>
    <row r="28" spans="1:4" x14ac:dyDescent="0.25">
      <c r="A28">
        <v>1</v>
      </c>
      <c r="B28" t="s">
        <v>52</v>
      </c>
      <c r="C28" t="s">
        <v>36</v>
      </c>
      <c r="D28" t="s">
        <v>32</v>
      </c>
    </row>
    <row r="29" spans="1:4" x14ac:dyDescent="0.25">
      <c r="A29">
        <v>1</v>
      </c>
      <c r="B29" t="s">
        <v>53</v>
      </c>
      <c r="C29" t="s">
        <v>24</v>
      </c>
      <c r="D29" t="s">
        <v>25</v>
      </c>
    </row>
    <row r="30" spans="1:4" x14ac:dyDescent="0.25">
      <c r="A30">
        <v>2</v>
      </c>
      <c r="B30" t="s">
        <v>54</v>
      </c>
      <c r="C30" t="s">
        <v>24</v>
      </c>
      <c r="D30" t="s">
        <v>25</v>
      </c>
    </row>
    <row r="31" spans="1:4" x14ac:dyDescent="0.25">
      <c r="A31">
        <v>2</v>
      </c>
      <c r="B31" t="s">
        <v>55</v>
      </c>
      <c r="C31" t="s">
        <v>36</v>
      </c>
      <c r="D31" t="s">
        <v>32</v>
      </c>
    </row>
    <row r="32" spans="1:4" x14ac:dyDescent="0.25">
      <c r="A32">
        <v>2</v>
      </c>
      <c r="B32">
        <v>499</v>
      </c>
      <c r="C32" t="s">
        <v>29</v>
      </c>
      <c r="D32" t="s">
        <v>25</v>
      </c>
    </row>
    <row r="33" spans="1:4" x14ac:dyDescent="0.25">
      <c r="A33">
        <v>1</v>
      </c>
      <c r="B33" t="s">
        <v>56</v>
      </c>
      <c r="C33" t="s">
        <v>56</v>
      </c>
      <c r="D33" t="s">
        <v>57</v>
      </c>
    </row>
    <row r="34" spans="1:4" x14ac:dyDescent="0.25">
      <c r="A34">
        <v>5</v>
      </c>
      <c r="B34" t="s">
        <v>58</v>
      </c>
      <c r="C34" t="s">
        <v>29</v>
      </c>
      <c r="D34" t="s">
        <v>25</v>
      </c>
    </row>
    <row r="35" spans="1:4" x14ac:dyDescent="0.25">
      <c r="A35">
        <v>8</v>
      </c>
      <c r="B35">
        <v>500</v>
      </c>
      <c r="C35" t="s">
        <v>29</v>
      </c>
      <c r="D35" t="s">
        <v>25</v>
      </c>
    </row>
    <row r="36" spans="1:4" x14ac:dyDescent="0.25">
      <c r="A36">
        <v>1</v>
      </c>
      <c r="B36" t="s">
        <v>59</v>
      </c>
      <c r="C36" t="s">
        <v>29</v>
      </c>
      <c r="D36" t="s">
        <v>25</v>
      </c>
    </row>
    <row r="37" spans="1:4" x14ac:dyDescent="0.25">
      <c r="A37">
        <v>1</v>
      </c>
      <c r="B37">
        <v>560</v>
      </c>
      <c r="C37" t="s">
        <v>29</v>
      </c>
      <c r="D37" t="s">
        <v>25</v>
      </c>
    </row>
    <row r="38" spans="1:4" x14ac:dyDescent="0.25">
      <c r="A38">
        <v>1</v>
      </c>
      <c r="B38" t="s">
        <v>60</v>
      </c>
      <c r="C38" t="s">
        <v>46</v>
      </c>
      <c r="D38" t="s">
        <v>47</v>
      </c>
    </row>
    <row r="39" spans="1:4" x14ac:dyDescent="0.25">
      <c r="A39">
        <f>(A2*'COM-TC'!A31)+(Samlet!C2*Dash!A25)</f>
        <v>14</v>
      </c>
      <c r="B39">
        <v>60</v>
      </c>
      <c r="C39" t="s">
        <v>29</v>
      </c>
      <c r="D39" t="s">
        <v>25</v>
      </c>
    </row>
    <row r="40" spans="1:4" x14ac:dyDescent="0.25">
      <c r="A40">
        <v>1</v>
      </c>
      <c r="B40" t="s">
        <v>61</v>
      </c>
      <c r="C40" t="s">
        <v>29</v>
      </c>
      <c r="D40" t="s">
        <v>25</v>
      </c>
    </row>
    <row r="41" spans="1:4" x14ac:dyDescent="0.25">
      <c r="A41">
        <v>1</v>
      </c>
      <c r="B41" t="s">
        <v>62</v>
      </c>
      <c r="C41" t="s">
        <v>29</v>
      </c>
      <c r="D41" t="s">
        <v>25</v>
      </c>
    </row>
    <row r="42" spans="1:4" x14ac:dyDescent="0.25">
      <c r="A42">
        <v>2</v>
      </c>
      <c r="B42">
        <v>976</v>
      </c>
      <c r="C42" t="s">
        <v>29</v>
      </c>
      <c r="D42" t="s">
        <v>25</v>
      </c>
    </row>
    <row r="43" spans="1:4" x14ac:dyDescent="0.25">
      <c r="A43">
        <v>5</v>
      </c>
      <c r="B43" t="s">
        <v>63</v>
      </c>
      <c r="C43" t="s">
        <v>64</v>
      </c>
      <c r="D43" t="s">
        <v>65</v>
      </c>
    </row>
    <row r="44" spans="1:4" x14ac:dyDescent="0.25">
      <c r="A44">
        <v>2</v>
      </c>
      <c r="B44" t="s">
        <v>66</v>
      </c>
      <c r="C44" t="s">
        <v>67</v>
      </c>
      <c r="D44" t="s">
        <v>67</v>
      </c>
    </row>
    <row r="45" spans="1:4" x14ac:dyDescent="0.25">
      <c r="A45">
        <v>1</v>
      </c>
      <c r="B45" t="s">
        <v>68</v>
      </c>
      <c r="C45" t="s">
        <v>68</v>
      </c>
      <c r="D45" t="s">
        <v>68</v>
      </c>
    </row>
    <row r="46" spans="1:4" x14ac:dyDescent="0.25">
      <c r="A46">
        <v>1</v>
      </c>
      <c r="B46" t="s">
        <v>69</v>
      </c>
      <c r="C46" t="s">
        <v>69</v>
      </c>
      <c r="D46" t="s">
        <v>70</v>
      </c>
    </row>
    <row r="47" spans="1:4" x14ac:dyDescent="0.25">
      <c r="A47">
        <v>1</v>
      </c>
      <c r="B47" t="s">
        <v>71</v>
      </c>
      <c r="C47" t="s">
        <v>71</v>
      </c>
      <c r="D47" t="s">
        <v>72</v>
      </c>
    </row>
    <row r="48" spans="1:4" x14ac:dyDescent="0.25">
      <c r="A48">
        <v>1</v>
      </c>
      <c r="B48" t="s">
        <v>73</v>
      </c>
      <c r="C48" t="s">
        <v>73</v>
      </c>
      <c r="D48" t="s">
        <v>74</v>
      </c>
    </row>
    <row r="49" spans="1:4" x14ac:dyDescent="0.25">
      <c r="A49">
        <v>1</v>
      </c>
      <c r="B49" t="s">
        <v>75</v>
      </c>
      <c r="C49" t="s">
        <v>75</v>
      </c>
      <c r="D49" t="s">
        <v>75</v>
      </c>
    </row>
    <row r="50" spans="1:4" x14ac:dyDescent="0.25">
      <c r="A50">
        <v>1</v>
      </c>
      <c r="B50" t="s">
        <v>76</v>
      </c>
      <c r="C50" t="s">
        <v>77</v>
      </c>
      <c r="D50" t="s">
        <v>78</v>
      </c>
    </row>
    <row r="51" spans="1:4" x14ac:dyDescent="0.25">
      <c r="A51">
        <v>1</v>
      </c>
      <c r="B51" t="s">
        <v>79</v>
      </c>
      <c r="C51" t="s">
        <v>80</v>
      </c>
      <c r="D51" t="s">
        <v>80</v>
      </c>
    </row>
    <row r="52" spans="1:4" x14ac:dyDescent="0.25">
      <c r="A52">
        <v>1</v>
      </c>
      <c r="B52" t="s">
        <v>81</v>
      </c>
      <c r="C52" t="s">
        <v>81</v>
      </c>
      <c r="D52" t="s">
        <v>82</v>
      </c>
    </row>
    <row r="53" spans="1:4" x14ac:dyDescent="0.25">
      <c r="A53">
        <v>2</v>
      </c>
      <c r="B53" t="s">
        <v>83</v>
      </c>
      <c r="C53" t="s">
        <v>83</v>
      </c>
      <c r="D53" t="s">
        <v>84</v>
      </c>
    </row>
    <row r="54" spans="1:4" x14ac:dyDescent="0.25">
      <c r="A54">
        <v>4</v>
      </c>
      <c r="B54" t="s">
        <v>85</v>
      </c>
      <c r="C54" t="s">
        <v>85</v>
      </c>
      <c r="D54" t="s">
        <v>86</v>
      </c>
    </row>
    <row r="55" spans="1:4" x14ac:dyDescent="0.25">
      <c r="A55">
        <v>1</v>
      </c>
      <c r="B55" t="s">
        <v>87</v>
      </c>
      <c r="C55" t="s">
        <v>87</v>
      </c>
      <c r="D55" t="s">
        <v>87</v>
      </c>
    </row>
    <row r="56" spans="1:4" x14ac:dyDescent="0.25">
      <c r="A56">
        <v>6</v>
      </c>
      <c r="B56" t="s">
        <v>88</v>
      </c>
      <c r="C56" t="s">
        <v>88</v>
      </c>
      <c r="D56">
        <v>3</v>
      </c>
    </row>
    <row r="57" spans="1:4" x14ac:dyDescent="0.25">
      <c r="A57">
        <v>1</v>
      </c>
      <c r="B57" t="s">
        <v>89</v>
      </c>
      <c r="C57" t="s">
        <v>90</v>
      </c>
      <c r="D57" t="s">
        <v>91</v>
      </c>
    </row>
    <row r="58" spans="1:4" x14ac:dyDescent="0.25">
      <c r="A58">
        <v>1</v>
      </c>
      <c r="B58" t="s">
        <v>92</v>
      </c>
      <c r="C58" t="s">
        <v>92</v>
      </c>
      <c r="D58" t="s">
        <v>74</v>
      </c>
    </row>
    <row r="59" spans="1:4" x14ac:dyDescent="0.25">
      <c r="A59">
        <v>1</v>
      </c>
      <c r="B59" t="s">
        <v>93</v>
      </c>
      <c r="C59" t="s">
        <v>93</v>
      </c>
      <c r="D59" t="s">
        <v>94</v>
      </c>
    </row>
    <row r="60" spans="1:4" x14ac:dyDescent="0.25">
      <c r="A60">
        <v>1</v>
      </c>
      <c r="B60" t="s">
        <v>95</v>
      </c>
      <c r="C60" t="s">
        <v>96</v>
      </c>
      <c r="D60" t="s">
        <v>97</v>
      </c>
    </row>
    <row r="61" spans="1:4" x14ac:dyDescent="0.25">
      <c r="A61">
        <v>1</v>
      </c>
      <c r="B61" t="s">
        <v>98</v>
      </c>
      <c r="C61" t="s">
        <v>96</v>
      </c>
      <c r="D61" t="s">
        <v>97</v>
      </c>
    </row>
    <row r="62" spans="1:4" x14ac:dyDescent="0.25">
      <c r="A62">
        <v>1</v>
      </c>
      <c r="B62" t="s">
        <v>99</v>
      </c>
      <c r="C62" t="s">
        <v>99</v>
      </c>
      <c r="D62" t="s">
        <v>99</v>
      </c>
    </row>
    <row r="63" spans="1:4" x14ac:dyDescent="0.25">
      <c r="A63">
        <v>4</v>
      </c>
      <c r="B63" t="s">
        <v>100</v>
      </c>
      <c r="C63" t="s">
        <v>100</v>
      </c>
      <c r="D63" t="s">
        <v>101</v>
      </c>
    </row>
    <row r="64" spans="1:4" x14ac:dyDescent="0.25">
      <c r="A64">
        <v>1</v>
      </c>
      <c r="B64" t="s">
        <v>102</v>
      </c>
      <c r="C64" t="s">
        <v>102</v>
      </c>
      <c r="D64" t="s">
        <v>74</v>
      </c>
    </row>
    <row r="65" spans="1:4" x14ac:dyDescent="0.25">
      <c r="A65">
        <v>1</v>
      </c>
      <c r="B65" t="s">
        <v>103</v>
      </c>
      <c r="C65" t="s">
        <v>103</v>
      </c>
      <c r="D65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9" sqref="B19"/>
    </sheetView>
  </sheetViews>
  <sheetFormatPr defaultRowHeight="15" x14ac:dyDescent="0.25"/>
  <cols>
    <col min="1" max="1" width="4.140625" bestFit="1" customWidth="1"/>
    <col min="2" max="2" width="19" bestFit="1" customWidth="1"/>
    <col min="3" max="3" width="22.140625" bestFit="1" customWidth="1"/>
    <col min="4" max="4" width="33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1</v>
      </c>
      <c r="C2" t="s">
        <v>104</v>
      </c>
      <c r="D2">
        <v>1206</v>
      </c>
    </row>
    <row r="3" spans="1:4" x14ac:dyDescent="0.25">
      <c r="A3">
        <v>1</v>
      </c>
      <c r="C3" t="s">
        <v>105</v>
      </c>
      <c r="D3" t="s">
        <v>106</v>
      </c>
    </row>
    <row r="4" spans="1:4" x14ac:dyDescent="0.25">
      <c r="A4">
        <v>1</v>
      </c>
      <c r="C4" t="s">
        <v>107</v>
      </c>
      <c r="D4" t="s">
        <v>108</v>
      </c>
    </row>
    <row r="5" spans="1:4" x14ac:dyDescent="0.25">
      <c r="A5">
        <v>9</v>
      </c>
      <c r="B5" t="s">
        <v>23</v>
      </c>
      <c r="C5" t="s">
        <v>24</v>
      </c>
      <c r="D5" t="s">
        <v>25</v>
      </c>
    </row>
    <row r="6" spans="1:4" x14ac:dyDescent="0.25">
      <c r="A6">
        <v>2</v>
      </c>
      <c r="B6" t="s">
        <v>109</v>
      </c>
      <c r="C6" t="s">
        <v>24</v>
      </c>
      <c r="D6" t="s">
        <v>25</v>
      </c>
    </row>
    <row r="7" spans="1:4" x14ac:dyDescent="0.25">
      <c r="A7">
        <v>2</v>
      </c>
      <c r="B7" t="s">
        <v>110</v>
      </c>
      <c r="C7" t="s">
        <v>24</v>
      </c>
      <c r="D7" t="s">
        <v>25</v>
      </c>
    </row>
    <row r="8" spans="1:4" x14ac:dyDescent="0.25">
      <c r="A8">
        <v>1</v>
      </c>
      <c r="B8" t="s">
        <v>111</v>
      </c>
      <c r="C8" t="s">
        <v>112</v>
      </c>
      <c r="D8" t="s">
        <v>113</v>
      </c>
    </row>
    <row r="9" spans="1:4" x14ac:dyDescent="0.25">
      <c r="A9">
        <v>2</v>
      </c>
      <c r="B9" t="s">
        <v>114</v>
      </c>
      <c r="C9" t="s">
        <v>24</v>
      </c>
      <c r="D9" t="s">
        <v>25</v>
      </c>
    </row>
    <row r="10" spans="1:4" x14ac:dyDescent="0.25">
      <c r="A10">
        <v>1</v>
      </c>
      <c r="B10" t="s">
        <v>115</v>
      </c>
      <c r="C10" t="s">
        <v>116</v>
      </c>
      <c r="D10" t="s">
        <v>117</v>
      </c>
    </row>
    <row r="11" spans="1:4" x14ac:dyDescent="0.25">
      <c r="A11">
        <v>1</v>
      </c>
      <c r="B11" t="s">
        <v>118</v>
      </c>
      <c r="C11" t="s">
        <v>119</v>
      </c>
      <c r="D11" t="s">
        <v>120</v>
      </c>
    </row>
    <row r="12" spans="1:4" x14ac:dyDescent="0.25">
      <c r="A12">
        <v>1</v>
      </c>
      <c r="B12" t="s">
        <v>121</v>
      </c>
      <c r="C12" t="s">
        <v>24</v>
      </c>
      <c r="D12" t="s">
        <v>25</v>
      </c>
    </row>
    <row r="13" spans="1:4" x14ac:dyDescent="0.25">
      <c r="A13">
        <v>2</v>
      </c>
      <c r="B13">
        <v>500</v>
      </c>
      <c r="C13" t="s">
        <v>29</v>
      </c>
      <c r="D13" t="s">
        <v>25</v>
      </c>
    </row>
    <row r="14" spans="1:4" x14ac:dyDescent="0.25">
      <c r="A14">
        <v>2</v>
      </c>
      <c r="B14" t="s">
        <v>122</v>
      </c>
      <c r="C14" t="s">
        <v>24</v>
      </c>
      <c r="D14" t="s">
        <v>25</v>
      </c>
    </row>
    <row r="15" spans="1:4" x14ac:dyDescent="0.25">
      <c r="A15">
        <v>1</v>
      </c>
      <c r="B15" t="s">
        <v>123</v>
      </c>
      <c r="C15" t="s">
        <v>124</v>
      </c>
      <c r="D15" t="s">
        <v>125</v>
      </c>
    </row>
    <row r="16" spans="1:4" x14ac:dyDescent="0.25">
      <c r="A16">
        <v>1</v>
      </c>
      <c r="B16" t="s">
        <v>126</v>
      </c>
      <c r="C16" t="s">
        <v>126</v>
      </c>
      <c r="D16" t="s">
        <v>127</v>
      </c>
    </row>
    <row r="17" spans="1:4" x14ac:dyDescent="0.25">
      <c r="A17">
        <v>1</v>
      </c>
      <c r="B17" t="s">
        <v>128</v>
      </c>
      <c r="C17" t="s">
        <v>128</v>
      </c>
      <c r="D17" t="s">
        <v>129</v>
      </c>
    </row>
    <row r="18" spans="1:4" x14ac:dyDescent="0.25">
      <c r="A18">
        <v>1</v>
      </c>
      <c r="B18" t="s">
        <v>130</v>
      </c>
      <c r="C18" t="s">
        <v>130</v>
      </c>
      <c r="D18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F31" sqref="F31"/>
    </sheetView>
  </sheetViews>
  <sheetFormatPr defaultRowHeight="15" x14ac:dyDescent="0.25"/>
  <cols>
    <col min="1" max="1" width="4.140625" bestFit="1" customWidth="1"/>
    <col min="2" max="2" width="16.7109375" bestFit="1" customWidth="1"/>
    <col min="3" max="3" width="22.42578125" bestFit="1" customWidth="1"/>
    <col min="4" max="4" width="31.28515625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1</v>
      </c>
      <c r="C2" t="s">
        <v>132</v>
      </c>
      <c r="D2" t="s">
        <v>133</v>
      </c>
    </row>
    <row r="3" spans="1:4" x14ac:dyDescent="0.25">
      <c r="A3">
        <v>25</v>
      </c>
      <c r="C3" t="s">
        <v>134</v>
      </c>
      <c r="D3" t="s">
        <v>135</v>
      </c>
    </row>
    <row r="4" spans="1:4" x14ac:dyDescent="0.25">
      <c r="A4">
        <v>1</v>
      </c>
      <c r="C4" t="s">
        <v>136</v>
      </c>
      <c r="D4" t="s">
        <v>19</v>
      </c>
    </row>
    <row r="5" spans="1:4" x14ac:dyDescent="0.25">
      <c r="A5">
        <v>1</v>
      </c>
      <c r="C5" t="s">
        <v>15</v>
      </c>
      <c r="D5" t="s">
        <v>15</v>
      </c>
    </row>
    <row r="6" spans="1:4" x14ac:dyDescent="0.25">
      <c r="A6">
        <v>1</v>
      </c>
      <c r="C6" t="s">
        <v>16</v>
      </c>
      <c r="D6" t="s">
        <v>17</v>
      </c>
    </row>
    <row r="7" spans="1:4" x14ac:dyDescent="0.25">
      <c r="A7">
        <v>1</v>
      </c>
      <c r="B7" t="s">
        <v>22</v>
      </c>
      <c r="C7" t="s">
        <v>22</v>
      </c>
      <c r="D7" t="s">
        <v>22</v>
      </c>
    </row>
    <row r="8" spans="1:4" x14ac:dyDescent="0.25">
      <c r="A8">
        <v>11</v>
      </c>
      <c r="B8" t="s">
        <v>23</v>
      </c>
      <c r="C8" t="s">
        <v>24</v>
      </c>
      <c r="D8" t="s">
        <v>25</v>
      </c>
    </row>
    <row r="9" spans="1:4" x14ac:dyDescent="0.25">
      <c r="A9">
        <v>1</v>
      </c>
      <c r="B9" t="s">
        <v>33</v>
      </c>
      <c r="C9" t="s">
        <v>29</v>
      </c>
      <c r="D9" t="s">
        <v>25</v>
      </c>
    </row>
    <row r="10" spans="1:4" x14ac:dyDescent="0.25">
      <c r="A10">
        <v>1</v>
      </c>
      <c r="B10" t="s">
        <v>137</v>
      </c>
      <c r="C10" t="s">
        <v>31</v>
      </c>
      <c r="D10" t="s">
        <v>32</v>
      </c>
    </row>
    <row r="11" spans="1:4" x14ac:dyDescent="0.25">
      <c r="A11">
        <v>2</v>
      </c>
      <c r="B11" t="s">
        <v>34</v>
      </c>
      <c r="C11" t="s">
        <v>24</v>
      </c>
      <c r="D11" t="s">
        <v>25</v>
      </c>
    </row>
    <row r="12" spans="1:4" x14ac:dyDescent="0.25">
      <c r="A12">
        <v>1</v>
      </c>
      <c r="B12">
        <v>15</v>
      </c>
      <c r="C12" t="s">
        <v>29</v>
      </c>
      <c r="D12" t="s">
        <v>25</v>
      </c>
    </row>
    <row r="13" spans="1:4" x14ac:dyDescent="0.25">
      <c r="A13">
        <v>1</v>
      </c>
      <c r="B13" t="s">
        <v>38</v>
      </c>
      <c r="C13" t="s">
        <v>29</v>
      </c>
      <c r="D13" t="s">
        <v>25</v>
      </c>
    </row>
    <row r="14" spans="1:4" x14ac:dyDescent="0.25">
      <c r="A14">
        <v>1</v>
      </c>
      <c r="B14" t="s">
        <v>39</v>
      </c>
      <c r="C14" t="s">
        <v>24</v>
      </c>
      <c r="D14" t="s">
        <v>25</v>
      </c>
    </row>
    <row r="15" spans="1:4" x14ac:dyDescent="0.25">
      <c r="A15">
        <v>1</v>
      </c>
      <c r="B15" t="s">
        <v>109</v>
      </c>
      <c r="C15" t="s">
        <v>36</v>
      </c>
      <c r="D15" t="s">
        <v>32</v>
      </c>
    </row>
    <row r="16" spans="1:4" x14ac:dyDescent="0.25">
      <c r="A16">
        <v>1</v>
      </c>
      <c r="B16">
        <v>220</v>
      </c>
      <c r="C16" t="s">
        <v>29</v>
      </c>
      <c r="D16" t="s">
        <v>25</v>
      </c>
    </row>
    <row r="17" spans="1:4" x14ac:dyDescent="0.25">
      <c r="A17">
        <v>1</v>
      </c>
      <c r="B17" t="s">
        <v>138</v>
      </c>
      <c r="C17" t="s">
        <v>36</v>
      </c>
      <c r="D17" t="s">
        <v>32</v>
      </c>
    </row>
    <row r="18" spans="1:4" x14ac:dyDescent="0.25">
      <c r="A18">
        <v>1</v>
      </c>
      <c r="B18" t="s">
        <v>43</v>
      </c>
      <c r="C18" t="s">
        <v>29</v>
      </c>
      <c r="D18" t="s">
        <v>25</v>
      </c>
    </row>
    <row r="19" spans="1:4" x14ac:dyDescent="0.25">
      <c r="A19">
        <v>2</v>
      </c>
      <c r="B19" t="s">
        <v>139</v>
      </c>
      <c r="C19" t="s">
        <v>36</v>
      </c>
      <c r="D19" t="s">
        <v>32</v>
      </c>
    </row>
    <row r="20" spans="1:4" x14ac:dyDescent="0.25">
      <c r="A20">
        <v>1</v>
      </c>
      <c r="B20" t="s">
        <v>48</v>
      </c>
      <c r="C20" t="s">
        <v>29</v>
      </c>
      <c r="D20" t="s">
        <v>25</v>
      </c>
    </row>
    <row r="21" spans="1:4" x14ac:dyDescent="0.25">
      <c r="A21">
        <v>1</v>
      </c>
      <c r="B21" t="s">
        <v>140</v>
      </c>
      <c r="C21" t="s">
        <v>29</v>
      </c>
      <c r="D21" t="s">
        <v>25</v>
      </c>
    </row>
    <row r="22" spans="1:4" x14ac:dyDescent="0.25">
      <c r="A22">
        <v>1</v>
      </c>
      <c r="B22" t="s">
        <v>52</v>
      </c>
      <c r="C22" t="s">
        <v>36</v>
      </c>
      <c r="D22" t="s">
        <v>32</v>
      </c>
    </row>
    <row r="23" spans="1:4" x14ac:dyDescent="0.25">
      <c r="A23">
        <v>1</v>
      </c>
      <c r="B23" t="s">
        <v>53</v>
      </c>
      <c r="C23" t="s">
        <v>24</v>
      </c>
      <c r="D23" t="s">
        <v>25</v>
      </c>
    </row>
    <row r="24" spans="1:4" x14ac:dyDescent="0.25">
      <c r="A24">
        <v>1</v>
      </c>
      <c r="B24" t="s">
        <v>54</v>
      </c>
      <c r="C24" t="s">
        <v>24</v>
      </c>
      <c r="D24" t="s">
        <v>25</v>
      </c>
    </row>
    <row r="25" spans="1:4" x14ac:dyDescent="0.25">
      <c r="A25">
        <v>2</v>
      </c>
      <c r="B25" t="s">
        <v>55</v>
      </c>
      <c r="C25" t="s">
        <v>36</v>
      </c>
      <c r="D25" t="s">
        <v>32</v>
      </c>
    </row>
    <row r="26" spans="1:4" x14ac:dyDescent="0.25">
      <c r="A26">
        <v>2</v>
      </c>
      <c r="B26">
        <v>500</v>
      </c>
      <c r="C26" t="s">
        <v>29</v>
      </c>
      <c r="D26" t="s">
        <v>25</v>
      </c>
    </row>
    <row r="27" spans="1:4" x14ac:dyDescent="0.25">
      <c r="A27">
        <v>2</v>
      </c>
      <c r="B27">
        <v>60</v>
      </c>
      <c r="C27" t="s">
        <v>29</v>
      </c>
      <c r="D27" t="s">
        <v>25</v>
      </c>
    </row>
    <row r="28" spans="1:4" x14ac:dyDescent="0.25">
      <c r="A28">
        <v>1</v>
      </c>
      <c r="B28" t="s">
        <v>61</v>
      </c>
      <c r="C28" t="s">
        <v>29</v>
      </c>
      <c r="D28" t="s">
        <v>25</v>
      </c>
    </row>
    <row r="29" spans="1:4" x14ac:dyDescent="0.25">
      <c r="A29">
        <v>5</v>
      </c>
      <c r="B29">
        <v>931</v>
      </c>
      <c r="C29" t="s">
        <v>29</v>
      </c>
      <c r="D29" t="s">
        <v>25</v>
      </c>
    </row>
    <row r="30" spans="1:4" x14ac:dyDescent="0.25">
      <c r="A30">
        <v>1</v>
      </c>
      <c r="B30" t="s">
        <v>63</v>
      </c>
      <c r="C30" t="s">
        <v>64</v>
      </c>
      <c r="D30" t="s">
        <v>65</v>
      </c>
    </row>
    <row r="31" spans="1:4" x14ac:dyDescent="0.25">
      <c r="A31">
        <v>1</v>
      </c>
      <c r="B31" t="s">
        <v>141</v>
      </c>
      <c r="C31" t="s">
        <v>142</v>
      </c>
      <c r="D31" t="s">
        <v>143</v>
      </c>
    </row>
    <row r="32" spans="1:4" x14ac:dyDescent="0.25">
      <c r="A32">
        <v>1</v>
      </c>
      <c r="B32" t="s">
        <v>144</v>
      </c>
      <c r="C32" t="s">
        <v>144</v>
      </c>
      <c r="D32" t="s">
        <v>144</v>
      </c>
    </row>
    <row r="33" spans="1:4" x14ac:dyDescent="0.25">
      <c r="A33">
        <v>1</v>
      </c>
      <c r="B33" t="s">
        <v>73</v>
      </c>
      <c r="C33" t="s">
        <v>73</v>
      </c>
      <c r="D33" t="s">
        <v>74</v>
      </c>
    </row>
    <row r="34" spans="1:4" x14ac:dyDescent="0.25">
      <c r="A34">
        <v>1</v>
      </c>
      <c r="B34" t="s">
        <v>75</v>
      </c>
      <c r="C34" t="s">
        <v>75</v>
      </c>
      <c r="D34" t="s">
        <v>75</v>
      </c>
    </row>
    <row r="35" spans="1:4" x14ac:dyDescent="0.25">
      <c r="A35">
        <v>2</v>
      </c>
      <c r="B35" t="s">
        <v>145</v>
      </c>
      <c r="C35" t="s">
        <v>145</v>
      </c>
      <c r="D35" t="s">
        <v>146</v>
      </c>
    </row>
    <row r="36" spans="1:4" x14ac:dyDescent="0.25">
      <c r="A36">
        <v>1</v>
      </c>
      <c r="B36" t="s">
        <v>147</v>
      </c>
      <c r="C36" t="s">
        <v>147</v>
      </c>
      <c r="D36" t="s">
        <v>148</v>
      </c>
    </row>
    <row r="37" spans="1:4" x14ac:dyDescent="0.25">
      <c r="A37">
        <v>4</v>
      </c>
      <c r="B37" t="s">
        <v>88</v>
      </c>
      <c r="C37" t="s">
        <v>88</v>
      </c>
      <c r="D37">
        <v>3</v>
      </c>
    </row>
    <row r="38" spans="1:4" x14ac:dyDescent="0.25">
      <c r="A38">
        <v>2</v>
      </c>
      <c r="B38" t="s">
        <v>149</v>
      </c>
      <c r="C38" t="s">
        <v>149</v>
      </c>
      <c r="D38" t="s">
        <v>149</v>
      </c>
    </row>
    <row r="39" spans="1:4" x14ac:dyDescent="0.25">
      <c r="A39">
        <v>1</v>
      </c>
      <c r="B39" t="s">
        <v>92</v>
      </c>
      <c r="C39" t="s">
        <v>92</v>
      </c>
      <c r="D39" t="s">
        <v>74</v>
      </c>
    </row>
    <row r="40" spans="1:4" x14ac:dyDescent="0.25">
      <c r="A40">
        <v>1</v>
      </c>
      <c r="B40" t="s">
        <v>93</v>
      </c>
      <c r="C40" t="s">
        <v>93</v>
      </c>
      <c r="D40" t="s">
        <v>94</v>
      </c>
    </row>
    <row r="41" spans="1:4" x14ac:dyDescent="0.25">
      <c r="A41">
        <v>1</v>
      </c>
      <c r="B41" t="s">
        <v>98</v>
      </c>
      <c r="C41" t="s">
        <v>96</v>
      </c>
      <c r="D41" t="s">
        <v>97</v>
      </c>
    </row>
    <row r="42" spans="1:4" x14ac:dyDescent="0.25">
      <c r="A42">
        <v>5</v>
      </c>
      <c r="B42" t="s">
        <v>150</v>
      </c>
      <c r="C42" t="s">
        <v>150</v>
      </c>
      <c r="D42" t="s">
        <v>151</v>
      </c>
    </row>
    <row r="43" spans="1:4" x14ac:dyDescent="0.25">
      <c r="A43">
        <v>1</v>
      </c>
      <c r="B43" t="s">
        <v>102</v>
      </c>
      <c r="C43" t="s">
        <v>102</v>
      </c>
      <c r="D43" t="s">
        <v>74</v>
      </c>
    </row>
    <row r="44" spans="1:4" x14ac:dyDescent="0.25">
      <c r="A44">
        <v>1</v>
      </c>
      <c r="B44" t="s">
        <v>152</v>
      </c>
      <c r="C44" t="s">
        <v>153</v>
      </c>
      <c r="D44" t="s">
        <v>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6" sqref="B16"/>
    </sheetView>
  </sheetViews>
  <sheetFormatPr defaultRowHeight="15" x14ac:dyDescent="0.25"/>
  <cols>
    <col min="1" max="1" width="4.140625" bestFit="1" customWidth="1"/>
    <col min="2" max="2" width="12.140625" bestFit="1" customWidth="1"/>
    <col min="3" max="3" width="18.85546875" bestFit="1" customWidth="1"/>
    <col min="4" max="4" width="24.5703125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2</v>
      </c>
      <c r="C2" t="s">
        <v>155</v>
      </c>
      <c r="D2" t="s">
        <v>156</v>
      </c>
    </row>
    <row r="3" spans="1:4" x14ac:dyDescent="0.25">
      <c r="A3">
        <v>5</v>
      </c>
      <c r="C3" t="s">
        <v>157</v>
      </c>
      <c r="D3" t="s">
        <v>157</v>
      </c>
    </row>
    <row r="4" spans="1:4" x14ac:dyDescent="0.25">
      <c r="A4">
        <v>1</v>
      </c>
      <c r="C4" t="s">
        <v>158</v>
      </c>
      <c r="D4" t="s">
        <v>159</v>
      </c>
    </row>
    <row r="5" spans="1:4" x14ac:dyDescent="0.25">
      <c r="A5">
        <v>1</v>
      </c>
      <c r="C5" t="s">
        <v>160</v>
      </c>
      <c r="D5" t="s">
        <v>161</v>
      </c>
    </row>
    <row r="6" spans="1:4" x14ac:dyDescent="0.25">
      <c r="A6">
        <v>1</v>
      </c>
      <c r="C6" t="s">
        <v>16</v>
      </c>
      <c r="D6" t="s">
        <v>17</v>
      </c>
    </row>
    <row r="7" spans="1:4" x14ac:dyDescent="0.25">
      <c r="A7">
        <v>1</v>
      </c>
      <c r="B7" t="s">
        <v>22</v>
      </c>
      <c r="C7" t="s">
        <v>22</v>
      </c>
      <c r="D7" t="s">
        <v>22</v>
      </c>
    </row>
    <row r="8" spans="1:4" x14ac:dyDescent="0.25">
      <c r="A8">
        <v>1</v>
      </c>
      <c r="B8" t="s">
        <v>53</v>
      </c>
      <c r="C8" t="s">
        <v>24</v>
      </c>
      <c r="D8" t="s">
        <v>25</v>
      </c>
    </row>
    <row r="9" spans="1:4" x14ac:dyDescent="0.25">
      <c r="A9">
        <v>2</v>
      </c>
      <c r="B9">
        <v>60</v>
      </c>
      <c r="C9" t="s">
        <v>29</v>
      </c>
      <c r="D9" t="s">
        <v>25</v>
      </c>
    </row>
    <row r="10" spans="1:4" x14ac:dyDescent="0.25">
      <c r="A10">
        <v>7</v>
      </c>
      <c r="B10" t="s">
        <v>162</v>
      </c>
      <c r="C10" t="s">
        <v>162</v>
      </c>
      <c r="D10" t="s">
        <v>163</v>
      </c>
    </row>
    <row r="11" spans="1:4" x14ac:dyDescent="0.25">
      <c r="A11">
        <v>1</v>
      </c>
      <c r="B11" t="s">
        <v>69</v>
      </c>
      <c r="C11" t="s">
        <v>69</v>
      </c>
      <c r="D11" t="s">
        <v>70</v>
      </c>
    </row>
    <row r="12" spans="1:4" x14ac:dyDescent="0.25">
      <c r="A12">
        <v>1</v>
      </c>
      <c r="B12" t="s">
        <v>164</v>
      </c>
      <c r="C12" t="s">
        <v>164</v>
      </c>
      <c r="D12" t="s">
        <v>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22" workbookViewId="0">
      <selection activeCell="E15" sqref="E15"/>
    </sheetView>
  </sheetViews>
  <sheetFormatPr defaultRowHeight="15" x14ac:dyDescent="0.25"/>
  <cols>
    <col min="1" max="1" width="4.140625" bestFit="1" customWidth="1"/>
    <col min="2" max="3" width="23.140625" bestFit="1" customWidth="1"/>
    <col min="4" max="4" width="25.7109375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1</v>
      </c>
      <c r="B2" t="s">
        <v>22</v>
      </c>
      <c r="C2" t="s">
        <v>22</v>
      </c>
      <c r="D2" t="s">
        <v>22</v>
      </c>
    </row>
    <row r="3" spans="1:4" x14ac:dyDescent="0.25">
      <c r="A3">
        <v>4</v>
      </c>
      <c r="C3" t="s">
        <v>166</v>
      </c>
      <c r="D3" t="s">
        <v>167</v>
      </c>
    </row>
    <row r="4" spans="1:4" x14ac:dyDescent="0.25">
      <c r="A4">
        <v>2</v>
      </c>
      <c r="B4" t="s">
        <v>176</v>
      </c>
      <c r="C4" t="s">
        <v>176</v>
      </c>
      <c r="D4" t="s">
        <v>177</v>
      </c>
    </row>
    <row r="5" spans="1:4" x14ac:dyDescent="0.25">
      <c r="A5">
        <v>1</v>
      </c>
      <c r="B5" t="s">
        <v>178</v>
      </c>
      <c r="C5" t="s">
        <v>178</v>
      </c>
      <c r="D5" t="s">
        <v>179</v>
      </c>
    </row>
    <row r="6" spans="1:4" x14ac:dyDescent="0.25">
      <c r="A6">
        <v>2</v>
      </c>
      <c r="C6" t="s">
        <v>155</v>
      </c>
      <c r="D6" t="s">
        <v>156</v>
      </c>
    </row>
    <row r="7" spans="1:4" x14ac:dyDescent="0.25">
      <c r="A7">
        <v>1</v>
      </c>
      <c r="B7" t="s">
        <v>180</v>
      </c>
      <c r="C7" t="s">
        <v>180</v>
      </c>
      <c r="D7" t="s">
        <v>181</v>
      </c>
    </row>
    <row r="8" spans="1:4" x14ac:dyDescent="0.25">
      <c r="A8">
        <v>1</v>
      </c>
      <c r="B8" t="s">
        <v>162</v>
      </c>
      <c r="C8" t="s">
        <v>162</v>
      </c>
      <c r="D8" t="s">
        <v>163</v>
      </c>
    </row>
    <row r="9" spans="1:4" x14ac:dyDescent="0.25">
      <c r="A9">
        <v>4</v>
      </c>
      <c r="B9" t="s">
        <v>23</v>
      </c>
      <c r="C9" t="s">
        <v>24</v>
      </c>
      <c r="D9" t="s">
        <v>25</v>
      </c>
    </row>
    <row r="10" spans="1:4" x14ac:dyDescent="0.25">
      <c r="A10">
        <v>1</v>
      </c>
      <c r="B10" t="s">
        <v>53</v>
      </c>
      <c r="C10" t="s">
        <v>24</v>
      </c>
      <c r="D10" t="s">
        <v>25</v>
      </c>
    </row>
    <row r="11" spans="1:4" x14ac:dyDescent="0.25">
      <c r="A11">
        <v>4</v>
      </c>
      <c r="B11" t="s">
        <v>42</v>
      </c>
      <c r="C11" t="s">
        <v>36</v>
      </c>
      <c r="D11" t="s">
        <v>32</v>
      </c>
    </row>
    <row r="12" spans="1:4" x14ac:dyDescent="0.25">
      <c r="A12">
        <v>1</v>
      </c>
      <c r="C12" t="s">
        <v>158</v>
      </c>
      <c r="D12" t="s">
        <v>159</v>
      </c>
    </row>
    <row r="13" spans="1:4" x14ac:dyDescent="0.25">
      <c r="A13">
        <v>1</v>
      </c>
      <c r="C13" t="s">
        <v>160</v>
      </c>
      <c r="D13" t="s">
        <v>161</v>
      </c>
    </row>
    <row r="14" spans="1:4" x14ac:dyDescent="0.25">
      <c r="A14">
        <v>4</v>
      </c>
      <c r="C14" t="s">
        <v>168</v>
      </c>
      <c r="D14" t="s">
        <v>169</v>
      </c>
    </row>
    <row r="15" spans="1:4" x14ac:dyDescent="0.25">
      <c r="A15">
        <v>1</v>
      </c>
      <c r="B15" t="s">
        <v>69</v>
      </c>
      <c r="C15" t="s">
        <v>69</v>
      </c>
      <c r="D15" t="s">
        <v>70</v>
      </c>
    </row>
    <row r="16" spans="1:4" x14ac:dyDescent="0.25">
      <c r="A16">
        <v>1</v>
      </c>
      <c r="B16" t="s">
        <v>75</v>
      </c>
      <c r="C16" t="s">
        <v>75</v>
      </c>
      <c r="D16" t="s">
        <v>75</v>
      </c>
    </row>
    <row r="17" spans="1:4" x14ac:dyDescent="0.25">
      <c r="A17">
        <v>5</v>
      </c>
      <c r="C17" t="s">
        <v>134</v>
      </c>
      <c r="D17" t="s">
        <v>135</v>
      </c>
    </row>
    <row r="18" spans="1:4" x14ac:dyDescent="0.25">
      <c r="A18">
        <v>10</v>
      </c>
      <c r="C18" t="s">
        <v>170</v>
      </c>
      <c r="D18" t="s">
        <v>171</v>
      </c>
    </row>
    <row r="19" spans="1:4" x14ac:dyDescent="0.25">
      <c r="A19">
        <v>1</v>
      </c>
      <c r="B19" t="s">
        <v>225</v>
      </c>
      <c r="C19" t="s">
        <v>46</v>
      </c>
      <c r="D19" t="s">
        <v>47</v>
      </c>
    </row>
    <row r="20" spans="1:4" x14ac:dyDescent="0.25">
      <c r="A20">
        <v>1</v>
      </c>
      <c r="B20" t="s">
        <v>226</v>
      </c>
      <c r="C20" t="s">
        <v>46</v>
      </c>
      <c r="D20" t="s">
        <v>47</v>
      </c>
    </row>
    <row r="21" spans="1:4" x14ac:dyDescent="0.25">
      <c r="A21">
        <v>1</v>
      </c>
      <c r="B21" t="s">
        <v>79</v>
      </c>
      <c r="C21" t="s">
        <v>80</v>
      </c>
      <c r="D21" t="s">
        <v>80</v>
      </c>
    </row>
    <row r="22" spans="1:4" x14ac:dyDescent="0.25">
      <c r="A22">
        <v>1</v>
      </c>
      <c r="B22" t="s">
        <v>164</v>
      </c>
      <c r="C22" t="s">
        <v>164</v>
      </c>
      <c r="D22" t="s">
        <v>165</v>
      </c>
    </row>
    <row r="23" spans="1:4" x14ac:dyDescent="0.25">
      <c r="A23">
        <v>1</v>
      </c>
      <c r="B23" t="s">
        <v>87</v>
      </c>
      <c r="C23" t="s">
        <v>87</v>
      </c>
      <c r="D23" t="s">
        <v>87</v>
      </c>
    </row>
    <row r="24" spans="1:4" x14ac:dyDescent="0.25">
      <c r="A24">
        <v>4</v>
      </c>
      <c r="B24" t="s">
        <v>88</v>
      </c>
      <c r="C24" t="s">
        <v>88</v>
      </c>
      <c r="D24">
        <v>3</v>
      </c>
    </row>
    <row r="25" spans="1:4" x14ac:dyDescent="0.25">
      <c r="A25">
        <v>4</v>
      </c>
      <c r="C25" t="s">
        <v>172</v>
      </c>
      <c r="D25" t="s">
        <v>173</v>
      </c>
    </row>
    <row r="26" spans="1:4" x14ac:dyDescent="0.25">
      <c r="A26">
        <v>2</v>
      </c>
      <c r="B26">
        <v>60</v>
      </c>
      <c r="C26" t="s">
        <v>29</v>
      </c>
      <c r="D26" t="s">
        <v>25</v>
      </c>
    </row>
    <row r="27" spans="1:4" x14ac:dyDescent="0.25">
      <c r="A27">
        <v>8</v>
      </c>
      <c r="B27">
        <v>100</v>
      </c>
      <c r="C27" t="s">
        <v>29</v>
      </c>
      <c r="D27" t="s">
        <v>25</v>
      </c>
    </row>
    <row r="28" spans="1:4" x14ac:dyDescent="0.25">
      <c r="A28">
        <v>6</v>
      </c>
      <c r="B28">
        <v>240</v>
      </c>
      <c r="C28" t="s">
        <v>29</v>
      </c>
      <c r="D28" t="s">
        <v>25</v>
      </c>
    </row>
    <row r="29" spans="1:4" x14ac:dyDescent="0.25">
      <c r="A29">
        <v>1</v>
      </c>
      <c r="B29">
        <v>499</v>
      </c>
      <c r="C29" t="s">
        <v>29</v>
      </c>
      <c r="D29" t="s">
        <v>25</v>
      </c>
    </row>
    <row r="30" spans="1:4" x14ac:dyDescent="0.25">
      <c r="A30">
        <v>2</v>
      </c>
      <c r="B30">
        <v>500</v>
      </c>
      <c r="C30" t="s">
        <v>29</v>
      </c>
      <c r="D30" t="s">
        <v>25</v>
      </c>
    </row>
    <row r="31" spans="1:4" x14ac:dyDescent="0.25">
      <c r="A31">
        <v>1</v>
      </c>
      <c r="B31">
        <v>931</v>
      </c>
      <c r="C31" t="s">
        <v>29</v>
      </c>
      <c r="D31" t="s">
        <v>25</v>
      </c>
    </row>
    <row r="32" spans="1:4" x14ac:dyDescent="0.25">
      <c r="A32">
        <v>1</v>
      </c>
      <c r="B32">
        <v>976</v>
      </c>
      <c r="C32" t="s">
        <v>29</v>
      </c>
      <c r="D32" t="s">
        <v>25</v>
      </c>
    </row>
    <row r="33" spans="1:4" x14ac:dyDescent="0.25">
      <c r="A33">
        <v>5</v>
      </c>
      <c r="B33" t="s">
        <v>58</v>
      </c>
      <c r="C33" t="s">
        <v>29</v>
      </c>
      <c r="D33" t="s">
        <v>25</v>
      </c>
    </row>
    <row r="34" spans="1:4" x14ac:dyDescent="0.25">
      <c r="A34">
        <v>1</v>
      </c>
      <c r="C34" t="s">
        <v>174</v>
      </c>
      <c r="D34" t="s">
        <v>175</v>
      </c>
    </row>
    <row r="35" spans="1:4" x14ac:dyDescent="0.25">
      <c r="A35">
        <v>1</v>
      </c>
      <c r="B35" t="s">
        <v>92</v>
      </c>
      <c r="C35" t="s">
        <v>92</v>
      </c>
      <c r="D35" t="s">
        <v>74</v>
      </c>
    </row>
    <row r="36" spans="1:4" x14ac:dyDescent="0.25">
      <c r="A36">
        <v>1</v>
      </c>
      <c r="B36" t="s">
        <v>93</v>
      </c>
      <c r="C36" t="s">
        <v>93</v>
      </c>
      <c r="D36" t="s">
        <v>94</v>
      </c>
    </row>
    <row r="37" spans="1:4" x14ac:dyDescent="0.25">
      <c r="A37">
        <v>1</v>
      </c>
      <c r="C37" t="s">
        <v>16</v>
      </c>
      <c r="D37" t="s">
        <v>17</v>
      </c>
    </row>
    <row r="38" spans="1:4" x14ac:dyDescent="0.25">
      <c r="A38">
        <v>1</v>
      </c>
      <c r="B38" t="s">
        <v>150</v>
      </c>
      <c r="C38" t="s">
        <v>150</v>
      </c>
      <c r="D38" t="s">
        <v>151</v>
      </c>
    </row>
    <row r="39" spans="1:4" x14ac:dyDescent="0.25">
      <c r="A39">
        <v>1</v>
      </c>
      <c r="B39" t="s">
        <v>182</v>
      </c>
      <c r="C39" t="s">
        <v>182</v>
      </c>
      <c r="D39" t="s">
        <v>182</v>
      </c>
    </row>
    <row r="40" spans="1:4" x14ac:dyDescent="0.25">
      <c r="A40">
        <v>1</v>
      </c>
      <c r="C40" t="s">
        <v>20</v>
      </c>
      <c r="D40" t="s">
        <v>21</v>
      </c>
    </row>
    <row r="41" spans="1:4" x14ac:dyDescent="0.25">
      <c r="A41">
        <v>1</v>
      </c>
      <c r="B41" t="s">
        <v>103</v>
      </c>
      <c r="C41" t="s">
        <v>103</v>
      </c>
      <c r="D41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4" sqref="B4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22.42578125" bestFit="1" customWidth="1"/>
    <col min="4" max="4" width="18.5703125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2</v>
      </c>
      <c r="C2" t="s">
        <v>170</v>
      </c>
      <c r="D2" t="s">
        <v>171</v>
      </c>
    </row>
    <row r="3" spans="1:4" x14ac:dyDescent="0.25">
      <c r="A3">
        <v>2</v>
      </c>
      <c r="C3" t="s">
        <v>183</v>
      </c>
      <c r="D3" t="s">
        <v>184</v>
      </c>
    </row>
    <row r="4" spans="1:4" x14ac:dyDescent="0.25">
      <c r="A4">
        <v>1</v>
      </c>
      <c r="C4" t="s">
        <v>46</v>
      </c>
      <c r="D4" t="s">
        <v>47</v>
      </c>
    </row>
    <row r="5" spans="1:4" x14ac:dyDescent="0.25">
      <c r="A5">
        <v>1</v>
      </c>
      <c r="C5" t="s">
        <v>15</v>
      </c>
      <c r="D5" t="s">
        <v>15</v>
      </c>
    </row>
    <row r="6" spans="1:4" x14ac:dyDescent="0.25">
      <c r="A6">
        <v>1</v>
      </c>
      <c r="C6" t="s">
        <v>20</v>
      </c>
      <c r="D6" t="s">
        <v>21</v>
      </c>
    </row>
    <row r="7" spans="1:4" x14ac:dyDescent="0.25">
      <c r="A7">
        <v>2</v>
      </c>
      <c r="B7" t="s">
        <v>23</v>
      </c>
      <c r="C7" t="s">
        <v>24</v>
      </c>
      <c r="D7" t="s">
        <v>25</v>
      </c>
    </row>
    <row r="8" spans="1:4" x14ac:dyDescent="0.25">
      <c r="A8">
        <v>1</v>
      </c>
      <c r="B8" t="s">
        <v>28</v>
      </c>
      <c r="C8" t="s">
        <v>29</v>
      </c>
      <c r="D8" t="s">
        <v>25</v>
      </c>
    </row>
    <row r="9" spans="1:4" x14ac:dyDescent="0.25">
      <c r="A9">
        <v>1</v>
      </c>
      <c r="B9" t="s">
        <v>185</v>
      </c>
      <c r="C9" t="s">
        <v>186</v>
      </c>
      <c r="D9" t="s">
        <v>187</v>
      </c>
    </row>
    <row r="10" spans="1:4" x14ac:dyDescent="0.25">
      <c r="A10">
        <v>2</v>
      </c>
      <c r="B10" t="s">
        <v>110</v>
      </c>
      <c r="C10" t="s">
        <v>24</v>
      </c>
      <c r="D10" t="s">
        <v>25</v>
      </c>
    </row>
    <row r="11" spans="1:4" x14ac:dyDescent="0.25">
      <c r="A11">
        <v>2</v>
      </c>
      <c r="B11">
        <v>270</v>
      </c>
      <c r="C11" t="s">
        <v>29</v>
      </c>
      <c r="D11" t="s">
        <v>25</v>
      </c>
    </row>
    <row r="12" spans="1:4" x14ac:dyDescent="0.25">
      <c r="A12">
        <v>2</v>
      </c>
      <c r="B12" t="s">
        <v>121</v>
      </c>
      <c r="C12" t="s">
        <v>36</v>
      </c>
      <c r="D12" t="s">
        <v>32</v>
      </c>
    </row>
    <row r="13" spans="1:4" x14ac:dyDescent="0.25">
      <c r="A13">
        <v>2</v>
      </c>
      <c r="B13">
        <v>500</v>
      </c>
      <c r="C13" t="s">
        <v>29</v>
      </c>
      <c r="D13" t="s">
        <v>25</v>
      </c>
    </row>
    <row r="14" spans="1:4" x14ac:dyDescent="0.25">
      <c r="A14">
        <v>1</v>
      </c>
      <c r="B14" t="s">
        <v>79</v>
      </c>
      <c r="C14" t="s">
        <v>80</v>
      </c>
      <c r="D14" t="s">
        <v>80</v>
      </c>
    </row>
    <row r="15" spans="1:4" x14ac:dyDescent="0.25">
      <c r="A15">
        <v>1</v>
      </c>
      <c r="B15" t="s">
        <v>188</v>
      </c>
      <c r="C15" t="s">
        <v>188</v>
      </c>
      <c r="D15" t="s">
        <v>189</v>
      </c>
    </row>
    <row r="16" spans="1:4" x14ac:dyDescent="0.25">
      <c r="A16">
        <v>4</v>
      </c>
      <c r="B16" t="s">
        <v>88</v>
      </c>
      <c r="C16" t="s">
        <v>88</v>
      </c>
      <c r="D16">
        <v>3</v>
      </c>
    </row>
    <row r="17" spans="1:4" x14ac:dyDescent="0.25">
      <c r="A17">
        <v>1</v>
      </c>
      <c r="B17" t="s">
        <v>103</v>
      </c>
      <c r="C17" t="s">
        <v>103</v>
      </c>
      <c r="D17" t="s">
        <v>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4" workbookViewId="0">
      <selection activeCell="B10" sqref="B10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22.42578125" bestFit="1" customWidth="1"/>
    <col min="4" max="4" width="23.5703125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3</v>
      </c>
      <c r="B2" t="s">
        <v>192</v>
      </c>
      <c r="C2" t="s">
        <v>192</v>
      </c>
      <c r="D2" t="s">
        <v>193</v>
      </c>
    </row>
    <row r="3" spans="1:4" x14ac:dyDescent="0.25">
      <c r="A3">
        <v>1</v>
      </c>
      <c r="B3" t="s">
        <v>194</v>
      </c>
      <c r="C3" t="s">
        <v>194</v>
      </c>
      <c r="D3" t="s">
        <v>195</v>
      </c>
    </row>
    <row r="4" spans="1:4" x14ac:dyDescent="0.25">
      <c r="A4">
        <v>11</v>
      </c>
      <c r="B4" t="s">
        <v>23</v>
      </c>
      <c r="C4" t="s">
        <v>24</v>
      </c>
      <c r="D4" t="s">
        <v>25</v>
      </c>
    </row>
    <row r="5" spans="1:4" x14ac:dyDescent="0.25">
      <c r="A5">
        <v>10</v>
      </c>
      <c r="B5" t="s">
        <v>110</v>
      </c>
      <c r="C5" t="s">
        <v>24</v>
      </c>
      <c r="D5" t="s">
        <v>25</v>
      </c>
    </row>
    <row r="6" spans="1:4" x14ac:dyDescent="0.25">
      <c r="A6">
        <v>2</v>
      </c>
      <c r="B6" t="s">
        <v>196</v>
      </c>
      <c r="C6" t="s">
        <v>24</v>
      </c>
      <c r="D6" t="s">
        <v>25</v>
      </c>
    </row>
    <row r="7" spans="1:4" x14ac:dyDescent="0.25">
      <c r="A7">
        <v>4</v>
      </c>
      <c r="B7" t="s">
        <v>121</v>
      </c>
      <c r="C7" t="s">
        <v>36</v>
      </c>
      <c r="D7" t="s">
        <v>32</v>
      </c>
    </row>
    <row r="8" spans="1:4" x14ac:dyDescent="0.25">
      <c r="A8">
        <v>2</v>
      </c>
      <c r="B8" t="s">
        <v>185</v>
      </c>
      <c r="C8" t="s">
        <v>186</v>
      </c>
      <c r="D8" t="s">
        <v>187</v>
      </c>
    </row>
    <row r="9" spans="1:4" x14ac:dyDescent="0.25">
      <c r="A9">
        <v>1</v>
      </c>
      <c r="B9" t="s">
        <v>197</v>
      </c>
      <c r="C9" t="s">
        <v>186</v>
      </c>
      <c r="D9" t="s">
        <v>187</v>
      </c>
    </row>
    <row r="10" spans="1:4" x14ac:dyDescent="0.25">
      <c r="A10">
        <v>4</v>
      </c>
      <c r="C10" t="s">
        <v>183</v>
      </c>
      <c r="D10" t="s">
        <v>184</v>
      </c>
    </row>
    <row r="11" spans="1:4" x14ac:dyDescent="0.25">
      <c r="A11">
        <v>1</v>
      </c>
      <c r="B11" t="s">
        <v>225</v>
      </c>
      <c r="C11" t="s">
        <v>46</v>
      </c>
      <c r="D11" t="s">
        <v>47</v>
      </c>
    </row>
    <row r="12" spans="1:4" x14ac:dyDescent="0.25">
      <c r="A12">
        <v>1</v>
      </c>
      <c r="B12" t="s">
        <v>226</v>
      </c>
      <c r="C12" t="s">
        <v>46</v>
      </c>
      <c r="D12" t="s">
        <v>47</v>
      </c>
    </row>
    <row r="13" spans="1:4" x14ac:dyDescent="0.25">
      <c r="A13">
        <v>1</v>
      </c>
      <c r="B13" t="s">
        <v>198</v>
      </c>
      <c r="C13" t="s">
        <v>198</v>
      </c>
      <c r="D13" t="s">
        <v>199</v>
      </c>
    </row>
    <row r="14" spans="1:4" x14ac:dyDescent="0.25">
      <c r="A14">
        <v>2</v>
      </c>
      <c r="B14" t="s">
        <v>188</v>
      </c>
      <c r="C14" t="s">
        <v>188</v>
      </c>
      <c r="D14" t="s">
        <v>189</v>
      </c>
    </row>
    <row r="15" spans="1:4" x14ac:dyDescent="0.25">
      <c r="A15">
        <v>3</v>
      </c>
      <c r="B15" t="s">
        <v>88</v>
      </c>
      <c r="C15" t="s">
        <v>88</v>
      </c>
      <c r="D15">
        <v>3</v>
      </c>
    </row>
    <row r="16" spans="1:4" x14ac:dyDescent="0.25">
      <c r="A16">
        <v>2</v>
      </c>
      <c r="B16" t="s">
        <v>28</v>
      </c>
      <c r="C16" t="s">
        <v>29</v>
      </c>
      <c r="D16" t="s">
        <v>25</v>
      </c>
    </row>
    <row r="17" spans="1:4" x14ac:dyDescent="0.25">
      <c r="A17">
        <v>4</v>
      </c>
      <c r="B17" t="s">
        <v>190</v>
      </c>
      <c r="C17" t="s">
        <v>29</v>
      </c>
      <c r="D17" t="s">
        <v>25</v>
      </c>
    </row>
    <row r="18" spans="1:4" x14ac:dyDescent="0.25">
      <c r="A18">
        <v>2</v>
      </c>
      <c r="B18" t="s">
        <v>191</v>
      </c>
      <c r="C18" t="s">
        <v>29</v>
      </c>
      <c r="D18" t="s">
        <v>25</v>
      </c>
    </row>
    <row r="19" spans="1:4" x14ac:dyDescent="0.25">
      <c r="A19">
        <v>6</v>
      </c>
      <c r="B19">
        <v>27</v>
      </c>
      <c r="C19" t="s">
        <v>29</v>
      </c>
      <c r="D19" t="s">
        <v>25</v>
      </c>
    </row>
    <row r="20" spans="1:4" x14ac:dyDescent="0.25">
      <c r="A20">
        <v>4</v>
      </c>
      <c r="B20">
        <v>270</v>
      </c>
      <c r="C20" t="s">
        <v>29</v>
      </c>
      <c r="D20" t="s">
        <v>25</v>
      </c>
    </row>
    <row r="21" spans="1:4" x14ac:dyDescent="0.25">
      <c r="A21">
        <v>1</v>
      </c>
      <c r="B21">
        <v>499</v>
      </c>
      <c r="C21" t="s">
        <v>29</v>
      </c>
      <c r="D21" t="s">
        <v>25</v>
      </c>
    </row>
    <row r="22" spans="1:4" x14ac:dyDescent="0.25">
      <c r="A22">
        <v>1</v>
      </c>
      <c r="B22">
        <v>500</v>
      </c>
      <c r="C22" t="s">
        <v>29</v>
      </c>
      <c r="D22" t="s">
        <v>25</v>
      </c>
    </row>
    <row r="23" spans="1:4" x14ac:dyDescent="0.25">
      <c r="A23">
        <v>1</v>
      </c>
      <c r="B23">
        <v>976</v>
      </c>
      <c r="C23" t="s">
        <v>29</v>
      </c>
      <c r="D23" t="s">
        <v>25</v>
      </c>
    </row>
    <row r="24" spans="1:4" x14ac:dyDescent="0.25">
      <c r="A24">
        <v>2</v>
      </c>
      <c r="B24" t="s">
        <v>200</v>
      </c>
      <c r="C24" t="s">
        <v>200</v>
      </c>
      <c r="D24" t="s">
        <v>201</v>
      </c>
    </row>
    <row r="25" spans="1:4" x14ac:dyDescent="0.25">
      <c r="A25">
        <v>1</v>
      </c>
      <c r="B25" t="s">
        <v>130</v>
      </c>
      <c r="C25" t="s">
        <v>130</v>
      </c>
      <c r="D25" t="s">
        <v>131</v>
      </c>
    </row>
    <row r="26" spans="1:4" x14ac:dyDescent="0.25">
      <c r="A26">
        <v>1</v>
      </c>
      <c r="B26" t="s">
        <v>202</v>
      </c>
      <c r="C26" t="s">
        <v>202</v>
      </c>
      <c r="D26" t="s">
        <v>203</v>
      </c>
    </row>
  </sheetData>
  <sortState ref="A2:D26">
    <sortCondition ref="C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1" sqref="B11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18.85546875" bestFit="1" customWidth="1"/>
    <col min="4" max="4" width="10.42578125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1</v>
      </c>
      <c r="B2" t="s">
        <v>35</v>
      </c>
      <c r="C2" t="s">
        <v>36</v>
      </c>
      <c r="D2" t="s">
        <v>32</v>
      </c>
    </row>
    <row r="3" spans="1:4" x14ac:dyDescent="0.25">
      <c r="A3">
        <v>10</v>
      </c>
      <c r="B3" t="s">
        <v>38</v>
      </c>
      <c r="C3" t="s">
        <v>29</v>
      </c>
      <c r="D3" t="s">
        <v>25</v>
      </c>
    </row>
    <row r="4" spans="1:4" x14ac:dyDescent="0.25">
      <c r="A4">
        <v>2</v>
      </c>
      <c r="B4" t="s">
        <v>204</v>
      </c>
      <c r="C4" t="s">
        <v>205</v>
      </c>
      <c r="D4" t="s">
        <v>206</v>
      </c>
    </row>
    <row r="5" spans="1:4" x14ac:dyDescent="0.25">
      <c r="A5">
        <v>1</v>
      </c>
      <c r="B5" t="s">
        <v>207</v>
      </c>
      <c r="C5" t="s">
        <v>207</v>
      </c>
      <c r="D5" t="s">
        <v>207</v>
      </c>
    </row>
    <row r="6" spans="1:4" x14ac:dyDescent="0.25">
      <c r="A6">
        <v>1</v>
      </c>
      <c r="B6" t="s">
        <v>42</v>
      </c>
      <c r="C6" t="s">
        <v>36</v>
      </c>
      <c r="D6" t="s">
        <v>32</v>
      </c>
    </row>
    <row r="7" spans="1:4" x14ac:dyDescent="0.25">
      <c r="A7">
        <v>4</v>
      </c>
      <c r="B7" t="s">
        <v>88</v>
      </c>
      <c r="C7" t="s">
        <v>88</v>
      </c>
      <c r="D7">
        <v>3</v>
      </c>
    </row>
    <row r="8" spans="1:4" x14ac:dyDescent="0.25">
      <c r="A8">
        <v>4</v>
      </c>
      <c r="B8" t="s">
        <v>208</v>
      </c>
      <c r="C8" t="s">
        <v>208</v>
      </c>
      <c r="D8" t="s">
        <v>209</v>
      </c>
    </row>
    <row r="9" spans="1:4" x14ac:dyDescent="0.25">
      <c r="A9">
        <v>1</v>
      </c>
      <c r="B9" t="s">
        <v>210</v>
      </c>
      <c r="C9" t="s">
        <v>210</v>
      </c>
      <c r="D9" t="s">
        <v>211</v>
      </c>
    </row>
    <row r="10" spans="1:4" x14ac:dyDescent="0.25">
      <c r="A10">
        <v>2</v>
      </c>
      <c r="B10" t="s">
        <v>212</v>
      </c>
      <c r="C10" t="s">
        <v>212</v>
      </c>
      <c r="D10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Samlet</vt:lpstr>
      <vt:lpstr>COM-TC</vt:lpstr>
      <vt:lpstr>CPU</vt:lpstr>
      <vt:lpstr>Dash</vt:lpstr>
      <vt:lpstr>Debug</vt:lpstr>
      <vt:lpstr>Dev</vt:lpstr>
      <vt:lpstr>Tele</vt:lpstr>
      <vt:lpstr>USB</vt:lpstr>
      <vt:lpstr>H-Bridge</vt:lpstr>
      <vt:lpstr>Relay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Jensen</dc:creator>
  <cp:lastModifiedBy>Henrik Jensen</cp:lastModifiedBy>
  <dcterms:created xsi:type="dcterms:W3CDTF">2017-11-29T19:46:51Z</dcterms:created>
  <dcterms:modified xsi:type="dcterms:W3CDTF">2017-12-05T21:02:44Z</dcterms:modified>
</cp:coreProperties>
</file>