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AE3D1D7C-FD4E-4D4F-A9BE-14D0F967BF8D}" xr6:coauthVersionLast="45" xr6:coauthVersionMax="45" xr10:uidLastSave="{00000000-0000-0000-0000-000000000000}"/>
  <bookViews>
    <workbookView xWindow="1800" yWindow="540" windowWidth="25395" windowHeight="1443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 i="9" l="1"/>
  <c r="CF19" i="4" l="1" a="1"/>
  <c r="CF19" i="4" s="1"/>
  <c r="CG19" i="4" a="1"/>
  <c r="CG19" i="4" s="1"/>
  <c r="CF20" i="4" a="1"/>
  <c r="CF20" i="4" s="1"/>
  <c r="CG20" i="4" a="1"/>
  <c r="CG20" i="4" s="1"/>
  <c r="CF24" i="4" a="1"/>
  <c r="CF24" i="4" s="1"/>
  <c r="CG24" i="4" a="1"/>
  <c r="CG24" i="4" s="1"/>
  <c r="CF25" i="4" a="1"/>
  <c r="CF25" i="4" s="1"/>
  <c r="CG25" i="4" a="1"/>
  <c r="CG25" i="4" s="1"/>
  <c r="CF26" i="4" a="1"/>
  <c r="CF26" i="4"/>
  <c r="CG26" i="4" a="1"/>
  <c r="CG26" i="4" s="1"/>
  <c r="CF27" i="4" a="1"/>
  <c r="CF27" i="4" s="1"/>
  <c r="CG27" i="4" a="1"/>
  <c r="CG27" i="4" s="1"/>
  <c r="CF28" i="4" a="1"/>
  <c r="CF28" i="4" s="1"/>
  <c r="CG28" i="4" a="1"/>
  <c r="CG28"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c r="CG38" i="4" a="1"/>
  <c r="CG38" i="4" s="1"/>
  <c r="CF39" i="4" a="1"/>
  <c r="CF39" i="4"/>
  <c r="CG39" i="4" a="1"/>
  <c r="CG39" i="4" s="1"/>
  <c r="CF43" i="4" a="1"/>
  <c r="CF43" i="4"/>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c r="CF58" i="4" a="1"/>
  <c r="CF58" i="4" s="1"/>
  <c r="CG58" i="4" a="1"/>
  <c r="CG58" i="4" s="1"/>
  <c r="CF59" i="4" a="1"/>
  <c r="CF59" i="4" s="1"/>
  <c r="CG59" i="4" a="1"/>
  <c r="CG59" i="4" s="1"/>
  <c r="CF60" i="4" a="1"/>
  <c r="CF60" i="4" s="1"/>
  <c r="CG60" i="4" a="1"/>
  <c r="CG60" i="4" s="1"/>
  <c r="CF61" i="4" a="1"/>
  <c r="CF61" i="4" s="1"/>
  <c r="CG61" i="4" a="1"/>
  <c r="CG61" i="4" s="1"/>
  <c r="CF66" i="4" a="1"/>
  <c r="CF66" i="4"/>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20" i="4" a="1"/>
  <c r="CB20" i="4"/>
  <c r="CB24" i="4" a="1"/>
  <c r="CB24" i="4" s="1"/>
  <c r="CB25" i="4" a="1"/>
  <c r="CB25" i="4" s="1"/>
  <c r="CB26" i="4" a="1"/>
  <c r="CB26" i="4" s="1"/>
  <c r="CB27" i="4" a="1"/>
  <c r="CB27" i="4" s="1"/>
  <c r="CB28" i="4" a="1"/>
  <c r="CB28" i="4" s="1"/>
  <c r="CB32" i="4" a="1"/>
  <c r="CB32" i="4"/>
  <c r="CB33" i="4" a="1"/>
  <c r="CB33" i="4" s="1"/>
  <c r="CB34" i="4" a="1"/>
  <c r="CB34" i="4"/>
  <c r="CB35" i="4" a="1"/>
  <c r="CB35" i="4" s="1"/>
  <c r="CB36" i="4" a="1"/>
  <c r="CB36" i="4"/>
  <c r="CB37" i="4" a="1"/>
  <c r="CB37" i="4" s="1"/>
  <c r="CB38" i="4" a="1"/>
  <c r="CB38" i="4"/>
  <c r="CB39" i="4" a="1"/>
  <c r="CB39" i="4" s="1"/>
  <c r="CB43" i="4" a="1"/>
  <c r="CB43" i="4" s="1"/>
  <c r="CB44" i="4" a="1"/>
  <c r="CB44" i="4" s="1"/>
  <c r="CB45" i="4" a="1"/>
  <c r="CB45" i="4" s="1"/>
  <c r="CB46" i="4" a="1"/>
  <c r="CB46" i="4"/>
  <c r="CB47" i="4" a="1"/>
  <c r="CB47" i="4" s="1"/>
  <c r="CB48" i="4" a="1"/>
  <c r="CB48" i="4"/>
  <c r="CB49" i="4" a="1"/>
  <c r="CB49" i="4" s="1"/>
  <c r="CB50" i="4" a="1"/>
  <c r="CB50" i="4"/>
  <c r="CB54" i="4" a="1"/>
  <c r="CB54" i="4"/>
  <c r="CB55" i="4" a="1"/>
  <c r="CB55" i="4" s="1"/>
  <c r="CB56" i="4" a="1"/>
  <c r="CB56" i="4" s="1"/>
  <c r="CB57" i="4" a="1"/>
  <c r="CB57" i="4" s="1"/>
  <c r="CB58" i="4" a="1"/>
  <c r="CB58" i="4"/>
  <c r="CB59" i="4" a="1"/>
  <c r="CB59" i="4" s="1"/>
  <c r="CB60" i="4" a="1"/>
  <c r="CB60" i="4" s="1"/>
  <c r="CB61" i="4" a="1"/>
  <c r="CB61" i="4" s="1"/>
  <c r="CB66" i="4" a="1"/>
  <c r="CB66" i="4"/>
  <c r="CB67" i="4" a="1"/>
  <c r="CB67" i="4" s="1"/>
  <c r="CB68" i="4" a="1"/>
  <c r="CB68" i="4"/>
  <c r="CB69" i="4" a="1"/>
  <c r="CB69" i="4" s="1"/>
  <c r="CB70" i="4" a="1"/>
  <c r="CB70" i="4" s="1"/>
  <c r="CB71" i="4" a="1"/>
  <c r="CB71" i="4" s="1"/>
  <c r="CB72" i="4" a="1"/>
  <c r="CB72" i="4"/>
  <c r="CB73" i="4" a="1"/>
  <c r="CB73" i="4" s="1"/>
  <c r="CB15" i="4" a="1"/>
  <c r="CB15" i="4" s="1"/>
  <c r="CB16" i="4" a="1"/>
  <c r="CB16" i="4"/>
  <c r="CB17" i="4" a="1"/>
  <c r="CB17" i="4" s="1"/>
  <c r="CA19" i="4" a="1"/>
  <c r="CA19" i="4" s="1"/>
  <c r="CA20" i="4" a="1"/>
  <c r="CA20" i="4"/>
  <c r="CA24" i="4" a="1"/>
  <c r="CA24" i="4" s="1"/>
  <c r="CA25" i="4" a="1"/>
  <c r="CA25" i="4" s="1"/>
  <c r="CA26" i="4" a="1"/>
  <c r="CA26" i="4" s="1"/>
  <c r="CA27" i="4" a="1"/>
  <c r="CA27" i="4" s="1"/>
  <c r="CA28" i="4" a="1"/>
  <c r="CA28" i="4" s="1"/>
  <c r="CA32" i="4" a="1"/>
  <c r="CA32" i="4"/>
  <c r="CA33" i="4" a="1"/>
  <c r="CA33" i="4" s="1"/>
  <c r="CA34" i="4" a="1"/>
  <c r="CA34" i="4" s="1"/>
  <c r="CA35" i="4" a="1"/>
  <c r="CA35" i="4" s="1"/>
  <c r="CA36" i="4" a="1"/>
  <c r="CA36" i="4"/>
  <c r="CA37" i="4" a="1"/>
  <c r="CA37" i="4" s="1"/>
  <c r="CA38" i="4" a="1"/>
  <c r="CA38" i="4"/>
  <c r="CA39" i="4" a="1"/>
  <c r="CA39" i="4" s="1"/>
  <c r="CA43" i="4" a="1"/>
  <c r="CA43" i="4" s="1"/>
  <c r="CA44" i="4" a="1"/>
  <c r="CA44" i="4" s="1"/>
  <c r="CA45" i="4" a="1"/>
  <c r="CA45" i="4" s="1"/>
  <c r="CA46" i="4" a="1"/>
  <c r="CA46" i="4"/>
  <c r="CA47" i="4" a="1"/>
  <c r="CA47" i="4" s="1"/>
  <c r="CA48" i="4" a="1"/>
  <c r="CA48" i="4"/>
  <c r="CA49" i="4" a="1"/>
  <c r="CA49" i="4" s="1"/>
  <c r="CA50" i="4" a="1"/>
  <c r="CA50" i="4"/>
  <c r="CA54" i="4" a="1"/>
  <c r="CA54" i="4"/>
  <c r="CA55" i="4" a="1"/>
  <c r="CA55" i="4" s="1"/>
  <c r="CA56" i="4" a="1"/>
  <c r="CA56" i="4" s="1"/>
  <c r="CA57" i="4" a="1"/>
  <c r="CA57" i="4" s="1"/>
  <c r="CA58" i="4" a="1"/>
  <c r="CA58" i="4"/>
  <c r="CA59" i="4" a="1"/>
  <c r="CA59" i="4" s="1"/>
  <c r="CA60" i="4" a="1"/>
  <c r="CA60" i="4" s="1"/>
  <c r="CA61" i="4" a="1"/>
  <c r="CA61" i="4" s="1"/>
  <c r="CA66" i="4" a="1"/>
  <c r="CA66" i="4"/>
  <c r="CA67" i="4" a="1"/>
  <c r="CA67" i="4" s="1"/>
  <c r="CA68" i="4" a="1"/>
  <c r="CA68" i="4"/>
  <c r="CA69" i="4" a="1"/>
  <c r="CA69" i="4" s="1"/>
  <c r="CA70" i="4" a="1"/>
  <c r="CA70" i="4" s="1"/>
  <c r="CA71" i="4" a="1"/>
  <c r="CA71" i="4" s="1"/>
  <c r="CA72" i="4" a="1"/>
  <c r="CA72" i="4"/>
  <c r="CA73" i="4" a="1"/>
  <c r="CA73" i="4" s="1"/>
  <c r="CA15" i="4" a="1"/>
  <c r="CA15" i="4" s="1"/>
  <c r="CA16" i="4" a="1"/>
  <c r="CA16" i="4" s="1"/>
  <c r="CA17" i="4" a="1"/>
  <c r="CA17" i="4" s="1"/>
  <c r="CE38" i="4" a="1"/>
  <c r="CD37" i="4" a="1"/>
  <c r="CE20" i="4" a="1"/>
  <c r="CE32" i="4" a="1"/>
  <c r="CD46" i="4" a="1"/>
  <c r="CD48" i="4" a="1"/>
  <c r="CD57" i="4" a="1"/>
  <c r="CE37" i="4" a="1"/>
  <c r="CE61" i="4" a="1"/>
  <c r="CE73" i="4" a="1"/>
  <c r="CE66" i="4" a="1"/>
  <c r="CE68" i="4" a="1"/>
  <c r="CE67" i="4" a="1"/>
  <c r="CD39" i="4" a="1"/>
  <c r="CD61" i="4" a="1"/>
  <c r="CE46" i="4" a="1"/>
  <c r="CE39" i="4" a="1"/>
  <c r="CE36" i="4" a="1"/>
  <c r="CD47" i="4" a="1"/>
  <c r="CD67" i="4" a="1"/>
  <c r="CE59" i="4" a="1"/>
  <c r="CD49" i="4" a="1"/>
  <c r="CD68" i="4" a="1"/>
  <c r="CD69" i="4" a="1"/>
  <c r="CD66" i="4" a="1"/>
  <c r="CD20" i="4" a="1"/>
  <c r="CE47" i="4" a="1"/>
  <c r="CE50" i="4" a="1"/>
  <c r="CD59" i="4" a="1"/>
  <c r="CE54" i="4" a="1"/>
  <c r="CD73" i="4" a="1"/>
  <c r="CE43" i="4" a="1"/>
  <c r="CD38" i="4" a="1"/>
  <c r="CE49" i="4" a="1"/>
  <c r="CE48" i="4" a="1"/>
  <c r="CE57" i="4" a="1"/>
  <c r="CE69" i="4" a="1"/>
  <c r="CE58" i="4" a="1"/>
  <c r="CD50" i="4" a="1"/>
  <c r="CD58" i="4" a="1"/>
  <c r="CE71" i="4" a="1"/>
  <c r="CE72" i="4" a="1"/>
  <c r="CD36" i="4" a="1"/>
  <c r="CD71" i="4" a="1"/>
  <c r="CD72" i="4" a="1"/>
  <c r="CD24" i="4" a="1"/>
  <c r="CE24" i="4" a="1"/>
  <c r="CE26" i="4" a="1"/>
  <c r="CD26" i="4" a="1"/>
  <c r="CE25" i="4" a="1"/>
  <c r="CD25" i="4" a="1"/>
  <c r="CD16" i="4" a="1"/>
  <c r="CD15" i="4" a="1"/>
  <c r="CE16" i="4" a="1"/>
  <c r="CD17" i="4" a="1"/>
  <c r="CE15" i="4" a="1"/>
  <c r="CE17" i="4" a="1"/>
  <c r="CE45" i="4" a="1"/>
  <c r="CD45" i="4" a="1"/>
  <c r="CE27" i="4" a="1"/>
  <c r="CD70" i="4" a="1"/>
  <c r="CE70" i="4" a="1"/>
  <c r="CD56" i="4" a="1"/>
  <c r="CD60" i="4" a="1"/>
  <c r="CE60" i="4" a="1"/>
  <c r="CE56" i="4" a="1"/>
  <c r="CE35" i="4" a="1"/>
  <c r="CE55" i="4" a="1"/>
  <c r="CE44" i="4" a="1"/>
  <c r="CE33" i="4" a="1"/>
  <c r="CE34" i="4" a="1"/>
  <c r="CE28" i="4" a="1"/>
  <c r="CE19" i="4" a="1"/>
  <c r="CD32" i="4" a="1"/>
  <c r="CD44" i="4" a="1"/>
  <c r="CD19" i="4" a="1"/>
  <c r="CD28" i="4" a="1"/>
  <c r="CD54" i="4" a="1"/>
  <c r="CD55" i="4" a="1"/>
  <c r="CD43" i="4" a="1"/>
  <c r="CD35" i="4" a="1"/>
  <c r="CD27" i="4" a="1"/>
  <c r="CD33" i="4" a="1"/>
  <c r="CD34" i="4" a="1"/>
  <c r="CE72" i="4" l="1"/>
  <c r="CD66" i="4"/>
  <c r="CD39" i="4"/>
  <c r="CD73" i="4"/>
  <c r="CE71" i="4"/>
  <c r="CD69" i="4"/>
  <c r="CE67" i="4"/>
  <c r="CD61" i="4"/>
  <c r="CD58" i="4"/>
  <c r="CD55" i="4"/>
  <c r="CD70" i="4"/>
  <c r="CE68" i="4"/>
  <c r="CD72" i="4"/>
  <c r="CH72" i="4" s="1" a="1"/>
  <c r="CH72" i="4" s="1"/>
  <c r="CE70" i="4"/>
  <c r="CD68" i="4"/>
  <c r="CE66" i="4"/>
  <c r="CH66" i="4" s="1" a="1"/>
  <c r="CH66" i="4" s="1"/>
  <c r="CE54" i="4"/>
  <c r="CD50" i="4"/>
  <c r="CD49" i="4"/>
  <c r="CD43" i="4"/>
  <c r="CD35" i="4"/>
  <c r="CC35" i="4" s="1" a="1"/>
  <c r="CC35" i="4" s="1"/>
  <c r="CD60" i="4"/>
  <c r="CE58" i="4"/>
  <c r="CE59" i="4"/>
  <c r="CH59" i="4" s="1" a="1"/>
  <c r="CH59" i="4" s="1"/>
  <c r="CE73" i="4"/>
  <c r="CH73" i="4" s="1" a="1"/>
  <c r="CH73" i="4" s="1"/>
  <c r="CD71" i="4"/>
  <c r="CE69" i="4"/>
  <c r="CD67" i="4"/>
  <c r="CE61" i="4"/>
  <c r="CD59" i="4"/>
  <c r="CE57" i="4"/>
  <c r="CD54" i="4"/>
  <c r="CE45" i="4"/>
  <c r="CE37" i="4"/>
  <c r="CE33" i="4"/>
  <c r="CD27" i="4"/>
  <c r="CH27" i="4" s="1" a="1"/>
  <c r="CH27" i="4" s="1"/>
  <c r="CE25" i="4"/>
  <c r="CE60" i="4"/>
  <c r="CD57" i="4"/>
  <c r="CE56" i="4"/>
  <c r="CE48" i="4"/>
  <c r="CD56" i="4"/>
  <c r="CE55" i="4"/>
  <c r="CD48" i="4"/>
  <c r="CC48" i="4" s="1" a="1"/>
  <c r="CC48" i="4" s="1"/>
  <c r="CE50" i="4"/>
  <c r="CE49" i="4"/>
  <c r="CD47" i="4"/>
  <c r="CD46" i="4"/>
  <c r="CH46" i="4" s="1" a="1"/>
  <c r="CH46" i="4" s="1"/>
  <c r="CE44" i="4"/>
  <c r="CD38" i="4"/>
  <c r="CE36" i="4"/>
  <c r="CD34" i="4"/>
  <c r="CC34" i="4" s="1" a="1"/>
  <c r="CC34" i="4" s="1"/>
  <c r="CE32" i="4"/>
  <c r="CE28" i="4"/>
  <c r="CD26" i="4"/>
  <c r="CE24" i="4"/>
  <c r="CH24" i="4" s="1" a="1"/>
  <c r="CH24" i="4" s="1"/>
  <c r="CE20" i="4"/>
  <c r="CE47" i="4"/>
  <c r="CD45" i="4"/>
  <c r="CE43" i="4"/>
  <c r="CE39" i="4"/>
  <c r="CD37" i="4"/>
  <c r="CE35" i="4"/>
  <c r="CD33" i="4"/>
  <c r="CC33" i="4" s="1" a="1"/>
  <c r="CC33" i="4" s="1"/>
  <c r="CE27" i="4"/>
  <c r="CD25" i="4"/>
  <c r="CH25" i="4" s="1" a="1"/>
  <c r="CH25" i="4" s="1"/>
  <c r="CE46" i="4"/>
  <c r="CD44" i="4"/>
  <c r="CC44" i="4" s="1" a="1"/>
  <c r="CC44" i="4" s="1"/>
  <c r="CE38" i="4"/>
  <c r="CD36" i="4"/>
  <c r="CC36" i="4" s="1" a="1"/>
  <c r="CC36" i="4" s="1"/>
  <c r="CE34" i="4"/>
  <c r="CD32" i="4"/>
  <c r="CC32" i="4" s="1" a="1"/>
  <c r="CC32" i="4" s="1"/>
  <c r="CD28" i="4"/>
  <c r="CC28" i="4" s="1" a="1"/>
  <c r="CC28" i="4" s="1"/>
  <c r="CE26" i="4"/>
  <c r="CD24" i="4"/>
  <c r="CD20" i="4"/>
  <c r="CC20" i="4" s="1" a="1"/>
  <c r="CC20" i="4" s="1"/>
  <c r="CD19" i="4"/>
  <c r="CC19" i="4" s="1" a="1"/>
  <c r="CC19" i="4" s="1"/>
  <c r="CE19" i="4"/>
  <c r="CC72" i="4" a="1"/>
  <c r="CC72" i="4" s="1"/>
  <c r="CH69" i="4" a="1"/>
  <c r="CH69" i="4" s="1"/>
  <c r="CC69" i="4" a="1"/>
  <c r="CC69" i="4" s="1"/>
  <c r="CH61" i="4" a="1"/>
  <c r="CH61" i="4" s="1"/>
  <c r="CC61" i="4" a="1"/>
  <c r="CC61" i="4" s="1"/>
  <c r="CC71" i="4" a="1"/>
  <c r="CC71" i="4" s="1"/>
  <c r="CH71" i="4" a="1"/>
  <c r="CH71" i="4" s="1"/>
  <c r="CH70" i="4" a="1"/>
  <c r="CH70" i="4" s="1"/>
  <c r="CC73" i="4" a="1"/>
  <c r="CC73" i="4" s="1"/>
  <c r="CC60" i="4" a="1"/>
  <c r="CC60" i="4" s="1"/>
  <c r="CH55" i="4" a="1"/>
  <c r="CH55" i="4" s="1"/>
  <c r="CC70" i="4" a="1"/>
  <c r="CC70" i="4" s="1"/>
  <c r="CC59" i="4" a="1"/>
  <c r="CC59" i="4" s="1"/>
  <c r="CC49" i="4" a="1"/>
  <c r="CC49" i="4" s="1"/>
  <c r="CH48" i="4" a="1"/>
  <c r="CH48" i="4" s="1"/>
  <c r="CC47" i="4" a="1"/>
  <c r="CC47" i="4" s="1"/>
  <c r="CC45" i="4" a="1"/>
  <c r="CC45" i="4" s="1"/>
  <c r="CC39" i="4" a="1"/>
  <c r="CC39" i="4" s="1"/>
  <c r="CH38" i="4" a="1"/>
  <c r="CH38" i="4" s="1"/>
  <c r="CH35" i="4" a="1"/>
  <c r="CH35" i="4" s="1"/>
  <c r="CH26" i="4" a="1"/>
  <c r="CH26" i="4" s="1"/>
  <c r="CC37" i="4" a="1"/>
  <c r="CC37" i="4" s="1"/>
  <c r="CH36" i="4" a="1"/>
  <c r="CH36" i="4" s="1"/>
  <c r="CH20" i="4" a="1"/>
  <c r="CH20" i="4" s="1"/>
  <c r="CC38" i="4" a="1"/>
  <c r="CC38" i="4" s="1"/>
  <c r="CC26" i="4" a="1"/>
  <c r="CC26" i="4" s="1"/>
  <c r="CE17" i="4"/>
  <c r="CD17" i="4"/>
  <c r="CD16" i="4"/>
  <c r="CD15" i="4"/>
  <c r="CE16" i="4"/>
  <c r="CE15" i="4"/>
  <c r="CH16" i="4" a="1"/>
  <c r="CH16" i="4" s="1"/>
  <c r="CG18" i="4" a="1"/>
  <c r="CG18" i="4" s="1"/>
  <c r="CC55" i="4" l="1" a="1"/>
  <c r="CC55" i="4" s="1"/>
  <c r="CC16" i="4" a="1"/>
  <c r="CC16" i="4" s="1"/>
  <c r="CH17" i="4" a="1"/>
  <c r="CH17" i="4" s="1"/>
  <c r="CC68" i="4" a="1"/>
  <c r="CC68" i="4" s="1"/>
  <c r="CC15" i="4" a="1"/>
  <c r="CC15" i="4" s="1"/>
  <c r="CC24" i="4" a="1"/>
  <c r="CC24"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C27" i="4" a="1"/>
  <c r="CC27" i="4" s="1"/>
  <c r="CH56" i="4" a="1"/>
  <c r="CH56" i="4" s="1"/>
  <c r="CH32" i="4" a="1"/>
  <c r="CH32" i="4" s="1"/>
  <c r="CH44" i="4" a="1"/>
  <c r="CH44" i="4" s="1"/>
  <c r="CH28" i="4" a="1"/>
  <c r="CH28" i="4" s="1"/>
  <c r="CH33" i="4" a="1"/>
  <c r="CH33" i="4" s="1"/>
  <c r="CC50" i="4" a="1"/>
  <c r="CC50" i="4" s="1"/>
  <c r="CH50" i="4" a="1"/>
  <c r="CH50" i="4" s="1"/>
  <c r="CC58" i="4" a="1"/>
  <c r="CC58" i="4" s="1"/>
  <c r="CH58" i="4" a="1"/>
  <c r="CH58" i="4" s="1"/>
  <c r="CC25" i="4" a="1"/>
  <c r="CC25" i="4" s="1"/>
  <c r="CC66" i="4" a="1"/>
  <c r="CC66" i="4" s="1"/>
  <c r="CH68" i="4" a="1"/>
  <c r="CH68" i="4" s="1"/>
  <c r="CH67" i="4" a="1"/>
  <c r="CH67" i="4" s="1"/>
  <c r="CH47" i="4" a="1"/>
  <c r="CH47" i="4" s="1"/>
  <c r="CH57" i="4" a="1"/>
  <c r="CH57" i="4" s="1"/>
  <c r="CC57" i="4" a="1"/>
  <c r="CC57" i="4" s="1"/>
  <c r="CC54" i="4" a="1"/>
  <c r="CC54" i="4" s="1"/>
  <c r="CH54" i="4" a="1"/>
  <c r="CH54" i="4" s="1"/>
  <c r="CH60" i="4" a="1"/>
  <c r="CH60" i="4" s="1"/>
  <c r="CH49" i="4" a="1"/>
  <c r="CH49" i="4" s="1"/>
  <c r="CH15" i="4" a="1"/>
  <c r="CH15" i="4" s="1"/>
  <c r="AV20" i="4" l="1"/>
  <c r="AW20" i="4"/>
  <c r="AR20" i="4" l="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AZ20" i="4" a="1"/>
  <c r="BJ20" i="4" a="1"/>
  <c r="BT20" i="4" a="1"/>
  <c r="AS20" i="4" a="1"/>
  <c r="BK20" i="4" a="1"/>
  <c r="BU20" i="4" a="1"/>
  <c r="BJ20" i="4" l="1"/>
  <c r="BN20" i="4" s="1" a="1"/>
  <c r="BN20" i="4" s="1"/>
  <c r="BU20" i="4"/>
  <c r="BT20" i="4"/>
  <c r="BK20" i="4"/>
  <c r="AZ20" i="4"/>
  <c r="BA20" i="4" s="1" a="1"/>
  <c r="BA20" i="4" s="1"/>
  <c r="AS20" i="4"/>
  <c r="AT20" i="4" s="1" a="1"/>
  <c r="AT20" i="4" s="1"/>
  <c r="BI20" i="4" a="1"/>
  <c r="BI20" i="4" s="1"/>
  <c r="BD20" i="4"/>
  <c r="BM15" i="4"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6" i="4" a="1"/>
  <c r="BJ16" i="4" a="1"/>
  <c r="BK15" i="4" a="1"/>
  <c r="BJ17" i="4" a="1"/>
  <c r="BJ15" i="4" a="1"/>
  <c r="BK17" i="4" a="1"/>
  <c r="BX20" i="4" l="1" a="1"/>
  <c r="BX20" i="4" s="1"/>
  <c r="BS20" i="4" a="1"/>
  <c r="BS20" i="4" s="1"/>
  <c r="BK16" i="4"/>
  <c r="BK17" i="4"/>
  <c r="BK15" i="4"/>
  <c r="BJ16" i="4"/>
  <c r="BN16" i="4" s="1" a="1"/>
  <c r="BN16" i="4" s="1"/>
  <c r="BJ17" i="4"/>
  <c r="BN17" i="4" s="1" a="1"/>
  <c r="BN17" i="4" s="1"/>
  <c r="BJ15" i="4"/>
  <c r="BW16" i="4" a="1"/>
  <c r="BW16" i="4" s="1"/>
  <c r="BW17" i="4" a="1"/>
  <c r="BW17" i="4" s="1"/>
  <c r="BW18" i="4" a="1"/>
  <c r="BW18" i="4" s="1"/>
  <c r="BW19" i="4" a="1"/>
  <c r="BW19" i="4" s="1"/>
  <c r="BW24" i="4" a="1"/>
  <c r="BW24" i="4" s="1"/>
  <c r="BW25" i="4" a="1"/>
  <c r="BW25" i="4" s="1"/>
  <c r="BW26" i="4" a="1"/>
  <c r="BW26" i="4" s="1"/>
  <c r="BW27" i="4" a="1"/>
  <c r="BW27" i="4" s="1"/>
  <c r="BW28" i="4" a="1"/>
  <c r="BW28"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CF18" i="4" a="1"/>
  <c r="CF18" i="4" s="1"/>
  <c r="CA18" i="4" a="1"/>
  <c r="CA18" i="4" s="1"/>
  <c r="BZ15" i="4" a="1"/>
  <c r="BZ15" i="4" s="1"/>
  <c r="CB18" i="4" a="1"/>
  <c r="CB18" i="4" s="1"/>
  <c r="BZ16" i="4" a="1"/>
  <c r="BZ16" i="4" s="1"/>
  <c r="BZ17" i="4" a="1"/>
  <c r="BZ17" i="4" s="1"/>
  <c r="BZ18" i="4" a="1"/>
  <c r="BZ18" i="4" s="1"/>
  <c r="BZ19" i="4" a="1"/>
  <c r="BZ19" i="4" s="1"/>
  <c r="BZ24" i="4" a="1"/>
  <c r="BZ24" i="4" s="1"/>
  <c r="BZ25" i="4" a="1"/>
  <c r="BZ25" i="4" s="1"/>
  <c r="BZ26" i="4" a="1"/>
  <c r="BZ26" i="4" s="1"/>
  <c r="BZ27" i="4" a="1"/>
  <c r="BZ27" i="4" s="1"/>
  <c r="BZ28" i="4" a="1"/>
  <c r="BZ28"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8" i="4" a="1"/>
  <c r="BP18" i="4" s="1"/>
  <c r="BQ18" i="4" a="1"/>
  <c r="BQ18" i="4" s="1"/>
  <c r="BR18" i="4" a="1"/>
  <c r="BR18" i="4" s="1"/>
  <c r="BV18" i="4" a="1"/>
  <c r="BV18" i="4" s="1"/>
  <c r="BP19" i="4" a="1"/>
  <c r="BP19" i="4" s="1"/>
  <c r="BQ19" i="4" a="1"/>
  <c r="BQ19" i="4" s="1"/>
  <c r="BR19" i="4" a="1"/>
  <c r="BR19" i="4" s="1"/>
  <c r="BV19" i="4" a="1"/>
  <c r="BV19" i="4" s="1"/>
  <c r="BP24" i="4" a="1"/>
  <c r="BP24" i="4" s="1"/>
  <c r="BQ24" i="4" a="1"/>
  <c r="BQ24" i="4" s="1"/>
  <c r="BR24" i="4" a="1"/>
  <c r="BR24" i="4" s="1"/>
  <c r="BV24" i="4" a="1"/>
  <c r="BV24" i="4" s="1"/>
  <c r="BP25" i="4" a="1"/>
  <c r="BP25" i="4" s="1"/>
  <c r="BQ25" i="4" a="1"/>
  <c r="BQ25" i="4" s="1"/>
  <c r="BR25" i="4" a="1"/>
  <c r="BR25" i="4" s="1"/>
  <c r="BV25" i="4" a="1"/>
  <c r="BV25" i="4" s="1"/>
  <c r="BP26" i="4" a="1"/>
  <c r="BP26" i="4" s="1"/>
  <c r="BQ26" i="4" a="1"/>
  <c r="BQ26" i="4" s="1"/>
  <c r="BR26" i="4" a="1"/>
  <c r="BR26" i="4" s="1"/>
  <c r="BV26" i="4" a="1"/>
  <c r="BV26" i="4" s="1"/>
  <c r="BP27" i="4" a="1"/>
  <c r="BP27" i="4" s="1"/>
  <c r="BQ27" i="4" a="1"/>
  <c r="BQ27" i="4" s="1"/>
  <c r="BR27" i="4" a="1"/>
  <c r="BR27" i="4" s="1"/>
  <c r="BV27" i="4" a="1"/>
  <c r="BV27" i="4" s="1"/>
  <c r="BP28" i="4" a="1"/>
  <c r="BP28" i="4" s="1"/>
  <c r="BQ28" i="4" a="1"/>
  <c r="BQ28" i="4" s="1"/>
  <c r="BR28" i="4" a="1"/>
  <c r="BR28" i="4" s="1"/>
  <c r="BV28" i="4" a="1"/>
  <c r="BV28"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24" i="4" a="1"/>
  <c r="BG24" i="4" s="1"/>
  <c r="BG25" i="4" a="1"/>
  <c r="BG25" i="4" s="1"/>
  <c r="BG26" i="4" a="1"/>
  <c r="BG26" i="4" s="1"/>
  <c r="BG27" i="4" a="1"/>
  <c r="BG27" i="4" s="1"/>
  <c r="BG28" i="4" a="1"/>
  <c r="BG28"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G18" i="4" a="1"/>
  <c r="BG18" i="4" s="1"/>
  <c r="BH19" i="4" a="1"/>
  <c r="BH19" i="4" s="1"/>
  <c r="BH24" i="4" a="1"/>
  <c r="BH24" i="4" s="1"/>
  <c r="BH25" i="4" a="1"/>
  <c r="BH25" i="4" s="1"/>
  <c r="BH26" i="4" a="1"/>
  <c r="BH26" i="4" s="1"/>
  <c r="BH27" i="4" a="1"/>
  <c r="BH27" i="4" s="1"/>
  <c r="BH28" i="4" a="1"/>
  <c r="BH28" i="4" s="1"/>
  <c r="BH32" i="4" a="1"/>
  <c r="BH32" i="4" s="1"/>
  <c r="BH33" i="4" a="1"/>
  <c r="BH33"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c r="BH68" i="4" a="1"/>
  <c r="BH68" i="4" s="1"/>
  <c r="BH69" i="4" a="1"/>
  <c r="BH69" i="4" s="1"/>
  <c r="BH70" i="4" a="1"/>
  <c r="BH70" i="4" s="1"/>
  <c r="BH71" i="4" a="1"/>
  <c r="BH71" i="4" s="1"/>
  <c r="BH72" i="4" a="1"/>
  <c r="BH72" i="4" s="1"/>
  <c r="BH73" i="4" a="1"/>
  <c r="BH73" i="4" s="1"/>
  <c r="BH18" i="4" a="1"/>
  <c r="BH18" i="4" s="1"/>
  <c r="BL19" i="4" a="1"/>
  <c r="BL19" i="4" s="1"/>
  <c r="BM19" i="4" a="1"/>
  <c r="BM19" i="4" s="1"/>
  <c r="BL24" i="4" a="1"/>
  <c r="BL24" i="4" s="1"/>
  <c r="BM24" i="4" a="1"/>
  <c r="BM24" i="4" s="1"/>
  <c r="BL25" i="4" a="1"/>
  <c r="BL25" i="4" s="1"/>
  <c r="BM25" i="4" a="1"/>
  <c r="BM25" i="4" s="1"/>
  <c r="BL26" i="4" a="1"/>
  <c r="BL26" i="4" s="1"/>
  <c r="BM26" i="4" a="1"/>
  <c r="BM26" i="4" s="1"/>
  <c r="BL27" i="4" a="1"/>
  <c r="BL27" i="4" s="1"/>
  <c r="BM27" i="4" a="1"/>
  <c r="BM27" i="4" s="1"/>
  <c r="BL28" i="4" a="1"/>
  <c r="BL28" i="4" s="1"/>
  <c r="BM28" i="4" a="1"/>
  <c r="BM28"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L18" i="4" a="1"/>
  <c r="BL18" i="4" s="1"/>
  <c r="BM18" i="4" a="1"/>
  <c r="BM18" i="4" s="1"/>
  <c r="BF19" i="4" a="1"/>
  <c r="BF19" i="4" s="1"/>
  <c r="BF24" i="4" a="1"/>
  <c r="BF24" i="4" s="1"/>
  <c r="BF25" i="4" a="1"/>
  <c r="BF25" i="4" s="1"/>
  <c r="BF26" i="4" a="1"/>
  <c r="BF26" i="4" s="1"/>
  <c r="BF27" i="4" a="1"/>
  <c r="BF27" i="4" s="1"/>
  <c r="BF28" i="4" a="1"/>
  <c r="BF28"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F18" i="4" a="1"/>
  <c r="BF18" i="4" s="1"/>
  <c r="BK67" i="4" a="1"/>
  <c r="BU56" i="4" a="1"/>
  <c r="BK50" i="4" a="1"/>
  <c r="BU36" i="4" a="1"/>
  <c r="BK49" i="4" a="1"/>
  <c r="BT43" i="4" a="1"/>
  <c r="BU34" i="4" a="1"/>
  <c r="BU43" i="4" a="1"/>
  <c r="BU35" i="4" a="1"/>
  <c r="BJ54" i="4" a="1"/>
  <c r="BT48" i="4" a="1"/>
  <c r="BK37" i="4" a="1"/>
  <c r="BU71" i="4" a="1"/>
  <c r="BT73" i="4" a="1"/>
  <c r="BU33" i="4" a="1"/>
  <c r="BU66" i="4" a="1"/>
  <c r="BU55" i="4" a="1"/>
  <c r="BU61" i="4" a="1"/>
  <c r="BU19" i="4" a="1"/>
  <c r="BK43" i="4" a="1"/>
  <c r="BT47" i="4" a="1"/>
  <c r="BT67" i="4" a="1"/>
  <c r="BU58" i="4" a="1"/>
  <c r="BK54" i="4" a="1"/>
  <c r="BU54" i="4" a="1"/>
  <c r="BU26" i="4" a="1"/>
  <c r="BU44" i="4" a="1"/>
  <c r="BK36" i="4" a="1"/>
  <c r="BK73" i="4" a="1"/>
  <c r="BK72" i="4" a="1"/>
  <c r="BU45" i="4" a="1"/>
  <c r="BK68" i="4" a="1"/>
  <c r="BT49" i="4" a="1"/>
  <c r="BT59" i="4" a="1"/>
  <c r="BT39" i="4" a="1"/>
  <c r="BU72" i="4" a="1"/>
  <c r="BK46" i="4" a="1"/>
  <c r="BK47" i="4" a="1"/>
  <c r="BK59" i="4" a="1"/>
  <c r="BK66" i="4" a="1"/>
  <c r="BU47" i="4" a="1"/>
  <c r="BT50" i="4" a="1"/>
  <c r="BT46" i="4" a="1"/>
  <c r="BK32" i="4" a="1"/>
  <c r="BK71" i="4" a="1"/>
  <c r="BU68" i="4" a="1"/>
  <c r="BT58" i="4" a="1"/>
  <c r="BT57" i="4" a="1"/>
  <c r="BU49" i="4" a="1"/>
  <c r="BU37" i="4" a="1"/>
  <c r="BU27" i="4" a="1"/>
  <c r="BU17" i="4" a="1"/>
  <c r="BU50" i="4" a="1"/>
  <c r="BT36" i="4" a="1"/>
  <c r="BU69" i="4" a="1"/>
  <c r="BT69" i="4" a="1"/>
  <c r="BU60" i="4" a="1"/>
  <c r="BU18" i="4" a="1"/>
  <c r="BK39" i="4" a="1"/>
  <c r="BU46" i="4" a="1"/>
  <c r="BT32" i="4" a="1"/>
  <c r="BT37" i="4" a="1"/>
  <c r="BK61" i="4" a="1"/>
  <c r="BU70" i="4" a="1"/>
  <c r="BT54" i="4" a="1"/>
  <c r="BT72" i="4" a="1"/>
  <c r="BT61" i="4" a="1"/>
  <c r="BK38" i="4" a="1"/>
  <c r="BJ43" i="4" a="1"/>
  <c r="BT71" i="4" a="1"/>
  <c r="BK58" i="4" a="1"/>
  <c r="BK57" i="4" a="1"/>
  <c r="BU59" i="4" a="1"/>
  <c r="BU48" i="4" a="1"/>
  <c r="BU39" i="4" a="1"/>
  <c r="BU28" i="4" a="1"/>
  <c r="BK48" i="4" a="1"/>
  <c r="BT68" i="4" a="1"/>
  <c r="BT38" i="4" a="1"/>
  <c r="BJ32" i="4" a="1"/>
  <c r="BT66" i="4" a="1"/>
  <c r="BU73" i="4" a="1"/>
  <c r="BK69" i="4" a="1"/>
  <c r="BU38" i="4" a="1"/>
  <c r="BT24" i="4" a="1"/>
  <c r="BT26" i="4" a="1"/>
  <c r="BK24" i="4" a="1"/>
  <c r="BJ26" i="4" a="1"/>
  <c r="BK26" i="4" a="1"/>
  <c r="BK25" i="4" a="1"/>
  <c r="BJ24" i="4" a="1"/>
  <c r="BJ25" i="4" a="1"/>
  <c r="BT25" i="4" a="1"/>
  <c r="BT17" i="4" a="1"/>
  <c r="BT16" i="4" a="1"/>
  <c r="BT15" i="4" a="1"/>
  <c r="BK45" i="4" a="1"/>
  <c r="BT45" i="4" a="1"/>
  <c r="BT27" i="4" a="1"/>
  <c r="BU24" i="4" a="1"/>
  <c r="BK27" i="4" a="1"/>
  <c r="BT18" i="4" a="1"/>
  <c r="BK18" i="4" a="1"/>
  <c r="BU15" i="4" a="1"/>
  <c r="CE18" i="4" a="1"/>
  <c r="BK70" i="4" a="1"/>
  <c r="BU67" i="4" a="1"/>
  <c r="BT70" i="4" a="1"/>
  <c r="BT56" i="4" a="1"/>
  <c r="BU57" i="4" a="1"/>
  <c r="BK60" i="4" a="1"/>
  <c r="BT60" i="4" a="1"/>
  <c r="BK56" i="4" a="1"/>
  <c r="BK35" i="4" a="1"/>
  <c r="BT35" i="4" a="1"/>
  <c r="BU32" i="4" a="1"/>
  <c r="BJ55" i="4" a="1"/>
  <c r="BK55" i="4" a="1"/>
  <c r="BK44" i="4" a="1"/>
  <c r="BJ44" i="4" a="1"/>
  <c r="BJ33" i="4" a="1"/>
  <c r="BK33" i="4" a="1"/>
  <c r="BT44" i="4" a="1"/>
  <c r="BT55" i="4" a="1"/>
  <c r="BT33" i="4" a="1"/>
  <c r="BT34" i="4" a="1"/>
  <c r="BK34" i="4" a="1"/>
  <c r="BU25" i="4" a="1"/>
  <c r="BT28" i="4" a="1"/>
  <c r="BK28" i="4" a="1"/>
  <c r="BT19" i="4" a="1"/>
  <c r="BK19" i="4" a="1"/>
  <c r="BU16" i="4" a="1"/>
  <c r="BJ46" i="4" a="1"/>
  <c r="BJ45" i="4" a="1"/>
  <c r="BJ36" i="4" a="1"/>
  <c r="CD18" i="4" a="1"/>
  <c r="BJ39" i="4" a="1"/>
  <c r="BJ67" i="4" a="1"/>
  <c r="BJ35" i="4" a="1"/>
  <c r="BJ18" i="4" a="1"/>
  <c r="BJ50" i="4" a="1"/>
  <c r="BJ71" i="4" a="1"/>
  <c r="BJ70" i="4" a="1"/>
  <c r="BJ68" i="4" a="1"/>
  <c r="BJ48" i="4" a="1"/>
  <c r="BJ38" i="4" a="1"/>
  <c r="BJ37" i="4" a="1"/>
  <c r="BJ59" i="4" a="1"/>
  <c r="BJ49" i="4" a="1"/>
  <c r="BJ66" i="4" a="1"/>
  <c r="BJ19" i="4" a="1"/>
  <c r="BJ28" i="4" a="1"/>
  <c r="BJ61" i="4" a="1"/>
  <c r="BJ56" i="4" a="1"/>
  <c r="BJ60" i="4" a="1"/>
  <c r="BJ73" i="4" a="1"/>
  <c r="BJ47" i="4" a="1"/>
  <c r="BJ57" i="4" a="1"/>
  <c r="BJ58" i="4" a="1"/>
  <c r="BJ69" i="4" a="1"/>
  <c r="BJ72" i="4" a="1"/>
  <c r="BJ27" i="4" a="1"/>
  <c r="BJ34" i="4" a="1"/>
  <c r="N3" i="6" a="1"/>
  <c r="O7" i="6" a="1"/>
  <c r="N7" i="6" a="1"/>
  <c r="N2" i="6" a="1"/>
  <c r="O3" i="6" a="1"/>
  <c r="N4" i="6" a="1"/>
  <c r="O2" i="6" a="1"/>
  <c r="O6" i="6" a="1"/>
  <c r="O5" i="6" a="1"/>
  <c r="N6" i="6" a="1"/>
  <c r="O4" i="6" a="1"/>
  <c r="N5" i="6" a="1"/>
  <c r="BN15" i="4" l="1" a="1"/>
  <c r="BN15" i="4" s="1"/>
  <c r="BI16" i="4" a="1"/>
  <c r="BI16" i="4" s="1"/>
  <c r="BI17" i="4" a="1"/>
  <c r="BI17" i="4" s="1"/>
  <c r="BI15" i="4" a="1"/>
  <c r="BI15" i="4" s="1"/>
  <c r="O7" i="6"/>
  <c r="O6" i="6"/>
  <c r="O5" i="6"/>
  <c r="O4" i="6"/>
  <c r="O3" i="6"/>
  <c r="N7" i="6"/>
  <c r="N6" i="6"/>
  <c r="N5" i="6"/>
  <c r="N4" i="6"/>
  <c r="N3" i="6"/>
  <c r="O2" i="6"/>
  <c r="N2" i="6"/>
  <c r="CE18" i="4"/>
  <c r="CD18" i="4"/>
  <c r="BU72" i="4"/>
  <c r="BU69" i="4"/>
  <c r="BU61" i="4"/>
  <c r="BT56" i="4"/>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T55" i="4"/>
  <c r="BT54" i="4"/>
  <c r="BX54" i="4" s="1" a="1"/>
  <c r="BX54" i="4" s="1"/>
  <c r="BT73" i="4"/>
  <c r="BT71" i="4"/>
  <c r="BS71" i="4" s="1" a="1"/>
  <c r="BS71" i="4" s="1"/>
  <c r="BT69" i="4"/>
  <c r="BS69" i="4" s="1" a="1"/>
  <c r="BS69" i="4" s="1"/>
  <c r="BT67" i="4"/>
  <c r="BX67" i="4" s="1" a="1"/>
  <c r="BX67" i="4" s="1"/>
  <c r="BT61" i="4"/>
  <c r="BT59" i="4"/>
  <c r="BT58" i="4"/>
  <c r="BU57" i="4"/>
  <c r="BX57" i="4" s="1" a="1"/>
  <c r="BX57" i="4" s="1"/>
  <c r="BT45" i="4"/>
  <c r="BU44" i="4"/>
  <c r="BT28" i="4"/>
  <c r="BT43" i="4"/>
  <c r="BT39" i="4"/>
  <c r="BT38" i="4"/>
  <c r="BT35" i="4"/>
  <c r="BT49" i="4"/>
  <c r="BT48" i="4"/>
  <c r="BT47" i="4"/>
  <c r="BT46" i="4"/>
  <c r="BS46" i="4" s="1" a="1"/>
  <c r="BS46" i="4" s="1"/>
  <c r="BT34" i="4"/>
  <c r="BT37" i="4"/>
  <c r="BT33" i="4"/>
  <c r="BU37" i="4"/>
  <c r="BU36" i="4"/>
  <c r="BX36" i="4" s="1" a="1"/>
  <c r="BX36" i="4" s="1"/>
  <c r="BU35" i="4"/>
  <c r="BU34" i="4"/>
  <c r="BU33" i="4"/>
  <c r="BU32" i="4"/>
  <c r="BU28" i="4"/>
  <c r="BU27" i="4"/>
  <c r="BU26" i="4"/>
  <c r="BU25" i="4"/>
  <c r="BU24" i="4"/>
  <c r="BU19" i="4"/>
  <c r="BU18" i="4"/>
  <c r="BU17" i="4"/>
  <c r="BU16" i="4"/>
  <c r="BT27" i="4"/>
  <c r="BT26" i="4"/>
  <c r="BT25" i="4"/>
  <c r="BT24" i="4"/>
  <c r="BT19" i="4"/>
  <c r="BT18" i="4"/>
  <c r="BT17" i="4"/>
  <c r="BT16" i="4"/>
  <c r="BX46" i="4" a="1"/>
  <c r="BX46" i="4" s="1"/>
  <c r="BU15" i="4"/>
  <c r="BT15" i="4"/>
  <c r="BJ73" i="4"/>
  <c r="BJ69" i="4"/>
  <c r="BJ61" i="4"/>
  <c r="BJ57" i="4"/>
  <c r="BJ55" i="4"/>
  <c r="BJ47" i="4"/>
  <c r="BJ43" i="4"/>
  <c r="BJ39" i="4"/>
  <c r="BJ35" i="4"/>
  <c r="BJ33" i="4"/>
  <c r="BJ27" i="4"/>
  <c r="BJ25" i="4"/>
  <c r="BJ70" i="4"/>
  <c r="BJ66" i="4"/>
  <c r="BJ58" i="4"/>
  <c r="BJ54" i="4"/>
  <c r="BJ50" i="4"/>
  <c r="BJ71" i="4"/>
  <c r="BN71" i="4" s="1" a="1"/>
  <c r="BN71" i="4" s="1"/>
  <c r="BJ67" i="4"/>
  <c r="BJ59" i="4"/>
  <c r="BJ49" i="4"/>
  <c r="BJ45" i="4"/>
  <c r="BN45" i="4" s="1" a="1"/>
  <c r="BN45" i="4" s="1"/>
  <c r="BJ37" i="4"/>
  <c r="BJ72" i="4"/>
  <c r="BJ68" i="4"/>
  <c r="BN68" i="4" s="1" a="1"/>
  <c r="BN68" i="4" s="1"/>
  <c r="BJ60" i="4"/>
  <c r="BJ56" i="4"/>
  <c r="BJ48" i="4"/>
  <c r="BN48" i="4" s="1" a="1"/>
  <c r="BN48" i="4" s="1"/>
  <c r="BJ46" i="4"/>
  <c r="BN46" i="4" s="1" a="1"/>
  <c r="BN46" i="4" s="1"/>
  <c r="BJ44" i="4"/>
  <c r="BJ38" i="4"/>
  <c r="BJ36" i="4"/>
  <c r="BN36" i="4" s="1" a="1"/>
  <c r="BN36" i="4" s="1"/>
  <c r="BJ34" i="4"/>
  <c r="BN34" i="4" s="1" a="1"/>
  <c r="BN34" i="4" s="1"/>
  <c r="BJ32" i="4"/>
  <c r="BN32" i="4" s="1" a="1"/>
  <c r="BN32" i="4" s="1"/>
  <c r="BJ28" i="4"/>
  <c r="BJ26" i="4"/>
  <c r="BN26" i="4" s="1" a="1"/>
  <c r="BN26" i="4" s="1"/>
  <c r="BJ24" i="4"/>
  <c r="BN24" i="4" s="1" a="1"/>
  <c r="BN24" i="4" s="1"/>
  <c r="BJ19" i="4"/>
  <c r="BN19" i="4" s="1" a="1"/>
  <c r="BN19" i="4" s="1"/>
  <c r="BJ18" i="4"/>
  <c r="BK70" i="4"/>
  <c r="BK58" i="4"/>
  <c r="BK69" i="4"/>
  <c r="BK61" i="4"/>
  <c r="BK57" i="4"/>
  <c r="BK55" i="4"/>
  <c r="BK47" i="4"/>
  <c r="BK43" i="4"/>
  <c r="BK39" i="4"/>
  <c r="BK35" i="4"/>
  <c r="BK33" i="4"/>
  <c r="BK27" i="4"/>
  <c r="BK25" i="4"/>
  <c r="BK72" i="4"/>
  <c r="BK66" i="4"/>
  <c r="BK56" i="4"/>
  <c r="BK73" i="4"/>
  <c r="BK71" i="4"/>
  <c r="BK67" i="4"/>
  <c r="BK59" i="4"/>
  <c r="BK49" i="4"/>
  <c r="BK45" i="4"/>
  <c r="BK37" i="4"/>
  <c r="BK68" i="4"/>
  <c r="BK60" i="4"/>
  <c r="BK54" i="4"/>
  <c r="BK50" i="4"/>
  <c r="BK48" i="4"/>
  <c r="BK46" i="4"/>
  <c r="BK44" i="4"/>
  <c r="BK38" i="4"/>
  <c r="BK36" i="4"/>
  <c r="BK34" i="4"/>
  <c r="BK32" i="4"/>
  <c r="BK28" i="4"/>
  <c r="BK26" i="4"/>
  <c r="BK24" i="4"/>
  <c r="BK19" i="4"/>
  <c r="BK18" i="4"/>
  <c r="AX11" i="4"/>
  <c r="AX12" i="4"/>
  <c r="AX13" i="4"/>
  <c r="AX14" i="4"/>
  <c r="BN60" i="4" l="1" a="1"/>
  <c r="BN60" i="4" s="1"/>
  <c r="BX60" i="4" a="1"/>
  <c r="BX60" i="4" s="1"/>
  <c r="BN44" i="4" a="1"/>
  <c r="BN44" i="4" s="1"/>
  <c r="BN18" i="4" a="1"/>
  <c r="BN18" i="4" s="1"/>
  <c r="BN28" i="4" a="1"/>
  <c r="BN28" i="4" s="1"/>
  <c r="BN38" i="4" a="1"/>
  <c r="BN38" i="4" s="1"/>
  <c r="BN37" i="4" a="1"/>
  <c r="BN37" i="4" s="1"/>
  <c r="BN67" i="4" a="1"/>
  <c r="BN67" i="4" s="1"/>
  <c r="BN27" i="4" a="1"/>
  <c r="BN27" i="4" s="1"/>
  <c r="BN43" i="4" a="1"/>
  <c r="BN43" i="4" s="1"/>
  <c r="BN61" i="4" a="1"/>
  <c r="BN61" i="4" s="1"/>
  <c r="BX28" i="4" a="1"/>
  <c r="BX28"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55" i="4" a="1"/>
  <c r="BN55" i="4" s="1"/>
  <c r="BN73" i="4" a="1"/>
  <c r="BN73" i="4" s="1"/>
  <c r="BX26" i="4" a="1"/>
  <c r="BX26" i="4" s="1"/>
  <c r="BN72" i="4" a="1"/>
  <c r="BN72" i="4" s="1"/>
  <c r="BN59" i="4" a="1"/>
  <c r="BN59" i="4" s="1"/>
  <c r="BN54" i="4" a="1"/>
  <c r="BN54" i="4" s="1"/>
  <c r="BN25" i="4" a="1"/>
  <c r="BN25" i="4" s="1"/>
  <c r="BN39" i="4" a="1"/>
  <c r="BN39" i="4" s="1"/>
  <c r="BN57" i="4" a="1"/>
  <c r="BN57" i="4" s="1"/>
  <c r="CC18" i="4" a="1"/>
  <c r="CC18" i="4" s="1"/>
  <c r="CH18" i="4" a="1"/>
  <c r="CH18" i="4" s="1"/>
  <c r="BN56" i="4" a="1"/>
  <c r="BN56" i="4" s="1"/>
  <c r="BX56" i="4" a="1"/>
  <c r="BX56" i="4" s="1"/>
  <c r="BN58" i="4" a="1"/>
  <c r="BN58" i="4" s="1"/>
  <c r="BS49" i="4" a="1"/>
  <c r="BS49" i="4" s="1"/>
  <c r="BX73" i="4" a="1"/>
  <c r="BX73" i="4" s="1"/>
  <c r="BI34" i="4" a="1"/>
  <c r="BI34" i="4" s="1"/>
  <c r="BX32" i="4" a="1"/>
  <c r="BX32" i="4" s="1"/>
  <c r="BX16" i="4" a="1"/>
  <c r="BX16" i="4" s="1"/>
  <c r="BX71" i="4" a="1"/>
  <c r="BX71" i="4" s="1"/>
  <c r="BS47" i="4" a="1"/>
  <c r="BS47" i="4" s="1"/>
  <c r="BX66" i="4" a="1"/>
  <c r="BX66" i="4" s="1"/>
  <c r="BX49" i="4" a="1"/>
  <c r="BX49" i="4" s="1"/>
  <c r="BX61" i="4" a="1"/>
  <c r="BX61" i="4" s="1"/>
  <c r="BS16" i="4" a="1"/>
  <c r="BS16" i="4" s="1"/>
  <c r="BS25" i="4" a="1"/>
  <c r="BS25"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25" i="4" a="1"/>
  <c r="BX25" i="4" s="1"/>
  <c r="BX69" i="4" a="1"/>
  <c r="BX69" i="4" s="1"/>
  <c r="BS67" i="4" a="1"/>
  <c r="BS67" i="4" s="1"/>
  <c r="BS73" i="4" a="1"/>
  <c r="BS73" i="4" s="1"/>
  <c r="BS26" i="4" a="1"/>
  <c r="BS26" i="4" s="1"/>
  <c r="BX24" i="4" a="1"/>
  <c r="BX24" i="4" s="1"/>
  <c r="BX58" i="4" a="1"/>
  <c r="BX58" i="4" s="1"/>
  <c r="BX45" i="4" a="1"/>
  <c r="BX45" i="4" s="1"/>
  <c r="BX48" i="4" a="1"/>
  <c r="BX48" i="4" s="1"/>
  <c r="BS19" i="4" a="1"/>
  <c r="BS19" i="4" s="1"/>
  <c r="BS28" i="4" a="1"/>
  <c r="BS28" i="4" s="1"/>
  <c r="BS57" i="4" a="1"/>
  <c r="BS57" i="4" s="1"/>
  <c r="BX18" i="4" a="1"/>
  <c r="BX18" i="4" s="1"/>
  <c r="BS18" i="4" a="1"/>
  <c r="BS18" i="4" s="1"/>
  <c r="BX27" i="4" a="1"/>
  <c r="BX27" i="4" s="1"/>
  <c r="BS27" i="4" a="1"/>
  <c r="BS27" i="4" s="1"/>
  <c r="BX37" i="4" a="1"/>
  <c r="BX37" i="4" s="1"/>
  <c r="BS37" i="4" a="1"/>
  <c r="BS37" i="4" s="1"/>
  <c r="BX35" i="4" a="1"/>
  <c r="BX35" i="4" s="1"/>
  <c r="BS35" i="4" a="1"/>
  <c r="BS35" i="4" s="1"/>
  <c r="BX72" i="4" a="1"/>
  <c r="BX72" i="4" s="1"/>
  <c r="BS72" i="4" a="1"/>
  <c r="BS72" i="4" s="1"/>
  <c r="BI32" i="4" a="1"/>
  <c r="BI32" i="4" s="1"/>
  <c r="BI25" i="4" a="1"/>
  <c r="BI25" i="4" s="1"/>
  <c r="BI55" i="4" a="1"/>
  <c r="BI55" i="4" s="1"/>
  <c r="BS45" i="4" a="1"/>
  <c r="BS45" i="4" s="1"/>
  <c r="BS50" i="4" a="1"/>
  <c r="BS50" i="4" s="1"/>
  <c r="BI24" i="4" a="1"/>
  <c r="BI24" i="4" s="1"/>
  <c r="BI54" i="4" a="1"/>
  <c r="BI54" i="4" s="1"/>
  <c r="BI26" i="4" a="1"/>
  <c r="BI26" i="4" s="1"/>
  <c r="BI44" i="4" a="1"/>
  <c r="BI44" i="4" s="1"/>
  <c r="BS34" i="4" a="1"/>
  <c r="BS34" i="4" s="1"/>
  <c r="BX39" i="4" a="1"/>
  <c r="BX39" i="4" s="1"/>
  <c r="BS39" i="4" a="1"/>
  <c r="BS39" i="4" s="1"/>
  <c r="BI43" i="4" a="1"/>
  <c r="BI43" i="4" s="1"/>
  <c r="BS58" i="4" a="1"/>
  <c r="BS58" i="4" s="1"/>
  <c r="BS56" i="4" a="1"/>
  <c r="BS56" i="4" s="1"/>
  <c r="BX19" i="4" a="1"/>
  <c r="BX19" i="4" s="1"/>
  <c r="BX59" i="4" a="1"/>
  <c r="BX59" i="4" s="1"/>
  <c r="BS59" i="4" a="1"/>
  <c r="BS59" i="4" s="1"/>
  <c r="BX15" i="4" a="1"/>
  <c r="BX15" i="4" s="1"/>
  <c r="BS24" i="4" a="1"/>
  <c r="BS24" i="4" s="1"/>
  <c r="BS54" i="4" a="1"/>
  <c r="BS54" i="4" s="1"/>
  <c r="BS66" i="4" a="1"/>
  <c r="BS66" i="4" s="1"/>
  <c r="BX43" i="4" a="1"/>
  <c r="BX43" i="4" s="1"/>
  <c r="BS43" i="4" a="1"/>
  <c r="BS43" i="4" s="1"/>
  <c r="BS55" i="4" a="1"/>
  <c r="BS55" i="4" s="1"/>
  <c r="BS44" i="4" a="1"/>
  <c r="BS44" i="4" s="1"/>
  <c r="BS32" i="4" a="1"/>
  <c r="BS32" i="4" s="1"/>
  <c r="BS36" i="4" a="1"/>
  <c r="BS36" i="4" s="1"/>
  <c r="BI18" i="4" a="1"/>
  <c r="BI18" i="4" s="1"/>
  <c r="BI27" i="4" a="1"/>
  <c r="BI27" i="4" s="1"/>
  <c r="BX33" i="4" a="1"/>
  <c r="BX33" i="4" s="1"/>
  <c r="BS33" i="4" a="1"/>
  <c r="BS33" i="4" s="1"/>
  <c r="BI68" i="4" a="1"/>
  <c r="BI68" i="4" s="1"/>
  <c r="BI49" i="4" a="1"/>
  <c r="BI49" i="4" s="1"/>
  <c r="BI67" i="4" a="1"/>
  <c r="BI67" i="4" s="1"/>
  <c r="BI58" i="4" a="1"/>
  <c r="BI58" i="4" s="1"/>
  <c r="BI35" i="4" a="1"/>
  <c r="BI35" i="4" s="1"/>
  <c r="BI19" i="4" a="1"/>
  <c r="BI19" i="4" s="1"/>
  <c r="BI28" i="4" a="1"/>
  <c r="BI28"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8" i="4"/>
  <c r="BD18" i="4" s="1"/>
  <c r="AY19" i="4"/>
  <c r="BD19" i="4" s="1"/>
  <c r="AY24" i="4"/>
  <c r="AY25" i="4"/>
  <c r="BD25" i="4" s="1"/>
  <c r="AY26" i="4"/>
  <c r="BD26" i="4" s="1"/>
  <c r="AY27" i="4"/>
  <c r="BD27" i="4" s="1"/>
  <c r="AY28" i="4"/>
  <c r="BD28"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46" i="4" a="1"/>
  <c r="AZ69" i="4" a="1"/>
  <c r="AZ37" i="4" a="1"/>
  <c r="AZ71" i="4" a="1"/>
  <c r="AZ57" i="4" a="1"/>
  <c r="AZ48" i="4" a="1"/>
  <c r="AZ47" i="4" a="1"/>
  <c r="AZ36" i="4" a="1"/>
  <c r="AZ59" i="4" a="1"/>
  <c r="AZ58" i="4" a="1"/>
  <c r="AZ68" i="4" a="1"/>
  <c r="AZ24" i="4" a="1"/>
  <c r="AZ25" i="4" a="1"/>
  <c r="AZ26" i="4" a="1"/>
  <c r="AZ17" i="4" a="1"/>
  <c r="AZ15" i="4" a="1"/>
  <c r="AZ16" i="4" a="1"/>
  <c r="AZ27" i="4" a="1"/>
  <c r="AZ18" i="4" a="1"/>
  <c r="AZ70" i="4" a="1"/>
  <c r="AZ35" i="4" a="1"/>
  <c r="AZ28" i="4" a="1"/>
  <c r="AZ19" i="4" a="1"/>
  <c r="AZ39" i="4" a="1"/>
  <c r="AZ66" i="4" a="1"/>
  <c r="AZ60" i="4" a="1"/>
  <c r="AZ45" i="4" a="1"/>
  <c r="AZ38" i="4" a="1"/>
  <c r="AZ32" i="4" a="1"/>
  <c r="AZ61" i="4" a="1"/>
  <c r="AZ73" i="4" a="1"/>
  <c r="AZ54" i="4" a="1"/>
  <c r="AZ43" i="4" a="1"/>
  <c r="AZ55" i="4" a="1"/>
  <c r="AZ44" i="4" a="1"/>
  <c r="AZ72" i="4" a="1"/>
  <c r="AZ50" i="4" a="1"/>
  <c r="AZ34" i="4" a="1"/>
  <c r="AZ49" i="4" a="1"/>
  <c r="AZ56" i="4" a="1"/>
  <c r="AZ67" i="4" a="1"/>
  <c r="AZ33" i="4" a="1"/>
  <c r="AX20" i="4" l="1"/>
  <c r="CI20" i="4"/>
  <c r="BC25" i="4"/>
  <c r="BC16" i="4"/>
  <c r="BC24" i="4"/>
  <c r="BD24" i="4"/>
  <c r="AZ26" i="4"/>
  <c r="BA26" i="4" s="1" a="1"/>
  <c r="BA26" i="4" s="1"/>
  <c r="AZ24" i="4"/>
  <c r="BA24" i="4" s="1" a="1"/>
  <c r="BA24" i="4" s="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28" i="4"/>
  <c r="BA28" i="4" s="1" a="1"/>
  <c r="BA28"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27" i="4"/>
  <c r="BA27" i="4" s="1" a="1"/>
  <c r="BA27" i="4" s="1"/>
  <c r="AZ25" i="4"/>
  <c r="BA25" i="4" s="1" a="1"/>
  <c r="BA25" i="4" s="1"/>
  <c r="AZ18" i="4"/>
  <c r="BA18" i="4" s="1" a="1"/>
  <c r="BA18" i="4" s="1"/>
  <c r="AZ16" i="4"/>
  <c r="BA16" i="4" s="1" a="1"/>
  <c r="BA16" i="4" s="1"/>
  <c r="AZ15" i="4"/>
  <c r="BA15" i="4" s="1" a="1"/>
  <c r="BA15" i="4" s="1"/>
  <c r="BC15" i="4"/>
  <c r="BC26" i="4"/>
  <c r="BC17" i="4"/>
  <c r="AR34" i="4"/>
  <c r="AR35" i="4"/>
  <c r="AR36" i="4"/>
  <c r="AR37" i="4"/>
  <c r="AR38" i="4"/>
  <c r="AR39" i="4"/>
  <c r="AR43" i="4"/>
  <c r="AR44" i="4"/>
  <c r="AR45" i="4"/>
  <c r="AR46" i="4"/>
  <c r="AR47" i="4"/>
  <c r="AR48" i="4"/>
  <c r="AR49" i="4"/>
  <c r="AR50" i="4"/>
  <c r="AR54" i="4"/>
  <c r="AR55" i="4"/>
  <c r="AR56" i="4"/>
  <c r="AR57" i="4"/>
  <c r="AR58" i="4"/>
  <c r="AR59" i="4"/>
  <c r="AR60" i="4"/>
  <c r="AR61" i="4"/>
  <c r="AR66" i="4"/>
  <c r="AR67" i="4"/>
  <c r="AR68" i="4"/>
  <c r="AR69" i="4"/>
  <c r="AR70" i="4"/>
  <c r="AR71" i="4"/>
  <c r="AR72" i="4"/>
  <c r="AR73" i="4"/>
  <c r="AR16" i="4"/>
  <c r="AR17" i="4"/>
  <c r="AR18" i="4"/>
  <c r="AR19" i="4"/>
  <c r="AR24" i="4"/>
  <c r="AR25" i="4"/>
  <c r="AR26" i="4"/>
  <c r="AR27" i="4"/>
  <c r="AR28" i="4"/>
  <c r="AR32" i="4"/>
  <c r="AR33" i="4"/>
  <c r="AR15" i="4"/>
  <c r="AL15" i="4"/>
  <c r="AQ15" i="4" s="1"/>
  <c r="AS47" i="4" a="1"/>
  <c r="AS61" i="4" a="1"/>
  <c r="AS68" i="4" a="1"/>
  <c r="AS58" i="4" a="1"/>
  <c r="AS39" i="4" a="1"/>
  <c r="AS59" i="4" a="1"/>
  <c r="AS50" i="4" a="1"/>
  <c r="AS73" i="4" a="1"/>
  <c r="AS67" i="4" a="1"/>
  <c r="AS38" i="4" a="1"/>
  <c r="AS66" i="4" a="1"/>
  <c r="AS72" i="4" a="1"/>
  <c r="AS46" i="4" a="1"/>
  <c r="AS49" i="4" a="1"/>
  <c r="AS37" i="4" a="1"/>
  <c r="AS71" i="4" a="1"/>
  <c r="AS57" i="4" a="1"/>
  <c r="AS36" i="4" a="1"/>
  <c r="AS48" i="4" a="1"/>
  <c r="AS69" i="4" a="1"/>
  <c r="AS24" i="4" a="1"/>
  <c r="AS26" i="4" a="1"/>
  <c r="AS25" i="4" a="1"/>
  <c r="AS15" i="4" a="1"/>
  <c r="AS17" i="4" a="1"/>
  <c r="AS16" i="4" a="1"/>
  <c r="AM15" i="4" a="1"/>
  <c r="AS45" i="4" a="1"/>
  <c r="AS27" i="4" a="1"/>
  <c r="AS18" i="4" a="1"/>
  <c r="AS70" i="4" a="1"/>
  <c r="AS60" i="4" a="1"/>
  <c r="AS56" i="4" a="1"/>
  <c r="AS35" i="4" a="1"/>
  <c r="AS34" i="4" a="1"/>
  <c r="AS28" i="4" a="1"/>
  <c r="AS19" i="4" a="1"/>
  <c r="AS54" i="4" a="1"/>
  <c r="AS43" i="4" a="1"/>
  <c r="AS55" i="4" a="1"/>
  <c r="AS44" i="4" a="1"/>
  <c r="AS32" i="4" a="1"/>
  <c r="AS33" i="4" a="1"/>
  <c r="K3" i="6" a="1"/>
  <c r="I3" i="6" a="1"/>
  <c r="H6" i="6" a="1"/>
  <c r="J2" i="6" a="1"/>
  <c r="H2" i="6" a="1"/>
  <c r="J5" i="6" a="1"/>
  <c r="M5" i="6" a="1"/>
  <c r="J4" i="6" a="1"/>
  <c r="H3" i="6" a="1"/>
  <c r="M7" i="6" a="1"/>
  <c r="L2" i="6" a="1"/>
  <c r="I4" i="6" a="1"/>
  <c r="L7" i="6" a="1"/>
  <c r="G6" i="6" a="1"/>
  <c r="I7" i="6" a="1"/>
  <c r="F7" i="6" a="1"/>
  <c r="K7" i="6" a="1"/>
  <c r="I6" i="6" a="1"/>
  <c r="K4" i="6" a="1"/>
  <c r="J3" i="6" a="1"/>
  <c r="F3" i="6" a="1"/>
  <c r="F2" i="6" a="1"/>
  <c r="G3" i="6" a="1"/>
  <c r="H7" i="6" a="1"/>
  <c r="G4" i="6" a="1"/>
  <c r="J6" i="6" a="1"/>
  <c r="K2" i="6" a="1"/>
  <c r="K5" i="6" a="1"/>
  <c r="L5" i="6" a="1"/>
  <c r="M4" i="6" a="1"/>
  <c r="G7" i="6" a="1"/>
  <c r="L4" i="6" a="1"/>
  <c r="G2" i="6" a="1"/>
  <c r="K6" i="6" a="1"/>
  <c r="L3" i="6" a="1"/>
  <c r="G5" i="6" a="1"/>
  <c r="F6" i="6" a="1"/>
  <c r="M6" i="6" a="1"/>
  <c r="M2" i="6" a="1"/>
  <c r="F4" i="6" a="1"/>
  <c r="F5" i="6" a="1"/>
  <c r="H5" i="6" a="1"/>
  <c r="I2" i="6" a="1"/>
  <c r="L6" i="6" a="1"/>
  <c r="I5" i="6" a="1"/>
  <c r="J7" i="6" a="1"/>
  <c r="H4" i="6" a="1"/>
  <c r="M3" i="6" a="1"/>
  <c r="AW15" i="4" l="1"/>
  <c r="AV15" i="4"/>
  <c r="AV69" i="4"/>
  <c r="AW69" i="4"/>
  <c r="AV56" i="4"/>
  <c r="AW56" i="4"/>
  <c r="AV48" i="4"/>
  <c r="AW48" i="4"/>
  <c r="AV36" i="4"/>
  <c r="AW36" i="4"/>
  <c r="AV68" i="4"/>
  <c r="AW68" i="4"/>
  <c r="AV59" i="4"/>
  <c r="AW59" i="4"/>
  <c r="AV47" i="4"/>
  <c r="AW47" i="4"/>
  <c r="AV39" i="4"/>
  <c r="AW39" i="4"/>
  <c r="AV35" i="4"/>
  <c r="AW35" i="4"/>
  <c r="AV73" i="4"/>
  <c r="AW73" i="4"/>
  <c r="AV60" i="4"/>
  <c r="AW60" i="4"/>
  <c r="AV72" i="4"/>
  <c r="AW72" i="4"/>
  <c r="AV71" i="4"/>
  <c r="AW71" i="4"/>
  <c r="AV67" i="4"/>
  <c r="AW67" i="4"/>
  <c r="AV58" i="4"/>
  <c r="AW58" i="4"/>
  <c r="AV50" i="4"/>
  <c r="AW50" i="4"/>
  <c r="AV46" i="4"/>
  <c r="AW46" i="4"/>
  <c r="AV38" i="4"/>
  <c r="AW38" i="4"/>
  <c r="AV34" i="4"/>
  <c r="AW34" i="4"/>
  <c r="AV70" i="4"/>
  <c r="AW70" i="4"/>
  <c r="AV66" i="4"/>
  <c r="AW66" i="4"/>
  <c r="AV61" i="4"/>
  <c r="AW61" i="4"/>
  <c r="AV57" i="4"/>
  <c r="AW57" i="4"/>
  <c r="AV49" i="4"/>
  <c r="AW49" i="4"/>
  <c r="AV45" i="4"/>
  <c r="AW45" i="4"/>
  <c r="AV37" i="4"/>
  <c r="AW37" i="4"/>
  <c r="AV26" i="4"/>
  <c r="AW26" i="4"/>
  <c r="AV17" i="4"/>
  <c r="AW17" i="4"/>
  <c r="AV28" i="4"/>
  <c r="AW28" i="4"/>
  <c r="AV19" i="4"/>
  <c r="AW19" i="4"/>
  <c r="AV24" i="4"/>
  <c r="AW24" i="4"/>
  <c r="AV27" i="4"/>
  <c r="AW27" i="4"/>
  <c r="AV18" i="4"/>
  <c r="AW18" i="4"/>
  <c r="AV25" i="4"/>
  <c r="AW25"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28" i="4"/>
  <c r="AT28" i="4" s="1" a="1"/>
  <c r="AT28" i="4" s="1"/>
  <c r="AS26" i="4"/>
  <c r="AT26" i="4" s="1" a="1"/>
  <c r="AT26" i="4" s="1"/>
  <c r="AS24" i="4"/>
  <c r="AT24" i="4" s="1" a="1"/>
  <c r="AT24" i="4" s="1"/>
  <c r="AS19" i="4"/>
  <c r="AT19" i="4" s="1" a="1"/>
  <c r="AT19" i="4" s="1"/>
  <c r="AS17" i="4"/>
  <c r="AT17" i="4" s="1" a="1"/>
  <c r="AT17" i="4" s="1"/>
  <c r="AS33" i="4"/>
  <c r="AS27" i="4"/>
  <c r="AT27" i="4" s="1" a="1"/>
  <c r="AT27" i="4" s="1"/>
  <c r="AS25" i="4"/>
  <c r="AT25" i="4" s="1" a="1"/>
  <c r="AT25" i="4" s="1"/>
  <c r="AS18" i="4"/>
  <c r="AT18" i="4" s="1" a="1"/>
  <c r="AT18" i="4" s="1"/>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V54" i="4" l="1"/>
  <c r="AW54" i="4"/>
  <c r="AV32" i="4"/>
  <c r="AW32" i="4"/>
  <c r="AV43" i="4"/>
  <c r="AW43" i="4"/>
  <c r="AV55" i="4"/>
  <c r="AW55" i="4"/>
  <c r="AW44" i="4"/>
  <c r="AV44" i="4"/>
  <c r="AV33" i="4"/>
  <c r="AW33" i="4"/>
  <c r="AX26" i="4"/>
  <c r="CI26" i="4"/>
  <c r="CI25" i="4"/>
  <c r="AX25" i="4"/>
  <c r="AX17" i="4"/>
  <c r="CI17" i="4"/>
  <c r="AX24" i="4"/>
  <c r="CI24" i="4"/>
  <c r="AX16" i="4"/>
  <c r="CI16" i="4"/>
  <c r="BC38" i="4"/>
  <c r="BC39" i="4"/>
  <c r="BC34" i="4"/>
  <c r="AX44" i="4" l="1"/>
  <c r="AX54" i="4"/>
  <c r="AX55" i="4"/>
  <c r="AX33" i="4"/>
  <c r="CI44" i="4"/>
  <c r="CI33" i="4"/>
  <c r="AX43" i="4"/>
  <c r="AX32" i="4"/>
  <c r="CI32" i="4"/>
  <c r="CI54" i="4"/>
  <c r="CI43" i="4"/>
  <c r="CI55" i="4"/>
  <c r="AX37" i="4"/>
  <c r="AX38" i="4"/>
  <c r="CI38" i="4"/>
  <c r="AX56" i="4"/>
  <c r="BC60" i="4"/>
  <c r="BC68" i="4"/>
  <c r="BC18" i="4"/>
  <c r="BC19" i="4"/>
  <c r="BC56" i="4"/>
  <c r="BC45" i="4"/>
  <c r="BC49" i="4"/>
  <c r="BC61" i="4"/>
  <c r="BC50" i="4"/>
  <c r="BC36" i="4"/>
  <c r="BC71" i="4"/>
  <c r="BC47" i="4"/>
  <c r="BC70" i="4"/>
  <c r="BC69" i="4"/>
  <c r="BC57" i="4"/>
  <c r="BC73" i="4"/>
  <c r="BC37" i="4"/>
  <c r="BC27" i="4"/>
  <c r="BC46" i="4"/>
  <c r="CI56" i="4" l="1"/>
  <c r="CI37" i="4"/>
  <c r="AX36" i="4"/>
  <c r="CI36" i="4"/>
  <c r="AX27" i="4"/>
  <c r="CI27" i="4"/>
  <c r="AX71" i="4"/>
  <c r="CI71" i="4"/>
  <c r="AX47" i="4"/>
  <c r="CI47" i="4"/>
  <c r="AX19" i="4"/>
  <c r="CI19" i="4"/>
  <c r="AX70" i="4"/>
  <c r="CI70" i="4"/>
  <c r="AX66" i="4"/>
  <c r="AX58" i="4"/>
  <c r="AX49" i="4"/>
  <c r="CI49" i="4"/>
  <c r="AX39" i="4"/>
  <c r="CI39" i="4"/>
  <c r="AX57" i="4"/>
  <c r="CI57" i="4"/>
  <c r="AX67" i="4"/>
  <c r="AX50" i="4"/>
  <c r="CI50" i="4"/>
  <c r="AX18" i="4"/>
  <c r="CI18" i="4"/>
  <c r="AX72" i="4"/>
  <c r="AX46" i="4"/>
  <c r="CI46" i="4"/>
  <c r="AX68" i="4"/>
  <c r="CI68" i="4"/>
  <c r="AX48" i="4"/>
  <c r="AX69" i="4"/>
  <c r="CI69" i="4"/>
  <c r="AX45" i="4"/>
  <c r="CI45" i="4"/>
  <c r="AX28" i="4"/>
  <c r="AX35" i="4"/>
  <c r="AX61" i="4"/>
  <c r="CI61" i="4"/>
  <c r="AX34" i="4"/>
  <c r="CI34" i="4"/>
  <c r="AX60" i="4"/>
  <c r="CI60" i="4"/>
  <c r="AX73" i="4"/>
  <c r="CI73" i="4"/>
  <c r="AX59" i="4"/>
  <c r="BC66" i="4"/>
  <c r="BC72" i="4"/>
  <c r="BC35" i="4"/>
  <c r="BC48" i="4"/>
  <c r="BC59" i="4"/>
  <c r="BC28" i="4"/>
  <c r="BC58" i="4"/>
  <c r="BC67" i="4"/>
  <c r="B6" i="16" a="1"/>
  <c r="C13" i="9"/>
  <c r="C10" i="9"/>
  <c r="B6" i="10" a="1"/>
  <c r="B6" i="12" a="1"/>
  <c r="A7" i="9"/>
  <c r="A13" i="9"/>
  <c r="A4" i="9"/>
  <c r="A10" i="9"/>
  <c r="B6" i="16" l="1"/>
  <c r="B6" i="12"/>
  <c r="B6" i="10"/>
  <c r="CI59" i="4"/>
  <c r="CI35" i="4"/>
  <c r="CI48" i="4"/>
  <c r="CI28" i="4"/>
  <c r="CI58" i="4"/>
  <c r="CI66" i="4"/>
  <c r="CI67" i="4"/>
  <c r="CI72" i="4"/>
  <c r="B21" i="10" a="1"/>
  <c r="B18" i="14" a="1"/>
  <c r="B6" i="19" a="1"/>
  <c r="B15" i="13" a="1"/>
  <c r="B12" i="19" a="1"/>
  <c r="B18" i="10" a="1"/>
  <c r="B15" i="14" a="1"/>
  <c r="B21" i="13" a="1"/>
  <c r="B22" i="15" a="1"/>
  <c r="B18" i="19" a="1"/>
  <c r="B15" i="19" a="1"/>
  <c r="B6" i="17" a="1"/>
  <c r="B15" i="10" a="1"/>
  <c r="B18" i="16" a="1"/>
  <c r="B12" i="15" a="1"/>
  <c r="B15" i="16" a="1"/>
  <c r="B15" i="15" a="1"/>
  <c r="B6" i="15" a="1"/>
  <c r="B12" i="18" a="1"/>
  <c r="B21" i="16" a="1"/>
  <c r="B15" i="17" a="1"/>
  <c r="B21" i="17" a="1"/>
  <c r="B19" i="15" a="1"/>
  <c r="B21" i="19" a="1"/>
  <c r="B9" i="16" a="1"/>
  <c r="B6" i="18" a="1"/>
  <c r="B12" i="10" a="1"/>
  <c r="B15" i="18" a="1"/>
  <c r="B6" i="14" a="1"/>
  <c r="B9" i="19" a="1"/>
  <c r="B9" i="12" a="1"/>
  <c r="B12" i="16" a="1"/>
  <c r="B9" i="18" a="1"/>
  <c r="B18" i="17" a="1"/>
  <c r="B9" i="17" a="1"/>
  <c r="B12" i="17" a="1"/>
  <c r="B21" i="18" a="1"/>
  <c r="B18" i="18" a="1"/>
  <c r="B9" i="10" a="1"/>
  <c r="B6" i="13" a="1"/>
  <c r="B22" i="15" l="1"/>
  <c r="B12" i="15"/>
  <c r="B15" i="15"/>
  <c r="B21" i="17"/>
  <c r="B18" i="17"/>
  <c r="B15" i="17"/>
  <c r="B9" i="16"/>
  <c r="B15" i="16"/>
  <c r="B21" i="16"/>
  <c r="B18" i="16"/>
  <c r="B19" i="15"/>
  <c r="B12" i="17"/>
  <c r="B12" i="16"/>
  <c r="B18" i="14"/>
  <c r="B15" i="14"/>
  <c r="B21" i="13"/>
  <c r="B15" i="13"/>
  <c r="B21" i="18"/>
  <c r="B21" i="19"/>
  <c r="B9" i="12"/>
  <c r="B21" i="10"/>
  <c r="B18" i="10"/>
  <c r="B15" i="10"/>
  <c r="B12" i="10"/>
  <c r="B9" i="10"/>
  <c r="B6" i="19"/>
  <c r="B6" i="18"/>
  <c r="B6" i="17"/>
  <c r="B6" i="14"/>
  <c r="B6" i="13"/>
  <c r="B6" i="15"/>
  <c r="B15" i="19"/>
  <c r="B9" i="19"/>
  <c r="B12" i="19"/>
  <c r="B18" i="19"/>
  <c r="B18" i="18"/>
  <c r="B15" i="18"/>
  <c r="B9" i="18"/>
  <c r="B12" i="18"/>
  <c r="B9" i="17"/>
  <c r="B12" i="13" a="1"/>
  <c r="B9" i="15" a="1"/>
  <c r="B18" i="12" a="1"/>
  <c r="B21" i="12" a="1"/>
  <c r="B9" i="14" a="1"/>
  <c r="B9" i="13" a="1"/>
  <c r="B12" i="14" a="1"/>
  <c r="B21" i="14" a="1"/>
  <c r="B15" i="12" a="1"/>
  <c r="B18" i="13" a="1"/>
  <c r="B12" i="12" a="1"/>
  <c r="B9" i="14" l="1"/>
  <c r="B9" i="13"/>
  <c r="B18" i="13"/>
  <c r="B15" i="12"/>
  <c r="B9" i="15"/>
  <c r="B21" i="14"/>
  <c r="B12" i="14"/>
  <c r="B12" i="13"/>
  <c r="B12" i="12"/>
  <c r="B21" i="12"/>
  <c r="B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<sst xmlns="http://schemas.openxmlformats.org/spreadsheetml/2006/main" count="827" uniqueCount="190">
  <si>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</si>
  <si>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</si>
  <si>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</si>
  <si>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</si>
  <si>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</si>
  <si>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</si>
  <si>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</si>
  <si>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</si>
  <si>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</si>
  <si>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</si>
  <si>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</si>
  <si>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</si>
  <si>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</si>
  <si>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</si>
  <si>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</si>
  <si>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</si>
  <si>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</si>
  <si>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</si>
  <si>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</si>
  <si>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</si>
  <si>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</si>
  <si>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</si>
  <si>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</si>
  <si>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</si>
  <si>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</si>
  <si>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</si>
  <si>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</si>
  <si>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</si>
  <si>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</si>
  <si>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</si>
  <si>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</si>
  <si>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</si>
  <si>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</si>
  <si>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</si>
  <si>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</si>
  <si>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</si>
  <si>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</si>
  <si>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</si>
  <si>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</si>
  <si>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</si>
  <si>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</si>
  <si>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</si>
  <si>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</si>
  <si>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</si>
  <si>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</si>
  <si>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</si>
  <si>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</si>
  <si>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</si>
  <si>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</si>
  <si>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</si>
  <si>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</si>
  <si>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</si>
  <si>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</si>
  <si>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</si>
  <si>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</si>
  <si>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</si>
  <si>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</si>
  <si>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</si>
  <si>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</si>
  <si>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</si>
  <si>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</si>
  <si>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</si>
  <si>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</si>
  <si>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Calculation Area Below, please do not edit.</t>
  </si>
  <si>
    <t xml:space="preserve"> </t>
  </si>
  <si>
    <t>Prop Swap</t>
  </si>
  <si>
    <t>DPS Start</t>
  </si>
  <si>
    <t>Len</t>
  </si>
  <si>
    <t>DPS End</t>
  </si>
  <si>
    <t>Cart Schedule Format</t>
  </si>
  <si>
    <t>Daily Schedule Format</t>
  </si>
  <si>
    <t>Wipe down</t>
  </si>
  <si>
    <t>Monday</t>
  </si>
  <si>
    <t>Wednesday</t>
  </si>
  <si>
    <t>Thursday</t>
  </si>
  <si>
    <t>Friday</t>
  </si>
  <si>
    <t>Saturday &amp; Sunday</t>
  </si>
  <si>
    <t>Exhibit Cart Choices</t>
  </si>
  <si>
    <t>Days</t>
  </si>
  <si>
    <t>Row First</t>
  </si>
  <si>
    <t>Row Last</t>
  </si>
  <si>
    <t>Computed First</t>
  </si>
  <si>
    <t>Computed Last</t>
  </si>
  <si>
    <t>Prop Swap First</t>
  </si>
  <si>
    <t>Prop Swap Last</t>
  </si>
  <si>
    <t>DPS First</t>
  </si>
  <si>
    <t>DPS Last</t>
  </si>
  <si>
    <t>Both First</t>
  </si>
  <si>
    <t>Both Last</t>
  </si>
  <si>
    <t>Sat &amp; Sun</t>
  </si>
  <si>
    <t>TH</t>
  </si>
  <si>
    <t>PZ</t>
  </si>
  <si>
    <t>Splash</t>
  </si>
  <si>
    <t>P2P</t>
  </si>
  <si>
    <t>Kid Grid</t>
  </si>
  <si>
    <t>RPW</t>
  </si>
  <si>
    <t>Times for Cart Schedule Generation</t>
  </si>
  <si>
    <t>Notes</t>
  </si>
  <si>
    <t>First</t>
  </si>
  <si>
    <t>Second</t>
  </si>
  <si>
    <t>Both</t>
  </si>
  <si>
    <t>Up to two Closed per exhibit per day</t>
  </si>
  <si>
    <t>Up to two DPS Shifts per exhibit per Day:</t>
  </si>
  <si>
    <t>Wipe Down</t>
  </si>
  <si>
    <t>Cart Format</t>
  </si>
  <si>
    <t>Daily Format</t>
  </si>
  <si>
    <t>Both, Daily Format</t>
  </si>
  <si>
    <t>Cart Format Concatenation</t>
  </si>
  <si>
    <t>Cart Format First</t>
  </si>
  <si>
    <t>Cart Format Last</t>
  </si>
  <si>
    <t>Pull &amp; Swap</t>
  </si>
  <si>
    <t>Stay &amp; Spray</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</si>
  <si>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</si>
  <si>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
• Return cart to Putting Zoo and add damp towels to “Dirty” laundry bins in Beehive. </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</si>
  <si>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</si>
  <si>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</si>
  <si>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</si>
  <si>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</si>
  <si>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</si>
  <si>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</si>
  <si>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all hard props
    - Clubs
    - Balls
    - Obstacles, Ramps, &amp; Holes
• Reset and stage clean props in respective areas.
* Park cart full of dirty items in Beehive along rail to pit</t>
  </si>
  <si>
    <t xml:space="preserve">
• Spray Elephant and her blanket</t>
  </si>
  <si>
    <t>• Collect plush, soft props and costumes in laundry baskets (leave hard props staged for spray).
    - Plush animals
    - Costumes
• Reset and stage clean props in respective areas.
• Park cart full of dirty items in Beehive along rail to pit</t>
  </si>
  <si>
    <t>• Spray all touchable hard surfaces and props. Lifting props when necessary to spray all sides. 
    - Peekaboo doors and sensory patches on walls
    - Vinyl stairs, railings, nest disk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</si>
  <si>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</si>
  <si>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</si>
  <si>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</si>
  <si>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</si>
  <si>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</si>
  <si>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 Collect soft props and costumes in laundry baskets (leave hard props staged for spray).
    - Kid Grid Vests
    - RPW Beaver Costumes
    - RPW Logs
• Reset and stage clean props in respective areas.
• Park cart full of dirty items in Beehive along rail to pit</t>
  </si>
  <si>
    <t>Morning Shift 1 person team</t>
  </si>
  <si>
    <t>Afternoon Shift 1 person team</t>
  </si>
  <si>
    <t>3:00pm - 5:00pm Afternoon Exhibits Clean Humanity Shift</t>
  </si>
  <si>
    <t>10:00am - 1:00pm Weekend Morning Humanity Shift</t>
  </si>
  <si>
    <t>1:00pm - 4:00pm Weekend Afternoon Humanity Shift</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</si>
  <si>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</si>
  <si>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 Spray all touchable hard surfaces and props. Lifting props when necessary to spray all sides.
• Stir-and-spray bins of material and fabric.
• Spray Manequins and stage
• Restage props and wipe damp areas as needed.</t>
  </si>
  <si>
    <t>11:15am - 1:30pm Weekday Morning Humanity Shift</t>
  </si>
  <si>
    <t>1:30pm - 3:45pm Weekday Afternoon Humanity Shift</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</si>
  <si>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</si>
  <si>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Dishwasher Pull list</t>
  </si>
  <si>
    <t>Flat</t>
  </si>
  <si>
    <t>Day</t>
  </si>
  <si>
    <t>Dishwasher Tray</t>
  </si>
  <si>
    <t>Pronged</t>
  </si>
  <si>
    <t>Plates</t>
  </si>
  <si>
    <t>Pet Vet</t>
  </si>
  <si>
    <t>Ambulance</t>
  </si>
  <si>
    <t>RSS</t>
  </si>
  <si>
    <t>Kitchen</t>
  </si>
  <si>
    <t>Cutting Boards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</si>
  <si>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</si>
  <si>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</si>
  <si>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</si>
  <si>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</si>
  <si>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</si>
  <si>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</si>
  <si>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</si>
  <si>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</si>
  <si>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</si>
  <si>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</si>
  <si>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</si>
  <si>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</si>
  <si>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</si>
  <si>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</si>
  <si>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</si>
  <si>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Ice Cube Trays</t>
  </si>
  <si>
    <t>Area</t>
  </si>
  <si>
    <t>Food Bowls</t>
  </si>
  <si>
    <t>Syringes</t>
  </si>
  <si>
    <t>Tweezers</t>
  </si>
  <si>
    <t>Combs</t>
  </si>
  <si>
    <t>Babies</t>
  </si>
  <si>
    <t>Light Table Pieces</t>
  </si>
  <si>
    <t>Sensory Table Pieces</t>
  </si>
  <si>
    <t>Pollys</t>
  </si>
  <si>
    <t>Brushes/combs</t>
  </si>
  <si>
    <t>Dog Toys</t>
  </si>
  <si>
    <t>Spoons</t>
  </si>
  <si>
    <t>Collanders</t>
  </si>
  <si>
    <t>Pitchers</t>
  </si>
  <si>
    <t>Cups</t>
  </si>
  <si>
    <t>Pizza Pans</t>
  </si>
  <si>
    <t>Ellie's Lemonade</t>
  </si>
  <si>
    <t>Vitos</t>
  </si>
  <si>
    <t>Hit the Trail</t>
  </si>
  <si>
    <t>Blue dishes</t>
  </si>
  <si>
    <t>Schedule from 10-26 through 11-1</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</si>
  <si>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</si>
  <si>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Exhibit Cleaning Schedule 11/7 through 11/15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</si>
</sst>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0">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0" fillId="15" borderId="0" xfId="0" applyFont="1" applyFill="1" applyAlignment="1">
      <alignment horizontal="center"/>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5" fillId="16" borderId="0" xfId="0" applyFont="1" applyFill="1" applyAlignment="1">
      <alignment horizont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6" fillId="9" borderId="0" xfId="0" applyFont="1" applyFill="1" applyAlignment="1">
      <alignment horizontal="center"/>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25" fillId="16" borderId="0" xfId="0" applyFont="1" applyFill="1" applyAlignment="1">
      <alignment horizontal="center"/>
    </xf>
    <xf numFmtId="0" fontId="26" fillId="9" borderId="0" xfId="0" applyFont="1" applyFill="1" applyAlignment="1">
      <alignment horizontal="center"/>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31" fillId="11" borderId="0" xfId="0" applyFont="1" applyFill="1" applyAlignment="1">
      <alignment horizontal="center"/>
    </xf>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3" xfId="0" applyFont="1" applyFill="1" applyBorder="1" applyAlignment="1"/>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16"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16" fillId="14" borderId="0" xfId="0" applyFont="1" applyFill="1"/>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164" fontId="0" fillId="0" borderId="55" xfId="0" applyNumberFormat="1" applyBorder="1"/>
    <xf numFmtId="0" fontId="0" fillId="0" borderId="45" xfId="0" applyBorder="1" applyAlignment="1"/>
    <xf numFmtId="0" fontId="0" fillId="0" borderId="56" xfId="0" applyBorder="1"/>
    <xf numFmtId="0" fontId="4" fillId="10" borderId="3" xfId="0" applyFont="1" applyFill="1" applyBorder="1" applyAlignment="1">
      <alignment horizontal="center" vertical="center"/>
    </xf>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4" fillId="5" borderId="47"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3" fillId="18" borderId="2" xfId="0" applyFont="1" applyFill="1" applyBorder="1" applyAlignment="1">
      <alignment horizontal="center"/>
    </xf>
    <xf numFmtId="0" fontId="12" fillId="14" borderId="0" xfId="0" applyFont="1" applyFill="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3" fillId="16" borderId="0" xfId="0" applyFont="1" applyFill="1" applyAlignment="1">
      <alignment horizontal="left" vertical="center" wrapText="1"/>
    </xf>
    <xf numFmtId="0" fontId="23" fillId="16" borderId="0" xfId="0" applyFont="1" applyFill="1" applyAlignment="1">
      <alignment horizontal="left" vertical="center"/>
    </xf>
    <xf numFmtId="0" fontId="25" fillId="16" borderId="0" xfId="0" applyFont="1" applyFill="1" applyAlignment="1">
      <alignment horizontal="center" wrapText="1"/>
    </xf>
    <xf numFmtId="0" fontId="25" fillId="16" borderId="0" xfId="0" applyFont="1" applyFill="1" applyAlignment="1">
      <alignment horizontal="center"/>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16" fillId="14" borderId="0" xfId="0" applyFont="1" applyFill="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884464</xdr:rowOff>
    </xdr:from>
    <xdr:to>
      <xdr:col>2</xdr:col>
      <xdr:colOff>4068537</xdr:colOff>
      <xdr:row>6</xdr:row>
      <xdr:rowOff>1102179</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986643"/>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1989455</xdr:colOff>
      <xdr:row>0</xdr:row>
      <xdr:rowOff>0</xdr:rowOff>
    </xdr:from>
    <xdr:to>
      <xdr:col>4</xdr:col>
      <xdr:colOff>573190</xdr:colOff>
      <xdr:row>3</xdr:row>
      <xdr:rowOff>104775</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5655" y="0"/>
          <a:ext cx="1536485" cy="1438275"/>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5</xdr:col>
      <xdr:colOff>47625</xdr:colOff>
      <xdr:row>9</xdr:row>
      <xdr:rowOff>107685</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71800" y="0"/>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1495425</xdr:colOff>
      <xdr:row>0</xdr:row>
      <xdr:rowOff>0</xdr:rowOff>
    </xdr:from>
    <xdr:to>
      <xdr:col>4</xdr:col>
      <xdr:colOff>1104900</xdr:colOff>
      <xdr:row>3</xdr:row>
      <xdr:rowOff>170572</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71625" y="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262890</xdr:colOff>
      <xdr:row>0</xdr:row>
      <xdr:rowOff>0</xdr:rowOff>
    </xdr:from>
    <xdr:to>
      <xdr:col>4</xdr:col>
      <xdr:colOff>2276475</xdr:colOff>
      <xdr:row>10</xdr:row>
      <xdr:rowOff>202536</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3244215" y="0"/>
          <a:ext cx="2013585" cy="2231361"/>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1724025</xdr:colOff>
      <xdr:row>0</xdr:row>
      <xdr:rowOff>0</xdr:rowOff>
    </xdr:from>
    <xdr:to>
      <xdr:col>4</xdr:col>
      <xdr:colOff>866775</xdr:colOff>
      <xdr:row>3</xdr:row>
      <xdr:rowOff>175063</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1800225" y="0"/>
          <a:ext cx="2190750" cy="1337113"/>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209550</xdr:colOff>
      <xdr:row>0</xdr:row>
      <xdr:rowOff>0</xdr:rowOff>
    </xdr:from>
    <xdr:to>
      <xdr:col>1</xdr:col>
      <xdr:colOff>2362200</xdr:colOff>
      <xdr:row>3</xdr:row>
      <xdr:rowOff>127066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0"/>
          <a:ext cx="2152650" cy="1289116"/>
        </a:xfrm>
        <a:prstGeom prst="rect">
          <a:avLst/>
        </a:prstGeom>
        <a:noFill/>
        <a:ln>
          <a:noFill/>
        </a:ln>
      </xdr:spPr>
    </xdr:pic>
    <xdr:clientData/>
  </xdr:twoCellAnchor>
  <xdr:twoCellAnchor editAs="oneCell">
    <xdr:from>
      <xdr:col>3</xdr:col>
      <xdr:colOff>9525</xdr:colOff>
      <xdr:row>0</xdr:row>
      <xdr:rowOff>0</xdr:rowOff>
    </xdr:from>
    <xdr:to>
      <xdr:col>5</xdr:col>
      <xdr:colOff>28575</xdr:colOff>
      <xdr:row>2</xdr:row>
      <xdr:rowOff>152399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24175" y="0"/>
          <a:ext cx="27432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217171</xdr:colOff>
      <xdr:row>0</xdr:row>
      <xdr:rowOff>0</xdr:rowOff>
    </xdr:from>
    <xdr:to>
      <xdr:col>4</xdr:col>
      <xdr:colOff>2514601</xdr:colOff>
      <xdr:row>3</xdr:row>
      <xdr:rowOff>43436</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3246121" y="0"/>
          <a:ext cx="2297430" cy="1148336"/>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0</xdr:rowOff>
    </xdr:from>
    <xdr:to>
      <xdr:col>1</xdr:col>
      <xdr:colOff>2647950</xdr:colOff>
      <xdr:row>3</xdr:row>
      <xdr:rowOff>83820</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0"/>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70598</xdr:rowOff>
    </xdr:from>
    <xdr:to>
      <xdr:col>1</xdr:col>
      <xdr:colOff>2689087</xdr:colOff>
      <xdr:row>3</xdr:row>
      <xdr:rowOff>67236</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0" y="70598"/>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4</xdr:col>
      <xdr:colOff>352202</xdr:colOff>
      <xdr:row>0</xdr:row>
      <xdr:rowOff>0</xdr:rowOff>
    </xdr:from>
    <xdr:to>
      <xdr:col>4</xdr:col>
      <xdr:colOff>2229972</xdr:colOff>
      <xdr:row>3</xdr:row>
      <xdr:rowOff>191310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66584" y="0"/>
          <a:ext cx="1877770" cy="1042957"/>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5" t="s">
        <v>1</v>
      </c>
      <c r="K2" s="235"/>
      <c r="L2" s="235"/>
      <c r="M2" s="235"/>
      <c r="N2" s="235"/>
      <c r="O2" s="235"/>
      <c r="P2" s="235"/>
      <c r="Q2" s="235"/>
      <c r="R2" s="235"/>
      <c r="S2" s="235"/>
      <c r="T2" s="235"/>
      <c r="U2" s="235"/>
      <c r="V2" s="235"/>
      <c r="W2" s="235"/>
      <c r="X2" s="235"/>
      <c r="Y2" s="235"/>
      <c r="Z2" s="235"/>
      <c r="AA2" s="235"/>
      <c r="AB2" s="235"/>
      <c r="AC2" s="235"/>
      <c r="AD2" s="235"/>
      <c r="AE2" s="235"/>
      <c r="AF2" s="235"/>
      <c r="AG2" s="235"/>
      <c r="AH2" s="1"/>
      <c r="AI2" s="1"/>
      <c r="AJ2" s="1"/>
    </row>
    <row r="3" spans="1:36" ht="18" customHeight="1" x14ac:dyDescent="0.25">
      <c r="A3" s="1"/>
      <c r="B3" s="1"/>
      <c r="C3" s="1"/>
      <c r="D3" s="69"/>
      <c r="E3" s="240" t="s">
        <v>2</v>
      </c>
      <c r="F3" s="240"/>
      <c r="G3" s="240"/>
      <c r="H3" s="240"/>
      <c r="I3" s="1"/>
      <c r="J3" s="235"/>
      <c r="K3" s="235"/>
      <c r="L3" s="235"/>
      <c r="M3" s="235"/>
      <c r="N3" s="235"/>
      <c r="O3" s="235"/>
      <c r="P3" s="235"/>
      <c r="Q3" s="235"/>
      <c r="R3" s="235"/>
      <c r="S3" s="235"/>
      <c r="T3" s="235"/>
      <c r="U3" s="235"/>
      <c r="V3" s="235"/>
      <c r="W3" s="235"/>
      <c r="X3" s="235"/>
      <c r="Y3" s="235"/>
      <c r="Z3" s="235"/>
      <c r="AA3" s="235"/>
      <c r="AB3" s="235"/>
      <c r="AC3" s="235"/>
      <c r="AD3" s="235"/>
      <c r="AE3" s="235"/>
      <c r="AF3" s="235"/>
      <c r="AG3" s="235"/>
      <c r="AH3" s="1"/>
      <c r="AI3" s="1"/>
      <c r="AJ3" s="1"/>
    </row>
    <row r="4" spans="1:36" ht="18" customHeight="1" x14ac:dyDescent="0.25">
      <c r="A4" s="1"/>
      <c r="B4" s="1"/>
      <c r="C4" s="1"/>
      <c r="D4" s="70"/>
      <c r="E4" s="240" t="s">
        <v>3</v>
      </c>
      <c r="F4" s="240"/>
      <c r="G4" s="240"/>
      <c r="H4" s="240"/>
      <c r="I4" s="1"/>
      <c r="J4" s="235"/>
      <c r="K4" s="235"/>
      <c r="L4" s="235"/>
      <c r="M4" s="235"/>
      <c r="N4" s="235"/>
      <c r="O4" s="235"/>
      <c r="P4" s="235"/>
      <c r="Q4" s="235"/>
      <c r="R4" s="235"/>
      <c r="S4" s="235"/>
      <c r="T4" s="235"/>
      <c r="U4" s="235"/>
      <c r="V4" s="235"/>
      <c r="W4" s="235"/>
      <c r="X4" s="235"/>
      <c r="Y4" s="235"/>
      <c r="Z4" s="235"/>
      <c r="AA4" s="235"/>
      <c r="AB4" s="235"/>
      <c r="AC4" s="235"/>
      <c r="AD4" s="235"/>
      <c r="AE4" s="235"/>
      <c r="AF4" s="235"/>
      <c r="AG4" s="235"/>
      <c r="AH4" s="1"/>
      <c r="AI4" s="1"/>
      <c r="AJ4" s="1"/>
    </row>
    <row r="5" spans="1:36" ht="18" customHeight="1" x14ac:dyDescent="0.25">
      <c r="A5" s="1"/>
      <c r="B5" s="1"/>
      <c r="C5" s="1"/>
      <c r="D5" s="26"/>
      <c r="E5" s="240" t="s">
        <v>4</v>
      </c>
      <c r="F5" s="240"/>
      <c r="G5" s="240"/>
      <c r="H5" s="240"/>
      <c r="I5" s="1"/>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1"/>
      <c r="AI5" s="1"/>
      <c r="AJ5" s="1"/>
    </row>
    <row r="6" spans="1:36" ht="18" customHeight="1" x14ac:dyDescent="0.25">
      <c r="A6" s="1"/>
      <c r="B6" s="1"/>
      <c r="C6" s="1"/>
      <c r="D6" s="27"/>
      <c r="E6" s="240" t="s">
        <v>5</v>
      </c>
      <c r="F6" s="240"/>
      <c r="G6" s="240"/>
      <c r="H6" s="240"/>
      <c r="I6" s="1"/>
      <c r="J6" s="235"/>
      <c r="K6" s="235"/>
      <c r="L6" s="235"/>
      <c r="M6" s="235"/>
      <c r="N6" s="235"/>
      <c r="O6" s="235"/>
      <c r="P6" s="235"/>
      <c r="Q6" s="235"/>
      <c r="R6" s="235"/>
      <c r="S6" s="235"/>
      <c r="T6" s="235"/>
      <c r="U6" s="235"/>
      <c r="V6" s="235"/>
      <c r="W6" s="235"/>
      <c r="X6" s="235"/>
      <c r="Y6" s="235"/>
      <c r="Z6" s="235"/>
      <c r="AA6" s="235"/>
      <c r="AB6" s="235"/>
      <c r="AC6" s="235"/>
      <c r="AD6" s="235"/>
      <c r="AE6" s="235"/>
      <c r="AF6" s="235"/>
      <c r="AG6" s="235"/>
      <c r="AH6" s="1"/>
      <c r="AI6" s="1"/>
      <c r="AJ6" s="1"/>
    </row>
    <row r="7" spans="1:36" ht="18" customHeight="1" x14ac:dyDescent="0.25">
      <c r="A7" s="1"/>
      <c r="B7" s="1"/>
      <c r="C7" s="1"/>
      <c r="D7" s="71"/>
      <c r="E7" s="240" t="s">
        <v>6</v>
      </c>
      <c r="F7" s="240"/>
      <c r="G7" s="240"/>
      <c r="H7" s="240"/>
      <c r="I7" s="1"/>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1"/>
      <c r="AI7" s="1"/>
      <c r="AJ7" s="1"/>
    </row>
    <row r="8" spans="1:36" ht="18" customHeight="1" x14ac:dyDescent="0.25">
      <c r="A8" s="1"/>
      <c r="B8" s="1"/>
      <c r="C8" s="1"/>
      <c r="D8" s="28"/>
      <c r="E8" s="240" t="s">
        <v>7</v>
      </c>
      <c r="F8" s="240"/>
      <c r="G8" s="240"/>
      <c r="H8" s="240"/>
      <c r="I8" s="1"/>
      <c r="J8" s="235"/>
      <c r="K8" s="235"/>
      <c r="L8" s="235"/>
      <c r="M8" s="235"/>
      <c r="N8" s="235"/>
      <c r="O8" s="235"/>
      <c r="P8" s="235"/>
      <c r="Q8" s="235"/>
      <c r="R8" s="235"/>
      <c r="S8" s="235"/>
      <c r="T8" s="235"/>
      <c r="U8" s="235"/>
      <c r="V8" s="235"/>
      <c r="W8" s="235"/>
      <c r="X8" s="235"/>
      <c r="Y8" s="235"/>
      <c r="Z8" s="235"/>
      <c r="AA8" s="235"/>
      <c r="AB8" s="235"/>
      <c r="AC8" s="235"/>
      <c r="AD8" s="235"/>
      <c r="AE8" s="235"/>
      <c r="AF8" s="235"/>
      <c r="AG8" s="235"/>
      <c r="AH8" s="1"/>
      <c r="AI8" s="1"/>
      <c r="AJ8" s="1"/>
    </row>
    <row r="9" spans="1:36" ht="18" customHeight="1" x14ac:dyDescent="0.25">
      <c r="A9" s="1"/>
      <c r="B9" s="1"/>
      <c r="C9" s="1"/>
      <c r="D9" s="29"/>
      <c r="E9" s="238" t="s">
        <v>8</v>
      </c>
      <c r="F9" s="238"/>
      <c r="G9" s="238"/>
      <c r="H9" s="238"/>
      <c r="I9" s="30"/>
      <c r="J9" s="235"/>
      <c r="K9" s="235"/>
      <c r="L9" s="235"/>
      <c r="M9" s="235"/>
      <c r="N9" s="235"/>
      <c r="O9" s="235"/>
      <c r="P9" s="235"/>
      <c r="Q9" s="235"/>
      <c r="R9" s="235"/>
      <c r="S9" s="235"/>
      <c r="T9" s="235"/>
      <c r="U9" s="235"/>
      <c r="V9" s="235"/>
      <c r="W9" s="235"/>
      <c r="X9" s="235"/>
      <c r="Y9" s="235"/>
      <c r="Z9" s="235"/>
      <c r="AA9" s="235"/>
      <c r="AB9" s="235"/>
      <c r="AC9" s="235"/>
      <c r="AD9" s="235"/>
      <c r="AE9" s="235"/>
      <c r="AF9" s="235"/>
      <c r="AG9" s="235"/>
      <c r="AH9" s="1"/>
      <c r="AI9" s="1"/>
      <c r="AJ9" s="1"/>
    </row>
    <row r="10" spans="1:36" ht="18" customHeight="1" x14ac:dyDescent="0.25">
      <c r="A10" s="1"/>
      <c r="B10" s="1"/>
      <c r="C10" s="1"/>
      <c r="D10" s="32"/>
      <c r="E10" s="239" t="s">
        <v>9</v>
      </c>
      <c r="F10" s="239"/>
      <c r="G10" s="239"/>
      <c r="H10" s="239"/>
      <c r="I10" s="31"/>
      <c r="J10" s="235"/>
      <c r="K10" s="235"/>
      <c r="L10" s="235"/>
      <c r="M10" s="235"/>
      <c r="N10" s="235"/>
      <c r="O10" s="235"/>
      <c r="P10" s="235"/>
      <c r="Q10" s="235"/>
      <c r="R10" s="235"/>
      <c r="S10" s="235"/>
      <c r="T10" s="235"/>
      <c r="U10" s="235"/>
      <c r="V10" s="235"/>
      <c r="W10" s="235"/>
      <c r="X10" s="235"/>
      <c r="Y10" s="235"/>
      <c r="Z10" s="235"/>
      <c r="AA10" s="235"/>
      <c r="AB10" s="235"/>
      <c r="AC10" s="235"/>
      <c r="AD10" s="235"/>
      <c r="AE10" s="235"/>
      <c r="AF10" s="235"/>
      <c r="AG10" s="235"/>
      <c r="AH10" s="1"/>
      <c r="AI10" s="1"/>
      <c r="AJ10" s="1"/>
    </row>
    <row r="12" spans="1:36" x14ac:dyDescent="0.25">
      <c r="A12" s="1"/>
      <c r="B12" s="1"/>
      <c r="C12" s="1"/>
      <c r="D12" s="1"/>
      <c r="E12" s="1"/>
      <c r="F12" s="241" t="s">
        <v>10</v>
      </c>
      <c r="G12" s="241"/>
      <c r="H12" s="241"/>
      <c r="I12" s="241"/>
      <c r="J12" s="241"/>
      <c r="K12" s="241"/>
      <c r="L12" s="241"/>
      <c r="M12" s="241"/>
      <c r="N12" s="241"/>
      <c r="O12" s="241"/>
      <c r="P12" s="241"/>
      <c r="Q12" s="241"/>
      <c r="R12" s="241"/>
      <c r="S12" s="234" t="s">
        <v>11</v>
      </c>
      <c r="T12" s="234"/>
      <c r="U12" s="234"/>
      <c r="V12" s="234"/>
      <c r="W12" s="234"/>
      <c r="X12" s="234"/>
      <c r="Y12" s="234"/>
      <c r="Z12" s="234"/>
      <c r="AA12" s="234"/>
      <c r="AB12" s="234"/>
      <c r="AC12" s="234"/>
      <c r="AD12" s="234"/>
      <c r="AE12" s="1"/>
      <c r="AF12" s="1"/>
      <c r="AG12" s="1"/>
      <c r="AH12" s="1"/>
      <c r="AI12" s="1"/>
      <c r="AJ12" s="1"/>
    </row>
    <row r="13" spans="1:36" x14ac:dyDescent="0.25">
      <c r="A13" s="242" t="s">
        <v>12</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29" t="s">
        <v>33</v>
      </c>
      <c r="C15" s="229"/>
      <c r="D15" s="229"/>
      <c r="E15" s="229"/>
      <c r="F15" s="229"/>
      <c r="G15" s="229"/>
      <c r="H15" s="229"/>
      <c r="I15" s="229"/>
      <c r="J15" s="229"/>
      <c r="K15" s="229"/>
      <c r="L15" s="229"/>
      <c r="M15" s="229"/>
      <c r="N15" s="229"/>
      <c r="O15" s="229"/>
      <c r="P15" s="229"/>
      <c r="Q15" s="229"/>
      <c r="R15" s="229"/>
      <c r="S15" s="229"/>
      <c r="T15" s="229"/>
      <c r="U15" s="229"/>
      <c r="V15" s="229"/>
      <c r="W15" s="229"/>
      <c r="X15" s="229"/>
      <c r="Y15" s="229"/>
      <c r="Z15" s="229"/>
      <c r="AA15" s="229"/>
      <c r="AB15" s="223" t="s">
        <v>34</v>
      </c>
      <c r="AC15" s="223"/>
      <c r="AD15" s="223"/>
      <c r="AE15" s="223"/>
      <c r="AF15" s="7"/>
      <c r="AG15" s="7"/>
      <c r="AH15" s="7"/>
      <c r="AI15" s="7"/>
      <c r="AJ15" s="7"/>
    </row>
    <row r="16" spans="1:36" ht="15" customHeight="1" x14ac:dyDescent="0.25">
      <c r="A16" s="8" t="s">
        <v>35</v>
      </c>
      <c r="B16" s="229" t="s">
        <v>36</v>
      </c>
      <c r="C16" s="229"/>
      <c r="D16" s="229"/>
      <c r="E16" s="229"/>
      <c r="F16" s="229"/>
      <c r="G16" s="229"/>
      <c r="H16" s="7"/>
      <c r="I16" s="7"/>
      <c r="J16" s="7"/>
      <c r="K16" s="7"/>
      <c r="L16" s="229" t="s">
        <v>37</v>
      </c>
      <c r="M16" s="229"/>
      <c r="N16" s="229"/>
      <c r="O16" s="229"/>
      <c r="P16" s="223" t="s">
        <v>34</v>
      </c>
      <c r="Q16" s="223"/>
      <c r="R16" s="223"/>
      <c r="S16" s="223"/>
      <c r="T16" s="7"/>
      <c r="U16" s="7"/>
      <c r="V16" s="7"/>
      <c r="W16" s="7"/>
      <c r="X16" s="7"/>
      <c r="Y16" s="7"/>
      <c r="Z16" s="7"/>
      <c r="AA16" s="7"/>
      <c r="AB16" s="7"/>
      <c r="AC16" s="7"/>
      <c r="AD16" s="3"/>
      <c r="AE16" s="7"/>
      <c r="AF16" s="10"/>
      <c r="AG16" s="10"/>
      <c r="AH16" s="10"/>
      <c r="AI16" s="10"/>
      <c r="AJ16" s="10"/>
    </row>
    <row r="17" spans="1:36" x14ac:dyDescent="0.25">
      <c r="A17" s="8" t="s">
        <v>38</v>
      </c>
      <c r="B17" s="229" t="s">
        <v>39</v>
      </c>
      <c r="C17" s="229"/>
      <c r="D17" s="229"/>
      <c r="E17" s="229"/>
      <c r="F17" s="229"/>
      <c r="G17" s="229"/>
      <c r="H17" s="229"/>
      <c r="I17" s="229"/>
      <c r="J17" s="229"/>
      <c r="K17" s="229"/>
      <c r="L17" s="229"/>
      <c r="M17" s="229"/>
      <c r="N17" s="229"/>
      <c r="O17" s="229"/>
      <c r="P17" s="229"/>
      <c r="Q17" s="229"/>
      <c r="R17" s="229"/>
      <c r="S17" s="229"/>
      <c r="T17" s="229"/>
      <c r="U17" s="229"/>
      <c r="V17" s="229"/>
      <c r="W17" s="229"/>
      <c r="X17" s="229"/>
      <c r="Y17" s="229"/>
      <c r="Z17" s="229"/>
      <c r="AA17" s="229"/>
      <c r="AB17" s="223" t="s">
        <v>34</v>
      </c>
      <c r="AC17" s="223"/>
      <c r="AD17" s="223"/>
      <c r="AE17" s="223"/>
      <c r="AF17" s="10"/>
      <c r="AG17" s="10"/>
      <c r="AH17" s="10"/>
      <c r="AI17" s="10"/>
      <c r="AJ17" s="10"/>
    </row>
    <row r="18" spans="1:36" ht="15" customHeight="1" x14ac:dyDescent="0.25">
      <c r="A18" s="8" t="s">
        <v>40</v>
      </c>
      <c r="B18" s="10"/>
      <c r="C18" s="10"/>
      <c r="D18" s="229" t="s">
        <v>41</v>
      </c>
      <c r="E18" s="229"/>
      <c r="F18" s="229"/>
      <c r="G18" s="229"/>
      <c r="H18" s="223" t="s">
        <v>42</v>
      </c>
      <c r="I18" s="223"/>
      <c r="J18" s="223"/>
      <c r="K18" s="9"/>
      <c r="L18" s="10"/>
      <c r="M18" s="10"/>
      <c r="N18" s="10"/>
      <c r="O18" s="10"/>
      <c r="P18" s="229" t="s">
        <v>41</v>
      </c>
      <c r="Q18" s="229"/>
      <c r="R18" s="229"/>
      <c r="S18" s="229"/>
      <c r="T18" s="10"/>
      <c r="U18" s="10"/>
      <c r="V18" s="10"/>
      <c r="W18" s="7"/>
      <c r="X18" s="7"/>
      <c r="Y18" s="10"/>
      <c r="Z18" s="10"/>
      <c r="AA18" s="10"/>
      <c r="AB18" s="223" t="s">
        <v>42</v>
      </c>
      <c r="AC18" s="223"/>
      <c r="AD18" s="223"/>
      <c r="AE18" s="10"/>
      <c r="AF18" s="10"/>
      <c r="AG18" s="10"/>
      <c r="AH18" s="7"/>
      <c r="AI18" s="7"/>
      <c r="AJ18" s="7"/>
    </row>
    <row r="19" spans="1:36" x14ac:dyDescent="0.25">
      <c r="A19" s="6" t="s">
        <v>43</v>
      </c>
      <c r="B19" s="10"/>
      <c r="C19" s="10"/>
      <c r="D19" s="10"/>
      <c r="E19" s="10"/>
      <c r="F19" s="10"/>
      <c r="G19" s="10"/>
      <c r="H19" s="10"/>
      <c r="I19" s="10"/>
      <c r="J19" s="10"/>
      <c r="K19" s="10"/>
      <c r="L19" s="229" t="s">
        <v>41</v>
      </c>
      <c r="M19" s="229"/>
      <c r="N19" s="229"/>
      <c r="O19" s="229"/>
      <c r="P19" s="10"/>
      <c r="Q19" s="10"/>
      <c r="R19" s="10"/>
      <c r="S19" s="3"/>
      <c r="T19" s="3"/>
      <c r="U19" s="3"/>
      <c r="V19" s="7"/>
      <c r="W19" s="7"/>
      <c r="X19" s="10"/>
      <c r="Y19" s="10"/>
      <c r="Z19" s="10"/>
      <c r="AA19" s="10"/>
      <c r="AB19" s="10"/>
      <c r="AC19" s="10"/>
      <c r="AD19" s="10"/>
      <c r="AE19" s="223" t="s">
        <v>42</v>
      </c>
      <c r="AF19" s="223"/>
      <c r="AG19" s="223"/>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8" t="s">
        <v>44</v>
      </c>
      <c r="B21" s="228"/>
      <c r="C21" s="228"/>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228"/>
      <c r="AB21" s="228"/>
      <c r="AC21" s="228"/>
      <c r="AD21" s="228"/>
      <c r="AE21" s="228"/>
      <c r="AF21" s="228"/>
      <c r="AG21" s="228"/>
      <c r="AH21" s="228"/>
      <c r="AI21" s="228"/>
      <c r="AJ21" s="228"/>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29" t="s">
        <v>33</v>
      </c>
      <c r="C23" s="229"/>
      <c r="D23" s="229"/>
      <c r="E23" s="229"/>
      <c r="F23" s="229"/>
      <c r="G23" s="229"/>
      <c r="H23" s="229"/>
      <c r="I23" s="229"/>
      <c r="J23" s="229"/>
      <c r="K23" s="229"/>
      <c r="L23" s="229"/>
      <c r="M23" s="229"/>
      <c r="N23" s="229"/>
      <c r="O23" s="229"/>
      <c r="P23" s="229"/>
      <c r="Q23" s="229"/>
      <c r="R23" s="229"/>
      <c r="S23" s="229"/>
      <c r="T23" s="229"/>
      <c r="U23" s="229"/>
      <c r="V23" s="229"/>
      <c r="W23" s="229"/>
      <c r="X23" s="229"/>
      <c r="Y23" s="229"/>
      <c r="Z23" s="229"/>
      <c r="AA23" s="229"/>
      <c r="AB23" s="223" t="s">
        <v>34</v>
      </c>
      <c r="AC23" s="223"/>
      <c r="AD23" s="223"/>
      <c r="AE23" s="223"/>
      <c r="AF23" s="7"/>
      <c r="AG23" s="7"/>
      <c r="AH23" s="7"/>
      <c r="AI23" s="7"/>
      <c r="AJ23" s="7"/>
    </row>
    <row r="24" spans="1:36" ht="15" customHeight="1" x14ac:dyDescent="0.25">
      <c r="A24" s="7" t="s">
        <v>35</v>
      </c>
      <c r="B24" s="229" t="s">
        <v>36</v>
      </c>
      <c r="C24" s="229"/>
      <c r="D24" s="229"/>
      <c r="E24" s="229"/>
      <c r="F24" s="229"/>
      <c r="G24" s="229"/>
      <c r="H24" s="7"/>
      <c r="I24" s="7"/>
      <c r="J24" s="7"/>
      <c r="K24" s="7"/>
      <c r="L24" s="229" t="s">
        <v>37</v>
      </c>
      <c r="M24" s="229"/>
      <c r="N24" s="229"/>
      <c r="O24" s="229"/>
      <c r="P24" s="223" t="s">
        <v>34</v>
      </c>
      <c r="Q24" s="223"/>
      <c r="R24" s="223"/>
      <c r="S24" s="223"/>
      <c r="T24" s="7"/>
      <c r="U24" s="7"/>
      <c r="V24" s="7"/>
      <c r="W24" s="7"/>
      <c r="X24" s="7"/>
      <c r="Y24" s="7"/>
      <c r="Z24" s="7"/>
      <c r="AA24" s="7"/>
      <c r="AB24" s="7"/>
      <c r="AC24" s="7"/>
      <c r="AD24" s="3"/>
      <c r="AE24" s="7"/>
      <c r="AF24" s="10"/>
      <c r="AG24" s="10"/>
      <c r="AH24" s="10"/>
      <c r="AI24" s="10"/>
      <c r="AJ24" s="10"/>
    </row>
    <row r="25" spans="1:36" x14ac:dyDescent="0.25">
      <c r="A25" s="7" t="s">
        <v>38</v>
      </c>
      <c r="B25" s="229" t="s">
        <v>39</v>
      </c>
      <c r="C25" s="229"/>
      <c r="D25" s="229"/>
      <c r="E25" s="229"/>
      <c r="F25" s="229"/>
      <c r="G25" s="229"/>
      <c r="H25" s="229"/>
      <c r="I25" s="229"/>
      <c r="J25" s="229"/>
      <c r="K25" s="229"/>
      <c r="L25" s="229"/>
      <c r="M25" s="229"/>
      <c r="N25" s="229"/>
      <c r="O25" s="229"/>
      <c r="P25" s="229"/>
      <c r="Q25" s="229"/>
      <c r="R25" s="229"/>
      <c r="S25" s="229"/>
      <c r="T25" s="229"/>
      <c r="U25" s="229"/>
      <c r="V25" s="229"/>
      <c r="W25" s="229"/>
      <c r="X25" s="229"/>
      <c r="Y25" s="229"/>
      <c r="Z25" s="229"/>
      <c r="AA25" s="229"/>
      <c r="AB25" s="223" t="s">
        <v>34</v>
      </c>
      <c r="AC25" s="223"/>
      <c r="AD25" s="223"/>
      <c r="AE25" s="223"/>
      <c r="AF25" s="10"/>
      <c r="AG25" s="10"/>
      <c r="AH25" s="10"/>
      <c r="AI25" s="10"/>
      <c r="AJ25" s="10"/>
    </row>
    <row r="26" spans="1:36" ht="15" customHeight="1" x14ac:dyDescent="0.25">
      <c r="A26" s="7" t="s">
        <v>43</v>
      </c>
      <c r="B26" s="10"/>
      <c r="C26" s="10"/>
      <c r="D26" s="229" t="s">
        <v>41</v>
      </c>
      <c r="E26" s="229"/>
      <c r="F26" s="229"/>
      <c r="G26" s="229"/>
      <c r="H26" s="223" t="s">
        <v>42</v>
      </c>
      <c r="I26" s="223"/>
      <c r="J26" s="223"/>
      <c r="K26" s="9"/>
      <c r="L26" s="10"/>
      <c r="M26" s="10"/>
      <c r="N26" s="10"/>
      <c r="O26" s="10"/>
      <c r="P26" s="229" t="s">
        <v>41</v>
      </c>
      <c r="Q26" s="229"/>
      <c r="R26" s="229"/>
      <c r="S26" s="229"/>
      <c r="T26" s="10"/>
      <c r="U26" s="10"/>
      <c r="V26" s="10"/>
      <c r="W26" s="7"/>
      <c r="X26" s="7"/>
      <c r="Y26" s="10"/>
      <c r="Z26" s="10"/>
      <c r="AA26" s="10"/>
      <c r="AB26" s="223" t="s">
        <v>42</v>
      </c>
      <c r="AC26" s="223"/>
      <c r="AD26" s="223"/>
      <c r="AE26" s="10"/>
      <c r="AF26" s="10"/>
      <c r="AG26" s="10"/>
      <c r="AH26" s="7"/>
      <c r="AI26" s="7"/>
      <c r="AJ26" s="7"/>
    </row>
    <row r="27" spans="1:36" x14ac:dyDescent="0.25">
      <c r="A27" s="7" t="s">
        <v>40</v>
      </c>
      <c r="B27" s="10"/>
      <c r="C27" s="10"/>
      <c r="D27" s="10"/>
      <c r="E27" s="10"/>
      <c r="F27" s="10"/>
      <c r="G27" s="10"/>
      <c r="H27" s="10"/>
      <c r="I27" s="10"/>
      <c r="J27" s="10"/>
      <c r="K27" s="10"/>
      <c r="L27" s="229" t="s">
        <v>41</v>
      </c>
      <c r="M27" s="229"/>
      <c r="N27" s="229"/>
      <c r="O27" s="229"/>
      <c r="P27" s="10"/>
      <c r="Q27" s="10"/>
      <c r="R27" s="10"/>
      <c r="S27" s="3"/>
      <c r="T27" s="3"/>
      <c r="U27" s="3"/>
      <c r="V27" s="7"/>
      <c r="W27" s="7"/>
      <c r="X27" s="10"/>
      <c r="Y27" s="10"/>
      <c r="Z27" s="10"/>
      <c r="AA27" s="10"/>
      <c r="AB27" s="10"/>
      <c r="AC27" s="10"/>
      <c r="AD27" s="10"/>
      <c r="AE27" s="223" t="s">
        <v>42</v>
      </c>
      <c r="AF27" s="223"/>
      <c r="AG27" s="223"/>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8" t="s">
        <v>45</v>
      </c>
      <c r="B29" s="228"/>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c r="AD29" s="228"/>
      <c r="AE29" s="228"/>
      <c r="AF29" s="228"/>
      <c r="AG29" s="228"/>
      <c r="AH29" s="228"/>
      <c r="AI29" s="228"/>
      <c r="AJ29" s="228"/>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3" t="s">
        <v>48</v>
      </c>
      <c r="C31" s="223"/>
      <c r="D31" s="229" t="s">
        <v>4</v>
      </c>
      <c r="E31" s="229"/>
      <c r="F31" s="229"/>
      <c r="G31" s="229"/>
      <c r="H31" s="10"/>
      <c r="I31" s="10"/>
      <c r="J31" s="10"/>
      <c r="K31" s="10"/>
      <c r="L31" s="9"/>
      <c r="M31" s="9"/>
      <c r="N31" s="9"/>
      <c r="O31" s="9"/>
      <c r="P31" s="9"/>
      <c r="Q31" s="9"/>
      <c r="R31" s="9"/>
      <c r="S31" s="9"/>
      <c r="T31" s="226" t="s">
        <v>49</v>
      </c>
      <c r="U31" s="227"/>
      <c r="V31" s="7"/>
      <c r="W31" s="7"/>
      <c r="X31" s="3"/>
      <c r="Y31" s="3"/>
      <c r="Z31" s="7"/>
      <c r="AA31" s="7"/>
      <c r="AB31" s="7"/>
      <c r="AC31" s="7"/>
      <c r="AD31" s="7"/>
      <c r="AE31" s="7"/>
      <c r="AF31" s="7"/>
      <c r="AG31" s="7"/>
      <c r="AH31" s="7"/>
      <c r="AI31" s="7"/>
      <c r="AJ31" s="21" t="s">
        <v>7</v>
      </c>
    </row>
    <row r="32" spans="1:36" x14ac:dyDescent="0.25">
      <c r="A32" s="7" t="s">
        <v>50</v>
      </c>
      <c r="B32" s="34"/>
      <c r="C32" s="34"/>
      <c r="D32" s="223" t="s">
        <v>48</v>
      </c>
      <c r="E32" s="223"/>
      <c r="F32" s="230" t="s">
        <v>2</v>
      </c>
      <c r="G32" s="231"/>
      <c r="H32" s="231"/>
      <c r="I32" s="231"/>
      <c r="J32" s="231"/>
      <c r="K32" s="232"/>
      <c r="L32" s="229" t="s">
        <v>4</v>
      </c>
      <c r="M32" s="229"/>
      <c r="N32" s="229"/>
      <c r="O32" s="229"/>
      <c r="P32" s="10"/>
      <c r="Q32" s="10"/>
      <c r="R32" s="10"/>
      <c r="S32" s="10"/>
      <c r="T32" s="7"/>
      <c r="U32" s="7"/>
      <c r="V32" s="7"/>
      <c r="W32" s="7"/>
      <c r="X32" s="7"/>
      <c r="Y32" s="7"/>
      <c r="Z32" s="226" t="s">
        <v>49</v>
      </c>
      <c r="AA32" s="227"/>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3" t="s">
        <v>42</v>
      </c>
      <c r="N33" s="223"/>
      <c r="O33" s="223"/>
      <c r="P33" s="229" t="s">
        <v>4</v>
      </c>
      <c r="Q33" s="229"/>
      <c r="R33" s="229"/>
      <c r="S33" s="229"/>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3" t="s">
        <v>42</v>
      </c>
      <c r="Q34" s="223"/>
      <c r="R34" s="223"/>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3" t="s">
        <v>42</v>
      </c>
      <c r="T35" s="223"/>
      <c r="U35" s="223"/>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3" t="s">
        <v>42</v>
      </c>
      <c r="W36" s="223"/>
      <c r="X36" s="223"/>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26" t="s">
        <v>49</v>
      </c>
      <c r="N37" s="227"/>
      <c r="O37" s="10"/>
      <c r="P37" s="7"/>
      <c r="Q37" s="7"/>
      <c r="R37" s="7"/>
      <c r="S37" s="7"/>
      <c r="T37" s="7"/>
      <c r="U37" s="7"/>
      <c r="V37" s="7"/>
      <c r="W37" s="7"/>
      <c r="X37" s="7"/>
      <c r="Y37" s="223" t="s">
        <v>42</v>
      </c>
      <c r="Z37" s="223"/>
      <c r="AA37" s="223"/>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26" t="s">
        <v>49</v>
      </c>
      <c r="R38" s="227"/>
      <c r="S38" s="7"/>
      <c r="T38" s="7"/>
      <c r="U38" s="7"/>
      <c r="V38" s="7"/>
      <c r="W38" s="7"/>
      <c r="X38" s="7"/>
      <c r="Y38" s="3"/>
      <c r="Z38" s="3"/>
      <c r="AA38" s="3"/>
      <c r="AB38" s="223" t="s">
        <v>42</v>
      </c>
      <c r="AC38" s="223"/>
      <c r="AD38" s="223"/>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8" t="s">
        <v>55</v>
      </c>
      <c r="B40" s="228"/>
      <c r="C40" s="228"/>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28"/>
      <c r="AD40" s="228"/>
      <c r="AE40" s="228"/>
      <c r="AF40" s="228"/>
      <c r="AG40" s="228"/>
      <c r="AH40" s="228"/>
      <c r="AI40" s="228"/>
      <c r="AJ40" s="228"/>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3" t="s">
        <v>48</v>
      </c>
      <c r="C42" s="223"/>
      <c r="D42" s="229" t="s">
        <v>4</v>
      </c>
      <c r="E42" s="229"/>
      <c r="F42" s="229"/>
      <c r="G42" s="229"/>
      <c r="H42" s="10"/>
      <c r="I42" s="10"/>
      <c r="J42" s="10"/>
      <c r="K42" s="10"/>
      <c r="L42" s="9"/>
      <c r="M42" s="9"/>
      <c r="N42" s="9"/>
      <c r="O42" s="9"/>
      <c r="P42" s="9"/>
      <c r="Q42" s="9"/>
      <c r="R42" s="9"/>
      <c r="S42" s="9"/>
      <c r="T42" s="226" t="s">
        <v>49</v>
      </c>
      <c r="U42" s="227"/>
      <c r="V42" s="7"/>
      <c r="W42" s="7"/>
      <c r="X42" s="3"/>
      <c r="Y42" s="3"/>
      <c r="Z42" s="7"/>
      <c r="AA42" s="7"/>
      <c r="AB42" s="7"/>
      <c r="AC42" s="7"/>
      <c r="AD42" s="7"/>
      <c r="AE42" s="7"/>
      <c r="AF42" s="7"/>
      <c r="AG42" s="7"/>
      <c r="AH42" s="7"/>
      <c r="AI42" s="7"/>
      <c r="AJ42" s="21" t="s">
        <v>7</v>
      </c>
    </row>
    <row r="43" spans="1:36" x14ac:dyDescent="0.25">
      <c r="A43" s="7" t="s">
        <v>51</v>
      </c>
      <c r="B43" s="34"/>
      <c r="C43" s="34"/>
      <c r="D43" s="223" t="s">
        <v>48</v>
      </c>
      <c r="E43" s="223"/>
      <c r="F43" s="230" t="s">
        <v>2</v>
      </c>
      <c r="G43" s="231"/>
      <c r="H43" s="231"/>
      <c r="I43" s="231"/>
      <c r="J43" s="231"/>
      <c r="K43" s="232"/>
      <c r="L43" s="229" t="s">
        <v>4</v>
      </c>
      <c r="M43" s="229"/>
      <c r="N43" s="229"/>
      <c r="O43" s="229"/>
      <c r="P43" s="10"/>
      <c r="Q43" s="10"/>
      <c r="R43" s="10"/>
      <c r="S43" s="10"/>
      <c r="T43" s="7"/>
      <c r="U43" s="7"/>
      <c r="V43" s="7"/>
      <c r="W43" s="7"/>
      <c r="X43" s="7"/>
      <c r="Y43" s="7"/>
      <c r="Z43" s="226" t="s">
        <v>49</v>
      </c>
      <c r="AA43" s="227"/>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3" t="s">
        <v>42</v>
      </c>
      <c r="N44" s="223"/>
      <c r="O44" s="223"/>
      <c r="P44" s="229" t="s">
        <v>4</v>
      </c>
      <c r="Q44" s="229"/>
      <c r="R44" s="229"/>
      <c r="S44" s="229"/>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3" t="s">
        <v>42</v>
      </c>
      <c r="Q45" s="223"/>
      <c r="R45" s="223"/>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3" t="s">
        <v>42</v>
      </c>
      <c r="T46" s="223"/>
      <c r="U46" s="223"/>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3" t="s">
        <v>42</v>
      </c>
      <c r="W47" s="223"/>
      <c r="X47" s="223"/>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26" t="s">
        <v>49</v>
      </c>
      <c r="N48" s="227"/>
      <c r="O48" s="10"/>
      <c r="P48" s="7"/>
      <c r="Q48" s="7"/>
      <c r="R48" s="7"/>
      <c r="S48" s="7"/>
      <c r="T48" s="7"/>
      <c r="U48" s="7"/>
      <c r="V48" s="7"/>
      <c r="W48" s="7"/>
      <c r="X48" s="7"/>
      <c r="Y48" s="223" t="s">
        <v>42</v>
      </c>
      <c r="Z48" s="223"/>
      <c r="AA48" s="223"/>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26" t="s">
        <v>49</v>
      </c>
      <c r="R49" s="227"/>
      <c r="S49" s="7"/>
      <c r="T49" s="7"/>
      <c r="U49" s="7"/>
      <c r="V49" s="7"/>
      <c r="W49" s="7"/>
      <c r="X49" s="7"/>
      <c r="Y49" s="3"/>
      <c r="Z49" s="3"/>
      <c r="AA49" s="3"/>
      <c r="AB49" s="223" t="s">
        <v>42</v>
      </c>
      <c r="AC49" s="223"/>
      <c r="AD49" s="223"/>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8" t="s">
        <v>56</v>
      </c>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c r="AA51" s="228"/>
      <c r="AB51" s="228"/>
      <c r="AC51" s="228"/>
      <c r="AD51" s="228"/>
      <c r="AE51" s="228"/>
      <c r="AF51" s="228"/>
      <c r="AG51" s="228"/>
      <c r="AH51" s="228"/>
      <c r="AI51" s="228"/>
      <c r="AJ51" s="228"/>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3" t="s">
        <v>48</v>
      </c>
      <c r="C53" s="223"/>
      <c r="D53" s="229" t="s">
        <v>4</v>
      </c>
      <c r="E53" s="229"/>
      <c r="F53" s="229"/>
      <c r="G53" s="229"/>
      <c r="H53" s="10"/>
      <c r="I53" s="10"/>
      <c r="J53" s="10"/>
      <c r="K53" s="10"/>
      <c r="L53" s="9"/>
      <c r="M53" s="9"/>
      <c r="N53" s="9"/>
      <c r="O53" s="9"/>
      <c r="P53" s="9"/>
      <c r="Q53" s="9"/>
      <c r="R53" s="9"/>
      <c r="S53" s="9"/>
      <c r="T53" s="226" t="s">
        <v>49</v>
      </c>
      <c r="U53" s="227"/>
      <c r="V53" s="7"/>
      <c r="W53" s="7"/>
      <c r="X53" s="3"/>
      <c r="Y53" s="3"/>
      <c r="Z53" s="7"/>
      <c r="AA53" s="7"/>
      <c r="AB53" s="7"/>
      <c r="AC53" s="7"/>
      <c r="AD53" s="7"/>
      <c r="AE53" s="7"/>
      <c r="AF53" s="7"/>
      <c r="AG53" s="7"/>
      <c r="AH53" s="7"/>
      <c r="AI53" s="7"/>
      <c r="AJ53" s="21" t="s">
        <v>7</v>
      </c>
    </row>
    <row r="54" spans="1:36" x14ac:dyDescent="0.25">
      <c r="A54" s="7" t="s">
        <v>53</v>
      </c>
      <c r="B54" s="34"/>
      <c r="C54" s="34"/>
      <c r="D54" s="223" t="s">
        <v>48</v>
      </c>
      <c r="E54" s="223"/>
      <c r="F54" s="230" t="s">
        <v>2</v>
      </c>
      <c r="G54" s="231"/>
      <c r="H54" s="231"/>
      <c r="I54" s="231"/>
      <c r="J54" s="231"/>
      <c r="K54" s="232"/>
      <c r="L54" s="229" t="s">
        <v>4</v>
      </c>
      <c r="M54" s="229"/>
      <c r="N54" s="229"/>
      <c r="O54" s="229"/>
      <c r="P54" s="10"/>
      <c r="Q54" s="10"/>
      <c r="R54" s="10"/>
      <c r="S54" s="10"/>
      <c r="T54" s="7"/>
      <c r="U54" s="7"/>
      <c r="V54" s="7"/>
      <c r="W54" s="7"/>
      <c r="X54" s="7"/>
      <c r="Y54" s="7"/>
      <c r="Z54" s="226" t="s">
        <v>49</v>
      </c>
      <c r="AA54" s="227"/>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3" t="s">
        <v>42</v>
      </c>
      <c r="N55" s="223"/>
      <c r="O55" s="223"/>
      <c r="P55" s="229" t="s">
        <v>4</v>
      </c>
      <c r="Q55" s="229"/>
      <c r="R55" s="229"/>
      <c r="S55" s="229"/>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3" t="s">
        <v>42</v>
      </c>
      <c r="Q56" s="223"/>
      <c r="R56" s="223"/>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3" t="s">
        <v>42</v>
      </c>
      <c r="T57" s="223"/>
      <c r="U57" s="223"/>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3" t="s">
        <v>42</v>
      </c>
      <c r="W58" s="223"/>
      <c r="X58" s="223"/>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26" t="s">
        <v>49</v>
      </c>
      <c r="N59" s="227"/>
      <c r="O59" s="10"/>
      <c r="P59" s="7"/>
      <c r="Q59" s="7"/>
      <c r="R59" s="7"/>
      <c r="S59" s="7"/>
      <c r="T59" s="7"/>
      <c r="U59" s="7"/>
      <c r="V59" s="7"/>
      <c r="W59" s="7"/>
      <c r="X59" s="7"/>
      <c r="Y59" s="223" t="s">
        <v>42</v>
      </c>
      <c r="Z59" s="223"/>
      <c r="AA59" s="223"/>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26" t="s">
        <v>49</v>
      </c>
      <c r="R60" s="227"/>
      <c r="S60" s="7"/>
      <c r="T60" s="7"/>
      <c r="U60" s="7"/>
      <c r="V60" s="7"/>
      <c r="W60" s="7"/>
      <c r="X60" s="7"/>
      <c r="Y60" s="3"/>
      <c r="Z60" s="3"/>
      <c r="AA60" s="3"/>
      <c r="AB60" s="223" t="s">
        <v>42</v>
      </c>
      <c r="AC60" s="223"/>
      <c r="AD60" s="223"/>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6" t="s">
        <v>10</v>
      </c>
      <c r="I62" s="236"/>
      <c r="J62" s="236"/>
      <c r="K62" s="236"/>
      <c r="L62" s="236"/>
      <c r="M62" s="236"/>
      <c r="N62" s="236"/>
      <c r="O62" s="236"/>
      <c r="P62" s="236"/>
      <c r="Q62" s="236"/>
      <c r="R62" s="236"/>
      <c r="S62" s="236"/>
      <c r="T62" s="237" t="s">
        <v>11</v>
      </c>
      <c r="U62" s="237"/>
      <c r="V62" s="237"/>
      <c r="W62" s="237"/>
      <c r="X62" s="237"/>
      <c r="Y62" s="237"/>
      <c r="Z62" s="237"/>
      <c r="AA62" s="237"/>
      <c r="AB62" s="237"/>
      <c r="AC62" s="237"/>
      <c r="AD62" s="237"/>
      <c r="AE62" s="237"/>
      <c r="AG62" s="1"/>
      <c r="AH62" s="1"/>
      <c r="AI62" s="1"/>
      <c r="AJ62" s="1"/>
    </row>
    <row r="63" spans="1:36" x14ac:dyDescent="0.25">
      <c r="A63" s="224" t="s">
        <v>58</v>
      </c>
      <c r="B63" s="225"/>
      <c r="C63" s="225"/>
      <c r="D63" s="225"/>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c r="AE63" s="225"/>
      <c r="AF63" s="225"/>
      <c r="AG63" s="225"/>
      <c r="AH63" s="225"/>
      <c r="AI63" s="225"/>
      <c r="AJ63" s="225"/>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33" t="s">
        <v>60</v>
      </c>
      <c r="E65" s="233"/>
      <c r="F65" s="233"/>
      <c r="G65" s="233"/>
      <c r="H65" s="223" t="s">
        <v>42</v>
      </c>
      <c r="I65" s="223"/>
      <c r="J65" s="223"/>
      <c r="K65" s="9"/>
      <c r="L65" s="9"/>
      <c r="M65" s="9"/>
      <c r="N65" s="9"/>
      <c r="O65" s="9"/>
      <c r="P65" s="9"/>
      <c r="Q65" s="9"/>
      <c r="R65" s="9"/>
      <c r="S65" s="10"/>
      <c r="T65" s="10"/>
      <c r="U65" s="226" t="s">
        <v>49</v>
      </c>
      <c r="V65" s="226"/>
      <c r="W65" s="3"/>
      <c r="X65" s="3"/>
      <c r="Y65" s="7"/>
      <c r="Z65" s="7"/>
      <c r="AA65" s="7"/>
      <c r="AB65" s="7"/>
      <c r="AC65" s="7"/>
      <c r="AD65" s="7"/>
      <c r="AE65" s="7"/>
      <c r="AF65" s="7"/>
      <c r="AG65" s="7"/>
      <c r="AH65" s="7"/>
      <c r="AI65" s="7"/>
      <c r="AJ65" s="21" t="s">
        <v>7</v>
      </c>
    </row>
    <row r="66" spans="1:36" ht="15" customHeight="1" x14ac:dyDescent="0.25">
      <c r="A66" s="7" t="s">
        <v>54</v>
      </c>
      <c r="B66" s="7"/>
      <c r="C66" s="7"/>
      <c r="D66" s="233"/>
      <c r="E66" s="233"/>
      <c r="F66" s="233"/>
      <c r="G66" s="233"/>
      <c r="H66" s="3"/>
      <c r="I66" s="3"/>
      <c r="J66" s="3"/>
      <c r="K66" s="223" t="s">
        <v>42</v>
      </c>
      <c r="L66" s="223"/>
      <c r="M66" s="223"/>
      <c r="N66" s="14"/>
      <c r="O66" s="10"/>
      <c r="P66" s="10"/>
      <c r="Q66" s="10"/>
      <c r="R66" s="10"/>
      <c r="S66" s="7"/>
      <c r="T66" s="7"/>
      <c r="U66" s="7"/>
      <c r="V66" s="7"/>
      <c r="W66" s="7"/>
      <c r="X66" s="7"/>
      <c r="Y66" s="226" t="s">
        <v>49</v>
      </c>
      <c r="Z66" s="226"/>
      <c r="AA66" s="7"/>
      <c r="AB66" s="7"/>
      <c r="AC66" s="3"/>
      <c r="AD66" s="7"/>
      <c r="AE66" s="10"/>
      <c r="AF66" s="10"/>
      <c r="AG66" s="10"/>
      <c r="AH66" s="10"/>
      <c r="AI66" s="10"/>
      <c r="AJ66" s="21" t="s">
        <v>7</v>
      </c>
    </row>
    <row r="67" spans="1:36" x14ac:dyDescent="0.25">
      <c r="A67" s="7" t="s">
        <v>43</v>
      </c>
      <c r="B67" s="7"/>
      <c r="C67" s="7"/>
      <c r="D67" s="233"/>
      <c r="E67" s="233"/>
      <c r="F67" s="233"/>
      <c r="G67" s="233"/>
      <c r="H67" s="7"/>
      <c r="I67" s="7"/>
      <c r="J67" s="7"/>
      <c r="K67" s="9"/>
      <c r="L67" s="16"/>
      <c r="M67" s="16"/>
      <c r="N67" s="223" t="s">
        <v>42</v>
      </c>
      <c r="O67" s="223"/>
      <c r="P67" s="223"/>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33"/>
      <c r="E68" s="233"/>
      <c r="F68" s="233"/>
      <c r="G68" s="233"/>
      <c r="H68" s="10"/>
      <c r="I68" s="10"/>
      <c r="J68" s="10"/>
      <c r="K68" s="7"/>
      <c r="L68" s="14"/>
      <c r="M68" s="14"/>
      <c r="N68" s="7"/>
      <c r="O68" s="7"/>
      <c r="P68" s="7"/>
      <c r="Q68" s="223" t="s">
        <v>42</v>
      </c>
      <c r="R68" s="223"/>
      <c r="S68" s="223"/>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33"/>
      <c r="E69" s="233"/>
      <c r="F69" s="233"/>
      <c r="G69" s="233"/>
      <c r="H69" s="9"/>
      <c r="I69" s="9"/>
      <c r="J69" s="9" t="s">
        <v>62</v>
      </c>
      <c r="K69" s="10"/>
      <c r="L69" s="72"/>
      <c r="M69" s="72"/>
      <c r="N69" s="10"/>
      <c r="O69" s="10"/>
      <c r="P69" s="10"/>
      <c r="Q69" s="7"/>
      <c r="R69" s="7"/>
      <c r="S69" s="7"/>
      <c r="T69" s="223" t="s">
        <v>42</v>
      </c>
      <c r="U69" s="223"/>
      <c r="V69" s="223"/>
      <c r="W69" s="3"/>
      <c r="X69" s="3"/>
      <c r="Y69" s="3"/>
      <c r="Z69" s="7"/>
      <c r="AA69" s="7"/>
      <c r="AB69" s="7"/>
      <c r="AC69" s="10"/>
      <c r="AD69" s="10"/>
      <c r="AE69" s="10"/>
      <c r="AF69" s="10"/>
      <c r="AG69" s="7"/>
      <c r="AH69" s="7"/>
      <c r="AI69" s="7"/>
      <c r="AJ69" s="21" t="s">
        <v>7</v>
      </c>
    </row>
    <row r="70" spans="1:36" x14ac:dyDescent="0.25">
      <c r="A70" s="7" t="s">
        <v>53</v>
      </c>
      <c r="B70" s="7"/>
      <c r="C70" s="7"/>
      <c r="D70" s="233"/>
      <c r="E70" s="233"/>
      <c r="F70" s="233"/>
      <c r="G70" s="233"/>
      <c r="H70" s="10"/>
      <c r="I70" s="10"/>
      <c r="J70" s="10"/>
      <c r="K70" s="7"/>
      <c r="L70" s="14"/>
      <c r="M70" s="14"/>
      <c r="N70" s="7"/>
      <c r="O70" s="7"/>
      <c r="P70" s="7"/>
      <c r="Q70" s="7"/>
      <c r="R70" s="7"/>
      <c r="S70" s="7"/>
      <c r="T70" s="7"/>
      <c r="U70" s="7"/>
      <c r="V70" s="7"/>
      <c r="W70" s="223" t="s">
        <v>42</v>
      </c>
      <c r="X70" s="223"/>
      <c r="Y70" s="223"/>
      <c r="Z70" s="3"/>
      <c r="AA70" s="3"/>
      <c r="AB70" s="10"/>
      <c r="AC70" s="7"/>
      <c r="AD70" s="7"/>
      <c r="AE70" s="7"/>
      <c r="AF70" s="7"/>
      <c r="AG70" s="7"/>
      <c r="AH70" s="7"/>
      <c r="AI70" s="7"/>
      <c r="AJ70" s="21" t="s">
        <v>7</v>
      </c>
    </row>
    <row r="71" spans="1:36" ht="15" customHeight="1" x14ac:dyDescent="0.25">
      <c r="A71" s="7" t="s">
        <v>50</v>
      </c>
      <c r="B71" s="7"/>
      <c r="C71" s="7"/>
      <c r="D71" s="233"/>
      <c r="E71" s="233"/>
      <c r="F71" s="233"/>
      <c r="G71" s="233"/>
      <c r="H71" s="9"/>
      <c r="I71" s="9"/>
      <c r="J71" s="9"/>
      <c r="K71" s="10"/>
      <c r="L71" s="35"/>
      <c r="M71" s="36"/>
      <c r="N71" s="226" t="s">
        <v>49</v>
      </c>
      <c r="O71" s="226"/>
      <c r="P71" s="10"/>
      <c r="Q71" s="7"/>
      <c r="R71" s="7"/>
      <c r="S71" s="7"/>
      <c r="T71" s="7"/>
      <c r="U71" s="7"/>
      <c r="V71" s="7"/>
      <c r="W71" s="7"/>
      <c r="X71" s="7"/>
      <c r="Y71" s="7"/>
      <c r="Z71" s="223" t="s">
        <v>42</v>
      </c>
      <c r="AA71" s="223"/>
      <c r="AB71" s="223"/>
      <c r="AC71" s="10"/>
      <c r="AD71" s="10"/>
      <c r="AE71" s="10"/>
      <c r="AF71" s="10"/>
      <c r="AG71" s="7"/>
      <c r="AH71" s="7"/>
      <c r="AI71" s="7"/>
      <c r="AJ71" s="21" t="s">
        <v>7</v>
      </c>
    </row>
    <row r="72" spans="1:36" ht="15" customHeight="1" x14ac:dyDescent="0.25">
      <c r="A72" s="7" t="s">
        <v>47</v>
      </c>
      <c r="B72" s="7"/>
      <c r="C72" s="7"/>
      <c r="D72" s="233"/>
      <c r="E72" s="233"/>
      <c r="F72" s="233"/>
      <c r="G72" s="233"/>
      <c r="H72" s="9"/>
      <c r="I72" s="9"/>
      <c r="J72" s="9"/>
      <c r="K72" s="10"/>
      <c r="L72" s="10"/>
      <c r="M72" s="10"/>
      <c r="N72" s="10"/>
      <c r="O72" s="10"/>
      <c r="P72" s="3"/>
      <c r="Q72" s="3"/>
      <c r="R72" s="226" t="s">
        <v>49</v>
      </c>
      <c r="S72" s="226"/>
      <c r="T72" s="7"/>
      <c r="U72" s="7"/>
      <c r="V72" s="7"/>
      <c r="W72" s="7"/>
      <c r="X72" s="7"/>
      <c r="Y72" s="7"/>
      <c r="Z72" s="3"/>
      <c r="AA72" s="3"/>
      <c r="AB72" s="3"/>
      <c r="AC72" s="223" t="s">
        <v>42</v>
      </c>
      <c r="AD72" s="223"/>
      <c r="AE72" s="223"/>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20"/>
      <c r="Q78" s="221"/>
      <c r="R78" s="222"/>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E2" sqref="E2"/>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4" t="s">
        <v>189</v>
      </c>
      <c r="B1" s="245"/>
      <c r="C1" s="246"/>
    </row>
    <row r="2" spans="1:7" ht="18.75" customHeight="1" thickBot="1" x14ac:dyDescent="0.3"/>
    <row r="3" spans="1:7" x14ac:dyDescent="0.25">
      <c r="A3" s="174" t="s">
        <v>72</v>
      </c>
      <c r="B3" s="80"/>
      <c r="C3" s="176" t="s">
        <v>97</v>
      </c>
    </row>
    <row r="4" spans="1:7" ht="100.5" customHeight="1" thickBot="1" x14ac:dyDescent="0.3">
      <c r="A4" s="128" t="str">
        <f ca="1">SUBSTITUTE(SUBSTITUTE(SUBSTITUTE(SUBSTITUTE(SUBSTITUTE(SUBSTITUTE(_xlfn.TEXTJOIN(CHAR(10),TRUE,_xlfn._xlws.SORT(SplitLines(INDIRECT(Lists!L2):INDIRECT(Lists!M2)))),"08:", "8:"),"09:", "9:"), "13:", "1:"), "14:", "2:"), "15:", "3:"), "16:","4:")</f>
        <v>9:00 to 10:00 Moneypalooza: Learn &amp; Play
11:00 to 12:00 Around Town: Learn &amp; Play
3:00 to 3:45 Moneypalooza: Disinfect &amp; Prop Swap
3:45 to 4:30 Around Town: Disinfect &amp; Prop Swap</v>
      </c>
      <c r="C4" s="247" t="s">
        <v>188</v>
      </c>
    </row>
    <row r="5" spans="1:7" ht="16.5" thickBot="1" x14ac:dyDescent="0.3">
      <c r="A5" s="80"/>
      <c r="B5" s="80"/>
      <c r="C5" s="247"/>
    </row>
    <row r="6" spans="1:7" x14ac:dyDescent="0.25">
      <c r="A6" s="175" t="s">
        <v>44</v>
      </c>
      <c r="B6" s="80"/>
      <c r="C6" s="247"/>
    </row>
    <row r="7" spans="1:7" ht="102" customHeight="1" thickBot="1" x14ac:dyDescent="0.3">
      <c r="A7" s="127" t="str">
        <f ca="1">SUBSTITUTE(SUBSTITUTE(SUBSTITUTE(SUBSTITUTE(SUBSTITUTE(SUBSTITUTE(_xlfn.TEXTJOIN(CHAR(10),TRUE,_xlfn._xlws.SORT(SplitLines(INDIRECT(Lists!L3):INDIRECT(Lists!M3)))),"08:", "8:"),"09:", "9:"), "13:", "1:"), "14:", "2:"), "15:", "3:"), "16:","4:")</f>
        <v>9:00 to 10:00 Around Town: Learn &amp; Play
11:00 to 12:00 Moneypalooza: Learn &amp; Play
3:00 to 3:45 Around Town: Disinfect &amp; Prop Swap
3:45 to 4:30 Moneypalooza: Disinfect &amp; Prop Swap</v>
      </c>
      <c r="C7" s="248"/>
    </row>
    <row r="8" spans="1:7" ht="16.5" thickBot="1" x14ac:dyDescent="0.3">
      <c r="A8" s="80"/>
      <c r="B8" s="80"/>
      <c r="C8" s="218"/>
    </row>
    <row r="9" spans="1:7" x14ac:dyDescent="0.25">
      <c r="A9" s="175" t="s">
        <v>73</v>
      </c>
      <c r="B9" s="80"/>
      <c r="C9" s="175" t="s">
        <v>75</v>
      </c>
    </row>
    <row r="10" spans="1:7" ht="315.75" thickBot="1" x14ac:dyDescent="0.3">
      <c r="A10" s="127" t="str">
        <f ca="1">SUBSTITUTE(SUBSTITUTE(SUBSTITUTE(SUBSTITUTE(SUBSTITUTE(SUBSTITUTE(_xlfn.TEXTJOIN(CHAR(10),TRUE,_xlfn._xlws.SORT(SplitLines(INDIRECT(Lists!L4):INDIRECT(Lists!M4)))),"08:", "8:"),"09:", "9:"), "13:", "1:"), "14:", "2:"), "15:", "3:"), "16:","4:")
&amp;CHAR(10)&amp;"5:00 to 5:30 All Exhibits: Virex Everything"</f>
        <v>9:00 to 10:00 Kid Grid &amp; RPW: Learn &amp; Play
9:00 to 10:00 P2P &amp; STEMosphere: Learn &amp; Play
10:00 to 10:15 Kid Grid &amp; RPW: Prop Swap While Open
10:15 to 10:30 P2P &amp; STEMosphere: Prop Swap While Open
11:15 to 11:45 Ideaworks &amp; Art Loft: Wipe down 
11:15 to 12:00 Splash (UW - SS): Disinfect &amp; Prop Swap
12:00 to 12:45 HTT: Disinfect &amp; Prop Swap
12:15 to 12:45 TH &amp; PZ: Wipe down 
12:45 to 1:30 Around Town: Disinfect &amp; Prop Swap
12:45 to 1:45 HTT: Learn &amp; Play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7" t="str">
        <f ca="1">SUBSTITUTE(SUBSTITUTE(SUBSTITUTE(SUBSTITUTE(SUBSTITUTE(SUBSTITUTE(_xlfn.TEXTJOIN(CHAR(10),TRUE,_xlfn._xlws.SORT(SplitLines(INDIRECT(Lists!L6):INDIRECT(Lists!M6)))),"08:", "8:"),"09:", "9:"), "13:", "1:"), "14:", "2:"), "15:", "3:"), "16:","4:")
&amp;CHAR(10)&amp;"5:00 to 5:30 All Exhibits: Virex Everything"</f>
        <v>9:00 to 10:00 Splash (UW - SS): Learn &amp; Play
9:45 to 10:00 Ideaworks &amp; Art Loft: Prop Swap While Open
10:00 to 10:15 Splash (UW - SS): Prop Swap While Open
11:00 to 12:00 Ideaworks &amp; Art Loft: Learn &amp; Play
11:15 to 11:45 Kid Grid &amp; RPW: Wipe down 
11:15 to 12:00 P2P &amp; STEMosphere: Disinfect &amp; Prop Swap
12:00 to 12:45 HTT: Disinfect &amp; Prop Swap
12:15 to 12:45 TH &amp; PZ: Wipe down 
12:45 to 1:30 Around Town: Disinfect &amp; Prop Swap
1:00 to 1:30 Splash (UW - SS): Wipe down 
1:30 to 2:15 Moneypalooza: Disinfect &amp; Prop Swap
1:45 to 2:15 P2P &amp; STEMosphere: Wipe down 
2:15 to 3:00 Kid Grid &amp; RPW: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75" t="s">
        <v>74</v>
      </c>
      <c r="B12" s="80"/>
      <c r="C12" s="175" t="s">
        <v>76</v>
      </c>
    </row>
    <row r="13" spans="1:7" ht="283.5" customHeight="1" thickBot="1" x14ac:dyDescent="0.3">
      <c r="A13" s="127"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11:00 to 12:00 Splash (UW - SS): Learn &amp; Play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7"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96" t="str">
        <f ca="1">CONCATENATE("Revised ", TEXT(TODAY(), "mmmm dd, yyyy"))</f>
        <v>Revised November 09, 2020</v>
      </c>
      <c r="B15" s="196"/>
      <c r="C15" s="196"/>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8" zoomScale="70" zoomScaleNormal="70" workbookViewId="0">
      <selection activeCell="G38" sqref="G38"/>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5" t="s">
        <v>139</v>
      </c>
      <c r="K2" s="235"/>
      <c r="L2" s="235"/>
      <c r="M2" s="235"/>
      <c r="N2" s="235"/>
      <c r="O2" s="235"/>
      <c r="P2" s="235"/>
      <c r="Q2" s="235"/>
      <c r="R2" s="235"/>
      <c r="S2" s="235"/>
      <c r="T2" s="235"/>
      <c r="U2" s="235"/>
      <c r="V2" s="235"/>
      <c r="W2" s="235"/>
      <c r="X2" s="235"/>
      <c r="Y2" s="235"/>
      <c r="Z2" s="235"/>
      <c r="AA2" s="235"/>
      <c r="AB2" s="235"/>
      <c r="AC2" s="235"/>
      <c r="AD2" s="235"/>
      <c r="AE2" s="235"/>
      <c r="AF2" s="235"/>
      <c r="AG2" s="235"/>
      <c r="AH2" s="235"/>
      <c r="AI2" s="235"/>
      <c r="AJ2" s="197"/>
    </row>
    <row r="3" spans="1:87" ht="21" customHeight="1" x14ac:dyDescent="0.3">
      <c r="A3" s="1" t="s">
        <v>187</v>
      </c>
      <c r="B3" s="1"/>
      <c r="C3" s="1"/>
      <c r="D3" s="69"/>
      <c r="E3" s="240" t="s">
        <v>2</v>
      </c>
      <c r="F3" s="240"/>
      <c r="G3" s="240"/>
      <c r="H3" s="240"/>
      <c r="I3" s="1"/>
      <c r="J3" s="235"/>
      <c r="K3" s="235"/>
      <c r="L3" s="235"/>
      <c r="M3" s="235"/>
      <c r="N3" s="235"/>
      <c r="O3" s="235"/>
      <c r="P3" s="235"/>
      <c r="Q3" s="235"/>
      <c r="R3" s="235"/>
      <c r="S3" s="235"/>
      <c r="T3" s="235"/>
      <c r="U3" s="235"/>
      <c r="V3" s="235"/>
      <c r="W3" s="235"/>
      <c r="X3" s="235"/>
      <c r="Y3" s="235"/>
      <c r="Z3" s="235"/>
      <c r="AA3" s="235"/>
      <c r="AB3" s="235"/>
      <c r="AC3" s="235"/>
      <c r="AD3" s="235"/>
      <c r="AE3" s="235"/>
      <c r="AF3" s="235"/>
      <c r="AG3" s="235"/>
      <c r="AH3" s="235"/>
      <c r="AI3" s="235"/>
      <c r="AJ3" s="197"/>
    </row>
    <row r="4" spans="1:87" ht="18" customHeight="1" x14ac:dyDescent="0.3">
      <c r="A4" s="1"/>
      <c r="B4" s="1"/>
      <c r="C4" s="1"/>
      <c r="D4" s="70"/>
      <c r="E4" s="240" t="s">
        <v>3</v>
      </c>
      <c r="F4" s="240"/>
      <c r="G4" s="240"/>
      <c r="H4" s="240"/>
      <c r="I4" s="1"/>
      <c r="J4" s="235"/>
      <c r="K4" s="235"/>
      <c r="L4" s="235"/>
      <c r="M4" s="235"/>
      <c r="N4" s="235"/>
      <c r="O4" s="235"/>
      <c r="P4" s="235"/>
      <c r="Q4" s="235"/>
      <c r="R4" s="235"/>
      <c r="S4" s="235"/>
      <c r="T4" s="235"/>
      <c r="U4" s="235"/>
      <c r="V4" s="235"/>
      <c r="W4" s="235"/>
      <c r="X4" s="235"/>
      <c r="Y4" s="235"/>
      <c r="Z4" s="235"/>
      <c r="AA4" s="235"/>
      <c r="AB4" s="235"/>
      <c r="AC4" s="235"/>
      <c r="AD4" s="235"/>
      <c r="AE4" s="235"/>
      <c r="AF4" s="235"/>
      <c r="AG4" s="235"/>
      <c r="AH4" s="235"/>
      <c r="AI4" s="235"/>
      <c r="AJ4" s="197"/>
    </row>
    <row r="5" spans="1:87" ht="18" customHeight="1" x14ac:dyDescent="0.3">
      <c r="A5" s="1"/>
      <c r="B5" s="1"/>
      <c r="C5" s="1"/>
      <c r="D5" s="26"/>
      <c r="E5" s="240" t="s">
        <v>4</v>
      </c>
      <c r="F5" s="240"/>
      <c r="G5" s="240"/>
      <c r="H5" s="240"/>
      <c r="I5" s="1"/>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197"/>
    </row>
    <row r="6" spans="1:87" ht="18" customHeight="1" x14ac:dyDescent="0.3">
      <c r="A6" s="1"/>
      <c r="B6" s="1"/>
      <c r="C6" s="1"/>
      <c r="D6" s="27"/>
      <c r="E6" s="240" t="s">
        <v>5</v>
      </c>
      <c r="F6" s="240"/>
      <c r="G6" s="240"/>
      <c r="H6" s="240"/>
      <c r="I6" s="1"/>
      <c r="J6" s="235"/>
      <c r="K6" s="235"/>
      <c r="L6" s="235"/>
      <c r="M6" s="235"/>
      <c r="N6" s="235"/>
      <c r="O6" s="235"/>
      <c r="P6" s="235"/>
      <c r="Q6" s="235"/>
      <c r="R6" s="235"/>
      <c r="S6" s="235"/>
      <c r="T6" s="235"/>
      <c r="U6" s="235"/>
      <c r="V6" s="235"/>
      <c r="W6" s="235"/>
      <c r="X6" s="235"/>
      <c r="Y6" s="235"/>
      <c r="Z6" s="235"/>
      <c r="AA6" s="235"/>
      <c r="AB6" s="235"/>
      <c r="AC6" s="235"/>
      <c r="AD6" s="235"/>
      <c r="AE6" s="235"/>
      <c r="AF6" s="235"/>
      <c r="AG6" s="235"/>
      <c r="AH6" s="235"/>
      <c r="AI6" s="235"/>
      <c r="AJ6" s="197"/>
    </row>
    <row r="7" spans="1:87" ht="18" customHeight="1" x14ac:dyDescent="0.3">
      <c r="A7" s="1"/>
      <c r="B7" s="1"/>
      <c r="C7" s="1"/>
      <c r="D7" s="71"/>
      <c r="E7" s="240" t="s">
        <v>6</v>
      </c>
      <c r="F7" s="240"/>
      <c r="G7" s="240"/>
      <c r="H7" s="240"/>
      <c r="I7" s="1"/>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235"/>
      <c r="AI7" s="235"/>
      <c r="AJ7" s="197"/>
    </row>
    <row r="8" spans="1:87" ht="18" customHeight="1" x14ac:dyDescent="0.3">
      <c r="A8" s="1"/>
      <c r="B8" s="1"/>
      <c r="C8" s="1"/>
      <c r="D8" s="28"/>
      <c r="E8" s="240" t="s">
        <v>7</v>
      </c>
      <c r="F8" s="240"/>
      <c r="G8" s="240"/>
      <c r="H8" s="240"/>
      <c r="I8" s="1"/>
      <c r="J8" s="235"/>
      <c r="K8" s="235"/>
      <c r="L8" s="235"/>
      <c r="M8" s="235"/>
      <c r="N8" s="235"/>
      <c r="O8" s="235"/>
      <c r="P8" s="235"/>
      <c r="Q8" s="235"/>
      <c r="R8" s="235"/>
      <c r="S8" s="235"/>
      <c r="T8" s="235"/>
      <c r="U8" s="235"/>
      <c r="V8" s="235"/>
      <c r="W8" s="235"/>
      <c r="X8" s="235"/>
      <c r="Y8" s="235"/>
      <c r="Z8" s="235"/>
      <c r="AA8" s="235"/>
      <c r="AB8" s="235"/>
      <c r="AC8" s="235"/>
      <c r="AD8" s="235"/>
      <c r="AE8" s="235"/>
      <c r="AF8" s="235"/>
      <c r="AG8" s="235"/>
      <c r="AH8" s="235"/>
      <c r="AI8" s="235"/>
      <c r="AJ8" s="197"/>
    </row>
    <row r="9" spans="1:87" ht="18" customHeight="1" x14ac:dyDescent="0.3">
      <c r="A9" s="1"/>
      <c r="B9" s="1"/>
      <c r="C9" s="1"/>
      <c r="D9" s="29"/>
      <c r="E9" s="238" t="s">
        <v>130</v>
      </c>
      <c r="F9" s="238"/>
      <c r="G9" s="238"/>
      <c r="H9" s="238"/>
      <c r="I9" s="30"/>
      <c r="J9" s="235"/>
      <c r="K9" s="235"/>
      <c r="L9" s="235"/>
      <c r="M9" s="235"/>
      <c r="N9" s="235"/>
      <c r="O9" s="235"/>
      <c r="P9" s="235"/>
      <c r="Q9" s="235"/>
      <c r="R9" s="235"/>
      <c r="S9" s="235"/>
      <c r="T9" s="235"/>
      <c r="U9" s="235"/>
      <c r="V9" s="235"/>
      <c r="W9" s="235"/>
      <c r="X9" s="235"/>
      <c r="Y9" s="235"/>
      <c r="Z9" s="235"/>
      <c r="AA9" s="235"/>
      <c r="AB9" s="235"/>
      <c r="AC9" s="235"/>
      <c r="AD9" s="235"/>
      <c r="AE9" s="235"/>
      <c r="AF9" s="235"/>
      <c r="AG9" s="235"/>
      <c r="AH9" s="235"/>
      <c r="AI9" s="235"/>
      <c r="AJ9" s="197"/>
    </row>
    <row r="10" spans="1:87" ht="18" customHeight="1" x14ac:dyDescent="0.3">
      <c r="A10" s="1"/>
      <c r="B10" s="1"/>
      <c r="C10" s="1"/>
      <c r="D10" s="32"/>
      <c r="E10" s="239" t="s">
        <v>131</v>
      </c>
      <c r="F10" s="239"/>
      <c r="G10" s="239"/>
      <c r="H10" s="239"/>
      <c r="I10" s="31"/>
      <c r="J10" s="235"/>
      <c r="K10" s="235"/>
      <c r="L10" s="235"/>
      <c r="M10" s="235"/>
      <c r="N10" s="235"/>
      <c r="O10" s="235"/>
      <c r="P10" s="235"/>
      <c r="Q10" s="235"/>
      <c r="R10" s="235"/>
      <c r="S10" s="235"/>
      <c r="T10" s="235"/>
      <c r="U10" s="235"/>
      <c r="V10" s="235"/>
      <c r="W10" s="235"/>
      <c r="X10" s="235"/>
      <c r="Y10" s="235"/>
      <c r="Z10" s="235"/>
      <c r="AA10" s="235"/>
      <c r="AB10" s="235"/>
      <c r="AC10" s="235"/>
      <c r="AD10" s="235"/>
      <c r="AE10" s="235"/>
      <c r="AF10" s="235"/>
      <c r="AG10" s="235"/>
      <c r="AH10" s="235"/>
      <c r="AI10" s="235"/>
      <c r="AJ10" s="197"/>
      <c r="AR10" s="284" t="s">
        <v>63</v>
      </c>
      <c r="AS10" s="284"/>
      <c r="AT10" s="284"/>
      <c r="AU10" s="284"/>
      <c r="AV10" s="284"/>
    </row>
    <row r="11" spans="1:87" ht="12" customHeight="1" thickBot="1" x14ac:dyDescent="0.3">
      <c r="A11" t="s">
        <v>64</v>
      </c>
      <c r="AL11" s="148"/>
      <c r="AM11" s="148"/>
      <c r="AN11" s="148"/>
      <c r="AO11" s="148"/>
      <c r="AP11" s="148"/>
      <c r="AQ11" s="148"/>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50"/>
      <c r="AM12" s="150"/>
      <c r="AN12" s="150"/>
      <c r="AO12" s="149"/>
      <c r="AP12" s="149"/>
      <c r="AQ12" s="149"/>
      <c r="AR12" s="279" t="s">
        <v>65</v>
      </c>
      <c r="AS12" s="280"/>
      <c r="AT12" s="280"/>
      <c r="AU12" s="52"/>
      <c r="AV12" s="58" t="s">
        <v>65</v>
      </c>
      <c r="AW12" s="46"/>
      <c r="AX12" s="46" t="str">
        <f t="shared" si="0"/>
        <v/>
      </c>
      <c r="AY12" s="45" t="s">
        <v>103</v>
      </c>
      <c r="AZ12" s="45"/>
      <c r="BA12" s="45"/>
      <c r="BB12" s="45"/>
      <c r="BC12" s="45"/>
      <c r="BD12" s="45"/>
      <c r="BE12" s="151" t="s">
        <v>102</v>
      </c>
      <c r="BF12" s="152"/>
      <c r="BG12" s="152"/>
      <c r="BH12" s="152"/>
      <c r="BI12" s="152"/>
      <c r="BJ12" s="152"/>
      <c r="BK12" s="152"/>
      <c r="BL12" s="152"/>
      <c r="BM12" s="152"/>
      <c r="BN12" s="153"/>
      <c r="BO12" s="152" t="s">
        <v>101</v>
      </c>
      <c r="BP12" s="152"/>
      <c r="BQ12" s="152"/>
      <c r="BR12" s="152"/>
      <c r="BS12" s="152"/>
      <c r="BT12" s="152"/>
      <c r="BU12" s="152"/>
      <c r="BV12" s="152"/>
      <c r="BW12" s="152"/>
      <c r="BX12" s="152"/>
      <c r="BY12" s="151" t="s">
        <v>4</v>
      </c>
      <c r="BZ12" s="152"/>
      <c r="CA12" s="152"/>
      <c r="CB12" s="152"/>
      <c r="CC12" s="152"/>
      <c r="CD12" s="152"/>
      <c r="CE12" s="152"/>
      <c r="CF12" s="152"/>
      <c r="CG12" s="152"/>
      <c r="CH12" s="153"/>
      <c r="CI12" s="46"/>
    </row>
    <row r="13" spans="1:87" ht="15.75" thickBot="1" x14ac:dyDescent="0.3">
      <c r="A13" s="146" t="s">
        <v>12</v>
      </c>
      <c r="B13" s="147"/>
      <c r="C13" s="147"/>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47"/>
      <c r="AB13" s="283" t="s">
        <v>132</v>
      </c>
      <c r="AC13" s="283"/>
      <c r="AD13" s="283"/>
      <c r="AE13" s="283"/>
      <c r="AF13" s="283"/>
      <c r="AG13" s="283"/>
      <c r="AH13" s="283"/>
      <c r="AI13" s="283"/>
      <c r="AJ13" s="145"/>
      <c r="AL13" s="149"/>
      <c r="AM13" s="149"/>
      <c r="AN13" s="149"/>
      <c r="AO13" s="149"/>
      <c r="AP13" s="149"/>
      <c r="AQ13" s="149"/>
      <c r="AR13" s="59" t="s">
        <v>66</v>
      </c>
      <c r="AS13" s="57" t="s">
        <v>67</v>
      </c>
      <c r="AT13" s="57" t="s">
        <v>68</v>
      </c>
      <c r="AU13" s="53"/>
      <c r="AV13" s="57" t="s">
        <v>69</v>
      </c>
      <c r="AW13" s="51" t="s">
        <v>70</v>
      </c>
      <c r="AX13" s="51" t="str">
        <f t="shared" si="0"/>
        <v>Daily Schedule Format</v>
      </c>
      <c r="AY13" s="78"/>
      <c r="AZ13" s="45"/>
      <c r="BA13" s="45"/>
      <c r="BB13" s="45"/>
      <c r="BC13" s="45"/>
      <c r="BD13" s="45"/>
      <c r="BE13" s="86"/>
      <c r="BF13" s="87" t="s">
        <v>42</v>
      </c>
      <c r="BG13" s="87"/>
      <c r="BH13" s="87"/>
      <c r="BI13" s="87"/>
      <c r="BJ13" s="87"/>
      <c r="BK13" s="87"/>
      <c r="BL13" s="281" t="s">
        <v>98</v>
      </c>
      <c r="BM13" s="281" t="s">
        <v>99</v>
      </c>
      <c r="BN13" s="277" t="s">
        <v>106</v>
      </c>
      <c r="BO13" s="87"/>
      <c r="BP13" s="87" t="s">
        <v>2</v>
      </c>
      <c r="BQ13" s="87"/>
      <c r="BR13" s="87"/>
      <c r="BS13" s="87"/>
      <c r="BT13" s="87"/>
      <c r="BU13" s="87"/>
      <c r="BV13" s="281" t="s">
        <v>98</v>
      </c>
      <c r="BW13" s="281" t="s">
        <v>99</v>
      </c>
      <c r="BX13" s="281" t="s">
        <v>100</v>
      </c>
      <c r="BY13" s="86"/>
      <c r="BZ13" s="87" t="s">
        <v>4</v>
      </c>
      <c r="CA13" s="87"/>
      <c r="CB13" s="87"/>
      <c r="CC13" s="87"/>
      <c r="CD13" s="87"/>
      <c r="CE13" s="87"/>
      <c r="CF13" s="281" t="s">
        <v>98</v>
      </c>
      <c r="CG13" s="281" t="s">
        <v>99</v>
      </c>
      <c r="CH13" s="277" t="s">
        <v>100</v>
      </c>
      <c r="CI13" s="51"/>
    </row>
    <row r="14" spans="1:87" s="203"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92">
        <v>0.70833333333333337</v>
      </c>
      <c r="AK14" s="214">
        <v>0.71875</v>
      </c>
      <c r="AR14" s="204"/>
      <c r="AW14" s="205"/>
      <c r="AX14" s="205" t="str">
        <f t="shared" si="0"/>
        <v>Daily Format</v>
      </c>
      <c r="AY14" s="204"/>
      <c r="BC14" s="203" t="s">
        <v>104</v>
      </c>
      <c r="BD14" s="203" t="s">
        <v>105</v>
      </c>
      <c r="BE14" s="206"/>
      <c r="BF14" s="207"/>
      <c r="BG14" s="207"/>
      <c r="BH14" s="207"/>
      <c r="BI14" s="207" t="s">
        <v>104</v>
      </c>
      <c r="BJ14" s="207"/>
      <c r="BK14" s="207"/>
      <c r="BL14" s="282"/>
      <c r="BM14" s="282"/>
      <c r="BN14" s="278"/>
      <c r="BO14" s="207"/>
      <c r="BP14" s="207"/>
      <c r="BQ14" s="207"/>
      <c r="BR14" s="207"/>
      <c r="BS14" s="207" t="s">
        <v>104</v>
      </c>
      <c r="BT14" s="207"/>
      <c r="BU14" s="207"/>
      <c r="BV14" s="282"/>
      <c r="BW14" s="282"/>
      <c r="BX14" s="282"/>
      <c r="BY14" s="206"/>
      <c r="BZ14" s="207"/>
      <c r="CA14" s="207"/>
      <c r="CB14" s="207"/>
      <c r="CC14" s="207"/>
      <c r="CD14" s="207"/>
      <c r="CE14" s="207"/>
      <c r="CF14" s="282"/>
      <c r="CG14" s="282"/>
      <c r="CH14" s="278"/>
      <c r="CI14" s="208" t="s">
        <v>107</v>
      </c>
    </row>
    <row r="15" spans="1:87" s="74" customFormat="1" hidden="1" x14ac:dyDescent="0.25">
      <c r="A15" s="200"/>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40"/>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IFERROR(MergedCellsCount(INDEX(B18:AI18,_xlfn.AGGREGATE(15, 3, (B18:AI18 = $BP$13)/(B18:AI18 = $BP$13)*COLUMN(B18:AI18)-COLUMN(B18),COLUMNS($BP18:BQ18))+1)),"")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40"/>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86"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9" t="str">
        <f>_xlfn.TEXTJOIN(CHAR(10),TRUE,AV15,BC15,BI15,BS15,CC15)</f>
        <v/>
      </c>
    </row>
    <row r="16" spans="1:87" s="25" customFormat="1" ht="15" hidden="1" customHeight="1" x14ac:dyDescent="0.25">
      <c r="A16" s="201"/>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202"/>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85"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201"/>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85"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10"/>
      <c r="C18" s="10"/>
      <c r="D18" s="229" t="s">
        <v>4</v>
      </c>
      <c r="E18" s="229"/>
      <c r="F18" s="229"/>
      <c r="G18" s="229"/>
      <c r="H18" s="16"/>
      <c r="I18" s="16"/>
      <c r="J18" s="16"/>
      <c r="K18" s="16"/>
      <c r="L18" s="16"/>
      <c r="M18" s="16"/>
      <c r="N18" s="16"/>
      <c r="O18" s="16"/>
      <c r="P18" s="16"/>
      <c r="Q18" s="16"/>
      <c r="R18" s="16"/>
      <c r="S18" s="16"/>
      <c r="T18" s="10"/>
      <c r="U18" s="10"/>
      <c r="V18" s="10"/>
      <c r="W18" s="7"/>
      <c r="X18" s="7"/>
      <c r="Y18" s="10"/>
      <c r="Z18" s="10"/>
      <c r="AA18" s="10"/>
      <c r="AB18" s="223" t="s">
        <v>42</v>
      </c>
      <c r="AC18" s="223"/>
      <c r="AD18" s="223"/>
      <c r="AE18" s="10"/>
      <c r="AF18" s="10"/>
      <c r="AG18" s="10"/>
      <c r="AH18" s="7"/>
      <c r="AI18" s="7"/>
      <c r="AJ18" s="7"/>
      <c r="AL18" s="55"/>
      <c r="AN18" s="55"/>
      <c r="AR18" s="54" t="str">
        <f t="shared" si="3"/>
        <v/>
      </c>
      <c r="AS18" s="25" t="str" cm="1">
        <f t="array" ref="AS18">IFERROR(MergedCellsCount(INDEX(B18:AI18,MATCH("Prop Swap Only",B18:AI18,0))),"")</f>
        <v/>
      </c>
      <c r="AT18" s="55" t="str" cm="1">
        <f t="array" ref="AT18">IFERROR(INDEX($B$79:$AJ$79,(MATCH("Prop Swap Only",B18:AI18,0)+AS18)),"")</f>
        <v/>
      </c>
      <c r="AV18" s="25" t="str">
        <f t="shared" si="7"/>
        <v/>
      </c>
      <c r="AW18" s="51" t="str">
        <f t="shared" si="8"/>
        <v/>
      </c>
      <c r="AX18" s="51" t="str">
        <f t="shared" ca="1" si="1"/>
        <v>15:00 to 15:45 Moneypalooza: Disinfect &amp; Prop Swap
09:00 to 10:00 Moneypalooza: Learn &amp; Play</v>
      </c>
      <c r="AY18" s="55" t="str">
        <f t="shared" si="4"/>
        <v/>
      </c>
      <c r="AZ18" s="25" t="str" cm="1">
        <f t="array" ref="AZ18">IFERROR(MergedCellsCount(INDEX(B18:AI18,MATCH("Wipe down",B18:AI18,0))),"")</f>
        <v/>
      </c>
      <c r="BA18" s="55" t="str" cm="1">
        <f t="array" ref="BA18">IFERROR(INDEX($B$79:$AJ$79,(MATCH("Wipe down",B18:AI18,0)+AZ18)),"")</f>
        <v/>
      </c>
      <c r="BC18" s="25" t="str">
        <f t="shared" si="5"/>
        <v/>
      </c>
      <c r="BD18" s="25" t="str">
        <f t="shared" si="2"/>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(H18:AK18 = $BF$13)/(H18:AK18 = $BF$13)*COLUMN(H18:AK18)-COLUMN(#REF!),COLUMNS($BG18:BH18)),"")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85"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34" t="s">
        <v>43</v>
      </c>
      <c r="B19" s="10"/>
      <c r="C19" s="10"/>
      <c r="D19" s="16"/>
      <c r="E19" s="16"/>
      <c r="F19" s="16"/>
      <c r="G19" s="16"/>
      <c r="H19" s="10"/>
      <c r="I19" s="10"/>
      <c r="K19" s="16"/>
      <c r="L19" s="251" t="s">
        <v>4</v>
      </c>
      <c r="M19" s="252"/>
      <c r="N19" s="252"/>
      <c r="O19" s="253"/>
      <c r="P19" s="10"/>
      <c r="Q19" s="10"/>
      <c r="R19" s="10"/>
      <c r="S19" s="3"/>
      <c r="T19" s="3"/>
      <c r="U19" s="3"/>
      <c r="V19" s="7"/>
      <c r="W19" s="7"/>
      <c r="X19" s="10"/>
      <c r="Y19" s="10"/>
      <c r="Z19" s="10"/>
      <c r="AA19" s="10"/>
      <c r="AB19" s="10"/>
      <c r="AC19" s="10"/>
      <c r="AD19" s="10"/>
      <c r="AE19" s="223" t="s">
        <v>42</v>
      </c>
      <c r="AF19" s="223"/>
      <c r="AG19" s="223"/>
      <c r="AH19" s="137"/>
      <c r="AI19" s="137"/>
      <c r="AJ19" s="137"/>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11:00 to 12:00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11:00 to 12:00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0.45833333333333331</v>
      </c>
      <c r="CG19" s="55" t="str" cm="1">
        <f t="array" ref="CG19">IFERROR(INDEX(Lists!$L$24:$AX$24,  0, _xlfn.AGGREGATE(15, 3, (B19:AI19 = $BZ$13)/(B19:AI19 = $BZ$13)*COLUMN(B19:AI19)-COLUMN(B19),COLUMNS($BZ19:CA19))+1),"")</f>
        <v/>
      </c>
      <c r="CH19" s="185"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11:00 to 12:00 Around Town: Learn &amp; Play</v>
      </c>
      <c r="CI19" s="42" t="str">
        <f ca="1">_xlfn.TEXTJOIN(CHAR(10),TRUE,AV19,BC19,BI19,BS19,CC19)</f>
        <v>15:45 to 16:30 Disinfect &amp; Prop Swap
11:00 to 12:00 Learn &amp; Play</v>
      </c>
    </row>
    <row r="20" spans="1:87" s="25" customFormat="1" x14ac:dyDescent="0.25">
      <c r="A20" s="137"/>
      <c r="B20" s="135"/>
      <c r="C20" s="135"/>
      <c r="D20" s="135"/>
      <c r="E20" s="135"/>
      <c r="F20" s="135"/>
      <c r="G20" s="135"/>
      <c r="H20" s="135"/>
      <c r="I20" s="135"/>
      <c r="J20" s="135"/>
      <c r="K20" s="135"/>
      <c r="L20" s="166"/>
      <c r="M20" s="166"/>
      <c r="N20" s="166"/>
      <c r="O20" s="166"/>
      <c r="P20" s="135"/>
      <c r="Q20" s="135"/>
      <c r="R20" s="135"/>
      <c r="S20" s="136"/>
      <c r="T20" s="136"/>
      <c r="U20" s="136"/>
      <c r="V20" s="136"/>
      <c r="W20" s="136"/>
      <c r="X20" s="136"/>
      <c r="Y20" s="136"/>
      <c r="Z20" s="135"/>
      <c r="AA20" s="135"/>
      <c r="AB20" s="165"/>
      <c r="AC20" s="165"/>
      <c r="AD20" s="165"/>
      <c r="AE20" s="135"/>
      <c r="AF20" s="135"/>
      <c r="AG20" s="135"/>
      <c r="AH20" s="137"/>
      <c r="AI20" s="137"/>
      <c r="AJ20" s="137"/>
      <c r="AL20" s="55"/>
      <c r="AN20" s="55"/>
      <c r="AR20" s="54" t="str">
        <f t="shared" ref="AR20" si="9">IFERROR(INDEX($B$79:$AJ$79,MATCH("Prop Swap Only",B20:AI20,0)),"")</f>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ref="AX20" si="10">_xlfn.TEXTJOIN(CHAR(10),TRUE,BN20,AW20,BD20,BX20,CH20)</f>
        <v/>
      </c>
      <c r="AY20" s="55" t="str">
        <f t="shared" ref="AY20" si="11">IFERROR(INDEX($B$79:$AJ$79,MATCH("Wipe down",B20:AI20,0)),"")</f>
        <v/>
      </c>
      <c r="AZ20" s="25" t="str" cm="1">
        <f t="array" ref="AZ20">IFERROR(MergedCellsCount(INDEX(B20:AI20,MATCH("Wipe down",B20:AI20,0))),"")</f>
        <v/>
      </c>
      <c r="BA20" s="55" t="str" cm="1">
        <f t="array" ref="BA20">IFERROR(INDEX($B$79:$AJ$79,(MATCH("Wipe down",B20:AI20,0)+AZ20)),"")</f>
        <v/>
      </c>
      <c r="BC20" s="25" t="str">
        <f t="shared" ref="BC20" si="12">IF(ISNUMBER(AY20),CONCATENATE(TEXT(AY20,"HH:MM")," to ",TEXT(BA20,"HH:MM"), " Wipe down"),"")</f>
        <v/>
      </c>
      <c r="BD20" s="25" t="str">
        <f t="shared" ref="BD20" si="13">IF(ISNUMBER(AY20),CONCATENATE(TEXT(AY20,"HH:MM")," to ",TEXT(BA20,"HH:MM"), " ",A20,": Wipe down "),"")</f>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85"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3"/>
      <c r="AJ21" s="173"/>
      <c r="AL21" s="75"/>
      <c r="AN21" s="75"/>
      <c r="AR21" s="73"/>
      <c r="AT21" s="75"/>
      <c r="AW21" s="76"/>
      <c r="AX21" s="76"/>
      <c r="AY21" s="75"/>
      <c r="BA21" s="75"/>
      <c r="BE21" s="140"/>
      <c r="BL21" s="75"/>
      <c r="BM21" s="75"/>
      <c r="BN21" s="76"/>
      <c r="BV21" s="75"/>
      <c r="BW21" s="75"/>
      <c r="BY21" s="140"/>
      <c r="CF21" s="75"/>
      <c r="CG21" s="75"/>
      <c r="CH21" s="186"/>
      <c r="CI21" s="139"/>
    </row>
    <row r="22" spans="1:87" x14ac:dyDescent="0.25">
      <c r="A22" s="145" t="s">
        <v>44</v>
      </c>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L22" s="55"/>
      <c r="AM22" s="25"/>
      <c r="AN22" s="55"/>
      <c r="AO22" s="25"/>
      <c r="AP22" s="25"/>
      <c r="AQ22" s="25"/>
      <c r="AR22" s="54"/>
      <c r="AS22" s="25"/>
      <c r="AT22" s="55"/>
      <c r="AU22" s="25"/>
      <c r="AV22" s="25"/>
      <c r="AW22" s="51"/>
      <c r="AX22" s="51"/>
      <c r="AY22" s="55"/>
      <c r="AZ22" s="25"/>
      <c r="BA22" s="55"/>
      <c r="BB22" s="25"/>
      <c r="BC22" s="25"/>
      <c r="BD22" s="25"/>
      <c r="BE22" s="50"/>
      <c r="BF22" s="25"/>
      <c r="BG22" s="25"/>
      <c r="BH22" s="25"/>
      <c r="BI22" s="25"/>
      <c r="BJ22" s="25"/>
      <c r="BK22" s="25"/>
      <c r="BL22" s="55"/>
      <c r="BM22" s="55"/>
      <c r="BN22" s="51"/>
      <c r="BO22" s="25"/>
      <c r="BP22" s="25"/>
      <c r="BQ22" s="25"/>
      <c r="BR22" s="25"/>
      <c r="BS22" s="25"/>
      <c r="BT22" s="25"/>
      <c r="BU22" s="25"/>
      <c r="BV22" s="55"/>
      <c r="BW22" s="55"/>
      <c r="BX22" s="25"/>
      <c r="BY22" s="50"/>
      <c r="BZ22" s="25"/>
      <c r="CA22" s="25"/>
      <c r="CB22" s="25"/>
      <c r="CC22" s="25"/>
      <c r="CD22" s="25"/>
      <c r="CE22" s="25"/>
      <c r="CF22" s="55"/>
      <c r="CG22" s="55"/>
      <c r="CH22" s="185"/>
      <c r="CI22" s="42"/>
    </row>
    <row r="23" spans="1:87" s="203"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9"/>
      <c r="AN23" s="209"/>
      <c r="AR23" s="210"/>
      <c r="AT23" s="209"/>
      <c r="AW23" s="205"/>
      <c r="AX23" s="205"/>
      <c r="AY23" s="209"/>
      <c r="BA23" s="209"/>
      <c r="BE23" s="204"/>
      <c r="BL23" s="209"/>
      <c r="BM23" s="209"/>
      <c r="BN23" s="205"/>
      <c r="BV23" s="209"/>
      <c r="BW23" s="209"/>
      <c r="BY23" s="204"/>
      <c r="CF23" s="209"/>
      <c r="CG23" s="209"/>
      <c r="CH23" s="211"/>
      <c r="CI23" s="212"/>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73" t="str">
        <f t="shared" si="3"/>
        <v/>
      </c>
      <c r="AS24" s="74" t="str" cm="1">
        <f t="array" ref="AS24">IFERROR(MergedCellsCount(INDEX(B24:AI24,MATCH("Prop Swap Only",B24:AI24,0))),"")</f>
        <v/>
      </c>
      <c r="AT24" s="75" t="str" cm="1">
        <f t="array" ref="AT24">IFERROR(INDEX($B$79:$AJ$79,(MATCH("Prop Swap Only",B24:AI24,0)+AS24)),"")</f>
        <v/>
      </c>
      <c r="AV24" s="74" t="str">
        <f t="shared" si="7"/>
        <v/>
      </c>
      <c r="AW24" s="76" t="str">
        <f t="shared" si="8"/>
        <v/>
      </c>
      <c r="AX24" s="76" t="str">
        <f t="shared" si="1"/>
        <v/>
      </c>
      <c r="AY24" s="75" t="str">
        <f t="shared" si="4"/>
        <v/>
      </c>
      <c r="AZ24" s="74" t="str" cm="1">
        <f t="array" ref="AZ24">IFERROR(MergedCellsCount(INDEX(B24:AI24,MATCH("Wipe down",B24:AI24,0))),"")</f>
        <v/>
      </c>
      <c r="BA24" s="75" t="str" cm="1">
        <f t="array" ref="BA24">IFERROR(INDEX($B$79:$AJ$79,(MATCH("Wipe down",B24:AI24,0)+AZ24)),"")</f>
        <v/>
      </c>
      <c r="BC24" s="74" t="str">
        <f t="shared" si="5"/>
        <v/>
      </c>
      <c r="BD24" s="74" t="str">
        <f t="shared" si="2"/>
        <v/>
      </c>
      <c r="BE24" s="140"/>
      <c r="BF24" s="74" t="e" cm="1">
        <f t="array" ref="BF24">_xlfn.SINGLE(INDEX(B24:AJ24,0, _xlfn.AGGREGATE(15, 3, (B24:AI24 = $BF$13)/(B24:AI24 = $BF$13)*COLUMN(B24:AI24)-COLUMN(B24),COLUMNS($BF24:BF24))))</f>
        <v>#NUM!</v>
      </c>
      <c r="BG24" s="74" t="str" cm="1">
        <f t="array" ref="BG24">IFERROR(_xlfn.AGGREGATE(15, 3, (B24:AI24 = $BF$13)/(B24:AI24 = $BF$13)*COLUMN(B24:AI24)-COLUMN(B24),COLUMNS($BG24:BG24)),"")</f>
        <v/>
      </c>
      <c r="BH24" s="74" t="str" cm="1">
        <f t="array" ref="BH24">IFERROR(_xlfn.AGGREGATE(15, 3, (D24:AK24 = $BF$13)/(D24:AK24 = $BF$13)*COLUMN(D24:AK24)-COLUMN(D24),COLUMNS($BG24:BH24)),"")</f>
        <v/>
      </c>
      <c r="BI24" s="74"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74" t="str" cm="1">
        <f t="array" ref="BJ24">IFERROR(MergedCellsCount(INDEX(B24:AI24,_xlfn.AGGREGATE(15, 3, (B24:AI24 = $BF$13)/(B24:AI24 = $BF$13)*COLUMN(B24:AI24)-COLUMN(B24),COLUMNS($BG24:BG24))+1)),"")</f>
        <v/>
      </c>
      <c r="BK24" s="74" t="str" cm="1">
        <f t="array" ref="BK24">IFERROR(MergedCellsCount(INDEX(B24:AI24,_xlfn.AGGREGATE(15, 3, (B24:AI24 = $BF$13)/(B24:AI24 = $BF$13)*COLUMN(B24:AI24)-COLUMN(B24),COLUMNS($BG24:BH24))+1)),"")</f>
        <v/>
      </c>
      <c r="BL24" s="75" t="str" cm="1">
        <f t="array" ref="BL24">IFERROR(INDEX(Lists!$L$24:$AX$24,  0, _xlfn.AGGREGATE(15, 3, (B24:AI24 = $BF$13)/(B24:AI24 = $BF$13)*COLUMN(B24:AI24)-COLUMN(B24),COLUMNS($BG24:BG24))+1),"")</f>
        <v/>
      </c>
      <c r="BM24" s="75" t="str" cm="1">
        <f t="array" ref="BM24">IFERROR(INDEX(Lists!$L$24:$AX$24,  0, _xlfn.AGGREGATE(15, 3, (B24:AI24 = $BF$13)/(B24:AI24 = $BF$13)*COLUMN(B24:AI24)-COLUMN(B24),COLUMNS($BG24:BH24))+1),"")</f>
        <v/>
      </c>
      <c r="BN24" s="76"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P24" s="74" t="e" cm="1">
        <f t="array" ref="BP24">_xlfn.SINGLE(INDEX(B24:AJ24,0, _xlfn.AGGREGATE(15, 3, (B24:AI24 = $BP$13)/(B24:AI24 = $BP$13)*COLUMN(B24:AI24)-COLUMN(B24),COLUMNS($BP24:BP24))))</f>
        <v>#NUM!</v>
      </c>
      <c r="BQ24" s="74" t="str" cm="1">
        <f t="array" ref="BQ24">IFERROR(_xlfn.AGGREGATE(15, 3, (B24:AI24 = $BP$13)/(B24:AI24 = $BP$13)*COLUMN(B24:AI24)-COLUMN(B24),COLUMNS($BP24:BQ24)),"")</f>
        <v/>
      </c>
      <c r="BR24" s="74" t="str" cm="1">
        <f t="array" ref="BR24">IFERROR(_xlfn.AGGREGATE(15, 3, (B24:AI24 = $BP$13)/(B24:AI24 = $BP$13)*COLUMN(B24:AI24)-COLUMN(B24),COLUMNS($BP24:BR24)),"")</f>
        <v/>
      </c>
      <c r="BS24" s="74"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74" t="str" cm="1">
        <f t="array" ref="BT24">IFERROR(MergedCellsCount(INDEX(B24:AI24,_xlfn.AGGREGATE(15, 3, (B24:AI24 = $BP$13)/(B24:AI24 = $BP$13)*COLUMN(B24:AI24)-COLUMN(B24),COLUMNS($BP24:BP24))+1)),"")</f>
        <v/>
      </c>
      <c r="BU24" s="74" t="str" cm="1">
        <f t="array" ref="BU24">IFERROR(MergedCellsCount(INDEX(B27:AI27,_xlfn.AGGREGATE(15, 3, (B27:AI27 = $BP$13)/(B27:AI27 = $BP$13)*COLUMN(B27:AI27)-COLUMN(B27),COLUMNS($BP27:BQ27))+1)),"")</f>
        <v/>
      </c>
      <c r="BV24" s="75" t="str" cm="1">
        <f t="array" ref="BV24">IFERROR(INDEX(Lists!$L$24:$AX$24,  0, _xlfn.AGGREGATE(15, 3, (B24:AI24 = $BP$13)/(B24:AI24 = $BP$13)*COLUMN(B24:AI24)-COLUMN(B24),COLUMNS($BP24:BP24))+1),"")</f>
        <v/>
      </c>
      <c r="BW24" s="75" t="str" cm="1">
        <f t="array" ref="BW24">IFERROR(INDEX(Lists!$L$24:$AX$24,  0, _xlfn.AGGREGATE(15, 3, (B24:AI24 = $BP$13)/(B24:AI24 = $BP$13)*COLUMN(B24:AI24)-COLUMN(B24),COLUMNS($BP24:BQ24))+1),"")</f>
        <v/>
      </c>
      <c r="BX24" s="74"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140"/>
      <c r="BZ24" s="74" t="e" cm="1">
        <f t="array" ref="BZ24">_xlfn.SINGLE(INDEX(B24:AJ24,0, _xlfn.AGGREGATE(15, 3, (B24:AI24 = $BZ$13)/(B24:AI24 = $BZ$13)*COLUMN(B24:AI24)-COLUMN(B24),COLUMNS($BZ24:BZ24))))</f>
        <v>#NUM!</v>
      </c>
      <c r="CA24" s="74" t="str" cm="1">
        <f t="array" ref="CA24">IFERROR(_xlfn.AGGREGATE(15, 3, (B24:AI24 = $BZ$13)/(B24:AI24 = $BZ$13)*COLUMN(B24:AI24)-COLUMN(B24),COLUMNS($BZ24:CA24)),"")</f>
        <v/>
      </c>
      <c r="CB24" s="74" t="str" cm="1">
        <f t="array" ref="CB24">IFERROR(_xlfn.AGGREGATE(15, 3, (B24:AI24 = $BZ$13)/(B24:AI24 = $BZ$13)*COLUMN(B24:AI24)-COLUMN(B24),COLUMNS($BZ24:CB24)),"")</f>
        <v/>
      </c>
      <c r="CC24" s="74"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74" t="str" cm="1">
        <f t="array" ref="CD24">IFERROR(MergedCellsCount(INDEX(B24:AI24,_xlfn.AGGREGATE(15, 3, (B24:AI24 = $BZ$13)/(B24:AI24 = $BZ$13)*COLUMN(B24:AI24)-COLUMN(B24),COLUMNS($BZ24:BZ24))+1)),"")</f>
        <v/>
      </c>
      <c r="CE24" s="74" t="str" cm="1">
        <f t="array" ref="CE24">IFERROR(MergedCellsCount(INDEX(B24:AI24,_xlfn.AGGREGATE(15, 3, (B24:AI24 = $BZ$13)/(B24:AI24 = $BZ$13)*COLUMN(B24:AI24)-COLUMN(B24),COLUMNS($BZ24:CA24))+1)),"")</f>
        <v/>
      </c>
      <c r="CF24" s="75" t="str" cm="1">
        <f t="array" ref="CF24">IFERROR(INDEX(Lists!$L$24:$AX$24,  0, _xlfn.AGGREGATE(15, 3, (B24:AI24 = $BZ$13)/(B24:AI24 = $BZ$13)*COLUMN(B24:AI24)-COLUMN(B24),COLUMNS($BZ24:BZ24))+1),"")</f>
        <v/>
      </c>
      <c r="CG24" s="75" t="str" cm="1">
        <f t="array" ref="CG24">IFERROR(INDEX(Lists!$L$24:$AX$24,  0, _xlfn.AGGREGATE(15, 3, (B24:AI24 = $BZ$13)/(B24:AI24 = $BZ$13)*COLUMN(B24:AI24)-COLUMN(B24),COLUMNS($BZ24:CA24))+1),"")</f>
        <v/>
      </c>
      <c r="CH24" s="186"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139" t="str">
        <f t="shared" si="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202"/>
      <c r="AE25" s="14"/>
      <c r="AF25" s="10"/>
      <c r="AG25" s="10"/>
      <c r="AH25" s="10"/>
      <c r="AI25" s="10"/>
      <c r="AJ25" s="10"/>
      <c r="AL25" s="55"/>
      <c r="AN25" s="55"/>
      <c r="AR25" s="54" t="str">
        <f t="shared" si="3"/>
        <v/>
      </c>
      <c r="AS25" s="25" t="str" cm="1">
        <f t="array" ref="AS25">IFERROR(MergedCellsCount(INDEX(B25:AI25,MATCH("Prop Swap Only",B25:AI25,0))),"")</f>
        <v/>
      </c>
      <c r="AT25" s="55" t="str" cm="1">
        <f t="array" ref="AT25">IFERROR(INDEX($B$79:$AJ$79,(MATCH("Prop Swap Only",B25:AI25,0)+AS25)),"")</f>
        <v/>
      </c>
      <c r="AV25" s="25" t="str">
        <f t="shared" si="7"/>
        <v/>
      </c>
      <c r="AW25" s="51" t="str">
        <f t="shared" si="8"/>
        <v/>
      </c>
      <c r="AX25" s="51" t="str">
        <f t="shared" si="1"/>
        <v/>
      </c>
      <c r="AY25" s="55" t="str">
        <f t="shared" si="4"/>
        <v/>
      </c>
      <c r="AZ25" s="25" t="str" cm="1">
        <f t="array" ref="AZ25">IFERROR(MergedCellsCount(INDEX(B25:AI25,MATCH("Wipe down",B25:AI25,0))),"")</f>
        <v/>
      </c>
      <c r="BA25" s="55" t="str" cm="1">
        <f t="array" ref="BA25">IFERROR(INDEX($B$79:$AJ$79,(MATCH("Wipe down",B25:AI25,0)+AZ25)),"")</f>
        <v/>
      </c>
      <c r="BC25" s="25" t="str">
        <f t="shared" si="5"/>
        <v/>
      </c>
      <c r="BD25" s="25" t="str">
        <f t="shared" si="2"/>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$BF$13)*COLUMN(D25:AK25)-COLUMN(D25),COLUMNS($BG25:BH25)),"")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IFERROR(MergedCellsCount(INDEX(B28:AI28,_xlfn.AGGREGATE(15, 3, (B28:AI28 = $BP$13)/(B28:AI28 = $BP$13)*COLUMN(B28:AI28)-COLUMN(B28),COLUMNS($BP28:BQ28))+1)),"")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85"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6"/>
        <v/>
      </c>
    </row>
    <row r="26" spans="1:87" s="25" customFormat="1" x14ac:dyDescent="0.25">
      <c r="A26" s="14"/>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0"/>
      <c r="AG26" s="10"/>
      <c r="AH26" s="10"/>
      <c r="AI26" s="10"/>
      <c r="AJ26" s="10"/>
      <c r="AL26" s="55"/>
      <c r="AN26" s="55"/>
      <c r="AR26" s="54" t="str">
        <f t="shared" si="3"/>
        <v/>
      </c>
      <c r="AS26" s="25" t="str" cm="1">
        <f t="array" ref="AS26">IFERROR(MergedCellsCount(INDEX(B26:AI26,MATCH("Prop Swap Only",B26:AI26,0))),"")</f>
        <v/>
      </c>
      <c r="AT26" s="55" t="str" cm="1">
        <f t="array" ref="AT26">IFERROR(INDEX($B$79:$AJ$79,(MATCH("Prop Swap Only",B26:AI26,0)+AS26)),"")</f>
        <v/>
      </c>
      <c r="AV26" s="25" t="str">
        <f t="shared" si="7"/>
        <v/>
      </c>
      <c r="AW26" s="51" t="str">
        <f t="shared" si="8"/>
        <v/>
      </c>
      <c r="AX26" s="51" t="str">
        <f t="shared" si="1"/>
        <v/>
      </c>
      <c r="AY26" s="55" t="str">
        <f t="shared" si="4"/>
        <v/>
      </c>
      <c r="AZ26" s="25" t="str" cm="1">
        <f t="array" ref="AZ26">IFERROR(MergedCellsCount(INDEX(B26:AI26,MATCH("Wipe down",B26:AI26,0))),"")</f>
        <v/>
      </c>
      <c r="BA26" s="55" t="str" cm="1">
        <f t="array" ref="BA26">IFERROR(INDEX($B$79:$AJ$79,(MATCH("Wipe down",B26:AI26,0)+AZ26)),"")</f>
        <v/>
      </c>
      <c r="BC26" s="25" t="str">
        <f t="shared" si="5"/>
        <v/>
      </c>
      <c r="BD26" s="25" t="str">
        <f t="shared" si="2"/>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$BF$13)*COLUMN(D26:AK26)-COLUMN(D26),COLUMNS($BG26:BH26)),"")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IFERROR(MergedCellsCount(INDEX(B29:AI29,_xlfn.AGGREGATE(15, 3, (B29:AI29 = $BP$13)/(B29:AI29 = $BP$13)*COLUMN(B29:AI29)-COLUMN(B29),COLUMNS($BP29:BQ29))+1)),"")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185"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6"/>
        <v/>
      </c>
    </row>
    <row r="27" spans="1:87" s="25" customFormat="1" ht="15" customHeight="1" x14ac:dyDescent="0.25">
      <c r="A27" s="7" t="s">
        <v>43</v>
      </c>
      <c r="B27" s="10"/>
      <c r="C27" s="10"/>
      <c r="D27" s="229" t="s">
        <v>4</v>
      </c>
      <c r="E27" s="229"/>
      <c r="F27" s="229"/>
      <c r="G27" s="229"/>
      <c r="H27" s="16"/>
      <c r="I27" s="16"/>
      <c r="J27" s="16"/>
      <c r="K27" s="9"/>
      <c r="L27" s="10"/>
      <c r="M27" s="10"/>
      <c r="N27" s="10"/>
      <c r="O27" s="10"/>
      <c r="P27" s="16"/>
      <c r="Q27" s="16"/>
      <c r="R27" s="16"/>
      <c r="S27" s="16"/>
      <c r="T27" s="10"/>
      <c r="U27" s="10"/>
      <c r="V27" s="10"/>
      <c r="W27" s="7"/>
      <c r="X27" s="7"/>
      <c r="Y27" s="10"/>
      <c r="Z27" s="10"/>
      <c r="AA27" s="10"/>
      <c r="AB27" s="223" t="s">
        <v>42</v>
      </c>
      <c r="AC27" s="223"/>
      <c r="AD27" s="223"/>
      <c r="AE27" s="10"/>
      <c r="AF27" s="10"/>
      <c r="AG27" s="10"/>
      <c r="AH27" s="7"/>
      <c r="AI27" s="7"/>
      <c r="AJ27" s="7"/>
      <c r="AL27" s="55"/>
      <c r="AN27" s="55"/>
      <c r="AR27" s="54" t="str">
        <f t="shared" si="3"/>
        <v/>
      </c>
      <c r="AS27" s="25" t="str" cm="1">
        <f t="array" ref="AS27">IFERROR(MergedCellsCount(INDEX(B27:AI27,MATCH("Prop Swap Only",B27:AI27,0))),"")</f>
        <v/>
      </c>
      <c r="AT27" s="55" t="str" cm="1">
        <f t="array" ref="AT27">IFERROR(INDEX($B$79:$AJ$79,(MATCH("Prop Swap Only",B27:AI27,0)+AS27)),"")</f>
        <v/>
      </c>
      <c r="AV27" s="25" t="str">
        <f t="shared" si="7"/>
        <v/>
      </c>
      <c r="AW27" s="51" t="str">
        <f t="shared" si="8"/>
        <v/>
      </c>
      <c r="AX27" s="51" t="str">
        <f t="shared" ca="1" si="1"/>
        <v>15:00 to 15:45 Around Town: Disinfect &amp; Prop Swap
09:00 to 10:00 Around Town: Learn &amp; Play</v>
      </c>
      <c r="AY27" s="55" t="str">
        <f t="shared" si="4"/>
        <v/>
      </c>
      <c r="AZ27" s="25" t="str" cm="1">
        <f t="array" ref="AZ27">IFERROR(MergedCellsCount(INDEX(B27:AI27,MATCH("Wipe down",B27:AI27,0))),"")</f>
        <v/>
      </c>
      <c r="BA27" s="55" t="str" cm="1">
        <f t="array" ref="BA27">IFERROR(INDEX($B$79:$AJ$79,(MATCH("Wipe down",B27:AI27,0)+AZ27)),"")</f>
        <v/>
      </c>
      <c r="BC27" s="25" t="str">
        <f t="shared" si="5"/>
        <v/>
      </c>
      <c r="BD27" s="25" t="str">
        <f t="shared" si="2"/>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IFERROR(MergedCellsCount(INDEX(B30:AI30,_xlfn.AGGREGATE(15, 3, (B30:AI30 = $BP$13)/(B30:AI30 = $BP$13)*COLUMN(B30:AI30)-COLUMN(B30),COLUMNS($BP30:BQ30))+1)),"")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85"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6"/>
        <v>15:00 to 15:45 Disinfect &amp; Prop Swap
09:00 to 10:00 Learn &amp; Play</v>
      </c>
    </row>
    <row r="28" spans="1:87" s="25" customFormat="1" x14ac:dyDescent="0.25">
      <c r="A28" s="137" t="s">
        <v>40</v>
      </c>
      <c r="B28" s="135"/>
      <c r="C28" s="135"/>
      <c r="D28" s="135"/>
      <c r="E28" s="135"/>
      <c r="F28" s="135"/>
      <c r="G28" s="135"/>
      <c r="H28" s="135"/>
      <c r="I28" s="135"/>
      <c r="K28" s="16"/>
      <c r="L28" s="251" t="s">
        <v>4</v>
      </c>
      <c r="M28" s="252"/>
      <c r="N28" s="252"/>
      <c r="O28" s="253"/>
      <c r="P28" s="135"/>
      <c r="Q28" s="135"/>
      <c r="R28" s="135"/>
      <c r="S28" s="136"/>
      <c r="T28" s="136"/>
      <c r="U28" s="136"/>
      <c r="V28" s="137"/>
      <c r="W28" s="137"/>
      <c r="X28" s="135"/>
      <c r="Y28" s="135"/>
      <c r="Z28" s="135"/>
      <c r="AA28" s="135"/>
      <c r="AB28" s="135"/>
      <c r="AC28" s="135"/>
      <c r="AD28" s="135"/>
      <c r="AE28" s="254" t="s">
        <v>42</v>
      </c>
      <c r="AF28" s="254"/>
      <c r="AG28" s="254"/>
      <c r="AH28" s="137"/>
      <c r="AI28" s="137"/>
      <c r="AJ28" s="137"/>
      <c r="AL28" s="55"/>
      <c r="AN28" s="55"/>
      <c r="AR28" s="54" t="str">
        <f t="shared" si="3"/>
        <v/>
      </c>
      <c r="AS28" s="25" t="str" cm="1">
        <f t="array" ref="AS28">IFERROR(MergedCellsCount(INDEX(B28:AI28,MATCH("Prop Swap Only",B28:AI28,0))),"")</f>
        <v/>
      </c>
      <c r="AT28" s="55" t="str" cm="1">
        <f t="array" ref="AT28">IFERROR(INDEX($B$79:$AJ$79,(MATCH("Prop Swap Only",B28:AI28,0)+AS28)),"")</f>
        <v/>
      </c>
      <c r="AV28" s="25" t="str">
        <f t="shared" si="7"/>
        <v/>
      </c>
      <c r="AW28" s="51" t="str">
        <f t="shared" si="8"/>
        <v/>
      </c>
      <c r="AX28" s="51" t="str">
        <f t="shared" ca="1" si="1"/>
        <v>15:45 to 16:30 Moneypalooza: Disinfect &amp; Prop Swap
11:00 to 12:00 Moneypalooza: Learn &amp; Play</v>
      </c>
      <c r="AY28" s="55" t="str">
        <f t="shared" si="4"/>
        <v/>
      </c>
      <c r="AZ28" s="25" t="str" cm="1">
        <f t="array" ref="AZ28">IFERROR(MergedCellsCount(INDEX(B28:AI28,MATCH("Wipe down",B28:AI28,0))),"")</f>
        <v/>
      </c>
      <c r="BA28" s="55" t="str" cm="1">
        <f t="array" ref="BA28">IFERROR(INDEX($B$79:$AJ$79,(MATCH("Wipe down",B28:AI28,0)+AZ28)),"")</f>
        <v/>
      </c>
      <c r="BC28" s="25" t="str">
        <f t="shared" si="5"/>
        <v/>
      </c>
      <c r="BD28" s="25" t="str">
        <f t="shared" si="2"/>
        <v/>
      </c>
      <c r="BE28" s="50"/>
      <c r="BF28" s="25" cm="1">
        <f t="array" ref="BF28">_xlfn.SINGLE(INDEX(B28:AJ28,0, _xlfn.AGGREGATE(15, 3, (B28:AI28 = $BF$13)/(B28:AI28 = $BF$13)*COLUMN(B28:AI28)-COLUMN(B28),COLUMNS($BF28:BF28))))</f>
        <v>0</v>
      </c>
      <c r="BG28" s="25" cm="1">
        <f t="array" ref="BG28">IFERROR(_xlfn.AGGREGATE(15, 3, (B28:AI28 = $BF$13)/(B28:AI28 = $BF$13)*COLUMN(B28:AI28)-COLUMN(B28),COLUMNS($BG28:BG28)),"")</f>
        <v>29</v>
      </c>
      <c r="BH28" s="25" t="str" cm="1">
        <f t="array" ref="BH28">IFERROR(_xlfn.AGGREGATE(15, 3, (D28:AK28 = $BF$13)/(D28:AK28 = $BF$13)*COLUMN(D28:AK28)-COLUMN(D28),COLUMNS($BG28:BH28)),"")</f>
        <v/>
      </c>
      <c r="BI28" s="25" t="str" cm="1">
        <f t="array" aca="1" ref="BI28" ca="1">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15:45 to 16:30 Disinfect &amp; Prop Swap</v>
      </c>
      <c r="BJ28" s="25" cm="1">
        <f t="array" aca="1" ref="BJ28" ca="1">IFERROR(MergedCellsCount(INDEX(B28:AI28,_xlfn.AGGREGATE(15, 3, (B28:AI28 = $BF$13)/(B28:AI28 = $BF$13)*COLUMN(B28:AI28)-COLUMN(B28),COLUMNS($BG28:BG28))+1)),"")</f>
        <v>3</v>
      </c>
      <c r="BK28" s="25" t="str" cm="1">
        <f t="array" ref="BK28">IFERROR(MergedCellsCount(INDEX(B28:AI28,_xlfn.AGGREGATE(15, 3, (B28:AI28 = $BF$13)/(B28:AI28 = $BF$13)*COLUMN(B28:AI28)-COLUMN(B28),COLUMNS($BG28:BH28))+1)),"")</f>
        <v/>
      </c>
      <c r="BL28" s="55" cm="1">
        <f t="array" ref="BL28">IFERROR(INDEX(Lists!$L$24:$AX$24,  0, _xlfn.AGGREGATE(15, 3, (B28:AI28 = $BF$13)/(B28:AI28 = $BF$13)*COLUMN(B28:AI28)-COLUMN(B28),COLUMNS($BG28:BG28))+1),"")</f>
        <v>0.65625</v>
      </c>
      <c r="BM28" s="55" t="str" cm="1">
        <f t="array" ref="BM28">IFERROR(INDEX(Lists!$L$24:$AX$24,  0, _xlfn.AGGREGATE(15, 3, (B28:AI28 = $BF$13)/(B28:AI28 = $BF$13)*COLUMN(B28:AI28)-COLUMN(B28),COLUMNS($BG28:BH28))+1),"")</f>
        <v/>
      </c>
      <c r="BN28" s="51" t="str" cm="1">
        <f t="array" aca="1" ref="BN28" ca="1">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15:45 to 16:30 Moneypalooza: Disinfect &amp; Prop Swap</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IFERROR(MergedCellsCount(INDEX(B31:AI31,_xlfn.AGGREGATE(15, 3, (B31:AI31 = $BP$13)/(B31:AI31 = $BP$13)*COLUMN(B31:AI31)-COLUMN(B31),COLUMNS($BP31:BQ31))+1)),"")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cm="1">
        <f t="array" ref="BZ28">_xlfn.SINGLE(INDEX(B28:AJ28,0, _xlfn.AGGREGATE(15, 3, (B28:AI28 = $BZ$13)/(B28:AI28 = $BZ$13)*COLUMN(B28:AI28)-COLUMN(B28),COLUMNS($BZ28:BZ28))))</f>
        <v>0</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aca="1" ref="CC28" ca="1">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11:00 to 12:00 Learn &amp; Play</v>
      </c>
      <c r="CD28" s="25" cm="1">
        <f t="array" aca="1" ref="CD28" ca="1">IFERROR(MergedCellsCount(INDEX(B28:AI28,_xlfn.AGGREGATE(15, 3, (B28:AI28 = $BZ$13)/(B28:AI28 = $BZ$13)*COLUMN(B28:AI28)-COLUMN(B28),COLUMNS($BZ28:BZ28))+1)),"")</f>
        <v>4</v>
      </c>
      <c r="CE28" s="25" t="str" cm="1">
        <f t="array" ref="CE28">IFERROR(MergedCellsCount(INDEX(B28:AI28,_xlfn.AGGREGATE(15, 3, (B28:AI28 = $BZ$13)/(B28:AI28 = $BZ$13)*COLUMN(B28:AI28)-COLUMN(B28),COLUMNS($BZ28:CA28))+1)),"")</f>
        <v/>
      </c>
      <c r="CF28" s="55" cm="1">
        <f t="array" ref="CF28">IFERROR(INDEX(Lists!$L$24:$AX$24,  0, _xlfn.AGGREGATE(15, 3, (B28:AI28 = $BZ$13)/(B28:AI28 = $BZ$13)*COLUMN(B28:AI28)-COLUMN(B28),COLUMNS($BZ28:BZ28))+1),"")</f>
        <v>0.45833333333333331</v>
      </c>
      <c r="CG28" s="55" t="str" cm="1">
        <f t="array" ref="CG28">IFERROR(INDEX(Lists!$L$24:$AX$24,  0, _xlfn.AGGREGATE(15, 3, (B28:AI28 = $BZ$13)/(B28:AI28 = $BZ$13)*COLUMN(B28:AI28)-COLUMN(B28),COLUMNS($BZ28:CA28))+1),"")</f>
        <v/>
      </c>
      <c r="CH28" s="185" t="str" cm="1">
        <f t="array" aca="1" ref="CH28" ca="1">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11:00 to 12:00 Moneypalooza: Learn &amp; Play</v>
      </c>
      <c r="CI28" s="42" t="str">
        <f t="shared" ca="1" si="6"/>
        <v>15:45 to 16:30 Disinfect &amp; Prop Swap
11:00 to 12:00 Learn &amp; Play</v>
      </c>
    </row>
    <row r="29" spans="1:87" s="74" customFormat="1" x14ac:dyDescent="0.25">
      <c r="A29" s="173"/>
      <c r="B29" s="173"/>
      <c r="C29" s="173"/>
      <c r="D29" s="173"/>
      <c r="E29" s="173"/>
      <c r="F29" s="173"/>
      <c r="G29" s="173"/>
      <c r="H29" s="173"/>
      <c r="I29" s="173"/>
      <c r="J29" s="173"/>
      <c r="K29" s="173"/>
      <c r="L29" s="173"/>
      <c r="M29" s="173"/>
      <c r="N29" s="173"/>
      <c r="O29" s="173"/>
      <c r="P29" s="173"/>
      <c r="Q29" s="173"/>
      <c r="R29" s="187"/>
      <c r="S29" s="187"/>
      <c r="T29" s="187"/>
      <c r="U29" s="187"/>
      <c r="V29" s="187"/>
      <c r="W29" s="187"/>
      <c r="X29" s="187"/>
      <c r="Y29" s="173"/>
      <c r="Z29" s="173"/>
      <c r="AA29" s="173"/>
      <c r="AB29" s="173"/>
      <c r="AC29" s="173"/>
      <c r="AD29" s="173"/>
      <c r="AE29" s="173"/>
      <c r="AF29" s="173"/>
      <c r="AG29" s="173"/>
      <c r="AH29" s="173"/>
      <c r="AI29" s="173"/>
      <c r="AJ29" s="173"/>
      <c r="AL29" s="75"/>
      <c r="AN29" s="75"/>
      <c r="AR29" s="73"/>
      <c r="AT29" s="75"/>
      <c r="AW29" s="76"/>
      <c r="AX29" s="76"/>
      <c r="AY29" s="75"/>
      <c r="BA29" s="75"/>
      <c r="BE29" s="140"/>
      <c r="BL29" s="75"/>
      <c r="BM29" s="75"/>
      <c r="BN29" s="76"/>
      <c r="BV29" s="75"/>
      <c r="BW29" s="75"/>
      <c r="BY29" s="140"/>
      <c r="CF29" s="75"/>
      <c r="CG29" s="75"/>
      <c r="CH29" s="186"/>
      <c r="CI29" s="139"/>
    </row>
    <row r="30" spans="1:87" x14ac:dyDescent="0.25">
      <c r="A30" s="145" t="s">
        <v>45</v>
      </c>
      <c r="B30" s="145"/>
      <c r="C30" s="145"/>
      <c r="D30" s="145"/>
      <c r="E30" s="145"/>
      <c r="F30" s="145"/>
      <c r="G30" s="145"/>
      <c r="H30" s="145"/>
      <c r="I30" s="145"/>
      <c r="J30" s="145"/>
      <c r="K30" s="145"/>
      <c r="L30" s="145"/>
      <c r="M30" s="241" t="s">
        <v>137</v>
      </c>
      <c r="N30" s="241"/>
      <c r="O30" s="241"/>
      <c r="P30" s="241"/>
      <c r="Q30" s="241"/>
      <c r="R30" s="241"/>
      <c r="S30" s="241"/>
      <c r="T30" s="241"/>
      <c r="U30" s="241"/>
      <c r="V30" s="178" t="s">
        <v>138</v>
      </c>
      <c r="W30" s="179"/>
      <c r="X30" s="179"/>
      <c r="Y30" s="179"/>
      <c r="Z30" s="179"/>
      <c r="AA30" s="179"/>
      <c r="AB30" s="179"/>
      <c r="AC30" s="179"/>
      <c r="AD30" s="180"/>
      <c r="AE30" s="145"/>
      <c r="AF30" s="145"/>
      <c r="AG30" s="145"/>
      <c r="AH30" s="145"/>
      <c r="AI30" s="145"/>
      <c r="AJ30" s="145"/>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85"/>
      <c r="CI30" s="42"/>
    </row>
    <row r="31" spans="1:87" x14ac:dyDescent="0.25">
      <c r="A31" s="138" t="s">
        <v>46</v>
      </c>
      <c r="B31" s="137" t="s">
        <v>14</v>
      </c>
      <c r="C31" s="138"/>
      <c r="D31" s="141" t="s">
        <v>15</v>
      </c>
      <c r="E31" s="141"/>
      <c r="F31" s="141" t="s">
        <v>16</v>
      </c>
      <c r="G31" s="141"/>
      <c r="H31" s="142" t="s">
        <v>17</v>
      </c>
      <c r="I31" s="142"/>
      <c r="J31" s="142" t="s">
        <v>18</v>
      </c>
      <c r="K31" s="142"/>
      <c r="L31" s="142" t="s">
        <v>19</v>
      </c>
      <c r="M31" s="142"/>
      <c r="N31" s="142" t="s">
        <v>20</v>
      </c>
      <c r="O31" s="142"/>
      <c r="P31" s="142" t="s">
        <v>21</v>
      </c>
      <c r="Q31" s="142"/>
      <c r="R31" s="142" t="s">
        <v>22</v>
      </c>
      <c r="S31" s="142"/>
      <c r="T31" s="142" t="s">
        <v>23</v>
      </c>
      <c r="U31" s="142"/>
      <c r="V31" s="142" t="s">
        <v>24</v>
      </c>
      <c r="W31" s="142"/>
      <c r="X31" s="142" t="s">
        <v>25</v>
      </c>
      <c r="Y31" s="142"/>
      <c r="Z31" s="142" t="s">
        <v>26</v>
      </c>
      <c r="AA31" s="142"/>
      <c r="AB31" s="142" t="s">
        <v>27</v>
      </c>
      <c r="AC31" s="142"/>
      <c r="AD31" s="142" t="s">
        <v>28</v>
      </c>
      <c r="AE31" s="142"/>
      <c r="AF31" s="142" t="s">
        <v>29</v>
      </c>
      <c r="AG31" s="142"/>
      <c r="AH31" s="142" t="s">
        <v>30</v>
      </c>
      <c r="AI31" s="142"/>
      <c r="AJ31" s="141"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85"/>
      <c r="CI31" s="42"/>
    </row>
    <row r="32" spans="1:87" s="74" customFormat="1" x14ac:dyDescent="0.25">
      <c r="A32" s="7" t="s">
        <v>47</v>
      </c>
      <c r="B32" s="34"/>
      <c r="C32" s="34"/>
      <c r="D32" s="229" t="s">
        <v>4</v>
      </c>
      <c r="E32" s="229"/>
      <c r="F32" s="229"/>
      <c r="G32" s="229"/>
      <c r="H32" s="168" t="s">
        <v>48</v>
      </c>
      <c r="I32" s="16"/>
      <c r="J32" s="10"/>
      <c r="K32" s="10"/>
      <c r="L32" s="9"/>
      <c r="M32" s="9"/>
      <c r="N32" s="9"/>
      <c r="O32" s="9"/>
      <c r="P32" s="9"/>
      <c r="Q32" s="9"/>
      <c r="R32" s="9"/>
      <c r="S32" s="9"/>
      <c r="T32" s="226" t="s">
        <v>71</v>
      </c>
      <c r="U32" s="227"/>
      <c r="V32" s="7"/>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40"/>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40"/>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86"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9" t="str">
        <f t="shared" ca="1" si="6"/>
        <v>10:00 to 10:15 Prop Swap While Open 
13:00 to 13:30 Wipe down
09:00 to 10:00 Learn &amp; Play</v>
      </c>
    </row>
    <row r="33" spans="1:87" s="25" customFormat="1" ht="15" customHeight="1" x14ac:dyDescent="0.25">
      <c r="A33" s="7" t="s">
        <v>50</v>
      </c>
      <c r="B33" s="34"/>
      <c r="C33" s="34"/>
      <c r="D33" s="251" t="s">
        <v>4</v>
      </c>
      <c r="E33" s="252"/>
      <c r="F33" s="252"/>
      <c r="G33" s="253"/>
      <c r="H33" s="219"/>
      <c r="I33" s="169" t="s">
        <v>48</v>
      </c>
      <c r="J33" s="3"/>
      <c r="K33" s="3"/>
      <c r="L33" s="3"/>
      <c r="M33" s="3"/>
      <c r="N33" s="16"/>
      <c r="O33" s="16"/>
      <c r="P33" s="10"/>
      <c r="Q33" s="10"/>
      <c r="R33" s="10"/>
      <c r="S33" s="10"/>
      <c r="T33" s="7"/>
      <c r="U33" s="7"/>
      <c r="V33" s="7"/>
      <c r="W33" s="7"/>
      <c r="X33" s="7"/>
      <c r="Y33" s="7"/>
      <c r="Z33" s="226" t="s">
        <v>71</v>
      </c>
      <c r="AA33" s="227"/>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09:00 to 10:00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25" t="str" cm="1">
        <f t="array" ref="BH33">IFERROR(_xlfn.AGGREGATE(15, 3, (H33:AK33 = $BF$13)/(H33:AK33 = $BF$13)*COLUMN(H33:AK33)-COLUMN(I33),COLUMNS($BG33:BH33)),"")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09:00 to 10:00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0.375</v>
      </c>
      <c r="CG33" s="55" t="str" cm="1">
        <f t="array" ref="CG33">IFERROR(INDEX(Lists!$L$24:$AX$24,  0, _xlfn.AGGREGATE(15, 3, (B33:AI33 = $BZ$13)/(B33:AI33 = $BZ$13)*COLUMN(B33:AI33)-COLUMN(B33),COLUMNS($BZ33:CA33))+1),"")</f>
        <v/>
      </c>
      <c r="CH33" s="185"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09:00 to 10:00 P2P &amp; STEMosphere: Learn &amp; Play</v>
      </c>
      <c r="CI33" s="42" t="str">
        <f t="shared" ca="1" si="6"/>
        <v>10:15 to 10:30 Prop Swap While Open 
14:30 to 15:00 Wipe down
09:00 to 10:00 Learn &amp; Play</v>
      </c>
    </row>
    <row r="34" spans="1:87" s="25" customFormat="1" x14ac:dyDescent="0.25">
      <c r="A34" s="7" t="s">
        <v>51</v>
      </c>
      <c r="B34" s="133"/>
      <c r="C34" s="133"/>
      <c r="D34" s="133"/>
      <c r="E34" s="133"/>
      <c r="F34" s="133"/>
      <c r="G34" s="34"/>
      <c r="H34" s="7"/>
      <c r="I34" s="7"/>
      <c r="J34" s="7"/>
      <c r="K34" s="7"/>
      <c r="L34" s="9"/>
      <c r="M34" s="223" t="s">
        <v>42</v>
      </c>
      <c r="N34" s="223"/>
      <c r="O34" s="223"/>
      <c r="P34" s="16"/>
      <c r="Q34" s="16"/>
      <c r="R34" s="16"/>
      <c r="S34" s="16"/>
      <c r="T34" s="7"/>
      <c r="U34" s="7"/>
      <c r="V34" s="7"/>
      <c r="W34" s="226" t="s">
        <v>71</v>
      </c>
      <c r="X34" s="227"/>
      <c r="Y34" s="7"/>
      <c r="Z34" s="7"/>
      <c r="AA34" s="7"/>
      <c r="AB34" s="7"/>
      <c r="AC34" s="7"/>
      <c r="AD34" s="7"/>
      <c r="AE34" s="7"/>
      <c r="AF34" s="10"/>
      <c r="AG34" s="10"/>
      <c r="AH34" s="10"/>
      <c r="AI34" s="10"/>
      <c r="AJ34" s="21" t="s">
        <v>7</v>
      </c>
      <c r="AL34" s="55"/>
      <c r="AN34" s="55"/>
      <c r="AR34" s="54" t="str">
        <f t="shared" ref="AR34:AR73" si="1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85"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57</v>
      </c>
      <c r="B35" s="34"/>
      <c r="C35" s="34"/>
      <c r="D35" s="34"/>
      <c r="E35" s="34"/>
      <c r="F35" s="34"/>
      <c r="G35" s="34"/>
      <c r="H35" s="10"/>
      <c r="I35" s="10"/>
      <c r="J35" s="10"/>
      <c r="K35" s="10"/>
      <c r="L35" s="7"/>
      <c r="M35" s="7"/>
      <c r="N35" s="7"/>
      <c r="O35" s="7"/>
      <c r="P35" s="223" t="s">
        <v>42</v>
      </c>
      <c r="Q35" s="223"/>
      <c r="R35" s="223"/>
      <c r="S35" s="251" t="s">
        <v>4</v>
      </c>
      <c r="T35" s="252"/>
      <c r="U35" s="252"/>
      <c r="V35" s="253"/>
      <c r="W35" s="7"/>
      <c r="X35" s="10"/>
      <c r="Y35" s="10"/>
      <c r="Z35" s="10"/>
      <c r="AA35" s="10"/>
      <c r="AB35" s="7"/>
      <c r="AC35" s="7"/>
      <c r="AD35" s="7"/>
      <c r="AE35" s="7"/>
      <c r="AF35" s="7"/>
      <c r="AG35" s="7"/>
      <c r="AH35" s="7"/>
      <c r="AI35" s="7"/>
      <c r="AJ35" s="21" t="s">
        <v>7</v>
      </c>
      <c r="AL35" s="55"/>
      <c r="AN35" s="55"/>
      <c r="AR35" s="54" t="str">
        <f t="shared" si="1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
12:45 to 13:45 HTT: Learn &amp; Play</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cm="1">
        <f t="array" ref="BZ35">_xlfn.SINGLE(INDEX(B35:AJ35,0, _xlfn.AGGREGATE(15, 3, (B35:AI35 = $BZ$13)/(B35:AI35 = $BZ$13)*COLUMN(B35:AI35)-COLUMN(B35),COLUMNS($BZ35:BZ35))))</f>
        <v>0</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aca="1" ref="CC35" ca="1">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12:45 to 13:45 Learn &amp; Play</v>
      </c>
      <c r="CD35" s="25" cm="1">
        <f t="array" aca="1" ref="CD35" ca="1">IFERROR(MergedCellsCount(INDEX(B35:AI35,_xlfn.AGGREGATE(15, 3, (B35:AI35 = $BZ$13)/(B35:AI35 = $BZ$13)*COLUMN(B35:AI35)-COLUMN(B35),COLUMNS($BZ35:BZ35))+1)),"")</f>
        <v>4</v>
      </c>
      <c r="CE35" s="25" t="str" cm="1">
        <f t="array" ref="CE35">IFERROR(MergedCellsCount(INDEX(B35:AI35,_xlfn.AGGREGATE(15, 3, (B35:AI35 = $BZ$13)/(B35:AI35 = $BZ$13)*COLUMN(B35:AI35)-COLUMN(B35),COLUMNS($BZ35:CA35))+1)),"")</f>
        <v/>
      </c>
      <c r="CF35" s="55" cm="1">
        <f t="array" ref="CF35">IFERROR(INDEX(Lists!$L$24:$AX$24,  0, _xlfn.AGGREGATE(15, 3, (B35:AI35 = $BZ$13)/(B35:AI35 = $BZ$13)*COLUMN(B35:AI35)-COLUMN(B35),COLUMNS($BZ35:BZ35))+1),"")</f>
        <v>0.53125</v>
      </c>
      <c r="CG35" s="55" t="str" cm="1">
        <f t="array" ref="CG35">IFERROR(INDEX(Lists!$L$24:$AX$24,  0, _xlfn.AGGREGATE(15, 3, (B35:AI35 = $BZ$13)/(B35:AI35 = $BZ$13)*COLUMN(B35:AI35)-COLUMN(B35),COLUMNS($BZ35:CA35))+1),"")</f>
        <v/>
      </c>
      <c r="CH35" s="185" t="str" cm="1">
        <f t="array" aca="1" ref="CH35" ca="1">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12:45 to 13:45 HTT: Learn &amp; Play</v>
      </c>
      <c r="CI35" s="42" t="str">
        <f t="shared" ca="1" si="6"/>
        <v>12:00 to 12:45 Disinfect &amp; Prop Swap
12:45 to 13:45 Learn &amp; Play</v>
      </c>
    </row>
    <row r="36" spans="1:87" s="25" customFormat="1" x14ac:dyDescent="0.25">
      <c r="A36" s="7" t="s">
        <v>43</v>
      </c>
      <c r="B36" s="34"/>
      <c r="C36" s="34"/>
      <c r="D36" s="34"/>
      <c r="E36" s="34"/>
      <c r="F36" s="34"/>
      <c r="G36" s="34"/>
      <c r="H36" s="9"/>
      <c r="I36" s="9"/>
      <c r="J36" s="9"/>
      <c r="K36" s="9"/>
      <c r="L36" s="10"/>
      <c r="M36" s="10"/>
      <c r="N36" s="10"/>
      <c r="O36" s="10"/>
      <c r="P36" s="7"/>
      <c r="Q36" s="7"/>
      <c r="R36" s="7"/>
      <c r="S36" s="223" t="s">
        <v>42</v>
      </c>
      <c r="T36" s="223"/>
      <c r="U36" s="223"/>
      <c r="V36" s="3"/>
      <c r="W36" s="3"/>
      <c r="X36" s="3"/>
      <c r="Y36" s="7"/>
      <c r="Z36" s="7"/>
      <c r="AA36" s="7"/>
      <c r="AB36" s="10"/>
      <c r="AC36" s="10"/>
      <c r="AD36" s="10"/>
      <c r="AE36" s="10"/>
      <c r="AF36" s="7"/>
      <c r="AG36" s="7"/>
      <c r="AH36" s="7"/>
      <c r="AI36" s="7"/>
      <c r="AJ36" s="21" t="s">
        <v>7</v>
      </c>
      <c r="AL36" s="55"/>
      <c r="AN36" s="55"/>
      <c r="AR36" s="54" t="str">
        <f t="shared" si="1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85"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3" t="s">
        <v>42</v>
      </c>
      <c r="W37" s="223"/>
      <c r="X37" s="223"/>
      <c r="Y37" s="3"/>
      <c r="Z37" s="3"/>
      <c r="AA37" s="10"/>
      <c r="AB37" s="7"/>
      <c r="AC37" s="7"/>
      <c r="AD37" s="7"/>
      <c r="AE37" s="7"/>
      <c r="AF37" s="7"/>
      <c r="AG37" s="7"/>
      <c r="AH37" s="7"/>
      <c r="AI37" s="7"/>
      <c r="AJ37" s="21" t="s">
        <v>7</v>
      </c>
      <c r="AL37" s="55"/>
      <c r="AN37" s="55"/>
      <c r="AR37" s="54" t="str">
        <f t="shared" si="1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85"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34"/>
      <c r="C38" s="34"/>
      <c r="D38" s="34"/>
      <c r="E38" s="34"/>
      <c r="F38" s="34"/>
      <c r="G38" s="34"/>
      <c r="H38" s="9"/>
      <c r="I38" s="9"/>
      <c r="J38" s="9"/>
      <c r="K38" s="9"/>
      <c r="L38" s="10"/>
      <c r="M38" s="226" t="s">
        <v>71</v>
      </c>
      <c r="N38" s="227"/>
      <c r="O38" s="10"/>
      <c r="P38" s="7"/>
      <c r="Q38" s="7"/>
      <c r="R38" s="7"/>
      <c r="S38" s="7"/>
      <c r="T38" s="7"/>
      <c r="U38" s="7"/>
      <c r="V38" s="7"/>
      <c r="W38" s="7"/>
      <c r="X38" s="7"/>
      <c r="Y38" s="223" t="s">
        <v>42</v>
      </c>
      <c r="Z38" s="223"/>
      <c r="AA38" s="223"/>
      <c r="AB38" s="10"/>
      <c r="AC38" s="10"/>
      <c r="AD38" s="10"/>
      <c r="AE38" s="10"/>
      <c r="AF38" s="7"/>
      <c r="AG38" s="7"/>
      <c r="AH38" s="7"/>
      <c r="AI38" s="7"/>
      <c r="AJ38" s="21" t="s">
        <v>7</v>
      </c>
      <c r="AL38" s="55"/>
      <c r="AN38" s="55"/>
      <c r="AR38" s="54" t="str">
        <f t="shared" si="1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85"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7" t="s">
        <v>54</v>
      </c>
      <c r="B39" s="188"/>
      <c r="C39" s="188"/>
      <c r="D39" s="188"/>
      <c r="E39" s="188"/>
      <c r="F39" s="188"/>
      <c r="G39" s="188"/>
      <c r="H39" s="164"/>
      <c r="I39" s="164"/>
      <c r="J39" s="164"/>
      <c r="K39" s="164"/>
      <c r="L39" s="135"/>
      <c r="M39" s="135"/>
      <c r="N39" s="135"/>
      <c r="O39" s="136"/>
      <c r="P39" s="136"/>
      <c r="Q39" s="249" t="s">
        <v>71</v>
      </c>
      <c r="R39" s="250"/>
      <c r="S39" s="137"/>
      <c r="T39" s="137"/>
      <c r="U39" s="137"/>
      <c r="V39" s="137"/>
      <c r="W39" s="137"/>
      <c r="X39" s="137"/>
      <c r="Y39" s="136"/>
      <c r="Z39" s="136"/>
      <c r="AA39" s="136"/>
      <c r="AB39" s="254" t="s">
        <v>42</v>
      </c>
      <c r="AC39" s="254"/>
      <c r="AD39" s="254"/>
      <c r="AE39" s="135"/>
      <c r="AF39" s="137"/>
      <c r="AG39" s="137"/>
      <c r="AH39" s="137"/>
      <c r="AI39" s="137"/>
      <c r="AJ39" s="167" t="s">
        <v>7</v>
      </c>
      <c r="AL39" s="55"/>
      <c r="AN39" s="55"/>
      <c r="AR39" s="54" t="str">
        <f t="shared" si="1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85"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73"/>
      <c r="B40" s="173"/>
      <c r="C40" s="17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L40" s="75"/>
      <c r="AN40" s="75"/>
      <c r="AR40" s="73"/>
      <c r="AT40" s="75"/>
      <c r="AW40" s="76"/>
      <c r="AX40" s="76"/>
      <c r="AY40" s="75"/>
      <c r="BA40" s="75"/>
      <c r="BE40" s="140"/>
      <c r="BL40" s="75"/>
      <c r="BM40" s="75"/>
      <c r="BN40" s="76"/>
      <c r="BV40" s="75"/>
      <c r="BW40" s="75"/>
      <c r="BY40" s="140"/>
      <c r="CF40" s="75"/>
      <c r="CG40" s="75"/>
      <c r="CH40" s="186"/>
      <c r="CI40" s="139"/>
    </row>
    <row r="41" spans="1:87" x14ac:dyDescent="0.25">
      <c r="A41" s="145" t="s">
        <v>55</v>
      </c>
      <c r="B41" s="145"/>
      <c r="C41" s="145"/>
      <c r="D41" s="145"/>
      <c r="E41" s="145"/>
      <c r="F41" s="145"/>
      <c r="G41" s="145"/>
      <c r="H41" s="145"/>
      <c r="I41" s="145"/>
      <c r="J41" s="145"/>
      <c r="K41" s="145"/>
      <c r="L41" s="145"/>
      <c r="M41" s="241" t="s">
        <v>137</v>
      </c>
      <c r="N41" s="241"/>
      <c r="O41" s="241"/>
      <c r="P41" s="241"/>
      <c r="Q41" s="241"/>
      <c r="R41" s="241"/>
      <c r="S41" s="241"/>
      <c r="T41" s="241"/>
      <c r="U41" s="241"/>
      <c r="V41" s="178" t="s">
        <v>138</v>
      </c>
      <c r="W41" s="179"/>
      <c r="X41" s="179"/>
      <c r="Y41" s="179"/>
      <c r="Z41" s="179"/>
      <c r="AA41" s="179"/>
      <c r="AB41" s="179"/>
      <c r="AC41" s="179"/>
      <c r="AD41" s="180"/>
      <c r="AE41" s="181"/>
      <c r="AF41" s="145"/>
      <c r="AG41" s="145"/>
      <c r="AH41" s="145"/>
      <c r="AI41" s="145"/>
      <c r="AJ41" s="145"/>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85"/>
      <c r="CI41" s="42"/>
    </row>
    <row r="42" spans="1:87" x14ac:dyDescent="0.25">
      <c r="A42" s="138" t="s">
        <v>46</v>
      </c>
      <c r="B42" s="137" t="s">
        <v>14</v>
      </c>
      <c r="C42" s="138"/>
      <c r="D42" s="141" t="s">
        <v>15</v>
      </c>
      <c r="E42" s="141"/>
      <c r="F42" s="141" t="s">
        <v>16</v>
      </c>
      <c r="G42" s="141"/>
      <c r="H42" s="142" t="s">
        <v>17</v>
      </c>
      <c r="I42" s="142"/>
      <c r="J42" s="142" t="s">
        <v>18</v>
      </c>
      <c r="K42" s="142"/>
      <c r="L42" s="143" t="s">
        <v>19</v>
      </c>
      <c r="M42" s="143"/>
      <c r="N42" s="143" t="s">
        <v>20</v>
      </c>
      <c r="O42" s="143"/>
      <c r="P42" s="143" t="s">
        <v>21</v>
      </c>
      <c r="Q42" s="143"/>
      <c r="R42" s="143" t="s">
        <v>22</v>
      </c>
      <c r="S42" s="143"/>
      <c r="T42" s="143" t="s">
        <v>23</v>
      </c>
      <c r="U42" s="143"/>
      <c r="V42" s="143" t="s">
        <v>24</v>
      </c>
      <c r="W42" s="143"/>
      <c r="X42" s="143" t="s">
        <v>25</v>
      </c>
      <c r="Y42" s="143"/>
      <c r="Z42" s="143" t="s">
        <v>26</v>
      </c>
      <c r="AA42" s="143"/>
      <c r="AB42" s="143" t="s">
        <v>27</v>
      </c>
      <c r="AC42" s="143"/>
      <c r="AD42" s="143" t="s">
        <v>28</v>
      </c>
      <c r="AE42" s="143"/>
      <c r="AF42" s="143" t="s">
        <v>29</v>
      </c>
      <c r="AG42" s="143"/>
      <c r="AH42" s="143" t="s">
        <v>30</v>
      </c>
      <c r="AI42" s="143"/>
      <c r="AJ42" s="144"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85"/>
      <c r="CI42" s="42"/>
    </row>
    <row r="43" spans="1:87" s="74" customFormat="1" ht="15" customHeight="1" x14ac:dyDescent="0.25">
      <c r="A43" s="7" t="s">
        <v>57</v>
      </c>
      <c r="B43" s="133"/>
      <c r="C43" s="133"/>
      <c r="D43" s="229" t="s">
        <v>4</v>
      </c>
      <c r="E43" s="229"/>
      <c r="F43" s="229"/>
      <c r="G43" s="229"/>
      <c r="H43" s="169" t="s">
        <v>48</v>
      </c>
      <c r="I43" s="16"/>
      <c r="J43" s="10"/>
      <c r="K43" s="10"/>
      <c r="L43" s="9"/>
      <c r="M43" s="9"/>
      <c r="N43" s="9"/>
      <c r="O43" s="9"/>
      <c r="P43" s="9"/>
      <c r="Q43" s="9"/>
      <c r="R43" s="9"/>
      <c r="S43" s="9"/>
      <c r="T43" s="226" t="s">
        <v>71</v>
      </c>
      <c r="U43" s="227"/>
      <c r="V43" s="7"/>
      <c r="W43" s="7"/>
      <c r="X43" s="3"/>
      <c r="Y43" s="3"/>
      <c r="Z43" s="7"/>
      <c r="AA43" s="7"/>
      <c r="AB43" s="7"/>
      <c r="AC43" s="7"/>
      <c r="AD43" s="7"/>
      <c r="AE43" s="7"/>
      <c r="AF43" s="7"/>
      <c r="AG43" s="7"/>
      <c r="AH43" s="7"/>
      <c r="AI43" s="7"/>
      <c r="AJ43" s="21" t="s">
        <v>7</v>
      </c>
      <c r="AL43" s="75"/>
      <c r="AN43" s="75"/>
      <c r="AR43" s="73">
        <f t="shared" si="1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40"/>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40"/>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86"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9" t="str">
        <f t="shared" ca="1" si="6"/>
        <v>10:00 to 10:15 Prop Swap While Open 
13:00 to 13:30 Wipe down
09:00 to 10:00 Learn &amp; Play</v>
      </c>
    </row>
    <row r="44" spans="1:87" s="25" customFormat="1" ht="15" customHeight="1" x14ac:dyDescent="0.25">
      <c r="A44" s="7" t="s">
        <v>51</v>
      </c>
      <c r="B44" s="34"/>
      <c r="C44" s="34"/>
      <c r="D44" s="132"/>
      <c r="E44" s="132"/>
      <c r="F44" s="177"/>
      <c r="G44" s="169" t="s">
        <v>48</v>
      </c>
      <c r="H44" s="219"/>
      <c r="I44" s="219"/>
      <c r="J44" s="3"/>
      <c r="K44" s="16"/>
      <c r="L44" s="251" t="s">
        <v>4</v>
      </c>
      <c r="M44" s="252"/>
      <c r="N44" s="252"/>
      <c r="O44" s="253"/>
      <c r="P44" s="10"/>
      <c r="Q44" s="10"/>
      <c r="R44" s="10"/>
      <c r="S44" s="10"/>
      <c r="T44" s="7"/>
      <c r="U44" s="7"/>
      <c r="V44" s="7"/>
      <c r="W44" s="7"/>
      <c r="X44" s="7"/>
      <c r="Y44" s="7"/>
      <c r="Z44" s="226" t="s">
        <v>71</v>
      </c>
      <c r="AA44" s="227"/>
      <c r="AB44" s="7"/>
      <c r="AC44" s="7"/>
      <c r="AD44" s="3"/>
      <c r="AE44" s="7"/>
      <c r="AF44" s="10"/>
      <c r="AG44" s="10"/>
      <c r="AH44" s="10"/>
      <c r="AI44" s="10"/>
      <c r="AJ44" s="21" t="s">
        <v>7</v>
      </c>
      <c r="AL44" s="55"/>
      <c r="AN44" s="55"/>
      <c r="AR44" s="54">
        <f t="shared" si="1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11:00 to 12:00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11:00 to 12:00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0.45833333333333331</v>
      </c>
      <c r="CG44" s="55" t="str" cm="1">
        <f t="array" ref="CG44">IFERROR(INDEX(Lists!$L$24:$AX$24,  0, _xlfn.AGGREGATE(15, 3, (B44:AI44 = $BZ$13)/(B44:AI44 = $BZ$13)*COLUMN(B44:AI44)-COLUMN(B44),COLUMNS($BZ44:CA44))+1),"")</f>
        <v/>
      </c>
      <c r="CH44" s="185"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11:00 to 12:00 Splash (UW - SS): Learn &amp; Play</v>
      </c>
      <c r="CI44" s="42" t="str">
        <f t="shared" ca="1" si="6"/>
        <v>09:45 to 10:00 Prop Swap While Open 
14:30 to 15:00 Wipe down
11:00 to 12:00 Learn &amp; Play</v>
      </c>
    </row>
    <row r="45" spans="1:87" s="25" customFormat="1" x14ac:dyDescent="0.25">
      <c r="A45" s="7" t="s">
        <v>53</v>
      </c>
      <c r="B45" s="34"/>
      <c r="C45" s="34"/>
      <c r="D45" s="34"/>
      <c r="E45" s="34"/>
      <c r="F45" s="34"/>
      <c r="G45" s="34"/>
      <c r="H45" s="7"/>
      <c r="I45" s="7"/>
      <c r="J45" s="7"/>
      <c r="K45" s="7"/>
      <c r="L45" s="9"/>
      <c r="M45" s="223" t="s">
        <v>42</v>
      </c>
      <c r="N45" s="223"/>
      <c r="O45" s="223"/>
      <c r="P45" s="16"/>
      <c r="Q45" s="16"/>
      <c r="R45" s="16"/>
      <c r="S45" s="16"/>
      <c r="T45" s="7"/>
      <c r="U45" s="7"/>
      <c r="V45" s="7"/>
      <c r="W45" s="226" t="s">
        <v>71</v>
      </c>
      <c r="X45" s="227"/>
      <c r="Y45" s="7"/>
      <c r="Z45" s="7"/>
      <c r="AA45" s="7"/>
      <c r="AB45" s="7"/>
      <c r="AC45" s="7"/>
      <c r="AD45" s="7"/>
      <c r="AE45" s="7"/>
      <c r="AF45" s="10"/>
      <c r="AG45" s="10"/>
      <c r="AH45" s="10"/>
      <c r="AI45" s="10"/>
      <c r="AJ45" s="21" t="s">
        <v>7</v>
      </c>
      <c r="AL45" s="55"/>
      <c r="AN45" s="55"/>
      <c r="AR45" s="54" t="str">
        <f t="shared" si="1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85"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3" t="s">
        <v>42</v>
      </c>
      <c r="Q46" s="223"/>
      <c r="R46" s="223"/>
      <c r="S46" s="3"/>
      <c r="T46" s="3"/>
      <c r="U46" s="3"/>
      <c r="V46" s="7"/>
      <c r="W46" s="7"/>
      <c r="X46" s="10"/>
      <c r="Y46" s="10"/>
      <c r="Z46" s="10"/>
      <c r="AA46" s="10"/>
      <c r="AB46" s="7"/>
      <c r="AC46" s="7"/>
      <c r="AD46" s="7"/>
      <c r="AE46" s="7"/>
      <c r="AF46" s="7"/>
      <c r="AG46" s="7"/>
      <c r="AH46" s="7"/>
      <c r="AI46" s="7"/>
      <c r="AJ46" s="21" t="s">
        <v>7</v>
      </c>
      <c r="AL46" s="55"/>
      <c r="AN46" s="55"/>
      <c r="AR46" s="54" t="str">
        <f t="shared" si="1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85"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3" t="s">
        <v>42</v>
      </c>
      <c r="T47" s="223"/>
      <c r="U47" s="223"/>
      <c r="V47" s="3"/>
      <c r="W47" s="3"/>
      <c r="X47" s="3"/>
      <c r="Y47" s="7"/>
      <c r="Z47" s="7"/>
      <c r="AA47" s="7"/>
      <c r="AB47" s="10"/>
      <c r="AC47" s="10"/>
      <c r="AD47" s="10"/>
      <c r="AE47" s="10"/>
      <c r="AF47" s="7"/>
      <c r="AG47" s="7"/>
      <c r="AH47" s="7"/>
      <c r="AI47" s="7"/>
      <c r="AJ47" s="21" t="s">
        <v>7</v>
      </c>
      <c r="AL47" s="55"/>
      <c r="AN47" s="55"/>
      <c r="AR47" s="54" t="str">
        <f t="shared" si="1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85"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3" t="s">
        <v>42</v>
      </c>
      <c r="W48" s="223"/>
      <c r="X48" s="223"/>
      <c r="Y48" s="3"/>
      <c r="Z48" s="3"/>
      <c r="AA48" s="10"/>
      <c r="AB48" s="7"/>
      <c r="AC48" s="7"/>
      <c r="AD48" s="7"/>
      <c r="AE48" s="7"/>
      <c r="AF48" s="7"/>
      <c r="AG48" s="7"/>
      <c r="AH48" s="7"/>
      <c r="AI48" s="7"/>
      <c r="AJ48" s="21" t="s">
        <v>7</v>
      </c>
      <c r="AL48" s="55"/>
      <c r="AN48" s="55"/>
      <c r="AR48" s="54" t="str">
        <f t="shared" si="1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85"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26" t="s">
        <v>71</v>
      </c>
      <c r="N49" s="227"/>
      <c r="O49" s="10"/>
      <c r="P49" s="7"/>
      <c r="Q49" s="7"/>
      <c r="R49" s="7"/>
      <c r="S49" s="7"/>
      <c r="T49" s="7"/>
      <c r="U49" s="7"/>
      <c r="V49" s="7"/>
      <c r="W49" s="7"/>
      <c r="X49" s="7"/>
      <c r="Y49" s="223" t="s">
        <v>42</v>
      </c>
      <c r="Z49" s="223"/>
      <c r="AA49" s="223"/>
      <c r="AB49" s="10"/>
      <c r="AC49" s="10"/>
      <c r="AD49" s="10"/>
      <c r="AE49" s="10"/>
      <c r="AF49" s="7"/>
      <c r="AG49" s="7"/>
      <c r="AH49" s="7"/>
      <c r="AI49" s="7"/>
      <c r="AJ49" s="21" t="s">
        <v>7</v>
      </c>
      <c r="AL49" s="55"/>
      <c r="AN49" s="55"/>
      <c r="AR49" s="54" t="str">
        <f t="shared" si="1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85"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7" t="s">
        <v>54</v>
      </c>
      <c r="B50" s="188"/>
      <c r="C50" s="188"/>
      <c r="D50" s="188"/>
      <c r="E50" s="188"/>
      <c r="F50" s="188"/>
      <c r="G50" s="188"/>
      <c r="H50" s="164"/>
      <c r="I50" s="164"/>
      <c r="J50" s="164"/>
      <c r="K50" s="164"/>
      <c r="L50" s="135"/>
      <c r="M50" s="135"/>
      <c r="N50" s="135"/>
      <c r="O50" s="136"/>
      <c r="P50" s="136"/>
      <c r="Q50" s="249" t="s">
        <v>71</v>
      </c>
      <c r="R50" s="250"/>
      <c r="S50" s="137"/>
      <c r="T50" s="137"/>
      <c r="U50" s="137"/>
      <c r="V50" s="137"/>
      <c r="W50" s="137"/>
      <c r="X50" s="137"/>
      <c r="Y50" s="136"/>
      <c r="Z50" s="136"/>
      <c r="AA50" s="136"/>
      <c r="AB50" s="254" t="s">
        <v>42</v>
      </c>
      <c r="AC50" s="254"/>
      <c r="AD50" s="254"/>
      <c r="AE50" s="135"/>
      <c r="AF50" s="137"/>
      <c r="AG50" s="137"/>
      <c r="AH50" s="137"/>
      <c r="AI50" s="137"/>
      <c r="AJ50" s="167" t="s">
        <v>7</v>
      </c>
      <c r="AL50" s="55"/>
      <c r="AN50" s="55"/>
      <c r="AR50" s="54" t="str">
        <f t="shared" si="1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85"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73"/>
      <c r="B51" s="173"/>
      <c r="C51" s="173"/>
      <c r="D51" s="173"/>
      <c r="E51" s="173"/>
      <c r="F51" s="173"/>
      <c r="G51" s="173"/>
      <c r="H51" s="173"/>
      <c r="I51" s="173"/>
      <c r="J51" s="173"/>
      <c r="K51" s="173"/>
      <c r="L51" s="173"/>
      <c r="M51" s="173"/>
      <c r="N51" s="173"/>
      <c r="O51" s="173"/>
      <c r="P51" s="173"/>
      <c r="Q51" s="173"/>
      <c r="R51" s="173"/>
      <c r="S51" s="173"/>
      <c r="T51" s="173"/>
      <c r="U51" s="173"/>
      <c r="V51" s="173"/>
      <c r="W51" s="173"/>
      <c r="X51" s="173"/>
      <c r="Y51" s="173"/>
      <c r="Z51" s="173"/>
      <c r="AA51" s="173"/>
      <c r="AB51" s="173"/>
      <c r="AC51" s="173"/>
      <c r="AD51" s="173"/>
      <c r="AE51" s="173"/>
      <c r="AF51" s="173"/>
      <c r="AG51" s="173"/>
      <c r="AH51" s="173"/>
      <c r="AI51" s="173"/>
      <c r="AJ51" s="173"/>
      <c r="AL51" s="75"/>
      <c r="AN51" s="75"/>
      <c r="AR51" s="73"/>
      <c r="AT51" s="75"/>
      <c r="AW51" s="76"/>
      <c r="AX51" s="76"/>
      <c r="AY51" s="75"/>
      <c r="BA51" s="75"/>
      <c r="BE51" s="140"/>
      <c r="BL51" s="75"/>
      <c r="BM51" s="75"/>
      <c r="BN51" s="76"/>
      <c r="BV51" s="75"/>
      <c r="BW51" s="75"/>
      <c r="BY51" s="140"/>
      <c r="CF51" s="75"/>
      <c r="CG51" s="75"/>
      <c r="CH51" s="186"/>
      <c r="CI51" s="139"/>
    </row>
    <row r="52" spans="1:87" x14ac:dyDescent="0.25">
      <c r="A52" s="145" t="s">
        <v>56</v>
      </c>
      <c r="B52" s="145"/>
      <c r="C52" s="145"/>
      <c r="D52" s="145"/>
      <c r="E52" s="145"/>
      <c r="F52" s="145"/>
      <c r="G52" s="145"/>
      <c r="H52" s="145"/>
      <c r="I52" s="145"/>
      <c r="J52" s="145"/>
      <c r="K52" s="145"/>
      <c r="L52" s="145"/>
      <c r="M52" s="241" t="s">
        <v>137</v>
      </c>
      <c r="N52" s="241"/>
      <c r="O52" s="241"/>
      <c r="P52" s="241"/>
      <c r="Q52" s="241"/>
      <c r="R52" s="241"/>
      <c r="S52" s="241"/>
      <c r="T52" s="241"/>
      <c r="U52" s="241"/>
      <c r="V52" s="178" t="s">
        <v>138</v>
      </c>
      <c r="W52" s="179"/>
      <c r="X52" s="179"/>
      <c r="Y52" s="179"/>
      <c r="Z52" s="179"/>
      <c r="AA52" s="179"/>
      <c r="AB52" s="179"/>
      <c r="AC52" s="179"/>
      <c r="AD52" s="180"/>
      <c r="AE52" s="145"/>
      <c r="AF52" s="145"/>
      <c r="AG52" s="145"/>
      <c r="AH52" s="145"/>
      <c r="AI52" s="145"/>
      <c r="AJ52" s="145"/>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85"/>
      <c r="CI52" s="42"/>
    </row>
    <row r="53" spans="1:87" x14ac:dyDescent="0.25">
      <c r="A53" s="138" t="s">
        <v>46</v>
      </c>
      <c r="B53" s="137" t="s">
        <v>14</v>
      </c>
      <c r="C53" s="138"/>
      <c r="D53" s="141" t="s">
        <v>15</v>
      </c>
      <c r="E53" s="141"/>
      <c r="F53" s="141" t="s">
        <v>16</v>
      </c>
      <c r="G53" s="141"/>
      <c r="H53" s="142" t="s">
        <v>17</v>
      </c>
      <c r="I53" s="142"/>
      <c r="J53" s="142" t="s">
        <v>18</v>
      </c>
      <c r="K53" s="142"/>
      <c r="L53" s="143" t="s">
        <v>19</v>
      </c>
      <c r="M53" s="143"/>
      <c r="N53" s="143" t="s">
        <v>20</v>
      </c>
      <c r="O53" s="143"/>
      <c r="P53" s="143" t="s">
        <v>21</v>
      </c>
      <c r="Q53" s="143"/>
      <c r="R53" s="143" t="s">
        <v>22</v>
      </c>
      <c r="S53" s="143"/>
      <c r="T53" s="143" t="s">
        <v>23</v>
      </c>
      <c r="U53" s="143"/>
      <c r="V53" s="143" t="s">
        <v>24</v>
      </c>
      <c r="W53" s="143"/>
      <c r="X53" s="143" t="s">
        <v>25</v>
      </c>
      <c r="Y53" s="143"/>
      <c r="Z53" s="143" t="s">
        <v>26</v>
      </c>
      <c r="AA53" s="143"/>
      <c r="AB53" s="143" t="s">
        <v>27</v>
      </c>
      <c r="AC53" s="143"/>
      <c r="AD53" s="143" t="s">
        <v>28</v>
      </c>
      <c r="AE53" s="143"/>
      <c r="AF53" s="143" t="s">
        <v>29</v>
      </c>
      <c r="AG53" s="143"/>
      <c r="AH53" s="143" t="s">
        <v>30</v>
      </c>
      <c r="AI53" s="143"/>
      <c r="AJ53" s="144"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85"/>
      <c r="CI53" s="42"/>
    </row>
    <row r="54" spans="1:87" s="74" customFormat="1" ht="15" customHeight="1" x14ac:dyDescent="0.25">
      <c r="A54" s="7" t="s">
        <v>51</v>
      </c>
      <c r="B54" s="133"/>
      <c r="C54" s="133"/>
      <c r="D54" s="229" t="s">
        <v>4</v>
      </c>
      <c r="E54" s="229"/>
      <c r="F54" s="229"/>
      <c r="G54" s="229"/>
      <c r="H54" s="169" t="s">
        <v>48</v>
      </c>
      <c r="I54" s="16"/>
      <c r="J54" s="10"/>
      <c r="K54" s="10"/>
      <c r="L54" s="9"/>
      <c r="M54" s="9"/>
      <c r="N54" s="9"/>
      <c r="O54" s="9"/>
      <c r="P54" s="9"/>
      <c r="Q54" s="9"/>
      <c r="R54" s="9"/>
      <c r="S54" s="9"/>
      <c r="T54" s="226" t="s">
        <v>71</v>
      </c>
      <c r="U54" s="227"/>
      <c r="V54" s="7"/>
      <c r="W54" s="7"/>
      <c r="X54" s="3"/>
      <c r="Y54" s="3"/>
      <c r="Z54" s="7"/>
      <c r="AA54" s="7"/>
      <c r="AB54" s="7"/>
      <c r="AC54" s="7"/>
      <c r="AD54" s="7"/>
      <c r="AE54" s="7"/>
      <c r="AF54" s="7"/>
      <c r="AG54" s="7"/>
      <c r="AH54" s="7"/>
      <c r="AI54" s="7"/>
      <c r="AJ54" s="21" t="s">
        <v>7</v>
      </c>
      <c r="AL54" s="75"/>
      <c r="AN54" s="75"/>
      <c r="AR54" s="73">
        <f t="shared" si="1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40"/>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40"/>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86"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9" t="str">
        <f t="shared" ca="1" si="6"/>
        <v>10:00 to 10:15 Prop Swap While Open 
13:00 to 13:30 Wipe down
09:00 to 10:00 Learn &amp; Play</v>
      </c>
    </row>
    <row r="55" spans="1:87" s="25" customFormat="1" ht="15" customHeight="1" x14ac:dyDescent="0.25">
      <c r="A55" s="7" t="s">
        <v>53</v>
      </c>
      <c r="B55" s="34"/>
      <c r="C55" s="213"/>
      <c r="D55" s="132"/>
      <c r="E55" s="132"/>
      <c r="F55" s="132"/>
      <c r="G55" s="215" t="s">
        <v>48</v>
      </c>
      <c r="H55" s="219"/>
      <c r="I55" s="219"/>
      <c r="J55" s="202"/>
      <c r="K55" s="16"/>
      <c r="L55" s="251" t="s">
        <v>4</v>
      </c>
      <c r="M55" s="252"/>
      <c r="N55" s="252"/>
      <c r="O55" s="253"/>
      <c r="P55" s="10"/>
      <c r="Q55" s="10"/>
      <c r="R55" s="10"/>
      <c r="S55" s="10"/>
      <c r="T55" s="7"/>
      <c r="U55" s="7"/>
      <c r="V55" s="217"/>
      <c r="W55" s="3"/>
      <c r="X55" s="3"/>
      <c r="Y55" s="216"/>
      <c r="Z55" s="226" t="s">
        <v>71</v>
      </c>
      <c r="AA55" s="227"/>
      <c r="AB55" s="7"/>
      <c r="AC55" s="7"/>
      <c r="AD55" s="3"/>
      <c r="AE55" s="7"/>
      <c r="AF55" s="10"/>
      <c r="AG55" s="10"/>
      <c r="AH55" s="10"/>
      <c r="AI55" s="10"/>
      <c r="AJ55" s="21" t="s">
        <v>7</v>
      </c>
      <c r="AL55" s="55"/>
      <c r="AN55" s="55"/>
      <c r="AR55" s="54">
        <f t="shared" si="14"/>
        <v>0.40625</v>
      </c>
      <c r="AS55" s="25" cm="1">
        <f t="array" aca="1" ref="AS55" ca="1">IFERROR(MergedCellsCount(INDEX(B55:AI55,MATCH("Prop Swap Only",B55:AI55,0))),"")</f>
        <v>1</v>
      </c>
      <c r="AT55" s="55" cm="1">
        <f t="array" aca="1" ref="AT55" ca="1">IFERROR(INDEX($B$79:$AJ$79,(MATCH("Prop Swap Only",B55:AI55,0)+AS55)),"")</f>
        <v>0.41666666666666669</v>
      </c>
      <c r="AV55" s="25" t="str">
        <f t="shared" ca="1" si="7"/>
        <v xml:space="preserve">09:45 to 10:00 Prop Swap While Open </v>
      </c>
      <c r="AW55" s="51" t="str">
        <f t="shared" ca="1" si="8"/>
        <v>09:45 to 10:00 Ideaworks &amp; Art Loft: Prop Swap While Open</v>
      </c>
      <c r="AX55" s="51" t="str">
        <f t="shared" ca="1" si="1"/>
        <v>09:45 to 10:00 Ideaworks &amp; Art Loft: Prop Swap While Open
14:30 to 15:00 Ideaworks &amp; Art Loft: Wipe down 
11:00 to 12:00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25"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(G55:AK55 = $BF$13)/(G55:AK55 = $BF$13)*COLUMN(G55:AK55)-COLUMN(G55),COLUMNS($BG55:BH55)),"")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51"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11:00 to 12:00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0.45833333333333331</v>
      </c>
      <c r="CG55" s="55" t="str" cm="1">
        <f t="array" ref="CG55">IFERROR(INDEX(Lists!$L$24:$AX$24,  0, _xlfn.AGGREGATE(15, 3, (B55:AI55 = $BZ$13)/(B55:AI55 = $BZ$13)*COLUMN(B55:AI55)-COLUMN(B55),COLUMNS($BZ55:CA55))+1),"")</f>
        <v/>
      </c>
      <c r="CH55" s="185"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11:00 to 12:00 Ideaworks &amp; Art Loft: Learn &amp; Play</v>
      </c>
      <c r="CI55" s="42" t="str">
        <f t="shared" ca="1" si="6"/>
        <v>09:45 to 10:00 Prop Swap While Open 
14:30 to 15:00 Wipe down
11:00 to 12:00 Learn &amp; Play</v>
      </c>
    </row>
    <row r="56" spans="1:87" s="25" customFormat="1" x14ac:dyDescent="0.25">
      <c r="A56" s="7" t="s">
        <v>47</v>
      </c>
      <c r="B56" s="34"/>
      <c r="C56" s="213"/>
      <c r="D56" s="132"/>
      <c r="E56" s="132"/>
      <c r="F56" s="132"/>
      <c r="G56" s="132"/>
      <c r="H56" s="216"/>
      <c r="I56" s="7"/>
      <c r="J56" s="7"/>
      <c r="K56" s="172"/>
      <c r="L56" s="9"/>
      <c r="M56" s="223" t="s">
        <v>42</v>
      </c>
      <c r="N56" s="223"/>
      <c r="O56" s="223"/>
      <c r="P56" s="16"/>
      <c r="Q56" s="16"/>
      <c r="R56" s="16"/>
      <c r="S56" s="16"/>
      <c r="T56" s="7"/>
      <c r="U56" s="7"/>
      <c r="V56" s="7"/>
      <c r="W56" s="226" t="s">
        <v>71</v>
      </c>
      <c r="X56" s="227"/>
      <c r="Z56" s="3"/>
      <c r="AA56" s="3"/>
      <c r="AB56" s="3"/>
      <c r="AC56" s="3"/>
      <c r="AD56" s="7"/>
      <c r="AE56" s="7"/>
      <c r="AF56" s="10"/>
      <c r="AG56" s="10"/>
      <c r="AH56" s="10"/>
      <c r="AI56" s="10"/>
      <c r="AJ56" s="21" t="s">
        <v>7</v>
      </c>
      <c r="AL56" s="55"/>
      <c r="AN56" s="55"/>
      <c r="AR56" s="54" t="str">
        <f t="shared" si="14"/>
        <v/>
      </c>
      <c r="AS56" s="25" t="str" cm="1">
        <f t="array" ref="AS56">IFERROR(MergedCellsCount(INDEX(B56:AI56,MATCH("Prop Swap Only",B56:AI56,0))),"")</f>
        <v/>
      </c>
      <c r="AT56" s="55" t="str" cm="1">
        <f t="array" ref="AT56">IFERROR(INDEX($B$79:$AJ$79,(MATCH("Prop Swap Only",B56:AI56,0)+AS56)),"")</f>
        <v/>
      </c>
      <c r="AV56" s="25" t="str">
        <f t="shared" si="7"/>
        <v/>
      </c>
      <c r="AW56" s="51" t="str">
        <f>IF(ISNUMBER(AR56),CONCATENATE(TEXT(AR56,"HH:MM")," to ",TEXT(AT56,"HH:MM"), " ",A60,": Prop Swap While Open"),"")</f>
        <v/>
      </c>
      <c r="AX56" s="51" t="str">
        <f t="shared" ca="1" si="1"/>
        <v xml:space="preserve">11:15 to 12:00 P2P &amp; STEMosphere: Disinfect &amp; Prop Swap
13:45 to 14:15 P2P &amp; STEMosphere: Wipe down </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25" t="str">
        <f ca="1">IF(ISNUMBER(AY56),CONCATENATE(TEXT(AY56,"HH:MM")," to ",TEXT(BA56,"HH:MM"), " ",A60,": Wipe down "),"")</f>
        <v xml:space="preserve">13:45 to 14:15 P2P &amp; STEMosphere: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51" t="str" cm="1">
        <f t="array" aca="1" ref="BN56" ca="1">_xlfn.TEXTJOIN(CHAR(10),TRUE, IFERROR((TEXT(BL56,"HH:MM")&amp;" to "&amp;TEXT(INDEX(Lists!$L$24:$AX$24,0,_xlfn.AGGREGATE(15,3,(B56:AI56=$BF$13)/(B56:AI56=$BF$13)*COLUMN(B56:AI56)-COLUMN(B56),COLUMNS($BG56:BG56))+1+BJ56),"HH:MM")&amp;" "&amp;A60&amp;": "&amp;$BF$13),""),
IFERROR((TEXT(BM56,"HH:MM")&amp;" to "&amp;TEXT(INDEX(Lists!$L$24:$AX$24,0,_xlfn.AGGREGATE(15,3,(B56:AI56=$BF$13)/(B56:AI56=$BF$13)*COLUMN(B56:AI56)-COLUMN(B56),COLUMNS($BG56:BH56))+1+BK56),"HH:MM")&amp;" "&amp;A60&amp;": "&amp;$BF$13),""))</f>
        <v>11:15 to 12:00 P2P &amp; STEMosphere: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"&amp;A60&amp;": "&amp;$BP$13),""),
IFERROR((TEXT(BW56,"HH:MM")&amp;" to "&amp;TEXT(INDEX(Lists!$L$24:$AX$24,0,_xlfn.AGGREGATE(15,3,(B56:AI56=$BP$13)/(B56:AI56=$BP$13)*COLUMN(B56:AI56)-COLUMN(B56),COLUMNS($BQ56:BR56))+1+BU56),"HH:MM")&amp;" "&amp;A60&amp;":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85" t="str" cm="1">
        <f t="array" ref="CH56">_xlfn.TEXTJOIN(CHAR(10),TRUE, IFERROR((TEXT(CF56,"HH:MM")&amp;" to "&amp;TEXT(INDEX(Lists!$L$24:$AX$24,0,_xlfn.AGGREGATE(15,3,(B56:AI56=$BZ$13)/(B56:AI56=$BZ$13)*COLUMN(B56:AI56)-COLUMN(B56),COLUMNS($BZ56:BZ56))+1+CD56),"HH:MM")&amp;" "&amp;A60&amp;": "&amp;$BZ$13),""),
                                                        IFERROR((TEXT(CG56,"HH:MM")&amp;" to "&amp;TEXT(INDEX(Lists!$L$24:$AX$24,0,_xlfn.AGGREGATE(15,3,(B56:AI56=$BZ$13)/(B56:AI56=$BZ$13)*COLUMN(B56:AI56)-COLUMN(B56),COLUMNS($BZ56:CA56))+1+CE56),"HH:MM")&amp;" "&amp;A60&amp;": "&amp;$BZ$13),""))</f>
        <v/>
      </c>
      <c r="CI56" s="42" t="str">
        <f t="shared" ca="1" si="6"/>
        <v>13:45 to 14:15 Wipe down
11:15 to 12:00 Disinfect &amp; Prop Swap</v>
      </c>
    </row>
    <row r="57" spans="1:87" s="25" customFormat="1" x14ac:dyDescent="0.25">
      <c r="A57" s="170" t="s">
        <v>57</v>
      </c>
      <c r="B57" s="34"/>
      <c r="C57" s="34"/>
      <c r="D57" s="34"/>
      <c r="E57" s="34"/>
      <c r="F57" s="34"/>
      <c r="G57" s="34"/>
      <c r="H57" s="10"/>
      <c r="I57" s="10"/>
      <c r="J57" s="10"/>
      <c r="K57" s="10"/>
      <c r="L57" s="171"/>
      <c r="M57" s="3"/>
      <c r="N57" s="7"/>
      <c r="O57" s="7"/>
      <c r="P57" s="223" t="s">
        <v>42</v>
      </c>
      <c r="Q57" s="223"/>
      <c r="R57" s="223"/>
      <c r="S57" s="3"/>
      <c r="T57" s="3"/>
      <c r="U57" s="3"/>
      <c r="V57" s="7"/>
      <c r="W57" s="7"/>
      <c r="X57" s="10"/>
      <c r="Y57" s="10"/>
      <c r="Z57" s="10"/>
      <c r="AA57" s="10"/>
      <c r="AB57" s="7"/>
      <c r="AC57" s="7"/>
      <c r="AD57" s="7"/>
      <c r="AE57" s="7"/>
      <c r="AF57" s="7"/>
      <c r="AG57" s="7"/>
      <c r="AH57" s="7"/>
      <c r="AI57" s="7"/>
      <c r="AJ57" s="21" t="s">
        <v>7</v>
      </c>
      <c r="AL57" s="55"/>
      <c r="AN57" s="55"/>
      <c r="AR57" s="54" t="str">
        <f t="shared" si="14"/>
        <v/>
      </c>
      <c r="AS57" s="25" t="str" cm="1">
        <f t="array" ref="AS57">IFERROR(MergedCellsCount(INDEX(B57:AI57,MATCH("Prop Swap Only",B57:AI57,0))),"")</f>
        <v/>
      </c>
      <c r="AT57" s="55" t="str" cm="1">
        <f t="array" ref="AT57">IFERROR(INDEX($B$79:$AJ$79,(MATCH("Prop Swap Only",B57:AI57,0)+AS57)),"")</f>
        <v/>
      </c>
      <c r="AV57" s="25" t="str">
        <f t="shared" si="7"/>
        <v/>
      </c>
      <c r="AW57" s="51"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25" t="str">
        <f>IF(ISNUMBER(AY57),CONCATENATE(TEXT(AY57,"HH:MM")," to ",TEXT(BA57,"HH:MM"), " ",#REF!,": Wipe down "),"")</f>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51"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"&amp;#REF!&amp;": "&amp;$BP$13),""),
IFERROR((TEXT(BW57,"HH:MM")&amp;" to "&amp;TEXT(INDEX(Lists!$L$24:$AX$24,0,_xlfn.AGGREGATE(15,3,(B57:AI57=$BP$13)/(B57:AI57=$BP$13)*COLUMN(B57:AI57)-COLUMN(B57),COLUMNS($BQ57:BR57))+1+BU57),"HH:MM")&amp;" "&amp;#REF!&amp;":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85"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71"/>
      <c r="M58" s="3"/>
      <c r="N58" s="3"/>
      <c r="O58" s="3"/>
      <c r="P58" s="7"/>
      <c r="Q58" s="7"/>
      <c r="R58" s="7"/>
      <c r="S58" s="223" t="s">
        <v>42</v>
      </c>
      <c r="T58" s="223"/>
      <c r="U58" s="223"/>
      <c r="V58" s="3"/>
      <c r="W58" s="3"/>
      <c r="X58" s="3"/>
      <c r="Y58" s="7"/>
      <c r="Z58" s="7"/>
      <c r="AA58" s="7"/>
      <c r="AB58" s="10"/>
      <c r="AC58" s="10"/>
      <c r="AD58" s="10"/>
      <c r="AE58" s="10"/>
      <c r="AF58" s="7"/>
      <c r="AG58" s="7"/>
      <c r="AH58" s="7"/>
      <c r="AI58" s="7"/>
      <c r="AJ58" s="21" t="s">
        <v>7</v>
      </c>
      <c r="AL58" s="55"/>
      <c r="AN58" s="55"/>
      <c r="AR58" s="54" t="str">
        <f t="shared" si="14"/>
        <v/>
      </c>
      <c r="AS58" s="25" t="str" cm="1">
        <f t="array" ref="AS58">IFERROR(MergedCellsCount(INDEX(B58:AI58,MATCH("Prop Swap Only",B58:AI58,0))),"")</f>
        <v/>
      </c>
      <c r="AT58" s="55" t="str" cm="1">
        <f t="array" ref="AT58">IFERROR(INDEX($B$79:$AJ$79,(MATCH("Prop Swap Only",B58:AI58,0)+AS58)),"")</f>
        <v/>
      </c>
      <c r="AV58" s="25" t="str">
        <f t="shared" si="7"/>
        <v/>
      </c>
      <c r="AW58" s="51"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25"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51"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85"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3" t="s">
        <v>42</v>
      </c>
      <c r="W59" s="223"/>
      <c r="X59" s="223"/>
      <c r="Y59" s="3"/>
      <c r="Z59" s="3"/>
      <c r="AA59" s="10"/>
      <c r="AB59" s="7"/>
      <c r="AC59" s="7"/>
      <c r="AD59" s="7"/>
      <c r="AE59" s="7"/>
      <c r="AF59" s="7"/>
      <c r="AG59" s="7"/>
      <c r="AH59" s="7"/>
      <c r="AI59" s="7"/>
      <c r="AJ59" s="21" t="s">
        <v>7</v>
      </c>
      <c r="AL59" s="55"/>
      <c r="AN59" s="55"/>
      <c r="AR59" s="54" t="str">
        <f t="shared" si="14"/>
        <v/>
      </c>
      <c r="AS59" s="25" t="str" cm="1">
        <f t="array" ref="AS59">IFERROR(MergedCellsCount(INDEX(B59:AI59,MATCH("Prop Swap Only",B59:AI59,0))),"")</f>
        <v/>
      </c>
      <c r="AT59" s="55" t="str" cm="1">
        <f t="array" ref="AT59">IFERROR(INDEX($B$79:$AJ$79,(MATCH("Prop Swap Only",B59:AI59,0)+AS59)),"")</f>
        <v/>
      </c>
      <c r="AV59" s="25" t="str">
        <f t="shared" si="7"/>
        <v/>
      </c>
      <c r="AW59" s="51"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25"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51"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85"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34"/>
      <c r="C60" s="34"/>
      <c r="D60" s="34"/>
      <c r="E60" s="34"/>
      <c r="F60" s="34"/>
      <c r="G60" s="34"/>
      <c r="H60" s="9"/>
      <c r="I60" s="9"/>
      <c r="J60" s="9"/>
      <c r="K60" s="9"/>
      <c r="L60" s="10"/>
      <c r="M60" s="249" t="s">
        <v>71</v>
      </c>
      <c r="N60" s="250"/>
      <c r="O60" s="3"/>
      <c r="P60" s="7"/>
      <c r="Q60" s="7"/>
      <c r="R60" s="7"/>
      <c r="S60" s="7"/>
      <c r="T60" s="7"/>
      <c r="U60" s="7"/>
      <c r="V60" s="7"/>
      <c r="W60" s="7"/>
      <c r="X60" s="7"/>
      <c r="Y60" s="223" t="s">
        <v>42</v>
      </c>
      <c r="Z60" s="223"/>
      <c r="AA60" s="223"/>
      <c r="AB60" s="10"/>
      <c r="AC60" s="10"/>
      <c r="AD60" s="10"/>
      <c r="AE60" s="10"/>
      <c r="AF60" s="7"/>
      <c r="AG60" s="7"/>
      <c r="AH60" s="7"/>
      <c r="AI60" s="7"/>
      <c r="AJ60" s="21" t="s">
        <v>7</v>
      </c>
      <c r="AL60" s="55"/>
      <c r="AN60" s="55"/>
      <c r="AR60" s="54" t="str">
        <f t="shared" si="14"/>
        <v/>
      </c>
      <c r="AS60" s="25" t="str" cm="1">
        <f t="array" ref="AS60">IFERROR(MergedCellsCount(INDEX(B60:AI60,MATCH("Prop Swap Only",B60:AI60,0))),"")</f>
        <v/>
      </c>
      <c r="AT60" s="55" t="str" cm="1">
        <f t="array" ref="AT60">IFERROR(INDEX($B$79:$AJ$79,(MATCH("Prop Swap Only",B60:AI60,0)+AS60)),"")</f>
        <v/>
      </c>
      <c r="AV60" s="25" t="str">
        <f t="shared" si="7"/>
        <v/>
      </c>
      <c r="AW60" s="51" t="str">
        <f>IF(ISNUMBER(AR60),CONCATENATE(TEXT(AR60,"HH:MM")," to ",TEXT(AT60,"HH:MM"), " ",A56,": Prop Swap While Open"),"")</f>
        <v/>
      </c>
      <c r="AX60" s="51" t="str">
        <f t="shared" ca="1" si="1"/>
        <v xml:space="preserve">14:15 to 15:00 Kid Grid &amp; RPW: Disinfect &amp; Prop Swap
11:15 to 11:45 Kid Grid &amp; RPW: Wipe down </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25" t="str">
        <f ca="1">IF(ISNUMBER(AY60),CONCATENATE(TEXT(AY60,"HH:MM")," to ",TEXT(BA60,"HH:MM"), " ",A56,": Wipe down "),"")</f>
        <v xml:space="preserve">11:15 to 11:45 Kid Grid &amp; RPW: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51" t="str" cm="1">
        <f t="array" aca="1" ref="BN60" ca="1">_xlfn.TEXTJOIN(CHAR(10),TRUE, IFERROR((TEXT(BL60,"HH:MM")&amp;" to "&amp;TEXT(INDEX(Lists!$L$24:$AX$24,0,_xlfn.AGGREGATE(15,3,(B60:AI60=$BF$13)/(B60:AI60=$BF$13)*COLUMN(B60:AI60)-COLUMN(B60),COLUMNS($BG60:BG60))+1+BJ60),"HH:MM")&amp;" "&amp;A56&amp;": "&amp;$BF$13),""),
IFERROR((TEXT(BM60,"HH:MM")&amp;" to "&amp;TEXT(INDEX(Lists!$L$24:$AX$24,0,_xlfn.AGGREGATE(15,3,(B60:AI60=$BF$13)/(B60:AI60=$BF$13)*COLUMN(B60:AI60)-COLUMN(B60),COLUMNS($BG60:BH60))+1+BK60),"HH:MM")&amp;" "&amp;A56&amp;": "&amp;$BF$13),""))</f>
        <v>14:15 to 15:00 Kid Grid &amp; RPW: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"&amp;A56&amp;": "&amp;$BP$13),""),
IFERROR((TEXT(BW60,"HH:MM")&amp;" to "&amp;TEXT(INDEX(Lists!$L$24:$AX$24,0,_xlfn.AGGREGATE(15,3,(B60:AI60=$BP$13)/(B60:AI60=$BP$13)*COLUMN(B60:AI60)-COLUMN(B60),COLUMNS($BQ60:BR60))+1+BU60),"HH:MM")&amp;" "&amp;A56&amp;":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85" t="str" cm="1">
        <f t="array" ref="CH60">_xlfn.TEXTJOIN(CHAR(10),TRUE, IFERROR((TEXT(CF60,"HH:MM")&amp;" to "&amp;TEXT(INDEX(Lists!$L$24:$AX$24,0,_xlfn.AGGREGATE(15,3,(B60:AI60=$BZ$13)/(B60:AI60=$BZ$13)*COLUMN(B60:AI60)-COLUMN(B60),COLUMNS($BZ60:BZ60))+1+CD60),"HH:MM")&amp;" "&amp;A56&amp;": "&amp;$BZ$13),""),
                                                        IFERROR((TEXT(CG60,"HH:MM")&amp;" to "&amp;TEXT(INDEX(Lists!$L$24:$AX$24,0,_xlfn.AGGREGATE(15,3,(B60:AI60=$BZ$13)/(B60:AI60=$BZ$13)*COLUMN(B60:AI60)-COLUMN(B60),COLUMNS($BZ60:CA60))+1+CE60),"HH:MM")&amp;" "&amp;A56&amp;": "&amp;$BZ$13),""))</f>
        <v/>
      </c>
      <c r="CI60" s="42" t="str">
        <f t="shared" ca="1" si="6"/>
        <v>11:15 to 11:45 Wipe down
14:15 to 15:00 Disinfect &amp; Prop Swap</v>
      </c>
    </row>
    <row r="61" spans="1:87" s="25" customFormat="1" ht="15" customHeight="1" x14ac:dyDescent="0.25">
      <c r="A61" s="189" t="s">
        <v>54</v>
      </c>
      <c r="B61" s="188"/>
      <c r="C61" s="188"/>
      <c r="D61" s="188"/>
      <c r="E61" s="188"/>
      <c r="F61" s="188"/>
      <c r="G61" s="188"/>
      <c r="H61" s="164"/>
      <c r="I61" s="164"/>
      <c r="J61" s="164"/>
      <c r="K61" s="164"/>
      <c r="L61" s="135"/>
      <c r="M61" s="135"/>
      <c r="N61" s="135"/>
      <c r="O61" s="136"/>
      <c r="P61" s="136"/>
      <c r="Q61" s="249" t="s">
        <v>71</v>
      </c>
      <c r="R61" s="250"/>
      <c r="S61" s="137"/>
      <c r="T61" s="137"/>
      <c r="U61" s="137"/>
      <c r="V61" s="137"/>
      <c r="W61" s="137"/>
      <c r="X61" s="137"/>
      <c r="Y61" s="136"/>
      <c r="Z61" s="136"/>
      <c r="AA61" s="136"/>
      <c r="AB61" s="254" t="s">
        <v>42</v>
      </c>
      <c r="AC61" s="254"/>
      <c r="AD61" s="254"/>
      <c r="AE61" s="135"/>
      <c r="AF61" s="137"/>
      <c r="AG61" s="137"/>
      <c r="AH61" s="137"/>
      <c r="AI61" s="137"/>
      <c r="AJ61" s="167" t="s">
        <v>7</v>
      </c>
      <c r="AL61" s="55"/>
      <c r="AN61" s="55"/>
      <c r="AR61" s="54" t="str">
        <f t="shared" si="14"/>
        <v/>
      </c>
      <c r="AS61" s="25" t="str" cm="1">
        <f t="array" ref="AS61">IFERROR(MergedCellsCount(INDEX(B61:AI61,MATCH("Prop Swap Only",B61:AI61,0))),"")</f>
        <v/>
      </c>
      <c r="AT61" s="55" t="str" cm="1">
        <f t="array" ref="AT61">IFERROR(INDEX($B$79:$AJ$79,(MATCH("Prop Swap Only",B61:AI61,0)+AS61)),"")</f>
        <v/>
      </c>
      <c r="AV61" s="25" t="str">
        <f t="shared" si="7"/>
        <v/>
      </c>
      <c r="AW61" s="51"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25"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85"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90"/>
      <c r="C62" s="190"/>
      <c r="D62" s="191"/>
      <c r="E62" s="191"/>
      <c r="F62" s="191"/>
      <c r="G62" s="191"/>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91"/>
      <c r="AL62" s="75"/>
      <c r="AN62" s="75"/>
      <c r="AR62" s="73"/>
      <c r="AT62" s="75"/>
      <c r="AW62" s="76"/>
      <c r="AX62" s="76"/>
      <c r="AY62" s="75"/>
      <c r="BA62" s="75"/>
      <c r="BE62" s="140"/>
      <c r="BL62" s="75"/>
      <c r="BM62" s="75"/>
      <c r="BN62" s="76"/>
      <c r="BV62" s="75"/>
      <c r="BW62" s="75"/>
      <c r="BY62" s="140"/>
      <c r="CF62" s="75"/>
      <c r="CG62" s="75"/>
      <c r="CH62" s="186"/>
      <c r="CI62" s="139"/>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85"/>
      <c r="CI63" s="42"/>
    </row>
    <row r="64" spans="1:87" x14ac:dyDescent="0.25">
      <c r="A64" s="146" t="s">
        <v>58</v>
      </c>
      <c r="B64" s="147"/>
      <c r="C64" s="147"/>
      <c r="D64" s="147"/>
      <c r="E64" s="147"/>
      <c r="F64" s="147"/>
      <c r="G64" s="147"/>
      <c r="H64" s="241" t="s">
        <v>133</v>
      </c>
      <c r="I64" s="241"/>
      <c r="J64" s="241"/>
      <c r="K64" s="241"/>
      <c r="L64" s="241"/>
      <c r="M64" s="241"/>
      <c r="N64" s="241"/>
      <c r="O64" s="241"/>
      <c r="P64" s="241"/>
      <c r="Q64" s="241"/>
      <c r="R64" s="241"/>
      <c r="S64" s="241"/>
      <c r="T64" s="234" t="s">
        <v>134</v>
      </c>
      <c r="U64" s="234"/>
      <c r="V64" s="234"/>
      <c r="W64" s="234"/>
      <c r="X64" s="234"/>
      <c r="Y64" s="234"/>
      <c r="Z64" s="234"/>
      <c r="AA64" s="234"/>
      <c r="AB64" s="234"/>
      <c r="AC64" s="234"/>
      <c r="AD64" s="234"/>
      <c r="AE64" s="234"/>
      <c r="AF64" s="147"/>
      <c r="AG64" s="147"/>
      <c r="AH64" s="147"/>
      <c r="AI64" s="147"/>
      <c r="AJ64" s="154"/>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85"/>
      <c r="CI64" s="42"/>
    </row>
    <row r="65" spans="1:87" x14ac:dyDescent="0.25">
      <c r="A65" s="138"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92">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85"/>
      <c r="CI65" s="42"/>
    </row>
    <row r="66" spans="1:87" s="74" customFormat="1" ht="15" customHeight="1" x14ac:dyDescent="0.25">
      <c r="A66" s="7" t="s">
        <v>57</v>
      </c>
      <c r="B66" s="7"/>
      <c r="C66" s="7"/>
      <c r="D66" s="255" t="s">
        <v>60</v>
      </c>
      <c r="E66" s="256"/>
      <c r="F66" s="256"/>
      <c r="G66" s="257"/>
      <c r="H66" s="269" t="s">
        <v>42</v>
      </c>
      <c r="I66" s="270"/>
      <c r="J66" s="271"/>
      <c r="K66" s="9"/>
      <c r="L66" s="9"/>
      <c r="M66" s="9"/>
      <c r="N66" s="9"/>
      <c r="O66" s="9"/>
      <c r="P66" s="9"/>
      <c r="Q66" s="9"/>
      <c r="R66" s="9"/>
      <c r="S66" s="10"/>
      <c r="T66" s="10"/>
      <c r="U66" s="267" t="s">
        <v>71</v>
      </c>
      <c r="V66" s="268"/>
      <c r="W66" s="3"/>
      <c r="X66" s="3"/>
      <c r="Y66" s="7"/>
      <c r="Z66" s="7"/>
      <c r="AA66" s="7"/>
      <c r="AB66" s="7"/>
      <c r="AC66" s="7"/>
      <c r="AD66" s="7"/>
      <c r="AE66" s="7"/>
      <c r="AF66" s="7"/>
      <c r="AG66" s="7"/>
      <c r="AH66" s="7"/>
      <c r="AI66" s="7"/>
      <c r="AJ66" s="21" t="s">
        <v>7</v>
      </c>
      <c r="AL66" s="75"/>
      <c r="AN66" s="75"/>
      <c r="AR66" s="73" t="str">
        <f t="shared" si="1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40"/>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40"/>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86"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9" t="str">
        <f t="shared" ca="1" si="6"/>
        <v>13:15 to 13:45 Wipe down
10:00 to 10:45 Disinfect &amp; Prop Swap</v>
      </c>
    </row>
    <row r="67" spans="1:87" s="25" customFormat="1" ht="15" customHeight="1" x14ac:dyDescent="0.25">
      <c r="A67" s="7" t="s">
        <v>54</v>
      </c>
      <c r="B67" s="7"/>
      <c r="C67" s="7"/>
      <c r="D67" s="258"/>
      <c r="E67" s="259"/>
      <c r="F67" s="259"/>
      <c r="G67" s="260"/>
      <c r="H67" s="3"/>
      <c r="I67" s="3"/>
      <c r="J67" s="3"/>
      <c r="K67" s="269" t="s">
        <v>42</v>
      </c>
      <c r="L67" s="270"/>
      <c r="M67" s="271"/>
      <c r="N67" s="14"/>
      <c r="O67" s="10"/>
      <c r="P67" s="10"/>
      <c r="Q67" s="10"/>
      <c r="R67" s="10"/>
      <c r="S67" s="7"/>
      <c r="T67" s="7"/>
      <c r="U67" s="7"/>
      <c r="V67" s="7"/>
      <c r="W67" s="7"/>
      <c r="X67" s="7"/>
      <c r="Y67" s="267" t="s">
        <v>71</v>
      </c>
      <c r="Z67" s="268"/>
      <c r="AA67" s="7"/>
      <c r="AB67" s="7"/>
      <c r="AC67" s="3"/>
      <c r="AD67" s="7"/>
      <c r="AE67" s="10"/>
      <c r="AF67" s="10"/>
      <c r="AG67" s="10"/>
      <c r="AH67" s="10"/>
      <c r="AI67" s="10"/>
      <c r="AJ67" s="21" t="s">
        <v>7</v>
      </c>
      <c r="AL67" s="55"/>
      <c r="AN67" s="55"/>
      <c r="AR67" s="54" t="str">
        <f t="shared" si="1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85"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7" t="s">
        <v>43</v>
      </c>
      <c r="B68" s="137"/>
      <c r="C68" s="137"/>
      <c r="D68" s="258"/>
      <c r="E68" s="259"/>
      <c r="F68" s="259"/>
      <c r="G68" s="260"/>
      <c r="H68" s="137"/>
      <c r="I68" s="137"/>
      <c r="J68" s="137"/>
      <c r="K68" s="164"/>
      <c r="L68" s="165"/>
      <c r="M68" s="165"/>
      <c r="N68" s="264" t="s">
        <v>42</v>
      </c>
      <c r="O68" s="265"/>
      <c r="P68" s="266"/>
      <c r="Q68" s="166"/>
      <c r="R68" s="166"/>
      <c r="S68" s="166"/>
      <c r="T68" s="166"/>
      <c r="U68" s="137"/>
      <c r="V68" s="137"/>
      <c r="W68" s="137"/>
      <c r="X68" s="137"/>
      <c r="Y68" s="137"/>
      <c r="Z68" s="137"/>
      <c r="AA68" s="137"/>
      <c r="AB68" s="137"/>
      <c r="AC68" s="137"/>
      <c r="AD68" s="137"/>
      <c r="AE68" s="137"/>
      <c r="AF68" s="137"/>
      <c r="AG68" s="135"/>
      <c r="AH68" s="135"/>
      <c r="AI68" s="135"/>
      <c r="AJ68" s="167" t="s">
        <v>7</v>
      </c>
      <c r="AL68" s="55"/>
      <c r="AN68" s="55"/>
      <c r="AR68" s="54" t="str">
        <f t="shared" si="1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85"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58"/>
      <c r="E69" s="259"/>
      <c r="F69" s="259"/>
      <c r="G69" s="260"/>
      <c r="H69" s="10"/>
      <c r="I69" s="10"/>
      <c r="J69" s="10"/>
      <c r="K69" s="7"/>
      <c r="L69" s="14"/>
      <c r="M69" s="14"/>
      <c r="N69" s="7"/>
      <c r="O69" s="7"/>
      <c r="P69" s="7"/>
      <c r="Q69" s="223" t="s">
        <v>42</v>
      </c>
      <c r="R69" s="223"/>
      <c r="S69" s="223"/>
      <c r="T69" s="3"/>
      <c r="U69" s="3"/>
      <c r="V69" s="3"/>
      <c r="W69" s="7"/>
      <c r="X69" s="7"/>
      <c r="Y69" s="10"/>
      <c r="Z69" s="10"/>
      <c r="AA69" s="10"/>
      <c r="AB69" s="10"/>
      <c r="AC69" s="7"/>
      <c r="AD69" s="7"/>
      <c r="AE69" s="7"/>
      <c r="AF69" s="7"/>
      <c r="AG69" s="7"/>
      <c r="AH69" s="7"/>
      <c r="AI69" s="7"/>
      <c r="AJ69" s="21" t="s">
        <v>7</v>
      </c>
      <c r="AL69" s="55"/>
      <c r="AN69" s="55"/>
      <c r="AR69" s="54" t="str">
        <f t="shared" si="1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85"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6" t="s">
        <v>40</v>
      </c>
      <c r="B70" s="156"/>
      <c r="C70" s="156"/>
      <c r="D70" s="258"/>
      <c r="E70" s="259"/>
      <c r="F70" s="259"/>
      <c r="G70" s="260"/>
      <c r="H70" s="157"/>
      <c r="I70" s="157"/>
      <c r="J70" s="157"/>
      <c r="K70" s="158"/>
      <c r="L70" s="159"/>
      <c r="M70" s="159"/>
      <c r="N70" s="158"/>
      <c r="O70" s="158"/>
      <c r="P70" s="158"/>
      <c r="Q70" s="156"/>
      <c r="R70" s="156"/>
      <c r="S70" s="156"/>
      <c r="T70" s="272" t="s">
        <v>42</v>
      </c>
      <c r="U70" s="273"/>
      <c r="V70" s="274"/>
      <c r="W70" s="160"/>
      <c r="X70" s="160"/>
      <c r="Y70" s="160"/>
      <c r="Z70" s="156"/>
      <c r="AA70" s="156"/>
      <c r="AB70" s="156"/>
      <c r="AC70" s="158"/>
      <c r="AD70" s="158"/>
      <c r="AE70" s="158"/>
      <c r="AF70" s="158"/>
      <c r="AG70" s="156"/>
      <c r="AH70" s="156"/>
      <c r="AI70" s="156"/>
      <c r="AJ70" s="161" t="s">
        <v>7</v>
      </c>
      <c r="AL70" s="55"/>
      <c r="AN70" s="55"/>
      <c r="AR70" s="54" t="str">
        <f t="shared" si="1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85"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58"/>
      <c r="E71" s="259"/>
      <c r="F71" s="259"/>
      <c r="G71" s="260"/>
      <c r="H71" s="10"/>
      <c r="I71" s="10"/>
      <c r="J71" s="10"/>
      <c r="K71" s="7"/>
      <c r="L71" s="14"/>
      <c r="M71" s="14"/>
      <c r="N71" s="7"/>
      <c r="O71" s="7"/>
      <c r="P71" s="7"/>
      <c r="Q71" s="7"/>
      <c r="R71" s="7"/>
      <c r="S71" s="7"/>
      <c r="T71" s="7"/>
      <c r="U71" s="7"/>
      <c r="V71" s="7"/>
      <c r="W71" s="269" t="s">
        <v>42</v>
      </c>
      <c r="X71" s="270"/>
      <c r="Y71" s="271"/>
      <c r="Z71" s="3"/>
      <c r="AA71" s="3"/>
      <c r="AB71" s="10"/>
      <c r="AC71" s="7"/>
      <c r="AD71" s="7"/>
      <c r="AE71" s="7"/>
      <c r="AF71" s="7"/>
      <c r="AG71" s="7"/>
      <c r="AH71" s="7"/>
      <c r="AI71" s="7"/>
      <c r="AJ71" s="21" t="s">
        <v>7</v>
      </c>
      <c r="AL71" s="55"/>
      <c r="AN71" s="55"/>
      <c r="AR71" s="54" t="str">
        <f t="shared" si="1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85"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58"/>
      <c r="E72" s="259"/>
      <c r="F72" s="259"/>
      <c r="G72" s="260"/>
      <c r="H72" s="9"/>
      <c r="I72" s="9"/>
      <c r="J72" s="9"/>
      <c r="K72" s="10"/>
      <c r="L72" s="35"/>
      <c r="M72" s="36"/>
      <c r="N72" s="267" t="s">
        <v>71</v>
      </c>
      <c r="O72" s="268"/>
      <c r="P72" s="10"/>
      <c r="Q72" s="7"/>
      <c r="R72" s="7"/>
      <c r="S72" s="7"/>
      <c r="T72" s="7"/>
      <c r="U72" s="7"/>
      <c r="V72" s="7"/>
      <c r="W72" s="7"/>
      <c r="X72" s="7"/>
      <c r="Y72" s="7"/>
      <c r="Z72" s="269" t="s">
        <v>42</v>
      </c>
      <c r="AA72" s="270"/>
      <c r="AB72" s="271"/>
      <c r="AC72" s="10"/>
      <c r="AD72" s="10"/>
      <c r="AE72" s="10"/>
      <c r="AF72" s="10"/>
      <c r="AG72" s="7"/>
      <c r="AH72" s="7"/>
      <c r="AI72" s="7"/>
      <c r="AJ72" s="21" t="s">
        <v>7</v>
      </c>
      <c r="AL72" s="55"/>
      <c r="AN72" s="55"/>
      <c r="AR72" s="54" t="str">
        <f t="shared" si="1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85"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7" t="s">
        <v>47</v>
      </c>
      <c r="B73" s="137"/>
      <c r="C73" s="137"/>
      <c r="D73" s="261"/>
      <c r="E73" s="262"/>
      <c r="F73" s="262"/>
      <c r="G73" s="263"/>
      <c r="H73" s="164"/>
      <c r="I73" s="164"/>
      <c r="J73" s="164"/>
      <c r="K73" s="135"/>
      <c r="L73" s="135"/>
      <c r="M73" s="135"/>
      <c r="N73" s="135"/>
      <c r="O73" s="135"/>
      <c r="P73" s="136"/>
      <c r="Q73" s="136"/>
      <c r="R73" s="275" t="s">
        <v>71</v>
      </c>
      <c r="S73" s="276"/>
      <c r="T73" s="137"/>
      <c r="U73" s="137"/>
      <c r="V73" s="137"/>
      <c r="W73" s="137"/>
      <c r="X73" s="137"/>
      <c r="Y73" s="137"/>
      <c r="Z73" s="136"/>
      <c r="AA73" s="136"/>
      <c r="AB73" s="136"/>
      <c r="AC73" s="264" t="s">
        <v>42</v>
      </c>
      <c r="AD73" s="265"/>
      <c r="AE73" s="266"/>
      <c r="AF73" s="165"/>
      <c r="AG73" s="137"/>
      <c r="AH73" s="137"/>
      <c r="AI73" s="137"/>
      <c r="AJ73" s="167" t="s">
        <v>7</v>
      </c>
      <c r="AL73" s="55"/>
      <c r="AN73" s="55"/>
      <c r="AR73" s="54" t="str">
        <f t="shared" si="1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94"/>
      <c r="BF73" s="162" cm="1">
        <f t="array" ref="BF73">_xlfn.SINGLE(INDEX(B73:AJ73,0, _xlfn.AGGREGATE(15, 3, (B73:AI73 = $BF$13)/(B73:AI73 = $BF$13)*COLUMN(B73:AI73)-COLUMN(B73),COLUMNS($BF73:BF73))))</f>
        <v>0</v>
      </c>
      <c r="BG73" s="162" cm="1">
        <f t="array" ref="BG73">IFERROR(_xlfn.AGGREGATE(15, 3, (B73:AI73 = $BF$13)/(B73:AI73 = $BF$13)*COLUMN(B73:AI73)-COLUMN(B73),COLUMNS($BG73:BG73)),"")</f>
        <v>27</v>
      </c>
      <c r="BH73" s="162" t="str" cm="1">
        <f t="array" ref="BH73">IFERROR(_xlfn.AGGREGATE(15, 3, (D73:AK73 = $BF$13)/(D73:AK73 = $BF$13)*COLUMN(D73:AK73)-COLUMN(D73),COLUMNS($BG73:BH73)),"")</f>
        <v/>
      </c>
      <c r="BI73" s="162"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62" cm="1">
        <f t="array" aca="1" ref="BJ73" ca="1">IFERROR(MergedCellsCount(INDEX(B73:AI73,_xlfn.AGGREGATE(15, 3, (B73:AI73 = $BF$13)/(B73:AI73 = $BF$13)*COLUMN(B73:AI73)-COLUMN(B73),COLUMNS($BG73:BG73))+1)),"")</f>
        <v>3</v>
      </c>
      <c r="BK73" s="162"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63"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94"/>
      <c r="BZ73" s="162" t="e" cm="1">
        <f t="array" ref="BZ73">_xlfn.SINGLE(INDEX(B73:AJ73,0, _xlfn.AGGREGATE(15, 3, (B73:AI73 = $BZ$13)/(B73:AI73 = $BZ$13)*COLUMN(B73:AI73)-COLUMN(B73),COLUMNS($BZ73:BZ73))))</f>
        <v>#NUM!</v>
      </c>
      <c r="CA73" s="162" t="str" cm="1">
        <f t="array" ref="CA73">IFERROR(_xlfn.AGGREGATE(15, 3, (B73:AI73 = $BZ$13)/(B73:AI73 = $BZ$13)*COLUMN(B73:AI73)-COLUMN(B73),COLUMNS($BZ73:CA73)),"")</f>
        <v/>
      </c>
      <c r="CB73" s="162" t="str" cm="1">
        <f t="array" ref="CB73">IFERROR(_xlfn.AGGREGATE(15, 3, (B73:AI73 = $BZ$13)/(B73:AI73 = $BZ$13)*COLUMN(B73:AI73)-COLUMN(B73),COLUMNS($BZ73:CB73)),"")</f>
        <v/>
      </c>
      <c r="CC73" s="162"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62" t="str" cm="1">
        <f t="array" ref="CD73">IFERROR(MergedCellsCount(INDEX(B73:AI73,_xlfn.AGGREGATE(15, 3, (B73:AI73 = $BZ$13)/(B73:AI73 = $BZ$13)*COLUMN(B73:AI73)-COLUMN(B73),COLUMNS($BZ73:BZ73))+1)),"")</f>
        <v/>
      </c>
      <c r="CE73" s="162"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95"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7">
    <mergeCell ref="E8:H8"/>
    <mergeCell ref="E9:H9"/>
    <mergeCell ref="E10:H10"/>
    <mergeCell ref="J2:AI10"/>
    <mergeCell ref="E3:H3"/>
    <mergeCell ref="E4:H4"/>
    <mergeCell ref="E5:H5"/>
    <mergeCell ref="E6:H6"/>
    <mergeCell ref="E7:H7"/>
    <mergeCell ref="AE19:AG19"/>
    <mergeCell ref="D18:G18"/>
    <mergeCell ref="AB18:AD18"/>
    <mergeCell ref="AB13:AI13"/>
    <mergeCell ref="AR10:AV10"/>
    <mergeCell ref="L19:O19"/>
    <mergeCell ref="Z33:AA33"/>
    <mergeCell ref="M34:O34"/>
    <mergeCell ref="AE28:AG28"/>
    <mergeCell ref="T32:U32"/>
    <mergeCell ref="AB27:AD27"/>
    <mergeCell ref="L28:O28"/>
    <mergeCell ref="D32:G32"/>
    <mergeCell ref="M30:U30"/>
    <mergeCell ref="P35:R35"/>
    <mergeCell ref="D27:G27"/>
    <mergeCell ref="D33:G33"/>
    <mergeCell ref="S35:V35"/>
    <mergeCell ref="S36:U36"/>
    <mergeCell ref="V37:X37"/>
    <mergeCell ref="W34:X34"/>
    <mergeCell ref="D43:G43"/>
    <mergeCell ref="D54:G54"/>
    <mergeCell ref="T43:U43"/>
    <mergeCell ref="M38:N38"/>
    <mergeCell ref="AB50:AD50"/>
    <mergeCell ref="T54:U54"/>
    <mergeCell ref="M45:O45"/>
    <mergeCell ref="P46:R46"/>
    <mergeCell ref="S47:U47"/>
    <mergeCell ref="V48:X48"/>
    <mergeCell ref="M49:N49"/>
    <mergeCell ref="M52:U52"/>
    <mergeCell ref="Y38:AA38"/>
    <mergeCell ref="Q39:R39"/>
    <mergeCell ref="AB39:AD39"/>
    <mergeCell ref="Z44:AA44"/>
    <mergeCell ref="M41:U41"/>
    <mergeCell ref="L44:O44"/>
    <mergeCell ref="CH13:CH14"/>
    <mergeCell ref="AR12:AT12"/>
    <mergeCell ref="BL13:BL14"/>
    <mergeCell ref="BM13:BM14"/>
    <mergeCell ref="BN13:BN14"/>
    <mergeCell ref="BV13:BV14"/>
    <mergeCell ref="BW13:BW14"/>
    <mergeCell ref="BX13:BX14"/>
    <mergeCell ref="CF13:CF14"/>
    <mergeCell ref="CG13:CG14"/>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M60:N60"/>
    <mergeCell ref="L55:O55"/>
    <mergeCell ref="AB61:AD61"/>
    <mergeCell ref="S58:U58"/>
    <mergeCell ref="V59:X59"/>
    <mergeCell ref="Z55:AA55"/>
    <mergeCell ref="M56:O56"/>
    <mergeCell ref="Q61:R61"/>
    <mergeCell ref="W56:X56"/>
    <mergeCell ref="P57:R57"/>
    <mergeCell ref="Y60:AA60"/>
    <mergeCell ref="W45:X45"/>
    <mergeCell ref="Y49:AA49"/>
    <mergeCell ref="Q50:R50"/>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J49"/>
  <sheetViews>
    <sheetView topLeftCell="A4" workbookViewId="0">
      <selection activeCell="A5" sqref="A5: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6384" width="37.7109375" style="90"/>
  </cols>
  <sheetData>
    <row r="1" spans="1:9" ht="73.5" customHeight="1" x14ac:dyDescent="0.25"/>
    <row r="3" spans="1:9" x14ac:dyDescent="0.25">
      <c r="B3" s="91" t="s">
        <v>43</v>
      </c>
      <c r="C3" s="91"/>
      <c r="G3" s="97"/>
      <c r="H3" s="97"/>
    </row>
    <row r="4" spans="1:9" x14ac:dyDescent="0.25">
      <c r="G4" s="98"/>
      <c r="H4" s="98"/>
      <c r="I4" s="110"/>
    </row>
    <row r="5" spans="1:9" ht="28.5" x14ac:dyDescent="0.45">
      <c r="A5" s="102"/>
      <c r="B5" s="103" t="s">
        <v>72</v>
      </c>
      <c r="C5" s="92"/>
      <c r="D5" s="102"/>
      <c r="E5" s="100" t="s">
        <v>111</v>
      </c>
      <c r="F5" s="102"/>
      <c r="G5" s="98"/>
      <c r="H5" s="98"/>
      <c r="I5" s="130"/>
    </row>
    <row r="6" spans="1:9" ht="31.5" x14ac:dyDescent="0.25">
      <c r="A6" s="102"/>
      <c r="B6" s="101" t="str" cm="1">
        <f t="array" aca="1" ref="B6" ca="1">SUBSTITUTE(SUBSTITUTE(SUBSTITUTE(SUBSTITUTE(SUBSTITUTE(SUBSTITUTE(
_xlfn.TEXTJOIN(CHAR(10),TRUE,SplitText(_xlfn.TEXTJOIN(CHAR(10),TRUE,IF(ISNUMBER(SEARCH(AT!B3,INDIRECT(Lists!$F$2):INDIRECT(Lists!$G$2))), INDIRECT(Lists!$N$2):INDIRECT(Lists!$O$2),"")))),"08:", "8:"),"09:", "9:"), "13:", "1:"), "14:", "2:"), "15:", "3:"), "16:","4:")</f>
        <v>11:00 to 12:00 Learn &amp; Play
3:45 to 4:30 Disinfect &amp; Prop Swap</v>
      </c>
      <c r="C6" s="93"/>
      <c r="D6" s="102"/>
      <c r="E6" s="288" t="s">
        <v>114</v>
      </c>
      <c r="F6" s="102"/>
      <c r="G6" s="98"/>
      <c r="H6" s="98"/>
      <c r="I6" s="129"/>
    </row>
    <row r="7" spans="1:9" x14ac:dyDescent="0.25">
      <c r="A7" s="102"/>
      <c r="B7" s="99"/>
      <c r="C7" s="94"/>
      <c r="D7" s="102"/>
      <c r="E7" s="289"/>
      <c r="F7" s="102"/>
      <c r="G7" s="98"/>
      <c r="H7" s="98"/>
      <c r="I7" s="131"/>
    </row>
    <row r="8" spans="1:9" ht="18.75" x14ac:dyDescent="0.25">
      <c r="A8" s="102"/>
      <c r="B8" s="103" t="s">
        <v>44</v>
      </c>
      <c r="C8" s="92"/>
      <c r="D8" s="102"/>
      <c r="E8" s="289"/>
      <c r="F8" s="102"/>
      <c r="G8" s="98"/>
      <c r="H8" s="98"/>
      <c r="I8" s="130"/>
    </row>
    <row r="9" spans="1:9" ht="31.5" x14ac:dyDescent="0.25">
      <c r="A9" s="102"/>
      <c r="B9" s="101" t="str" cm="1">
        <f t="array" aca="1" ref="B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c r="C9" s="93"/>
      <c r="D9" s="102"/>
      <c r="E9" s="289"/>
      <c r="F9" s="102"/>
      <c r="G9" s="98"/>
      <c r="H9" s="98"/>
      <c r="I9" s="129"/>
    </row>
    <row r="10" spans="1:9" x14ac:dyDescent="0.25">
      <c r="A10" s="102"/>
      <c r="B10" s="99"/>
      <c r="C10" s="94"/>
      <c r="D10" s="102"/>
      <c r="E10" s="289"/>
      <c r="F10" s="102"/>
      <c r="G10" s="98"/>
      <c r="H10" s="98"/>
      <c r="I10" s="131"/>
    </row>
    <row r="11" spans="1:9" ht="18.75" x14ac:dyDescent="0.25">
      <c r="A11" s="102"/>
      <c r="B11" s="103" t="s">
        <v>73</v>
      </c>
      <c r="C11" s="92"/>
      <c r="D11" s="102"/>
      <c r="E11" s="289"/>
      <c r="F11" s="102"/>
      <c r="G11" s="98"/>
      <c r="H11" s="98"/>
      <c r="I11" s="130"/>
    </row>
    <row r="12" spans="1:9" x14ac:dyDescent="0.25">
      <c r="A12" s="102"/>
      <c r="B12" s="101" t="str" cm="1">
        <f t="array" aca="1" ref="B12" ca="1">SUBSTITUTE(SUBSTITUTE(SUBSTITUTE(SUBSTITUTE(SUBSTITUTE(SUBSTITUTE(
_xlfn.TEXTJOIN(CHAR(10),TRUE,SplitText(_xlfn.TEXTJOIN(CHAR(10),TRUE,IF(ISNUMBER(SEARCH(AT!B3,INDIRECT(Lists!$F$4):INDIRECT(Lists!$G$4))), INDIRECT(Lists!$N$4):INDIRECT(Lists!$O$4),"")))),"08:", "8:"),"09:", "9:"), "13:", "1:"), "14:", "2:"), "15:", "3:"), "16:","4:")</f>
        <v>12:45 to 1:30 Disinfect &amp; Prop Swap</v>
      </c>
      <c r="C12" s="93"/>
      <c r="D12" s="102"/>
      <c r="E12" s="289"/>
      <c r="F12" s="102"/>
      <c r="G12" s="98"/>
      <c r="H12" s="98"/>
      <c r="I12" s="129"/>
    </row>
    <row r="13" spans="1:9" x14ac:dyDescent="0.25">
      <c r="A13" s="102"/>
      <c r="B13" s="99"/>
      <c r="C13" s="94"/>
      <c r="D13" s="102"/>
      <c r="E13" s="289"/>
      <c r="F13" s="102"/>
      <c r="G13" s="98"/>
      <c r="H13" s="98"/>
      <c r="I13" s="131"/>
    </row>
    <row r="14" spans="1:9" ht="18.75" x14ac:dyDescent="0.25">
      <c r="A14" s="102"/>
      <c r="B14" s="103" t="s">
        <v>74</v>
      </c>
      <c r="C14" s="92"/>
      <c r="D14" s="102"/>
      <c r="E14" s="289"/>
      <c r="F14" s="102"/>
      <c r="G14" s="98"/>
      <c r="H14" s="98"/>
      <c r="I14" s="130"/>
    </row>
    <row r="15" spans="1:9" ht="31.5" x14ac:dyDescent="0.25">
      <c r="A15" s="102"/>
      <c r="B15" s="101" t="str" cm="1">
        <f t="array" aca="1" ref="B15" ca="1">SUBSTITUTE(SUBSTITUTE(SUBSTITUTE(SUBSTITUTE(SUBSTITUTE(SUBSTITUTE(
_xlfn.TEXTJOIN(CHAR(10),TRUE,SplitText(_xlfn.TEXTJOIN(CHAR(10),TRUE,IF(ISNUMBER(SEARCH(AT!B3,INDIRECT(Lists!$F$5):INDIRECT(Lists!$G$5))), INDIRECT(Lists!$N$5):INDIRECT(Lists!$O$5),"")))),"08:", "8:"),"09:", "9:"), "13:", "1:"), "14:", "2:"), "15:", "3:"), "16:","4:")</f>
        <v>12:00 to 12:45 Disinfect &amp; Prop Swap</v>
      </c>
      <c r="C15" s="93"/>
      <c r="D15" s="102"/>
      <c r="E15" s="289"/>
      <c r="F15" s="102"/>
      <c r="G15" s="98"/>
      <c r="H15" s="98"/>
      <c r="I15" s="129"/>
    </row>
    <row r="16" spans="1:9" x14ac:dyDescent="0.25">
      <c r="A16" s="102"/>
      <c r="B16" s="99"/>
      <c r="C16" s="94"/>
      <c r="D16" s="102"/>
      <c r="E16" s="289"/>
      <c r="F16" s="102"/>
      <c r="G16" s="98"/>
      <c r="H16" s="98"/>
      <c r="I16" s="131"/>
    </row>
    <row r="17" spans="1:10" ht="18.75" x14ac:dyDescent="0.25">
      <c r="A17" s="102"/>
      <c r="B17" s="103" t="s">
        <v>75</v>
      </c>
      <c r="C17" s="92"/>
      <c r="D17" s="102"/>
      <c r="E17" s="289"/>
      <c r="F17" s="102"/>
      <c r="G17" s="98"/>
      <c r="H17" s="98"/>
      <c r="I17" s="130"/>
    </row>
    <row r="18" spans="1:10" x14ac:dyDescent="0.25">
      <c r="A18" s="102"/>
      <c r="B18" s="101" t="str" cm="1">
        <f t="array" aca="1" ref="B18" ca="1">SUBSTITUTE(SUBSTITUTE(SUBSTITUTE(SUBSTITUTE(SUBSTITUTE(SUBSTITUTE(
_xlfn.TEXTJOIN(CHAR(10),TRUE,SplitText(_xlfn.TEXTJOIN(CHAR(10),TRUE,IF(ISNUMBER(SEARCH(AT!B3,INDIRECT(Lists!$F$6):INDIRECT(Lists!$G$6))), INDIRECT(Lists!$N$6):INDIRECT(Lists!$O$6),"")))),"08:", "8:"),"09:", "9:"), "13:", "1:"), "14:", "2:"), "15:", "3:"), "16:","4:")</f>
        <v>12:45 to 1:30 Disinfect &amp; Prop Swap</v>
      </c>
      <c r="C18" s="93"/>
      <c r="D18" s="102"/>
      <c r="E18" s="289"/>
      <c r="F18" s="102"/>
      <c r="G18" s="98"/>
      <c r="H18" s="98"/>
      <c r="I18" s="129"/>
    </row>
    <row r="19" spans="1:10" x14ac:dyDescent="0.25">
      <c r="A19" s="102"/>
      <c r="B19" s="99"/>
      <c r="C19" s="94"/>
      <c r="D19" s="102"/>
      <c r="E19" s="289"/>
      <c r="F19" s="102"/>
      <c r="G19" s="98"/>
      <c r="H19" s="98"/>
      <c r="I19" s="131"/>
    </row>
    <row r="20" spans="1:10" ht="18.75" x14ac:dyDescent="0.25">
      <c r="A20" s="102"/>
      <c r="B20" s="103" t="s">
        <v>76</v>
      </c>
      <c r="C20" s="92"/>
      <c r="D20" s="102"/>
      <c r="E20" s="289"/>
      <c r="F20" s="102"/>
      <c r="G20" s="98"/>
      <c r="H20" s="98"/>
      <c r="I20" s="130"/>
    </row>
    <row r="21" spans="1:10" x14ac:dyDescent="0.25">
      <c r="A21" s="102"/>
      <c r="B21" s="101" t="str" cm="1">
        <f t="array" aca="1" ref="B21" ca="1">SUBSTITUTE(SUBSTITUTE(SUBSTITUTE(SUBSTITUTE(SUBSTITUTE(SUBSTITUTE(
_xlfn.TEXTJOIN(CHAR(10),TRUE,SplitText(_xlfn.TEXTJOIN(CHAR(10),TRUE,IF(ISNUMBER(SEARCH(AT!B3,INDIRECT(Lists!$F$7):INDIRECT(Lists!$G$7))), INDIRECT(Lists!$N$7):INDIRECT(Lists!$O$7),"")))),"08:", "8:"),"09:", "9:"), "13:", "1:"), "14:", "2:"), "15:", "3:"), "16:","4:")</f>
        <v>11:30 to 12:15 Disinfect &amp; Prop Swap</v>
      </c>
      <c r="C21" s="93"/>
      <c r="D21" s="102"/>
      <c r="E21" s="289"/>
      <c r="F21" s="102"/>
      <c r="I21" s="129"/>
    </row>
    <row r="22" spans="1:10" ht="15.75" customHeight="1" x14ac:dyDescent="0.25">
      <c r="I22" s="97"/>
    </row>
    <row r="23" spans="1:10" ht="28.5" x14ac:dyDescent="0.45">
      <c r="A23" s="102"/>
      <c r="B23" s="285" t="s">
        <v>110</v>
      </c>
      <c r="C23" s="285"/>
      <c r="D23" s="286"/>
      <c r="E23" s="286"/>
      <c r="F23" s="102"/>
      <c r="I23" s="110"/>
    </row>
    <row r="24" spans="1:10" ht="177" customHeight="1" x14ac:dyDescent="0.25">
      <c r="A24" s="102"/>
      <c r="B24" s="287" t="s">
        <v>112</v>
      </c>
      <c r="C24" s="287"/>
      <c r="D24" s="287"/>
      <c r="E24" s="287"/>
      <c r="F24" s="102"/>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c r="G27" s="183" t="s">
        <v>146</v>
      </c>
      <c r="H27" s="183" t="s">
        <v>168</v>
      </c>
      <c r="I27" s="183" t="s">
        <v>72</v>
      </c>
      <c r="J27" s="183" t="s">
        <v>144</v>
      </c>
    </row>
    <row r="28" spans="1:10" x14ac:dyDescent="0.25">
      <c r="B28" s="95"/>
      <c r="C28" s="95"/>
      <c r="D28" s="95"/>
      <c r="E28" s="95"/>
      <c r="G28" s="183"/>
      <c r="H28" s="183" t="s">
        <v>169</v>
      </c>
      <c r="I28" s="183" t="s">
        <v>72</v>
      </c>
      <c r="J28" s="183" t="s">
        <v>141</v>
      </c>
    </row>
    <row r="29" spans="1:10" x14ac:dyDescent="0.25">
      <c r="B29" s="95"/>
      <c r="C29" s="95"/>
      <c r="D29" s="95"/>
      <c r="E29" s="95"/>
      <c r="G29" s="183"/>
      <c r="H29" s="183" t="s">
        <v>170</v>
      </c>
      <c r="I29" s="183" t="s">
        <v>72</v>
      </c>
      <c r="J29" s="183" t="s">
        <v>141</v>
      </c>
    </row>
    <row r="30" spans="1:10" x14ac:dyDescent="0.25">
      <c r="B30" s="95"/>
      <c r="C30" s="95"/>
      <c r="D30" s="95"/>
      <c r="E30" s="95"/>
      <c r="G30" s="183"/>
      <c r="H30" s="183" t="s">
        <v>171</v>
      </c>
      <c r="I30" s="183" t="s">
        <v>72</v>
      </c>
      <c r="J30" s="183" t="s">
        <v>141</v>
      </c>
    </row>
    <row r="31" spans="1:10" x14ac:dyDescent="0.25">
      <c r="B31" s="95"/>
      <c r="C31" s="95"/>
      <c r="D31" s="95"/>
      <c r="E31" s="95"/>
      <c r="G31" s="183" t="s">
        <v>147</v>
      </c>
      <c r="H31" s="183" t="s">
        <v>172</v>
      </c>
      <c r="I31" s="183" t="s">
        <v>72</v>
      </c>
      <c r="J31" s="183" t="s">
        <v>141</v>
      </c>
    </row>
    <row r="32" spans="1:10" x14ac:dyDescent="0.25">
      <c r="B32" s="95"/>
      <c r="C32" s="95"/>
      <c r="D32" s="95"/>
      <c r="E32" s="95"/>
      <c r="G32" s="183" t="s">
        <v>148</v>
      </c>
      <c r="H32" s="183" t="s">
        <v>173</v>
      </c>
      <c r="I32" s="183" t="s">
        <v>72</v>
      </c>
      <c r="J32" s="183" t="s">
        <v>141</v>
      </c>
    </row>
    <row r="33" spans="2:10" x14ac:dyDescent="0.25">
      <c r="B33" s="95"/>
      <c r="C33" s="95"/>
      <c r="D33" s="95"/>
      <c r="E33" s="95"/>
      <c r="G33" s="183"/>
      <c r="H33" s="183" t="s">
        <v>174</v>
      </c>
      <c r="I33" s="183" t="s">
        <v>72</v>
      </c>
      <c r="J33" s="183" t="s">
        <v>141</v>
      </c>
    </row>
    <row r="34" spans="2:10" x14ac:dyDescent="0.25">
      <c r="B34" s="95"/>
      <c r="C34" s="95"/>
      <c r="D34" s="95"/>
      <c r="E34" s="95"/>
      <c r="G34" s="183" t="s">
        <v>149</v>
      </c>
      <c r="H34" s="183" t="s">
        <v>145</v>
      </c>
      <c r="I34" s="183" t="s">
        <v>72</v>
      </c>
      <c r="J34" s="183" t="s">
        <v>144</v>
      </c>
    </row>
    <row r="35" spans="2:10" x14ac:dyDescent="0.25">
      <c r="B35" s="95"/>
      <c r="C35" s="95"/>
      <c r="D35" s="95"/>
      <c r="E35" s="95"/>
      <c r="G35" s="183"/>
      <c r="H35" s="183" t="s">
        <v>150</v>
      </c>
      <c r="I35" s="183" t="s">
        <v>72</v>
      </c>
      <c r="J35" s="183" t="s">
        <v>144</v>
      </c>
    </row>
    <row r="36" spans="2:10" x14ac:dyDescent="0.25">
      <c r="B36" s="95"/>
      <c r="C36" s="95"/>
      <c r="D36" s="95"/>
      <c r="E36" s="95"/>
      <c r="G36" s="183"/>
      <c r="H36" s="183" t="s">
        <v>166</v>
      </c>
      <c r="I36" s="183" t="s">
        <v>72</v>
      </c>
      <c r="J36" s="183" t="s">
        <v>144</v>
      </c>
    </row>
    <row r="37" spans="2:10" x14ac:dyDescent="0.25">
      <c r="B37" s="95"/>
      <c r="C37" s="95"/>
      <c r="D37" s="95"/>
      <c r="E37" s="95"/>
      <c r="G37" s="183"/>
      <c r="H37" s="183" t="s">
        <v>151</v>
      </c>
      <c r="I37" s="183" t="s">
        <v>72</v>
      </c>
      <c r="J37" s="183" t="s">
        <v>144</v>
      </c>
    </row>
    <row r="38" spans="2:10" x14ac:dyDescent="0.25">
      <c r="B38" s="95"/>
      <c r="C38" s="95"/>
      <c r="D38" s="95"/>
      <c r="E38" s="95"/>
      <c r="G38" s="183"/>
      <c r="H38" s="183" t="s">
        <v>152</v>
      </c>
      <c r="I38" s="183" t="s">
        <v>72</v>
      </c>
      <c r="J38" s="183" t="s">
        <v>141</v>
      </c>
    </row>
    <row r="39" spans="2:10" x14ac:dyDescent="0.25">
      <c r="B39" s="95"/>
      <c r="C39" s="95"/>
      <c r="D39" s="95"/>
      <c r="E39" s="95"/>
      <c r="G39" s="183"/>
      <c r="H39" s="183" t="s">
        <v>153</v>
      </c>
      <c r="I39" s="183" t="s">
        <v>72</v>
      </c>
      <c r="J39" s="183" t="s">
        <v>141</v>
      </c>
    </row>
    <row r="40" spans="2:10" x14ac:dyDescent="0.25">
      <c r="B40" s="95"/>
      <c r="C40" s="95"/>
      <c r="D40" s="95"/>
      <c r="E40" s="95"/>
      <c r="G40" s="183"/>
      <c r="H40" s="183" t="s">
        <v>154</v>
      </c>
      <c r="I40" s="183" t="s">
        <v>72</v>
      </c>
      <c r="J40" s="183" t="s">
        <v>141</v>
      </c>
    </row>
    <row r="41" spans="2:10" x14ac:dyDescent="0.25">
      <c r="B41" s="95"/>
      <c r="C41" s="95"/>
      <c r="D41" s="95"/>
      <c r="E41" s="95"/>
      <c r="G41" s="183"/>
      <c r="H41" s="183" t="s">
        <v>155</v>
      </c>
      <c r="I41" s="183" t="s">
        <v>72</v>
      </c>
      <c r="J41" s="183" t="s">
        <v>141</v>
      </c>
    </row>
    <row r="42" spans="2:10" x14ac:dyDescent="0.25">
      <c r="G42" s="183" t="s">
        <v>156</v>
      </c>
      <c r="H42" s="183" t="s">
        <v>157</v>
      </c>
      <c r="I42" s="183" t="s">
        <v>72</v>
      </c>
      <c r="J42" s="183" t="s">
        <v>141</v>
      </c>
    </row>
    <row r="43" spans="2:10" x14ac:dyDescent="0.25">
      <c r="G43" s="183"/>
      <c r="H43" s="183" t="s">
        <v>158</v>
      </c>
      <c r="I43" s="183" t="s">
        <v>72</v>
      </c>
      <c r="J43" s="183" t="s">
        <v>141</v>
      </c>
    </row>
    <row r="44" spans="2:10" x14ac:dyDescent="0.25">
      <c r="G44" s="183"/>
      <c r="H44" s="183" t="s">
        <v>159</v>
      </c>
      <c r="I44" s="183" t="s">
        <v>72</v>
      </c>
      <c r="J44" s="183" t="s">
        <v>141</v>
      </c>
    </row>
    <row r="45" spans="2:10" x14ac:dyDescent="0.25">
      <c r="G45" s="183"/>
      <c r="H45" s="183" t="s">
        <v>160</v>
      </c>
      <c r="I45" s="183" t="s">
        <v>72</v>
      </c>
      <c r="J45" s="183" t="s">
        <v>141</v>
      </c>
    </row>
    <row r="46" spans="2:10" x14ac:dyDescent="0.25">
      <c r="G46" s="183" t="s">
        <v>161</v>
      </c>
      <c r="H46" s="183" t="s">
        <v>162</v>
      </c>
      <c r="I46" s="183" t="s">
        <v>72</v>
      </c>
      <c r="J46" s="183" t="s">
        <v>141</v>
      </c>
    </row>
    <row r="47" spans="2:10" x14ac:dyDescent="0.25">
      <c r="G47" s="183"/>
      <c r="H47" s="183" t="s">
        <v>163</v>
      </c>
      <c r="I47" s="183" t="s">
        <v>72</v>
      </c>
      <c r="J47" s="183" t="s">
        <v>141</v>
      </c>
    </row>
    <row r="48" spans="2:10" x14ac:dyDescent="0.25">
      <c r="G48" s="183"/>
      <c r="H48" s="183" t="s">
        <v>164</v>
      </c>
      <c r="I48" s="183" t="s">
        <v>72</v>
      </c>
      <c r="J48" s="183" t="s">
        <v>141</v>
      </c>
    </row>
    <row r="49" spans="7:10" x14ac:dyDescent="0.25">
      <c r="G49" s="183"/>
      <c r="H49" s="183" t="s">
        <v>165</v>
      </c>
      <c r="I49" s="183" t="s">
        <v>72</v>
      </c>
      <c r="J49" s="183" t="s">
        <v>141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J40"/>
  <sheetViews>
    <sheetView topLeftCell="A4" workbookViewId="0">
      <selection activeCell="A5" sqref="A5: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6384" width="37.7109375" style="90"/>
  </cols>
  <sheetData>
    <row r="1" spans="1:7" ht="84" customHeight="1" x14ac:dyDescent="0.25"/>
    <row r="3" spans="1:7" x14ac:dyDescent="0.25">
      <c r="B3" s="91" t="s">
        <v>40</v>
      </c>
      <c r="C3" s="91"/>
      <c r="G3" s="97"/>
    </row>
    <row r="4" spans="1:7" x14ac:dyDescent="0.25">
      <c r="G4" s="98"/>
    </row>
    <row r="5" spans="1:7" ht="28.5" x14ac:dyDescent="0.45">
      <c r="A5" s="104"/>
      <c r="B5" s="107" t="s">
        <v>72</v>
      </c>
      <c r="C5" s="92"/>
      <c r="D5" s="104"/>
      <c r="E5" s="108" t="s">
        <v>111</v>
      </c>
      <c r="F5" s="104"/>
      <c r="G5" s="98"/>
    </row>
    <row r="6" spans="1:7" ht="31.5" x14ac:dyDescent="0.25">
      <c r="A6" s="104"/>
      <c r="B6" s="106" t="str" cm="1">
        <f t="array" aca="1" ref="B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c r="C6" s="93"/>
      <c r="D6" s="104"/>
      <c r="E6" s="290" t="s">
        <v>113</v>
      </c>
      <c r="F6" s="104"/>
      <c r="G6" s="98"/>
    </row>
    <row r="7" spans="1:7" x14ac:dyDescent="0.25">
      <c r="A7" s="104"/>
      <c r="B7" s="105"/>
      <c r="C7" s="94"/>
      <c r="D7" s="104"/>
      <c r="E7" s="291"/>
      <c r="F7" s="104"/>
      <c r="G7" s="98"/>
    </row>
    <row r="8" spans="1:7" ht="18.75" x14ac:dyDescent="0.25">
      <c r="A8" s="104"/>
      <c r="B8" s="107" t="s">
        <v>44</v>
      </c>
      <c r="C8" s="92"/>
      <c r="D8" s="104"/>
      <c r="E8" s="291"/>
      <c r="F8" s="104"/>
      <c r="G8" s="98"/>
    </row>
    <row r="9" spans="1:7" ht="31.5" x14ac:dyDescent="0.25">
      <c r="A9" s="104"/>
      <c r="B9" s="106" t="str" cm="1">
        <f t="array" aca="1" ref="B9" ca="1">SUBSTITUTE(SUBSTITUTE(SUBSTITUTE(SUBSTITUTE(SUBSTITUTE(SUBSTITUTE(_xlfn.TEXTJOIN(CHAR(10),TRUE,SplitText(_xlfn.TEXTJOIN(CHAR(10),TRUE,IF(ISNUMBER(SEARCH(MP!B3,INDIRECT(Lists!$F$3):INDIRECT(Lists!$G$3))), INDIRECT(Lists!$N$3):INDIRECT(Lists!$O$3),"")))),"08:", "8:"),"09:", "9:"), "13:", "1:"), "14:", "2:"), "15:", "3:"), "16:","4:")</f>
        <v>11:00 to 12:00 Learn &amp; Play
3:45 to 4:30 Disinfect &amp; Prop Swap</v>
      </c>
      <c r="C9" s="93"/>
      <c r="D9" s="104"/>
      <c r="E9" s="291"/>
      <c r="F9" s="104"/>
      <c r="G9" s="98"/>
    </row>
    <row r="10" spans="1:7" x14ac:dyDescent="0.25">
      <c r="A10" s="104"/>
      <c r="B10" s="105"/>
      <c r="C10" s="94"/>
      <c r="D10" s="104"/>
      <c r="E10" s="291"/>
      <c r="F10" s="104"/>
      <c r="G10" s="98"/>
    </row>
    <row r="11" spans="1:7" ht="18.75" x14ac:dyDescent="0.25">
      <c r="A11" s="104"/>
      <c r="B11" s="107" t="s">
        <v>73</v>
      </c>
      <c r="C11" s="92"/>
      <c r="D11" s="104"/>
      <c r="E11" s="291"/>
      <c r="F11" s="104"/>
      <c r="G11" s="98"/>
    </row>
    <row r="12" spans="1:7" x14ac:dyDescent="0.25">
      <c r="A12" s="104"/>
      <c r="B12" s="106" t="str" cm="1">
        <f t="array" aca="1" ref="B12" ca="1">SUBSTITUTE(SUBSTITUTE(SUBSTITUTE(SUBSTITUTE(SUBSTITUTE(SUBSTITUTE(_xlfn.TEXTJOIN(CHAR(10),TRUE,IF(ISNUMBER(SEARCH(MP!B3,INDIRECT(Lists!$F$4):INDIRECT(Lists!$G$4))), INDIRECT(Lists!$N$4):INDIRECT(Lists!$O$4),"")),"08:", "8:"),"09:", "9:"), "13:", "1:"), "14:", "2:"), "15:", "3:"), "16:","4:")</f>
        <v>1:30 to 2:15 Disinfect &amp; Prop Swap</v>
      </c>
      <c r="C12" s="93"/>
      <c r="D12" s="104"/>
      <c r="E12" s="291"/>
      <c r="F12" s="104"/>
      <c r="G12" s="98"/>
    </row>
    <row r="13" spans="1:7" x14ac:dyDescent="0.25">
      <c r="A13" s="104"/>
      <c r="B13" s="105"/>
      <c r="C13" s="94"/>
      <c r="D13" s="104"/>
      <c r="E13" s="291"/>
      <c r="F13" s="104"/>
      <c r="G13" s="98"/>
    </row>
    <row r="14" spans="1:7" ht="18.75" x14ac:dyDescent="0.25">
      <c r="A14" s="104"/>
      <c r="B14" s="107" t="s">
        <v>74</v>
      </c>
      <c r="C14" s="92"/>
      <c r="D14" s="104"/>
      <c r="E14" s="291"/>
      <c r="F14" s="104"/>
      <c r="G14" s="98"/>
    </row>
    <row r="15" spans="1:7" x14ac:dyDescent="0.25">
      <c r="A15" s="104"/>
      <c r="B15" s="106" t="str" cm="1">
        <f t="array" aca="1" ref="B15" ca="1">SUBSTITUTE(SUBSTITUTE(SUBSTITUTE(SUBSTITUTE(SUBSTITUTE(SUBSTITUTE(_xlfn.TEXTJOIN(CHAR(10),TRUE,IF(ISNUMBER(SEARCH(MP!B3,INDIRECT(Lists!$F$5):INDIRECT(Lists!$G$5))), INDIRECT(Lists!$N$5):INDIRECT(Lists!$O$5),"")),"08:", "8:"),"09:", "9:"), "13:", "1:"), "14:", "2:"), "15:", "3:"), "16:","4:")</f>
        <v>12:45 to 1:30 Disinfect &amp; Prop Swap</v>
      </c>
      <c r="C15" s="93"/>
      <c r="D15" s="104"/>
      <c r="E15" s="291"/>
      <c r="F15" s="104"/>
      <c r="G15" s="98"/>
    </row>
    <row r="16" spans="1:7" x14ac:dyDescent="0.25">
      <c r="A16" s="104"/>
      <c r="B16" s="105"/>
      <c r="C16" s="94"/>
      <c r="D16" s="104"/>
      <c r="E16" s="291"/>
      <c r="F16" s="104"/>
      <c r="G16" s="98"/>
    </row>
    <row r="17" spans="1:10" ht="18.75" x14ac:dyDescent="0.25">
      <c r="A17" s="104"/>
      <c r="B17" s="107" t="s">
        <v>75</v>
      </c>
      <c r="C17" s="92"/>
      <c r="D17" s="104"/>
      <c r="E17" s="291"/>
      <c r="F17" s="104"/>
      <c r="G17" s="98"/>
    </row>
    <row r="18" spans="1:10" x14ac:dyDescent="0.25">
      <c r="A18" s="104"/>
      <c r="B18" s="106" t="str" cm="1">
        <f t="array" aca="1" ref="B18" ca="1">SUBSTITUTE(SUBSTITUTE(SUBSTITUTE(SUBSTITUTE(SUBSTITUTE(SUBSTITUTE(_xlfn.TEXTJOIN(CHAR(10),TRUE,IF(ISNUMBER(SEARCH(MP!B3,INDIRECT(Lists!$F$6):INDIRECT(Lists!$G$6))), INDIRECT(Lists!$N$6):INDIRECT(Lists!$O$6),"")),"08:", "8:"),"09:", "9:"), "13:", "1:"), "14:", "2:"), "15:", "3:"), "16:","4:")</f>
        <v>1:30 to 2:15 Disinfect &amp; Prop Swap</v>
      </c>
      <c r="C18" s="93"/>
      <c r="D18" s="104"/>
      <c r="E18" s="291"/>
      <c r="F18" s="104"/>
      <c r="G18" s="98"/>
    </row>
    <row r="19" spans="1:10" x14ac:dyDescent="0.25">
      <c r="A19" s="104"/>
      <c r="B19" s="105"/>
      <c r="C19" s="94"/>
      <c r="D19" s="104"/>
      <c r="E19" s="291"/>
      <c r="F19" s="104"/>
      <c r="G19" s="98"/>
    </row>
    <row r="20" spans="1:10" ht="18.75" x14ac:dyDescent="0.25">
      <c r="A20" s="104"/>
      <c r="B20" s="107" t="s">
        <v>76</v>
      </c>
      <c r="C20" s="92"/>
      <c r="D20" s="104"/>
      <c r="E20" s="291"/>
      <c r="F20" s="104"/>
      <c r="G20" s="98"/>
    </row>
    <row r="21" spans="1:10" x14ac:dyDescent="0.25">
      <c r="A21" s="104"/>
      <c r="B21" s="106" t="str" cm="1">
        <f t="array" aca="1" ref="B21" ca="1">SUBSTITUTE(SUBSTITUTE(SUBSTITUTE(SUBSTITUTE(SUBSTITUTE(SUBSTITUTE(_xlfn.TEXTJOIN(CHAR(10),TRUE,IF(ISNUMBER(SEARCH(MP!B3,INDIRECT(Lists!$F$7):INDIRECT(Lists!$G$7))), INDIRECT(Lists!$N$7):INDIRECT(Lists!$O$7),"")),"08:", "8:"),"09:", "9:"), "13:", "1:"), "14:", "2:"), "15:", "3:"), "16:","4:")</f>
        <v>1:00 to 1:45 Disinfect &amp; Prop Swap</v>
      </c>
      <c r="C21" s="93"/>
      <c r="D21" s="104"/>
      <c r="E21" s="291"/>
      <c r="F21" s="104"/>
    </row>
    <row r="22" spans="1:10" ht="15.75" customHeight="1" x14ac:dyDescent="0.25">
      <c r="H22" s="96"/>
    </row>
    <row r="23" spans="1:10" ht="28.5" x14ac:dyDescent="0.45">
      <c r="A23" s="104"/>
      <c r="B23" s="292" t="s">
        <v>110</v>
      </c>
      <c r="C23" s="292"/>
      <c r="D23" s="293"/>
      <c r="E23" s="293"/>
      <c r="F23" s="104"/>
    </row>
    <row r="24" spans="1:10" ht="161.25" customHeight="1" x14ac:dyDescent="0.25">
      <c r="A24" s="104"/>
      <c r="B24" s="290" t="s">
        <v>124</v>
      </c>
      <c r="C24" s="290"/>
      <c r="D24" s="290"/>
      <c r="E24" s="290"/>
      <c r="F24" s="104"/>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c r="G27" s="184" t="s">
        <v>175</v>
      </c>
      <c r="H27" s="184" t="s">
        <v>176</v>
      </c>
      <c r="I27" s="184" t="s">
        <v>74</v>
      </c>
      <c r="J27" s="184" t="s">
        <v>141</v>
      </c>
    </row>
    <row r="28" spans="1:10" x14ac:dyDescent="0.25">
      <c r="B28" s="95"/>
      <c r="C28" s="95"/>
      <c r="D28" s="95"/>
      <c r="E28" s="95"/>
      <c r="G28" s="184"/>
      <c r="H28" s="184" t="s">
        <v>177</v>
      </c>
      <c r="I28" s="184" t="s">
        <v>74</v>
      </c>
      <c r="J28" s="184" t="s">
        <v>141</v>
      </c>
    </row>
    <row r="29" spans="1:10" x14ac:dyDescent="0.25">
      <c r="B29" s="95"/>
      <c r="C29" s="95"/>
      <c r="D29" s="95"/>
      <c r="E29" s="95"/>
      <c r="G29" s="184" t="s">
        <v>183</v>
      </c>
      <c r="H29" s="184" t="s">
        <v>178</v>
      </c>
      <c r="I29" s="184"/>
      <c r="J29" s="184" t="s">
        <v>141</v>
      </c>
    </row>
    <row r="30" spans="1:10" x14ac:dyDescent="0.25">
      <c r="B30" s="95"/>
      <c r="C30" s="95"/>
      <c r="D30" s="95"/>
      <c r="E30" s="95"/>
      <c r="G30" s="184"/>
      <c r="H30" s="184" t="s">
        <v>179</v>
      </c>
      <c r="I30" s="184"/>
      <c r="J30" s="184" t="s">
        <v>141</v>
      </c>
    </row>
    <row r="31" spans="1:10" x14ac:dyDescent="0.25">
      <c r="B31" s="95"/>
      <c r="C31" s="95"/>
      <c r="D31" s="95"/>
      <c r="E31" s="95"/>
      <c r="G31" s="184"/>
      <c r="H31" s="184" t="s">
        <v>180</v>
      </c>
      <c r="I31" s="184"/>
      <c r="J31" s="184" t="s">
        <v>144</v>
      </c>
    </row>
    <row r="32" spans="1:10" x14ac:dyDescent="0.25">
      <c r="B32" s="95"/>
      <c r="C32" s="95"/>
      <c r="D32" s="95"/>
      <c r="E32" s="95"/>
      <c r="G32" s="184"/>
      <c r="H32" s="184" t="s">
        <v>181</v>
      </c>
      <c r="I32" s="184"/>
      <c r="J32" s="184" t="s">
        <v>144</v>
      </c>
    </row>
    <row r="33" spans="2:10" x14ac:dyDescent="0.25">
      <c r="B33" s="95"/>
      <c r="C33" s="95"/>
      <c r="D33" s="95"/>
      <c r="E33" s="95"/>
      <c r="G33" s="184" t="s">
        <v>184</v>
      </c>
      <c r="H33" s="184" t="s">
        <v>182</v>
      </c>
      <c r="I33" s="184"/>
      <c r="J33" s="184" t="s">
        <v>144</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H40"/>
  <sheetViews>
    <sheetView workbookViewId="0">
      <selection activeCell="A11" sqref="A11: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7" ht="8.25" customHeight="1" x14ac:dyDescent="0.25"/>
    <row r="3" spans="1:7" x14ac:dyDescent="0.25">
      <c r="B3" s="91" t="s">
        <v>90</v>
      </c>
      <c r="C3" s="91"/>
      <c r="G3" s="97"/>
    </row>
    <row r="4" spans="1:7" ht="20.100000000000001" customHeight="1" x14ac:dyDescent="0.45">
      <c r="G4" s="112"/>
    </row>
    <row r="5" spans="1:7" ht="18.75" x14ac:dyDescent="0.25">
      <c r="A5" s="104"/>
      <c r="B5" s="107" t="s">
        <v>72</v>
      </c>
      <c r="C5" s="92"/>
      <c r="D5" s="110"/>
      <c r="E5" s="110"/>
      <c r="F5" s="110"/>
      <c r="G5" s="98"/>
    </row>
    <row r="6" spans="1:7" x14ac:dyDescent="0.25">
      <c r="A6" s="104"/>
      <c r="B6" s="106" t="str" cm="1">
        <f t="array" aca="1" ref="B6" ca="1">SUBSTITUTE(SUBSTITUTE(SUBSTITUTE(SUBSTITUTE(SUBSTITUTE(SUBSTITUTE(_xlfn.TEXTJOIN(CHAR(10),TRUE,IF(ISNUMBER(SEARCH(TH!B3,INDIRECT(Lists!$F$2):INDIRECT(Lists!$G$2))), INDIRECT(Lists!$N$2):INDIRECT(Lists!$O$2),"")),"08:", "8:"),"09:", "9:"), "13:", "1:"), "14:", "2:"), "15:", "3:"), "16:","4:")</f>
        <v/>
      </c>
      <c r="C6" s="93"/>
      <c r="D6" s="110"/>
      <c r="E6" s="111"/>
      <c r="F6" s="110"/>
      <c r="G6" s="98"/>
    </row>
    <row r="7" spans="1:7" x14ac:dyDescent="0.25">
      <c r="A7" s="104"/>
      <c r="B7" s="105"/>
      <c r="C7" s="94"/>
      <c r="D7" s="110"/>
      <c r="E7" s="111"/>
      <c r="F7" s="110"/>
      <c r="G7" s="98"/>
    </row>
    <row r="8" spans="1:7" ht="18.75" x14ac:dyDescent="0.25">
      <c r="A8" s="104"/>
      <c r="B8" s="107" t="s">
        <v>44</v>
      </c>
      <c r="C8" s="92"/>
      <c r="D8" s="110"/>
      <c r="E8" s="111"/>
      <c r="F8" s="110"/>
      <c r="G8" s="98"/>
    </row>
    <row r="9" spans="1:7" x14ac:dyDescent="0.25">
      <c r="A9" s="104"/>
      <c r="B9" s="106" t="str" cm="1">
        <f t="array" aca="1" ref="B9" ca="1">SUBSTITUTE(SUBSTITUTE(SUBSTITUTE(SUBSTITUTE(SUBSTITUTE(SUBSTITUTE(_xlfn.TEXTJOIN(CHAR(10),TRUE,IF(ISNUMBER(SEARCH(TH!B3,INDIRECT(Lists!$F$3):INDIRECT(Lists!$G$3))), INDIRECT(Lists!$N$3):INDIRECT(Lists!$O$3),"")),"08:", "8:"),"09:", "9:"), "13:", "1:"), "14:", "2:"), "15:", "3:"), "16:","4:")</f>
        <v/>
      </c>
      <c r="C9" s="93"/>
      <c r="D9" s="110"/>
      <c r="E9" s="111"/>
      <c r="F9" s="110"/>
      <c r="G9" s="98"/>
    </row>
    <row r="10" spans="1:7" x14ac:dyDescent="0.25">
      <c r="A10" s="104"/>
      <c r="B10" s="105"/>
      <c r="C10" s="94"/>
      <c r="D10" s="110"/>
      <c r="E10" s="111"/>
      <c r="F10" s="110"/>
      <c r="G10"/>
    </row>
    <row r="11" spans="1:7" ht="18.75" x14ac:dyDescent="0.25">
      <c r="A11" s="104"/>
      <c r="B11" s="107" t="s">
        <v>73</v>
      </c>
      <c r="C11" s="92"/>
      <c r="D11" s="104"/>
      <c r="E11" s="294" t="s">
        <v>111</v>
      </c>
      <c r="F11" s="104"/>
      <c r="G11" s="98"/>
    </row>
    <row r="12" spans="1:7" ht="31.5" x14ac:dyDescent="0.25">
      <c r="A12" s="104"/>
      <c r="B12" s="106" t="str" cm="1">
        <f t="array" aca="1" ref="B12" ca="1">SUBSTITUTE(SUBSTITUTE(SUBSTITUTE(SUBSTITUTE(SUBSTITUTE(SUBSTITUTE(_xlfn.TEXTJOIN(CHAR(10),TRUE,IF(ISNUMBER(SEARCH(TH!B3,INDIRECT(Lists!$F$4):INDIRECT(Lists!$G$4))), INDIRECT(Lists!$N$4):INDIRECT(Lists!$O$4),"")),"08:", "8:"),"09:", "9:"), "13:", "1:"), "14:", "2:"), "15:", "3:"), "16:","4:")</f>
        <v>12:15 to 12:45 Wipe down
3:00 to 3:45 Disinfect &amp; Prop Swap</v>
      </c>
      <c r="C12" s="93"/>
      <c r="D12" s="104"/>
      <c r="E12" s="294"/>
      <c r="F12" s="104"/>
      <c r="G12" s="98"/>
    </row>
    <row r="13" spans="1:7" x14ac:dyDescent="0.25">
      <c r="A13" s="104"/>
      <c r="B13" s="105"/>
      <c r="C13" s="94"/>
      <c r="D13" s="104"/>
      <c r="E13" s="290" t="s">
        <v>123</v>
      </c>
      <c r="F13" s="104"/>
      <c r="G13" s="98"/>
    </row>
    <row r="14" spans="1:7" ht="18.75" x14ac:dyDescent="0.25">
      <c r="A14" s="104"/>
      <c r="B14" s="107" t="s">
        <v>74</v>
      </c>
      <c r="C14" s="92"/>
      <c r="D14" s="104"/>
      <c r="E14" s="290"/>
      <c r="F14" s="104"/>
      <c r="G14" s="98"/>
    </row>
    <row r="15" spans="1:7" ht="31.5" x14ac:dyDescent="0.25">
      <c r="A15" s="104"/>
      <c r="B15" s="106" t="str" cm="1">
        <f t="array" aca="1" ref="B15" ca="1">SUBSTITUTE(SUBSTITUTE(SUBSTITUTE(SUBSTITUTE(SUBSTITUTE(SUBSTITUTE(_xlfn.TEXTJOIN(CHAR(10),TRUE,IF(ISNUMBER(SEARCH(TH!B3,INDIRECT(Lists!$F$5):INDIRECT(Lists!$G$5))), INDIRECT(Lists!$N$5):INDIRECT(Lists!$O$5),"")),"08:", "8:"),"09:", "9:"), "13:", "1:"), "14:", "2:"), "15:", "3:"), "16:","4:")</f>
        <v>12:15 to 12:45 Wipe down
3:00 to 3:45 Disinfect &amp; Prop Swap</v>
      </c>
      <c r="C15" s="93"/>
      <c r="D15" s="104"/>
      <c r="E15" s="290"/>
      <c r="F15" s="104"/>
      <c r="G15" s="98"/>
    </row>
    <row r="16" spans="1:7" x14ac:dyDescent="0.25">
      <c r="A16" s="104"/>
      <c r="B16" s="105"/>
      <c r="C16" s="94"/>
      <c r="D16" s="104"/>
      <c r="E16" s="290"/>
      <c r="F16" s="104"/>
      <c r="G16" s="98"/>
    </row>
    <row r="17" spans="1:8" ht="18.75" x14ac:dyDescent="0.25">
      <c r="A17" s="104"/>
      <c r="B17" s="107" t="s">
        <v>75</v>
      </c>
      <c r="C17" s="92"/>
      <c r="D17" s="104"/>
      <c r="E17" s="290"/>
      <c r="F17" s="104"/>
      <c r="G17" s="98"/>
    </row>
    <row r="18" spans="1:8" ht="31.5" x14ac:dyDescent="0.25">
      <c r="A18" s="104"/>
      <c r="B18" s="106" t="str" cm="1">
        <f t="array" aca="1" ref="B18" ca="1">SUBSTITUTE(SUBSTITUTE(SUBSTITUTE(SUBSTITUTE(SUBSTITUTE(SUBSTITUTE(_xlfn.TEXTJOIN(CHAR(10),TRUE,IF(ISNUMBER(SEARCH(TH!B3,INDIRECT(Lists!$F$6):INDIRECT(Lists!$G$6))), INDIRECT(Lists!$N$6):INDIRECT(Lists!$O$6),"")),"08:", "8:"),"09:", "9:"), "13:", "1:"), "14:", "2:"), "15:", "3:"), "16:","4:")</f>
        <v>12:15 to 12:45 Wipe down
3:00 to 3:45 Disinfect &amp; Prop Swap</v>
      </c>
      <c r="C18" s="93"/>
      <c r="D18" s="104"/>
      <c r="E18" s="290"/>
      <c r="F18" s="104"/>
      <c r="G18" s="98"/>
    </row>
    <row r="19" spans="1:8" x14ac:dyDescent="0.25">
      <c r="A19" s="104"/>
      <c r="B19" s="105"/>
      <c r="C19" s="94"/>
      <c r="D19" s="104"/>
      <c r="E19" s="290"/>
      <c r="F19" s="104"/>
      <c r="G19" s="98"/>
    </row>
    <row r="20" spans="1:8" ht="18.75" x14ac:dyDescent="0.25">
      <c r="A20" s="104"/>
      <c r="B20" s="107" t="s">
        <v>76</v>
      </c>
      <c r="C20" s="92"/>
      <c r="D20" s="104"/>
      <c r="E20" s="290"/>
      <c r="F20" s="104"/>
      <c r="G20" s="98"/>
    </row>
    <row r="21" spans="1:8" ht="31.5" x14ac:dyDescent="0.25">
      <c r="A21" s="104"/>
      <c r="B21" s="106" t="str" cm="1">
        <f t="array" aca="1" ref="B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c r="C21" s="93"/>
      <c r="D21" s="104"/>
      <c r="E21" s="290"/>
      <c r="F21" s="104"/>
    </row>
    <row r="22" spans="1:8" ht="15.75" customHeight="1" x14ac:dyDescent="0.25">
      <c r="H22" s="96"/>
    </row>
    <row r="23" spans="1:8" ht="28.5" x14ac:dyDescent="0.45">
      <c r="A23" s="104"/>
      <c r="B23" s="292" t="s">
        <v>110</v>
      </c>
      <c r="C23" s="292"/>
      <c r="D23" s="293"/>
      <c r="E23" s="293"/>
      <c r="F23" s="104"/>
    </row>
    <row r="24" spans="1:8" ht="144.94999999999999" customHeight="1" x14ac:dyDescent="0.25">
      <c r="A24" s="104"/>
      <c r="B24" s="290" t="s">
        <v>122</v>
      </c>
      <c r="C24" s="290"/>
      <c r="D24" s="290"/>
      <c r="E24" s="290"/>
      <c r="F24" s="104"/>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11:E12"/>
    <mergeCell ref="B23:E23"/>
    <mergeCell ref="B24:E24"/>
    <mergeCell ref="E13: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H40"/>
  <sheetViews>
    <sheetView topLeftCell="A2" workbookViewId="0">
      <selection activeCell="A12" sqref="A12: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8" ht="84" customHeight="1" x14ac:dyDescent="0.25">
      <c r="H1"/>
    </row>
    <row r="3" spans="1:8" x14ac:dyDescent="0.25">
      <c r="B3" s="91" t="s">
        <v>91</v>
      </c>
      <c r="C3" s="91"/>
      <c r="G3" s="97"/>
    </row>
    <row r="4" spans="1:8" x14ac:dyDescent="0.25">
      <c r="G4" s="98"/>
    </row>
    <row r="5" spans="1:8" ht="28.5" x14ac:dyDescent="0.45">
      <c r="A5" s="104"/>
      <c r="B5" s="107" t="s">
        <v>72</v>
      </c>
      <c r="C5" s="92"/>
      <c r="D5" s="104"/>
      <c r="E5" s="118" t="s">
        <v>111</v>
      </c>
      <c r="F5" s="104"/>
      <c r="G5" s="98"/>
    </row>
    <row r="6" spans="1:8" x14ac:dyDescent="0.25">
      <c r="A6" s="104"/>
      <c r="B6" s="106" t="str" cm="1">
        <f t="array" aca="1" ref="B6" ca="1">SUBSTITUTE(SUBSTITUTE(SUBSTITUTE(SUBSTITUTE(SUBSTITUTE(SUBSTITUTE(_xlfn.TEXTJOIN(CHAR(10),TRUE,IF(ISNUMBER(SEARCH(PZ!B3,INDIRECT(Lists!$F$2):INDIRECT(Lists!$G$2))), INDIRECT(Lists!$N$2):INDIRECT(Lists!$O$2),"")),"08:", "8:"),"09:", "9:"), "13:", "1:"), "14:", "2:"), "15:", "3:"), "16:","4:")</f>
        <v/>
      </c>
      <c r="C6" s="93"/>
      <c r="D6" s="104"/>
      <c r="E6" s="295" t="s">
        <v>121</v>
      </c>
      <c r="F6" s="104"/>
      <c r="G6" s="98"/>
    </row>
    <row r="7" spans="1:8" x14ac:dyDescent="0.25">
      <c r="A7" s="104"/>
      <c r="B7" s="105"/>
      <c r="C7" s="94"/>
      <c r="D7" s="104"/>
      <c r="E7" s="296"/>
      <c r="F7" s="104"/>
      <c r="G7" s="98"/>
    </row>
    <row r="8" spans="1:8" ht="18.75" x14ac:dyDescent="0.25">
      <c r="A8" s="104"/>
      <c r="B8" s="107" t="s">
        <v>44</v>
      </c>
      <c r="C8" s="92"/>
      <c r="D8" s="104"/>
      <c r="E8" s="296"/>
      <c r="F8" s="104"/>
      <c r="G8" s="98"/>
    </row>
    <row r="9" spans="1:8" x14ac:dyDescent="0.25">
      <c r="A9" s="104"/>
      <c r="B9" s="106" t="str" cm="1">
        <f t="array" aca="1" ref="B9" ca="1">SUBSTITUTE(SUBSTITUTE(SUBSTITUTE(SUBSTITUTE(SUBSTITUTE(SUBSTITUTE(_xlfn.TEXTJOIN(CHAR(10),TRUE,IF(ISNUMBER(SEARCH(PZ!B3,INDIRECT(Lists!$F$3):INDIRECT(Lists!$G$3))), INDIRECT(Lists!$N$3):INDIRECT(Lists!$O$3),"")),"08:", "8:"),"09:", "9:"), "13:", "1:"), "14:", "2:"), "15:", "3:"), "16:","4:")</f>
        <v/>
      </c>
      <c r="C9" s="93"/>
      <c r="D9" s="104"/>
      <c r="E9" s="296"/>
      <c r="F9" s="104"/>
      <c r="G9" s="98"/>
    </row>
    <row r="10" spans="1:8" x14ac:dyDescent="0.25">
      <c r="A10" s="104"/>
      <c r="B10" s="105"/>
      <c r="C10" s="94"/>
      <c r="D10" s="104"/>
      <c r="E10" s="296"/>
      <c r="F10" s="104"/>
      <c r="G10" s="98"/>
    </row>
    <row r="11" spans="1:8" ht="18.75" x14ac:dyDescent="0.25">
      <c r="A11" s="104"/>
      <c r="B11" s="107" t="s">
        <v>73</v>
      </c>
      <c r="C11" s="92"/>
      <c r="D11" s="104"/>
      <c r="E11" s="296"/>
      <c r="F11" s="104"/>
      <c r="G11" s="98"/>
    </row>
    <row r="12" spans="1:8" ht="31.5" x14ac:dyDescent="0.25">
      <c r="A12" s="104"/>
      <c r="B12" s="106" t="str" cm="1">
        <f t="array" aca="1" ref="B12" ca="1">SUBSTITUTE(SUBSTITUTE(SUBSTITUTE(SUBSTITUTE(SUBSTITUTE(SUBSTITUTE(_xlfn.TEXTJOIN(CHAR(10),TRUE,IF(ISNUMBER(SEARCH(PZ!B3,INDIRECT(Lists!$F$4):INDIRECT(Lists!$G$4))), INDIRECT(Lists!$N$4):INDIRECT(Lists!$O$4),"")),"08:", "8:"),"09:", "9:"), "13:", "1:"), "14:", "2:"), "15:", "3:"), "16:","4:")</f>
        <v>12:15 to 12:45 Wipe down
3:00 to 3:45 Disinfect &amp; Prop Swap</v>
      </c>
      <c r="C12" s="93"/>
      <c r="D12" s="104"/>
      <c r="E12" s="296"/>
      <c r="F12" s="104"/>
      <c r="G12" s="98"/>
    </row>
    <row r="13" spans="1:8" x14ac:dyDescent="0.25">
      <c r="A13" s="104"/>
      <c r="B13" s="105"/>
      <c r="C13" s="94"/>
      <c r="D13" s="104"/>
      <c r="E13" s="296"/>
      <c r="F13" s="104"/>
      <c r="G13" s="98"/>
    </row>
    <row r="14" spans="1:8" ht="18.75" x14ac:dyDescent="0.25">
      <c r="A14" s="104"/>
      <c r="B14" s="107" t="s">
        <v>74</v>
      </c>
      <c r="C14" s="92"/>
      <c r="D14" s="104"/>
      <c r="E14" s="296"/>
      <c r="F14" s="104"/>
      <c r="G14" s="98"/>
    </row>
    <row r="15" spans="1:8" ht="31.5" x14ac:dyDescent="0.25">
      <c r="A15" s="104"/>
      <c r="B15" s="106" t="str" cm="1">
        <f t="array" aca="1" ref="B15" ca="1">SUBSTITUTE(SUBSTITUTE(SUBSTITUTE(SUBSTITUTE(SUBSTITUTE(SUBSTITUTE(_xlfn.TEXTJOIN(CHAR(10),TRUE,IF(ISNUMBER(SEARCH(PZ!B3,INDIRECT(Lists!$F$5):INDIRECT(Lists!$G$5))), INDIRECT(Lists!$N$5):INDIRECT(Lists!$O$5),"")),"08:", "8:"),"09:", "9:"), "13:", "1:"), "14:", "2:"), "15:", "3:"), "16:","4:")</f>
        <v>12:15 to 12:45 Wipe down
3:00 to 3:45 Disinfect &amp; Prop Swap</v>
      </c>
      <c r="C15" s="93"/>
      <c r="D15" s="104"/>
      <c r="E15" s="296"/>
      <c r="F15" s="104"/>
      <c r="G15" s="98"/>
    </row>
    <row r="16" spans="1:8" x14ac:dyDescent="0.25">
      <c r="A16" s="104"/>
      <c r="B16" s="105"/>
      <c r="C16" s="94"/>
      <c r="D16" s="104"/>
      <c r="E16" s="296"/>
      <c r="F16" s="104"/>
      <c r="G16" s="98"/>
    </row>
    <row r="17" spans="1:8" ht="18.75" x14ac:dyDescent="0.25">
      <c r="A17" s="104"/>
      <c r="B17" s="107" t="s">
        <v>75</v>
      </c>
      <c r="C17" s="92"/>
      <c r="D17" s="104"/>
      <c r="E17" s="296"/>
      <c r="F17" s="104"/>
      <c r="G17" s="98"/>
    </row>
    <row r="18" spans="1:8" ht="31.5" x14ac:dyDescent="0.25">
      <c r="A18" s="104"/>
      <c r="B18" s="106" t="str" cm="1">
        <f t="array" aca="1" ref="B18" ca="1">SUBSTITUTE(SUBSTITUTE(SUBSTITUTE(SUBSTITUTE(SUBSTITUTE(SUBSTITUTE(_xlfn.TEXTJOIN(CHAR(10),TRUE,IF(ISNUMBER(SEARCH(PZ!B3,INDIRECT(Lists!$F$6):INDIRECT(Lists!$G$6))), INDIRECT(Lists!$N$6):INDIRECT(Lists!$O$6),"")),"08:", "8:"),"09:", "9:"), "13:", "1:"), "14:", "2:"), "15:", "3:"), "16:","4:")</f>
        <v>12:15 to 12:45 Wipe down
3:00 to 3:45 Disinfect &amp; Prop Swap</v>
      </c>
      <c r="C18" s="93"/>
      <c r="D18" s="104"/>
      <c r="E18" s="296"/>
      <c r="F18" s="104"/>
      <c r="G18" s="98"/>
    </row>
    <row r="19" spans="1:8" x14ac:dyDescent="0.25">
      <c r="A19" s="104"/>
      <c r="B19" s="105"/>
      <c r="C19" s="94"/>
      <c r="D19" s="104"/>
      <c r="E19" s="296"/>
      <c r="F19" s="104"/>
      <c r="G19" s="98"/>
    </row>
    <row r="20" spans="1:8" ht="18.75" x14ac:dyDescent="0.25">
      <c r="A20" s="104"/>
      <c r="B20" s="107" t="s">
        <v>76</v>
      </c>
      <c r="C20" s="92"/>
      <c r="D20" s="104"/>
      <c r="E20" s="296"/>
      <c r="F20" s="104"/>
      <c r="G20" s="98"/>
    </row>
    <row r="21" spans="1:8" ht="47.25" x14ac:dyDescent="0.25">
      <c r="A21" s="104"/>
      <c r="B21" s="106" t="str" cm="1">
        <f t="array" aca="1" ref="B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c r="C21" s="93"/>
      <c r="D21" s="104"/>
      <c r="E21" s="296"/>
      <c r="F21" s="104"/>
    </row>
    <row r="22" spans="1:8" ht="15.75" customHeight="1" x14ac:dyDescent="0.25">
      <c r="H22" s="96"/>
    </row>
    <row r="23" spans="1:8" ht="28.5" x14ac:dyDescent="0.45">
      <c r="A23" s="104"/>
      <c r="B23" s="292" t="s">
        <v>110</v>
      </c>
      <c r="C23" s="292"/>
      <c r="D23" s="293"/>
      <c r="E23" s="293"/>
      <c r="F23" s="104"/>
    </row>
    <row r="24" spans="1:8" ht="137.25" customHeight="1" x14ac:dyDescent="0.25">
      <c r="A24" s="104"/>
      <c r="B24" s="290" t="s">
        <v>120</v>
      </c>
      <c r="C24" s="290"/>
      <c r="D24" s="290"/>
      <c r="E24" s="290"/>
      <c r="F24" s="104"/>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J40"/>
  <sheetViews>
    <sheetView topLeftCell="A4" workbookViewId="0">
      <selection activeCell="A12" sqref="A12: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7" ht="8.25" customHeight="1" x14ac:dyDescent="0.25"/>
    <row r="3" spans="1:7" x14ac:dyDescent="0.25">
      <c r="B3" s="91" t="s">
        <v>57</v>
      </c>
      <c r="C3" s="91"/>
      <c r="G3" s="97"/>
    </row>
    <row r="4" spans="1:7" ht="20.100000000000001" customHeight="1" x14ac:dyDescent="0.45">
      <c r="G4" s="112"/>
    </row>
    <row r="5" spans="1:7" ht="18.75" x14ac:dyDescent="0.25">
      <c r="A5" s="104"/>
      <c r="B5" s="109" t="s">
        <v>72</v>
      </c>
      <c r="C5" s="92"/>
      <c r="D5" s="110"/>
      <c r="E5" s="110"/>
      <c r="F5" s="110"/>
      <c r="G5" s="98"/>
    </row>
    <row r="6" spans="1:7" x14ac:dyDescent="0.25">
      <c r="A6" s="104"/>
      <c r="B6" s="106" t="str" cm="1">
        <f t="array" aca="1" ref="B6" ca="1">SUBSTITUTE(SUBSTITUTE(SUBSTITUTE(SUBSTITUTE(SUBSTITUTE(SUBSTITUTE(_xlfn.TEXTJOIN(CHAR(10),TRUE,IF(ISNUMBER(SEARCH(HTT!B3,INDIRECT(Lists!$F$2):INDIRECT(Lists!$G$2))), INDIRECT(Lists!$N$2):INDIRECT(Lists!$O$2),"")),"08:", "8:"),"09:", "9:"), "13:", "1:"), "14:", "2:"), "15:", "3:"), "16:","4:")</f>
        <v/>
      </c>
      <c r="C6" s="93"/>
      <c r="D6" s="110"/>
      <c r="E6" s="111"/>
      <c r="F6" s="110"/>
      <c r="G6" s="98"/>
    </row>
    <row r="7" spans="1:7" x14ac:dyDescent="0.25">
      <c r="A7" s="104"/>
      <c r="B7" s="105"/>
      <c r="C7" s="94"/>
      <c r="D7" s="110"/>
      <c r="E7" s="111"/>
      <c r="F7" s="110"/>
      <c r="G7" s="98"/>
    </row>
    <row r="8" spans="1:7" ht="18.75" x14ac:dyDescent="0.25">
      <c r="A8" s="104"/>
      <c r="B8" s="109" t="s">
        <v>44</v>
      </c>
      <c r="C8" s="92"/>
      <c r="D8" s="110"/>
      <c r="E8" s="111"/>
      <c r="F8" s="110"/>
      <c r="G8" s="98"/>
    </row>
    <row r="9" spans="1:7" x14ac:dyDescent="0.25">
      <c r="A9" s="104"/>
      <c r="B9" s="106" t="str" cm="1">
        <f t="array" aca="1" ref="B9" ca="1">SUBSTITUTE(SUBSTITUTE(SUBSTITUTE(SUBSTITUTE(SUBSTITUTE(SUBSTITUTE(_xlfn.TEXTJOIN(CHAR(10),TRUE,IF(ISNUMBER(SEARCH(HTT!B3,INDIRECT(Lists!$F$3):INDIRECT(Lists!$G$3))), INDIRECT(Lists!$N$3):INDIRECT(Lists!$O$3),"")),"08:", "8:"),"09:", "9:"), "13:", "1:"), "14:", "2:"), "15:", "3:"), "16:","4:")</f>
        <v/>
      </c>
      <c r="C9" s="93"/>
      <c r="D9" s="110"/>
      <c r="E9" s="111"/>
      <c r="F9" s="110"/>
      <c r="G9" s="98"/>
    </row>
    <row r="10" spans="1:7" x14ac:dyDescent="0.25">
      <c r="A10" s="104"/>
      <c r="B10" s="105"/>
      <c r="C10" s="94"/>
      <c r="D10" s="110"/>
      <c r="E10" s="111"/>
      <c r="F10" s="110"/>
      <c r="G10" s="98"/>
    </row>
    <row r="11" spans="1:7" ht="18.75" x14ac:dyDescent="0.25">
      <c r="A11" s="104"/>
      <c r="B11" s="109" t="s">
        <v>73</v>
      </c>
      <c r="C11" s="92"/>
      <c r="D11" s="110"/>
      <c r="E11" s="111"/>
      <c r="F11" s="110"/>
      <c r="G11" s="98"/>
    </row>
    <row r="12" spans="1:7" ht="31.5" x14ac:dyDescent="0.25">
      <c r="A12" s="104"/>
      <c r="B12" s="106" t="str" cm="1">
        <f t="array" aca="1" ref="B12" ca="1">SUBSTITUTE(SUBSTITUTE(SUBSTITUTE(SUBSTITUTE(SUBSTITUTE(SUBSTITUTE(_xlfn.TEXTJOIN(CHAR(10),TRUE,IF(ISNUMBER(SEARCH(HTT!B3,INDIRECT(Lists!$F$4):INDIRECT(Lists!$G$4))), INDIRECT(Lists!$N$4):INDIRECT(Lists!$O$4),"")),"08:", "8:"),"09:", "9:"), "13:", "1:"), "14:", "2:"), "15:", "3:"), "16:","4:")</f>
        <v>12:00 to 12:45 Disinfect &amp; Prop Swap
12:45 to 1:45 Learn &amp; Play</v>
      </c>
      <c r="C12" s="93"/>
      <c r="D12" s="104"/>
      <c r="E12" s="299" t="s">
        <v>111</v>
      </c>
      <c r="F12" s="104"/>
      <c r="G12" s="98"/>
    </row>
    <row r="13" spans="1:7" x14ac:dyDescent="0.25">
      <c r="A13" s="104"/>
      <c r="B13" s="105"/>
      <c r="C13" s="94"/>
      <c r="D13" s="104"/>
      <c r="E13" s="299"/>
      <c r="F13" s="104"/>
      <c r="G13" s="98"/>
    </row>
    <row r="14" spans="1:7" ht="18.75" x14ac:dyDescent="0.25">
      <c r="A14" s="104"/>
      <c r="B14" s="109" t="s">
        <v>74</v>
      </c>
      <c r="C14" s="92"/>
      <c r="D14" s="104"/>
      <c r="E14" s="290" t="s">
        <v>127</v>
      </c>
      <c r="F14" s="104"/>
      <c r="G14" s="98"/>
    </row>
    <row r="15" spans="1:7" ht="63" x14ac:dyDescent="0.25">
      <c r="A15" s="104"/>
      <c r="B15" s="106" t="str" cm="1">
        <f t="array" aca="1" ref="B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c r="C15" s="93"/>
      <c r="D15" s="104"/>
      <c r="E15" s="290"/>
      <c r="F15" s="104"/>
      <c r="G15" s="98"/>
    </row>
    <row r="16" spans="1:7" x14ac:dyDescent="0.25">
      <c r="A16" s="104"/>
      <c r="B16" s="105"/>
      <c r="C16" s="94"/>
      <c r="D16" s="104"/>
      <c r="E16" s="290"/>
      <c r="F16" s="104"/>
      <c r="G16" s="98"/>
    </row>
    <row r="17" spans="1:10" ht="18.75" x14ac:dyDescent="0.25">
      <c r="A17" s="104"/>
      <c r="B17" s="109" t="s">
        <v>75</v>
      </c>
      <c r="C17" s="92"/>
      <c r="D17" s="104"/>
      <c r="E17" s="290"/>
      <c r="F17" s="104"/>
      <c r="G17" s="98"/>
    </row>
    <row r="18" spans="1:10" x14ac:dyDescent="0.25">
      <c r="A18" s="104"/>
      <c r="B18" s="106" t="str" cm="1">
        <f t="array" aca="1" ref="B18" ca="1">SUBSTITUTE(SUBSTITUTE(SUBSTITUTE(SUBSTITUTE(SUBSTITUTE(SUBSTITUTE(_xlfn.TEXTJOIN(CHAR(10),TRUE,IF(ISNUMBER(SEARCH(HTT!B3,INDIRECT(Lists!$F$6):INDIRECT(Lists!$G$6))), INDIRECT(Lists!$N$6):INDIRECT(Lists!$O$6),"")),"08:", "8:"),"09:", "9:"), "13:", "1:"), "14:", "2:"), "15:", "3:"), "16:","4:")</f>
        <v>12:00 to 12:45 Disinfect &amp; Prop Swap</v>
      </c>
      <c r="C18" s="93"/>
      <c r="D18" s="104"/>
      <c r="E18" s="290"/>
      <c r="F18" s="104"/>
      <c r="G18" s="98"/>
    </row>
    <row r="19" spans="1:10" x14ac:dyDescent="0.25">
      <c r="A19" s="104"/>
      <c r="B19" s="105"/>
      <c r="C19" s="94"/>
      <c r="D19" s="104"/>
      <c r="E19" s="290"/>
      <c r="F19" s="104"/>
      <c r="G19" s="98"/>
    </row>
    <row r="20" spans="1:10" ht="18.75" x14ac:dyDescent="0.25">
      <c r="A20" s="104"/>
      <c r="B20" s="109" t="s">
        <v>76</v>
      </c>
      <c r="C20" s="92"/>
      <c r="D20" s="104"/>
      <c r="E20" s="290"/>
      <c r="F20" s="104"/>
      <c r="G20" s="98"/>
    </row>
    <row r="21" spans="1:10" ht="47.25" x14ac:dyDescent="0.25">
      <c r="A21" s="104"/>
      <c r="B21" s="106" t="str" cm="1">
        <f t="array" aca="1" ref="B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c r="C21" s="93"/>
      <c r="D21" s="104"/>
      <c r="E21" s="290"/>
      <c r="F21" s="104"/>
    </row>
    <row r="22" spans="1:10" ht="15.75" customHeight="1" x14ac:dyDescent="0.25">
      <c r="H22" s="96"/>
    </row>
    <row r="23" spans="1:10" ht="28.5" x14ac:dyDescent="0.45">
      <c r="A23" s="104"/>
      <c r="B23" s="297" t="s">
        <v>110</v>
      </c>
      <c r="C23" s="297"/>
      <c r="D23" s="298"/>
      <c r="E23" s="298"/>
      <c r="F23" s="104"/>
    </row>
    <row r="24" spans="1:10" ht="120.75" customHeight="1" x14ac:dyDescent="0.25">
      <c r="A24" s="104"/>
      <c r="B24" s="290" t="s">
        <v>128</v>
      </c>
      <c r="C24" s="290"/>
      <c r="D24" s="290"/>
      <c r="E24" s="290"/>
      <c r="F24" s="104"/>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c r="G27" s="184" t="s">
        <v>185</v>
      </c>
      <c r="H27" s="184" t="s">
        <v>186</v>
      </c>
      <c r="I27" s="184" t="s">
        <v>74</v>
      </c>
      <c r="J27" s="184" t="s">
        <v>144</v>
      </c>
    </row>
    <row r="28" spans="1:10" x14ac:dyDescent="0.25">
      <c r="B28" s="95"/>
      <c r="C28" s="95"/>
      <c r="D28" s="95"/>
      <c r="E28" s="95"/>
    </row>
    <row r="29" spans="1:10" x14ac:dyDescent="0.25">
      <c r="B29" s="95"/>
      <c r="C29" s="95"/>
      <c r="D29" s="95"/>
      <c r="E29" s="95"/>
    </row>
    <row r="30" spans="1:10" x14ac:dyDescent="0.25">
      <c r="B30" s="95"/>
      <c r="C30" s="95"/>
      <c r="D30" s="95"/>
      <c r="E30" s="95"/>
    </row>
    <row r="31" spans="1:10" x14ac:dyDescent="0.25">
      <c r="B31" s="95"/>
      <c r="C31" s="95"/>
      <c r="D31" s="95"/>
      <c r="E31" s="95"/>
    </row>
    <row r="32" spans="1:10"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J40"/>
  <sheetViews>
    <sheetView topLeftCell="A4" workbookViewId="0">
      <selection activeCell="A12" sqref="A12:XFD21"/>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16384" width="37.7109375" style="90"/>
  </cols>
  <sheetData>
    <row r="1" spans="1:7" ht="60" customHeight="1" x14ac:dyDescent="0.25"/>
    <row r="3" spans="1:7" x14ac:dyDescent="0.25">
      <c r="B3" s="91" t="s">
        <v>92</v>
      </c>
      <c r="C3" s="91"/>
      <c r="G3" s="97"/>
    </row>
    <row r="4" spans="1:7" x14ac:dyDescent="0.25">
      <c r="G4" s="98"/>
    </row>
    <row r="5" spans="1:7" ht="28.5" x14ac:dyDescent="0.45">
      <c r="A5" s="113"/>
      <c r="B5" s="116" t="s">
        <v>72</v>
      </c>
      <c r="C5" s="92"/>
      <c r="D5" s="113"/>
      <c r="E5" s="115" t="s">
        <v>111</v>
      </c>
      <c r="F5" s="113"/>
      <c r="G5" s="98"/>
    </row>
    <row r="6" spans="1:7" ht="8.25" customHeight="1" x14ac:dyDescent="0.25">
      <c r="A6" s="113"/>
      <c r="B6" s="117" t="str" cm="1">
        <f t="array" aca="1" ref="B6" ca="1">SUBSTITUTE(SUBSTITUTE(SUBSTITUTE(SUBSTITUTE(SUBSTITUTE(SUBSTITUTE(_xlfn.TEXTJOIN(CHAR(10),TRUE,IF(ISNUMBER(SEARCH(SPL!B3,INDIRECT(Lists!$F$2):INDIRECT(Lists!$G$2))), INDIRECT(Lists!$N$2):INDIRECT(Lists!$O$2),"")),"08:", "8:"),"09:", "9:"), "13:", "1:"), "14:", "2:"), "15:", "3:"), "16:","4:")</f>
        <v/>
      </c>
      <c r="C6" s="93"/>
      <c r="D6" s="113"/>
      <c r="E6" s="300" t="s">
        <v>125</v>
      </c>
      <c r="F6" s="113"/>
      <c r="G6" s="98"/>
    </row>
    <row r="7" spans="1:7" ht="9" customHeight="1" x14ac:dyDescent="0.25">
      <c r="A7" s="113"/>
      <c r="B7" s="114"/>
      <c r="C7" s="94"/>
      <c r="D7" s="113"/>
      <c r="E7" s="301"/>
      <c r="F7" s="113"/>
      <c r="G7" s="98"/>
    </row>
    <row r="8" spans="1:7" ht="18.75" x14ac:dyDescent="0.25">
      <c r="A8" s="113"/>
      <c r="B8" s="116" t="s">
        <v>44</v>
      </c>
      <c r="C8" s="92"/>
      <c r="D8" s="113"/>
      <c r="E8" s="301"/>
      <c r="F8" s="113"/>
      <c r="G8" s="98"/>
    </row>
    <row r="9" spans="1:7" ht="9" customHeight="1" x14ac:dyDescent="0.25">
      <c r="A9" s="113"/>
      <c r="B9" s="117" t="str" cm="1">
        <f t="array" aca="1" ref="B9" ca="1">SUBSTITUTE(SUBSTITUTE(SUBSTITUTE(SUBSTITUTE(SUBSTITUTE(SUBSTITUTE(_xlfn.TEXTJOIN(CHAR(10),TRUE,IF(ISNUMBER(SEARCH(SPL!B3,INDIRECT(Lists!$F$3):INDIRECT(Lists!$G$3))), INDIRECT(Lists!$N$3):INDIRECT(Lists!$O$3),"")),"08:", "8:"),"09:", "9:"), "13:", "1:"), "14:", "2:"), "15:", "3:"), "16:","4:")</f>
        <v/>
      </c>
      <c r="C9" s="93"/>
      <c r="D9" s="113"/>
      <c r="E9" s="301"/>
      <c r="F9" s="113"/>
      <c r="G9" s="98"/>
    </row>
    <row r="10" spans="1:7" ht="9" customHeight="1" x14ac:dyDescent="0.25">
      <c r="A10" s="113"/>
      <c r="B10" s="114"/>
      <c r="C10" s="94"/>
      <c r="D10" s="113"/>
      <c r="E10" s="301"/>
      <c r="F10" s="113"/>
      <c r="G10" s="98"/>
    </row>
    <row r="11" spans="1:7" ht="18.75" x14ac:dyDescent="0.25">
      <c r="A11" s="113"/>
      <c r="B11" s="116" t="s">
        <v>73</v>
      </c>
      <c r="C11" s="92"/>
      <c r="D11" s="113"/>
      <c r="E11" s="301"/>
      <c r="F11" s="113"/>
      <c r="G11" s="98"/>
    </row>
    <row r="12" spans="1:7" ht="47.25" x14ac:dyDescent="0.25">
      <c r="A12" s="113"/>
      <c r="B12" s="117" t="str" cm="1">
        <f t="array" aca="1" ref="B12" ca="1">SUBSTITUTE(SUBSTITUTE(SUBSTITUTE(SUBSTITUTE(SUBSTITUTE(SUBSTITUTE(_xlfn.TEXTJOIN(CHAR(10),TRUE,IF(ISNUMBER(SEARCH(SPL!B3,INDIRECT(Lists!$F$4):INDIRECT(Lists!$G$4))), INDIRECT(Lists!$N$4):INDIRECT(Lists!$O$4),"")),"08:", "8:"),"09:", "9:"), "13:", "1:"), "14:", "2:"), "15:", "3:"), "16:","4:")</f>
        <v>1:45 to 2:15 Wipe down
11:15 to 12:00 Disinfect &amp; Prop Swap</v>
      </c>
      <c r="C12" s="93"/>
      <c r="D12" s="113"/>
      <c r="E12" s="301"/>
      <c r="F12" s="113"/>
      <c r="G12" s="98"/>
    </row>
    <row r="13" spans="1:7" x14ac:dyDescent="0.25">
      <c r="A13" s="113"/>
      <c r="B13" s="114"/>
      <c r="C13" s="94"/>
      <c r="D13" s="113"/>
      <c r="E13" s="301"/>
      <c r="F13" s="113"/>
      <c r="G13" s="98"/>
    </row>
    <row r="14" spans="1:7" ht="18.75" x14ac:dyDescent="0.25">
      <c r="A14" s="113"/>
      <c r="B14" s="116" t="s">
        <v>74</v>
      </c>
      <c r="C14" s="92"/>
      <c r="D14" s="113"/>
      <c r="E14" s="301"/>
      <c r="F14" s="113"/>
      <c r="G14" s="98"/>
    </row>
    <row r="15" spans="1:7" ht="47.25" x14ac:dyDescent="0.25">
      <c r="A15" s="113"/>
      <c r="B15" s="117" t="str" cm="1">
        <f t="array" aca="1" ref="B15" ca="1">SUBSTITUTE(SUBSTITUTE(SUBSTITUTE(SUBSTITUTE(SUBSTITUTE(SUBSTITUTE(_xlfn.TEXTJOIN(CHAR(10),TRUE,SplitText(_xlfn.TEXTJOIN(CHAR(10),TRUE,IF(ISNUMBER(SEARCH(SPL!B3,INDIRECT(Lists!$F$5):INDIRECT(Lists!$G$5))), INDIRECT(Lists!$N$5):INDIRECT(Lists!$O$5),"")))),"08:", "8:"),"09:", "9:"), "13:", "1:"), "14:", "2:"), "15:", "3:"), "16:","4:")</f>
        <v>9:45 to 10:00 Prop Swap While Open 
11:00 to 12:00 Learn &amp; Play
2:30 to 3:00 Wipe down</v>
      </c>
      <c r="C15" s="93"/>
      <c r="D15" s="113"/>
      <c r="E15" s="301"/>
      <c r="F15" s="113"/>
      <c r="G15" s="98"/>
    </row>
    <row r="16" spans="1:7" x14ac:dyDescent="0.25">
      <c r="A16" s="113"/>
      <c r="B16" s="114"/>
      <c r="C16" s="94"/>
      <c r="D16" s="113"/>
      <c r="E16" s="301"/>
      <c r="F16" s="113"/>
      <c r="G16" s="98"/>
    </row>
    <row r="17" spans="1:10" ht="18.75" x14ac:dyDescent="0.25">
      <c r="A17" s="113"/>
      <c r="B17" s="116" t="s">
        <v>75</v>
      </c>
      <c r="C17" s="92"/>
      <c r="D17" s="113"/>
      <c r="E17" s="301"/>
      <c r="F17" s="113"/>
      <c r="G17" s="98"/>
    </row>
    <row r="18" spans="1:10" ht="63" x14ac:dyDescent="0.25">
      <c r="A18" s="113"/>
      <c r="B18" s="117" t="str" cm="1">
        <f t="array" aca="1" ref="B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c r="C18" s="93"/>
      <c r="D18" s="113"/>
      <c r="E18" s="301"/>
      <c r="F18" s="113"/>
      <c r="G18" s="98"/>
    </row>
    <row r="19" spans="1:10" x14ac:dyDescent="0.25">
      <c r="A19" s="113"/>
      <c r="B19" s="114"/>
      <c r="C19" s="94"/>
      <c r="D19" s="113"/>
      <c r="E19" s="301"/>
      <c r="F19" s="113"/>
      <c r="G19" s="98"/>
    </row>
    <row r="20" spans="1:10" ht="18.75" x14ac:dyDescent="0.25">
      <c r="A20" s="113"/>
      <c r="B20" s="116" t="s">
        <v>76</v>
      </c>
      <c r="C20" s="92"/>
      <c r="D20" s="113"/>
      <c r="E20" s="301"/>
      <c r="F20" s="113"/>
      <c r="G20" s="98"/>
    </row>
    <row r="21" spans="1:10" x14ac:dyDescent="0.25">
      <c r="A21" s="113"/>
      <c r="B21" s="117" t="str" cm="1">
        <f t="array" aca="1" ref="B21" ca="1">SUBSTITUTE(SUBSTITUTE(SUBSTITUTE(SUBSTITUTE(SUBSTITUTE(SUBSTITUTE(_xlfn.TEXTJOIN(CHAR(10),TRUE,IF(ISNUMBER(SEARCH(SPL!B3,INDIRECT(Lists!$F$7):INDIRECT(Lists!$G$7))), INDIRECT(Lists!$N$7):INDIRECT(Lists!$O$7),"")),"08:", "8:"),"09:", "9:"), "13:", "1:"), "14:", "2:"), "15:", "3:"), "16:","4:")</f>
        <v>12:15 to 1:00 Disinfect &amp; Prop Swap</v>
      </c>
      <c r="C21" s="93"/>
      <c r="D21" s="113"/>
      <c r="E21" s="301"/>
      <c r="F21" s="113"/>
    </row>
    <row r="22" spans="1:10" ht="15.75" customHeight="1" x14ac:dyDescent="0.25">
      <c r="H22" s="96"/>
    </row>
    <row r="23" spans="1:10" ht="28.5" x14ac:dyDescent="0.45">
      <c r="A23" s="113"/>
      <c r="B23" s="302" t="s">
        <v>110</v>
      </c>
      <c r="C23" s="302"/>
      <c r="D23" s="303"/>
      <c r="E23" s="303"/>
      <c r="F23" s="113"/>
    </row>
    <row r="24" spans="1:10" ht="164.25" customHeight="1" x14ac:dyDescent="0.25">
      <c r="A24" s="113"/>
      <c r="B24" s="300" t="s">
        <v>117</v>
      </c>
      <c r="C24" s="300"/>
      <c r="D24" s="300"/>
      <c r="E24" s="300"/>
      <c r="F24" s="113"/>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row>
    <row r="28" spans="1:10" x14ac:dyDescent="0.25">
      <c r="B28" s="95"/>
      <c r="C28" s="95"/>
      <c r="D28" s="95"/>
      <c r="E28" s="95"/>
    </row>
    <row r="29" spans="1:10" x14ac:dyDescent="0.25">
      <c r="B29" s="95"/>
      <c r="C29" s="95"/>
      <c r="D29" s="95"/>
      <c r="E29" s="95"/>
    </row>
    <row r="30" spans="1:10" x14ac:dyDescent="0.25">
      <c r="B30" s="95"/>
      <c r="C30" s="95"/>
      <c r="D30" s="95"/>
      <c r="E30" s="95"/>
    </row>
    <row r="31" spans="1:10" x14ac:dyDescent="0.25">
      <c r="B31" s="95"/>
      <c r="C31" s="95"/>
      <c r="D31" s="95"/>
      <c r="E31" s="95"/>
    </row>
    <row r="32" spans="1:10"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H40"/>
  <sheetViews>
    <sheetView topLeftCell="A4" workbookViewId="0">
      <selection activeCell="A12" sqref="A12:XFD21"/>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6384" width="37.7109375" style="90"/>
  </cols>
  <sheetData>
    <row r="1" spans="1:7" ht="60" customHeight="1" x14ac:dyDescent="0.25"/>
    <row r="3" spans="1:7" x14ac:dyDescent="0.25">
      <c r="B3" s="91" t="s">
        <v>94</v>
      </c>
      <c r="C3" s="91"/>
      <c r="G3" s="97"/>
    </row>
    <row r="4" spans="1:7" x14ac:dyDescent="0.25">
      <c r="G4" s="98"/>
    </row>
    <row r="5" spans="1:7" ht="28.5" x14ac:dyDescent="0.45">
      <c r="A5" s="113"/>
      <c r="B5" s="116" t="s">
        <v>72</v>
      </c>
      <c r="C5" s="92"/>
      <c r="D5" s="113"/>
      <c r="E5" s="119" t="s">
        <v>111</v>
      </c>
      <c r="F5" s="113"/>
      <c r="G5"/>
    </row>
    <row r="6" spans="1:7" ht="11.25" customHeight="1" x14ac:dyDescent="0.25">
      <c r="A6" s="113"/>
      <c r="B6" s="117" t="str" cm="1">
        <f t="array" aca="1" ref="B6" ca="1">IFERROR(SUBSTITUTE(SUBSTITUTE(SUBSTITUTE(SUBSTITUTE(SUBSTITUTE(SUBSTITUTE(_xlfn.TEXTJOIN(CHAR(10),TRUE,SplitText(_xlfn.TEXTJOIN(CHAR(10),TRUE,IF(ISNUMBER(SEARCH('KG+RPW'!B3,INDIRECT(Lists!$F$2):INDIRECT(Lists!$G$2))), INDIRECT(Lists!$N$2):INDIRECT(Lists!$O$2),"")))),"08:", "8:"),"09:", "9:"), "13:", "1:"), "14:", "2:"), "15:", "3:"), "16:","4:"), "")</f>
        <v/>
      </c>
      <c r="C6" s="93"/>
      <c r="D6" s="113"/>
      <c r="E6" s="300" t="s">
        <v>126</v>
      </c>
      <c r="F6" s="113"/>
      <c r="G6" s="98"/>
    </row>
    <row r="7" spans="1:7" ht="12.75" customHeight="1" x14ac:dyDescent="0.25">
      <c r="A7" s="113"/>
      <c r="B7" s="114"/>
      <c r="C7" s="94"/>
      <c r="D7" s="113"/>
      <c r="E7" s="301"/>
      <c r="F7" s="113"/>
      <c r="G7" s="98"/>
    </row>
    <row r="8" spans="1:7" ht="17.25" customHeight="1" x14ac:dyDescent="0.25">
      <c r="A8" s="113"/>
      <c r="B8" s="116" t="s">
        <v>44</v>
      </c>
      <c r="C8" s="92"/>
      <c r="D8" s="113"/>
      <c r="E8" s="301"/>
      <c r="F8" s="113"/>
      <c r="G8" s="98"/>
    </row>
    <row r="9" spans="1:7" ht="11.25" customHeight="1" x14ac:dyDescent="0.25">
      <c r="A9" s="113"/>
      <c r="B9" s="117" t="str" cm="1">
        <f t="array" aca="1" ref="B9" ca="1">IFERROR(SUBSTITUTE(SUBSTITUTE(SUBSTITUTE(SUBSTITUTE(SUBSTITUTE(SUBSTITUTE(_xlfn.TEXTJOIN(CHAR(10),TRUE,SplitText(_xlfn.TEXTJOIN(CHAR(10),TRUE,IF(ISNUMBER(SEARCH('KG+RPW'!B3,INDIRECT(Lists!$F$3):INDIRECT(Lists!$G$3))), INDIRECT(Lists!$N$3):INDIRECT(Lists!$O$3),"")))),"08:", "8:"),"09:", "9:"), "13:", "1:"), "14:", "2:"), "15:", "3:"), "16:","4:"),"")</f>
        <v/>
      </c>
      <c r="C9" s="93"/>
      <c r="D9" s="113"/>
      <c r="E9" s="301"/>
      <c r="F9" s="113"/>
      <c r="G9" s="98"/>
    </row>
    <row r="10" spans="1:7" ht="11.25" customHeight="1" x14ac:dyDescent="0.25">
      <c r="A10" s="113"/>
      <c r="B10" s="114"/>
      <c r="C10" s="94"/>
      <c r="D10" s="113"/>
      <c r="E10" s="301"/>
      <c r="F10" s="113"/>
      <c r="G10" s="98"/>
    </row>
    <row r="11" spans="1:7" ht="18.75" x14ac:dyDescent="0.25">
      <c r="A11" s="113"/>
      <c r="B11" s="116" t="s">
        <v>73</v>
      </c>
      <c r="C11" s="92"/>
      <c r="D11" s="113"/>
      <c r="E11" s="301"/>
      <c r="F11" s="113"/>
      <c r="G11" s="98"/>
    </row>
    <row r="12" spans="1:7" ht="63" x14ac:dyDescent="0.25">
      <c r="A12" s="113"/>
      <c r="B12" s="117" t="str" cm="1">
        <f t="array" aca="1" ref="B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c r="C12" s="93"/>
      <c r="D12" s="113"/>
      <c r="E12" s="301"/>
      <c r="F12" s="113"/>
      <c r="G12" s="98"/>
    </row>
    <row r="13" spans="1:7" x14ac:dyDescent="0.25">
      <c r="A13" s="113"/>
      <c r="B13" s="114"/>
      <c r="C13" s="94"/>
      <c r="D13" s="113"/>
      <c r="E13" s="301"/>
      <c r="F13" s="113"/>
      <c r="G13" s="98"/>
    </row>
    <row r="14" spans="1:7" ht="18.75" x14ac:dyDescent="0.25">
      <c r="A14" s="113"/>
      <c r="B14" s="116" t="s">
        <v>74</v>
      </c>
      <c r="C14" s="92"/>
      <c r="D14" s="113"/>
      <c r="E14" s="301"/>
      <c r="F14" s="113"/>
      <c r="G14" s="98"/>
    </row>
    <row r="15" spans="1:7" ht="31.5" x14ac:dyDescent="0.25">
      <c r="A15" s="113"/>
      <c r="B15" s="117" t="str" cm="1">
        <f t="array" aca="1" ref="B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c r="C15" s="93"/>
      <c r="D15" s="113"/>
      <c r="E15" s="301"/>
      <c r="F15" s="113"/>
      <c r="G15" s="98"/>
    </row>
    <row r="16" spans="1:7" x14ac:dyDescent="0.25">
      <c r="A16" s="113"/>
      <c r="B16" s="114"/>
      <c r="C16" s="94"/>
      <c r="D16" s="113"/>
      <c r="E16" s="301"/>
      <c r="F16" s="113"/>
      <c r="G16" s="98"/>
    </row>
    <row r="17" spans="1:8" ht="18.75" x14ac:dyDescent="0.25">
      <c r="A17" s="113"/>
      <c r="B17" s="116" t="s">
        <v>75</v>
      </c>
      <c r="C17" s="92"/>
      <c r="D17" s="113"/>
      <c r="E17" s="301"/>
      <c r="F17" s="113"/>
      <c r="G17" s="98"/>
    </row>
    <row r="18" spans="1:8" ht="31.5" x14ac:dyDescent="0.25">
      <c r="A18" s="113"/>
      <c r="B18" s="117" t="str" cm="1">
        <f t="array" aca="1" ref="B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c r="C18" s="93"/>
      <c r="D18" s="113"/>
      <c r="E18" s="301"/>
      <c r="F18" s="113"/>
      <c r="G18" s="98"/>
    </row>
    <row r="19" spans="1:8" x14ac:dyDescent="0.25">
      <c r="A19" s="113"/>
      <c r="B19" s="114"/>
      <c r="C19" s="94"/>
      <c r="D19" s="113"/>
      <c r="E19" s="301"/>
      <c r="F19" s="113"/>
      <c r="G19" s="98"/>
    </row>
    <row r="20" spans="1:8" ht="18.75" x14ac:dyDescent="0.25">
      <c r="A20" s="113"/>
      <c r="B20" s="116" t="s">
        <v>76</v>
      </c>
      <c r="C20" s="92"/>
      <c r="D20" s="113"/>
      <c r="E20" s="301"/>
      <c r="F20" s="113"/>
      <c r="G20" s="98"/>
    </row>
    <row r="21" spans="1:8" ht="31.5" x14ac:dyDescent="0.25">
      <c r="A21" s="113"/>
      <c r="B21" s="117" t="str" cm="1">
        <f t="array" aca="1" ref="B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c r="C21" s="93"/>
      <c r="D21" s="113"/>
      <c r="E21" s="301"/>
      <c r="F21" s="113"/>
    </row>
    <row r="22" spans="1:8" ht="15.75" customHeight="1" x14ac:dyDescent="0.25">
      <c r="H22" s="96"/>
    </row>
    <row r="23" spans="1:8" ht="28.5" x14ac:dyDescent="0.45">
      <c r="A23" s="113"/>
      <c r="B23" s="302" t="s">
        <v>110</v>
      </c>
      <c r="C23" s="302"/>
      <c r="D23" s="303"/>
      <c r="E23" s="303"/>
      <c r="F23" s="113"/>
    </row>
    <row r="24" spans="1:8" ht="150" customHeight="1" x14ac:dyDescent="0.25">
      <c r="A24" s="113"/>
      <c r="B24" s="300" t="s">
        <v>129</v>
      </c>
      <c r="C24" s="300"/>
      <c r="D24" s="300"/>
      <c r="E24" s="300"/>
      <c r="F24" s="113"/>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H40"/>
  <sheetViews>
    <sheetView topLeftCell="A4" workbookViewId="0">
      <selection activeCell="A12" sqref="A12: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16384" width="37.7109375" style="90"/>
  </cols>
  <sheetData>
    <row r="1" spans="1:7" ht="55.5" customHeight="1" x14ac:dyDescent="0.25"/>
    <row r="3" spans="1:7" x14ac:dyDescent="0.25">
      <c r="B3" s="91" t="s">
        <v>50</v>
      </c>
      <c r="C3" s="91"/>
      <c r="G3" s="97"/>
    </row>
    <row r="4" spans="1:7" x14ac:dyDescent="0.25">
      <c r="G4" s="98"/>
    </row>
    <row r="5" spans="1:7" ht="28.5" x14ac:dyDescent="0.45">
      <c r="A5" s="113"/>
      <c r="B5" s="116" t="s">
        <v>72</v>
      </c>
      <c r="C5" s="92"/>
      <c r="D5" s="113"/>
      <c r="E5" s="119" t="s">
        <v>111</v>
      </c>
      <c r="F5" s="113"/>
      <c r="G5"/>
    </row>
    <row r="6" spans="1:7" x14ac:dyDescent="0.25">
      <c r="A6" s="113"/>
      <c r="B6" s="117" t="str" cm="1">
        <f t="array" aca="1" ref="B6" ca="1">SUBSTITUTE(SUBSTITUTE(SUBSTITUTE(SUBSTITUTE(SUBSTITUTE(SUBSTITUTE(_xlfn.TEXTJOIN(CHAR(10),TRUE,IF(ISNUMBER(SEARCH('P2P+STM'!B3,INDIRECT(Lists!$F$2):INDIRECT(Lists!$G$2))), INDIRECT(Lists!$N$2):INDIRECT(Lists!$O$2),"")),"08:", "8:"),"09:", "9:"), "13:", "1:"), "14:", "2:"), "15:", "3:"), "16:","4:")</f>
        <v/>
      </c>
      <c r="C6" s="93"/>
      <c r="D6" s="113"/>
      <c r="E6" s="300" t="s">
        <v>119</v>
      </c>
      <c r="F6" s="113"/>
      <c r="G6" s="98"/>
    </row>
    <row r="7" spans="1:7" x14ac:dyDescent="0.25">
      <c r="A7" s="113"/>
      <c r="B7" s="114"/>
      <c r="C7" s="94"/>
      <c r="D7" s="113"/>
      <c r="E7" s="301"/>
      <c r="F7" s="113"/>
      <c r="G7" s="98"/>
    </row>
    <row r="8" spans="1:7" ht="18.75" x14ac:dyDescent="0.25">
      <c r="A8" s="113"/>
      <c r="B8" s="116" t="s">
        <v>44</v>
      </c>
      <c r="C8" s="92"/>
      <c r="D8" s="113"/>
      <c r="E8" s="301"/>
      <c r="F8" s="113"/>
      <c r="G8" s="98"/>
    </row>
    <row r="9" spans="1:7" x14ac:dyDescent="0.25">
      <c r="A9" s="113"/>
      <c r="B9" s="117" t="str" cm="1">
        <f t="array" aca="1" ref="B9" ca="1">SUBSTITUTE(SUBSTITUTE(SUBSTITUTE(SUBSTITUTE(SUBSTITUTE(SUBSTITUTE(_xlfn.TEXTJOIN(CHAR(10),TRUE,IF(ISNUMBER(SEARCH('P2P+STM'!B3,INDIRECT(Lists!$F$3):INDIRECT(Lists!$G$3))), INDIRECT(Lists!$N$3):INDIRECT(Lists!$O$3),"")),"08:", "8:"),"09:", "9:"), "13:", "1:"), "14:", "2:"), "15:", "3:"), "16:","4:")</f>
        <v/>
      </c>
      <c r="C9" s="93"/>
      <c r="D9" s="113"/>
      <c r="E9" s="301"/>
      <c r="F9" s="113"/>
      <c r="G9" s="98"/>
    </row>
    <row r="10" spans="1:7" x14ac:dyDescent="0.25">
      <c r="A10" s="113"/>
      <c r="B10" s="114"/>
      <c r="C10" s="94"/>
      <c r="D10" s="113"/>
      <c r="E10" s="301"/>
      <c r="F10" s="113"/>
      <c r="G10" s="98"/>
    </row>
    <row r="11" spans="1:7" ht="18.75" x14ac:dyDescent="0.25">
      <c r="A11" s="113"/>
      <c r="B11" s="116" t="s">
        <v>73</v>
      </c>
      <c r="C11" s="92"/>
      <c r="D11" s="113"/>
      <c r="E11" s="301"/>
      <c r="F11" s="113"/>
      <c r="G11" s="98"/>
    </row>
    <row r="12" spans="1:7" ht="63" x14ac:dyDescent="0.25">
      <c r="A12" s="113"/>
      <c r="B12" s="117" t="str" cm="1">
        <f t="array" aca="1" ref="B12" ca="1">SUBSTITUTE(SUBSTITUTE(SUBSTITUTE(SUBSTITUTE(SUBSTITUTE(SUBSTITUTE(_xlfn.TEXTJOIN(CHAR(10),TRUE,SplitText(_xlfn.TEXTJOIN(CHAR(10),TRUE,IF(ISNUMBER(SEARCH('P2P+STM'!B3,INDIRECT(Lists!$F$4):INDIRECT(Lists!$G$4))), INDIRECT(Lists!$N$4):INDIRECT(Lists!$O$4),"")))),"08:", "8:"),"09:", "9:"), "13:", "1:"), "14:", "2:"), "15:", "3:"), "16:","4:")</f>
        <v>9:00 to 10:00 Learn &amp; Play
10:15 to 10:30 Prop Swap While Open 
2:30 to 3:00 Wipe down</v>
      </c>
      <c r="C12" s="93"/>
      <c r="D12" s="113"/>
      <c r="E12" s="301"/>
      <c r="F12" s="113"/>
      <c r="G12" s="98"/>
    </row>
    <row r="13" spans="1:7" x14ac:dyDescent="0.25">
      <c r="A13" s="113"/>
      <c r="B13" s="114"/>
      <c r="C13" s="94"/>
      <c r="D13" s="113"/>
      <c r="E13" s="301"/>
      <c r="F13" s="113"/>
      <c r="G13" s="98"/>
    </row>
    <row r="14" spans="1:7" ht="18.75" x14ac:dyDescent="0.25">
      <c r="A14" s="113"/>
      <c r="B14" s="116" t="s">
        <v>74</v>
      </c>
      <c r="C14" s="92"/>
      <c r="D14" s="113"/>
      <c r="E14" s="301"/>
      <c r="F14" s="113"/>
      <c r="G14" s="98"/>
    </row>
    <row r="15" spans="1:7" x14ac:dyDescent="0.25">
      <c r="A15" s="113"/>
      <c r="B15" s="117" t="str" cm="1">
        <f t="array" aca="1" ref="B15" ca="1">SUBSTITUTE(SUBSTITUTE(SUBSTITUTE(SUBSTITUTE(SUBSTITUTE(SUBSTITUTE(_xlfn.TEXTJOIN(CHAR(10),TRUE,SplitText(_xlfn.TEXTJOIN(CHAR(10),TRUE,IF(ISNUMBER(SEARCH('P2P+STM'!B3,INDIRECT(Lists!$F$5):INDIRECT(Lists!$G$5))), INDIRECT(Lists!$N$5):INDIRECT(Lists!$O$5),"")))),"08:", "8:"),"09:", "9:"), "13:", "1:"), "14:", "2:"), "15:", "3:"), "16:","4:")</f>
        <v>1:30 to 2:15 Disinfect &amp; Prop Swap</v>
      </c>
      <c r="C15" s="93"/>
      <c r="D15" s="113"/>
      <c r="E15" s="301"/>
      <c r="F15" s="113"/>
      <c r="G15" s="98"/>
    </row>
    <row r="16" spans="1:7" x14ac:dyDescent="0.25">
      <c r="A16" s="113"/>
      <c r="B16" s="114"/>
      <c r="C16" s="94"/>
      <c r="D16" s="113"/>
      <c r="E16" s="301"/>
      <c r="F16" s="113"/>
      <c r="G16" s="98"/>
    </row>
    <row r="17" spans="1:8" ht="18.75" x14ac:dyDescent="0.25">
      <c r="A17" s="113"/>
      <c r="B17" s="116" t="s">
        <v>75</v>
      </c>
      <c r="C17" s="92"/>
      <c r="D17" s="113"/>
      <c r="E17" s="301"/>
      <c r="F17" s="113"/>
      <c r="G17" s="98"/>
    </row>
    <row r="18" spans="1:8" ht="31.5" x14ac:dyDescent="0.25">
      <c r="A18" s="113"/>
      <c r="B18" s="117" t="str" cm="1">
        <f t="array" aca="1" ref="B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c r="C18" s="93"/>
      <c r="D18" s="113"/>
      <c r="E18" s="301"/>
      <c r="F18" s="113"/>
      <c r="G18" s="98"/>
    </row>
    <row r="19" spans="1:8" x14ac:dyDescent="0.25">
      <c r="A19" s="113"/>
      <c r="B19" s="114"/>
      <c r="C19" s="94"/>
      <c r="D19" s="113"/>
      <c r="E19" s="301"/>
      <c r="F19" s="113"/>
      <c r="G19" s="98"/>
    </row>
    <row r="20" spans="1:8" ht="18.75" x14ac:dyDescent="0.25">
      <c r="A20" s="113"/>
      <c r="B20" s="116" t="s">
        <v>76</v>
      </c>
      <c r="C20" s="92"/>
      <c r="D20" s="113"/>
      <c r="E20" s="301"/>
      <c r="F20" s="113"/>
      <c r="G20" s="98"/>
    </row>
    <row r="21" spans="1:8" ht="31.5" x14ac:dyDescent="0.25">
      <c r="A21" s="113"/>
      <c r="B21" s="117" t="str" cm="1">
        <f t="array" aca="1" ref="B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c r="C21" s="93"/>
      <c r="D21" s="113"/>
      <c r="E21" s="301"/>
      <c r="F21" s="113"/>
    </row>
    <row r="22" spans="1:8" ht="14.25" customHeight="1" x14ac:dyDescent="0.25">
      <c r="H22" s="96"/>
    </row>
    <row r="23" spans="1:8" ht="28.5" x14ac:dyDescent="0.45">
      <c r="A23" s="113"/>
      <c r="B23" s="302" t="s">
        <v>110</v>
      </c>
      <c r="C23" s="302"/>
      <c r="D23" s="303"/>
      <c r="E23" s="303"/>
      <c r="F23" s="113"/>
    </row>
    <row r="24" spans="1:8" ht="163.5" customHeight="1" x14ac:dyDescent="0.25">
      <c r="A24" s="113"/>
      <c r="B24" s="300" t="s">
        <v>118</v>
      </c>
      <c r="C24" s="300"/>
      <c r="D24" s="300"/>
      <c r="E24" s="300"/>
      <c r="F24" s="113"/>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H41"/>
  <sheetViews>
    <sheetView topLeftCell="A4" zoomScale="85" zoomScaleNormal="85" workbookViewId="0">
      <selection activeCell="A12" sqref="A12:XFD22"/>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6384" width="37.7109375" style="90"/>
  </cols>
  <sheetData>
    <row r="1" spans="1:8" ht="35.25" customHeight="1" x14ac:dyDescent="0.25"/>
    <row r="3" spans="1:8" x14ac:dyDescent="0.25">
      <c r="B3" s="91" t="s">
        <v>53</v>
      </c>
      <c r="C3" s="91" t="s">
        <v>53</v>
      </c>
      <c r="G3" s="97"/>
    </row>
    <row r="4" spans="1:8" x14ac:dyDescent="0.25">
      <c r="G4" s="98"/>
    </row>
    <row r="5" spans="1:8" ht="28.5" x14ac:dyDescent="0.45">
      <c r="A5" s="120"/>
      <c r="B5" s="123" t="s">
        <v>72</v>
      </c>
      <c r="C5" s="92"/>
      <c r="D5" s="120"/>
      <c r="E5" s="155" t="s">
        <v>111</v>
      </c>
      <c r="F5" s="120"/>
      <c r="G5" s="98"/>
    </row>
    <row r="6" spans="1:8" x14ac:dyDescent="0.25">
      <c r="A6" s="120"/>
      <c r="B6" s="122" t="str" cm="1">
        <f t="array" aca="1" ref="B6" ca="1">SUBSTITUTE(SUBSTITUTE(SUBSTITUTE(SUBSTITUTE(SUBSTITUTE(SUBSTITUTE(_xlfn.TEXTJOIN(CHAR(10),TRUE,IF(ISNUMBER(SEARCH('IW+AL'!B3,INDIRECT(Lists!$F$2):INDIRECT(Lists!$G$2))), INDIRECT(Lists!$N$2):INDIRECT(Lists!$O$2),"")),"08:", "8:"),"09:", "9:"), "13:", "1:"), "14:", "2:"), "15:", "3:"), "16:","4:")</f>
        <v/>
      </c>
      <c r="C6" s="93"/>
      <c r="D6" s="120"/>
      <c r="E6" s="309" t="s">
        <v>136</v>
      </c>
      <c r="F6" s="120"/>
      <c r="G6" s="98"/>
      <c r="H6" s="110"/>
    </row>
    <row r="7" spans="1:8" x14ac:dyDescent="0.25">
      <c r="A7" s="120"/>
      <c r="B7" s="121"/>
      <c r="C7" s="94"/>
      <c r="D7" s="120"/>
      <c r="E7" s="309"/>
      <c r="F7" s="120"/>
      <c r="G7" s="98"/>
      <c r="H7" s="125"/>
    </row>
    <row r="8" spans="1:8" ht="18.75" x14ac:dyDescent="0.25">
      <c r="A8" s="120"/>
      <c r="B8" s="123" t="s">
        <v>44</v>
      </c>
      <c r="C8" s="92"/>
      <c r="D8" s="120"/>
      <c r="E8" s="309"/>
      <c r="F8" s="120"/>
      <c r="G8" s="98"/>
      <c r="H8" s="126"/>
    </row>
    <row r="9" spans="1:8" x14ac:dyDescent="0.25">
      <c r="A9" s="120"/>
      <c r="B9" s="122" t="str" cm="1">
        <f t="array" aca="1" ref="B9" ca="1">SUBSTITUTE(SUBSTITUTE(SUBSTITUTE(SUBSTITUTE(SUBSTITUTE(SUBSTITUTE(_xlfn.TEXTJOIN(CHAR(10),TRUE,IF(ISNUMBER(SEARCH('IW+AL'!B3,INDIRECT(Lists!$F$3):INDIRECT(Lists!$G$3))), INDIRECT(Lists!$N$3):INDIRECT(Lists!$O$3),"")),"08:", "8:"),"09:", "9:"), "13:", "1:"), "14:", "2:"), "15:", "3:"), "16:","4:")</f>
        <v/>
      </c>
      <c r="C9" s="93"/>
      <c r="D9" s="120"/>
      <c r="E9" s="309"/>
      <c r="F9" s="120"/>
      <c r="G9" s="98"/>
      <c r="H9" s="126"/>
    </row>
    <row r="10" spans="1:8" x14ac:dyDescent="0.25">
      <c r="A10" s="120"/>
      <c r="B10" s="121"/>
      <c r="C10" s="94"/>
      <c r="D10" s="120"/>
      <c r="E10" s="309"/>
      <c r="F10" s="120"/>
      <c r="G10" s="98"/>
      <c r="H10" s="126"/>
    </row>
    <row r="11" spans="1:8" ht="18.75" x14ac:dyDescent="0.25">
      <c r="A11" s="120"/>
      <c r="B11" s="123" t="s">
        <v>73</v>
      </c>
      <c r="C11" s="92"/>
      <c r="D11" s="120"/>
      <c r="E11" s="309"/>
      <c r="F11" s="120"/>
      <c r="G11" s="98"/>
      <c r="H11" s="126"/>
    </row>
    <row r="12" spans="1:8" ht="31.5" x14ac:dyDescent="0.25">
      <c r="A12" s="120"/>
      <c r="B12" s="122" t="str" cm="1">
        <f t="array" aca="1" ref="B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c r="C12" s="93"/>
      <c r="D12" s="120"/>
      <c r="E12" s="309"/>
      <c r="F12" s="120"/>
      <c r="G12" s="98"/>
      <c r="H12" s="126"/>
    </row>
    <row r="13" spans="1:8" x14ac:dyDescent="0.25">
      <c r="A13" s="120"/>
      <c r="B13" s="121"/>
      <c r="C13" s="94"/>
      <c r="D13" s="120"/>
      <c r="E13" s="309"/>
      <c r="F13" s="120"/>
      <c r="G13" s="98"/>
      <c r="H13" s="126"/>
    </row>
    <row r="14" spans="1:8" ht="18.75" x14ac:dyDescent="0.25">
      <c r="A14" s="120"/>
      <c r="B14" s="123" t="s">
        <v>74</v>
      </c>
      <c r="C14" s="92"/>
      <c r="D14" s="120"/>
      <c r="E14" s="309"/>
      <c r="F14" s="120"/>
      <c r="G14" s="98"/>
      <c r="H14" s="126"/>
    </row>
    <row r="15" spans="1:8" x14ac:dyDescent="0.25">
      <c r="A15" s="120"/>
      <c r="B15" s="308" t="str" cm="1">
        <f t="array" aca="1" ref="B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c r="C15" s="93"/>
      <c r="D15" s="110"/>
      <c r="E15" s="124"/>
      <c r="F15" s="110"/>
      <c r="G15" s="98"/>
      <c r="H15" s="126"/>
    </row>
    <row r="16" spans="1:8" ht="28.5" x14ac:dyDescent="0.25">
      <c r="A16" s="120"/>
      <c r="B16" s="308"/>
      <c r="C16" s="93"/>
      <c r="D16" s="304"/>
      <c r="E16" s="198" t="s">
        <v>115</v>
      </c>
      <c r="F16" s="304"/>
      <c r="G16" s="98"/>
      <c r="H16" s="126"/>
    </row>
    <row r="17" spans="1:8" x14ac:dyDescent="0.25">
      <c r="A17" s="120"/>
      <c r="B17" s="121"/>
      <c r="C17" s="94"/>
      <c r="D17" s="304"/>
      <c r="E17" s="305" t="s">
        <v>116</v>
      </c>
      <c r="F17" s="304"/>
      <c r="G17" s="98"/>
      <c r="H17" s="126"/>
    </row>
    <row r="18" spans="1:8" ht="18.75" x14ac:dyDescent="0.25">
      <c r="A18" s="120"/>
      <c r="B18" s="123" t="s">
        <v>75</v>
      </c>
      <c r="C18" s="92"/>
      <c r="D18" s="199"/>
      <c r="E18" s="305"/>
      <c r="F18" s="199"/>
      <c r="G18" s="98"/>
      <c r="H18" s="126"/>
    </row>
    <row r="19" spans="1:8" ht="47.25" x14ac:dyDescent="0.25">
      <c r="A19" s="120"/>
      <c r="B19" s="122" t="str" cm="1">
        <f t="array" aca="1" ref="B19" ca="1">SUBSTITUTE(SUBSTITUTE(SUBSTITUTE(SUBSTITUTE(SUBSTITUTE(SUBSTITUTE(_xlfn.TEXTJOIN(CHAR(10),TRUE,SplitText(_xlfn.TEXTJOIN(CHAR(10),TRUE,IF(ISNUMBER(SEARCH('IW+AL'!B3,INDIRECT(Lists!$F$6):INDIRECT(Lists!$G$6))), INDIRECT(Lists!$N$6):INDIRECT(Lists!$O$6),"")))),"08:", "8:"),"09:", "9:"), "13:", "1:"), "14:", "2:"), "15:", "3:"), "16:","4:")</f>
        <v>9:45 to 10:00 Prop Swap While Open 
11:00 to 12:00 Learn &amp; Play
2:30 to 3:00 Wipe down</v>
      </c>
      <c r="C19" s="93"/>
      <c r="D19" s="199"/>
      <c r="E19" s="305"/>
      <c r="F19" s="199"/>
      <c r="G19" s="98"/>
      <c r="H19" s="126"/>
    </row>
    <row r="20" spans="1:8" x14ac:dyDescent="0.25">
      <c r="A20" s="120"/>
      <c r="B20" s="121"/>
      <c r="C20" s="94"/>
      <c r="D20" s="199"/>
      <c r="E20" s="305"/>
      <c r="F20" s="199"/>
      <c r="G20" s="98"/>
      <c r="H20" s="126"/>
    </row>
    <row r="21" spans="1:8" ht="18.75" x14ac:dyDescent="0.25">
      <c r="A21" s="120"/>
      <c r="B21" s="123" t="s">
        <v>76</v>
      </c>
      <c r="C21" s="92"/>
      <c r="D21" s="199"/>
      <c r="E21" s="305"/>
      <c r="F21" s="199"/>
      <c r="G21" s="98"/>
      <c r="H21" s="126"/>
    </row>
    <row r="22" spans="1:8" x14ac:dyDescent="0.25">
      <c r="A22" s="120"/>
      <c r="B22" s="122" t="str" cm="1">
        <f t="array" aca="1" ref="B22" ca="1">SUBSTITUTE(SUBSTITUTE(SUBSTITUTE(SUBSTITUTE(SUBSTITUTE(SUBSTITUTE(_xlfn.TEXTJOIN(CHAR(10),TRUE,SplitText(_xlfn.TEXTJOIN(CHAR(10),TRUE,IF(ISNUMBER(SEARCH('IW+AL'!B3,INDIRECT(Lists!$F$7):INDIRECT(Lists!$G$7))), INDIRECT(Lists!$N$7):INDIRECT(Lists!$O$7),"")))),"08:", "8:"),"09:", "9:"), "13:", "1:"), "14:", "2:"), "15:", "3:"), "16:","4:")</f>
        <v>1:45 to 2:30 Disinfect &amp; Prop Swap</v>
      </c>
      <c r="C22" s="93"/>
      <c r="D22" s="199"/>
      <c r="E22" s="305"/>
      <c r="F22" s="199"/>
      <c r="G22" s="110"/>
      <c r="H22" s="126"/>
    </row>
    <row r="23" spans="1:8" ht="15.75" customHeight="1" x14ac:dyDescent="0.25">
      <c r="G23" s="110"/>
      <c r="H23" s="126"/>
    </row>
    <row r="24" spans="1:8" ht="28.5" x14ac:dyDescent="0.45">
      <c r="A24" s="120"/>
      <c r="B24" s="306" t="s">
        <v>110</v>
      </c>
      <c r="C24" s="306"/>
      <c r="D24" s="307"/>
      <c r="E24" s="307"/>
      <c r="F24" s="120"/>
      <c r="G24" s="110"/>
      <c r="H24" s="110"/>
    </row>
    <row r="25" spans="1:8" ht="165" customHeight="1" x14ac:dyDescent="0.25">
      <c r="A25" s="120"/>
      <c r="B25" s="308" t="s">
        <v>135</v>
      </c>
      <c r="C25" s="308"/>
      <c r="D25" s="308"/>
      <c r="E25" s="308"/>
      <c r="F25" s="120"/>
      <c r="G25" s="110"/>
      <c r="H25" s="110"/>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F16:F17"/>
    <mergeCell ref="E17:E22"/>
    <mergeCell ref="B24:E24"/>
    <mergeCell ref="B25:E25"/>
    <mergeCell ref="E6:E14"/>
    <mergeCell ref="B15:B16"/>
    <mergeCell ref="D16:D17"/>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77</v>
      </c>
      <c r="C1" s="61" t="s">
        <v>78</v>
      </c>
      <c r="D1" s="62" t="s">
        <v>79</v>
      </c>
      <c r="E1" s="62" t="s">
        <v>80</v>
      </c>
      <c r="F1" s="63" t="s">
        <v>81</v>
      </c>
      <c r="G1" s="63" t="s">
        <v>82</v>
      </c>
      <c r="H1" s="63" t="s">
        <v>83</v>
      </c>
      <c r="I1" s="63" t="s">
        <v>84</v>
      </c>
      <c r="J1" s="63" t="s">
        <v>85</v>
      </c>
      <c r="K1" s="64" t="s">
        <v>86</v>
      </c>
      <c r="L1" s="64" t="s">
        <v>87</v>
      </c>
      <c r="M1" s="64" t="s">
        <v>88</v>
      </c>
      <c r="N1" s="88" t="s">
        <v>108</v>
      </c>
      <c r="O1" s="89" t="s">
        <v>109</v>
      </c>
    </row>
    <row r="2" spans="1:15" x14ac:dyDescent="0.25">
      <c r="A2" s="40" t="s">
        <v>32</v>
      </c>
      <c r="C2" s="65" t="s">
        <v>72</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73</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74</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75</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89</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90</v>
      </c>
    </row>
    <row r="14" spans="1:15" x14ac:dyDescent="0.25">
      <c r="A14" s="42" t="s">
        <v>91</v>
      </c>
    </row>
    <row r="15" spans="1:15" x14ac:dyDescent="0.25">
      <c r="A15" s="42" t="s">
        <v>92</v>
      </c>
    </row>
    <row r="16" spans="1:15" x14ac:dyDescent="0.25">
      <c r="A16" s="42" t="s">
        <v>93</v>
      </c>
    </row>
    <row r="17" spans="1:50" x14ac:dyDescent="0.25">
      <c r="A17" s="42" t="s">
        <v>94</v>
      </c>
    </row>
    <row r="18" spans="1:50" x14ac:dyDescent="0.25">
      <c r="A18" s="42" t="s">
        <v>95</v>
      </c>
    </row>
    <row r="19" spans="1:50" x14ac:dyDescent="0.25">
      <c r="A19" s="42"/>
    </row>
    <row r="20" spans="1:50" ht="15.75" thickBot="1" x14ac:dyDescent="0.3">
      <c r="A20" s="43"/>
    </row>
    <row r="22" spans="1:50" ht="15.75" thickBot="1" x14ac:dyDescent="0.3"/>
    <row r="23" spans="1:50" x14ac:dyDescent="0.25">
      <c r="L23" s="47" t="s">
        <v>96</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2.xml><?xml version="1.0" encoding="utf-8"?>
<ds:datastoreItem xmlns:ds="http://schemas.openxmlformats.org/officeDocument/2006/customXml" ds:itemID="{2149C2FB-BE03-4413-908E-4ED2E359472D}">
  <ds:schemaRefs>
    <ds:schemaRef ds:uri="http://schemas.microsoft.com/DataMashup"/>
  </ds:schemaRefs>
</ds:datastoreItem>
</file>

<file path=customXml/itemProps3.xml><?xml version="1.0" encoding="utf-8"?>
<ds:datastoreItem xmlns:ds="http://schemas.openxmlformats.org/officeDocument/2006/customXml" ds:itemID="{03334C97-D10D-44F1-88AA-77779C567F16}">
  <ds:schemaRefs>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http://purl.org/dc/terms/"/>
    <ds:schemaRef ds:uri="http://www.w3.org/XML/1998/namespace"/>
    <ds:schemaRef ds:uri="95d5ab19-5df0-4393-9a78-50cfb5c04389"/>
    <ds:schemaRef ds:uri="http://purl.org/dc/elements/1.1/"/>
    <ds:schemaRef ds:uri="deb6fef2-38c6-4c24-8b50-885c97b3c555"/>
    <ds:schemaRef ds:uri="http://purl.org/dc/dcmitype/"/>
  </ds:schemaRefs>
</ds:datastoreItem>
</file>

<file path=customXml/itemProps4.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2020-11-09T20:05:30Z</cp:lastPrinted>
  <dcterms:created xsi:type="dcterms:W3CDTF">2020-09-03T19:23:27Z</dcterms:created>
  <dcterms:modified xsi:type="dcterms:W3CDTF">2020-11-09T20:06:34Z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