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larios" sheetId="1" r:id="rId1"/>
    <sheet name="dinero ahorrado" sheetId="3" r:id="rId2"/>
    <sheet name="incremento salari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3" l="1"/>
  <c r="X5" i="3"/>
  <c r="X3" i="3"/>
  <c r="U4" i="3"/>
  <c r="U5" i="3"/>
  <c r="U3" i="3"/>
  <c r="R4" i="3"/>
  <c r="R5" i="3"/>
  <c r="R3" i="3"/>
  <c r="O4" i="3"/>
  <c r="O5" i="3"/>
  <c r="O3" i="3"/>
  <c r="L4" i="3"/>
  <c r="L5" i="3"/>
  <c r="L3" i="3"/>
  <c r="I4" i="3"/>
  <c r="I5" i="3"/>
  <c r="I3" i="3"/>
  <c r="F4" i="3"/>
  <c r="F5" i="3"/>
  <c r="F3" i="3"/>
  <c r="D61" i="1"/>
  <c r="D56" i="1"/>
  <c r="D51" i="1"/>
  <c r="D46" i="1"/>
  <c r="D41" i="1"/>
  <c r="D35" i="1"/>
  <c r="D29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5" i="1"/>
  <c r="BF26" i="1"/>
  <c r="D34" i="1" l="1"/>
  <c r="D28" i="1"/>
  <c r="AR24" i="1"/>
  <c r="AP24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5" i="1"/>
  <c r="AS6" i="1"/>
  <c r="AT6" i="1" s="1"/>
  <c r="AS7" i="1"/>
  <c r="AT7" i="1" s="1"/>
  <c r="AS8" i="1"/>
  <c r="AU8" i="1" s="1"/>
  <c r="AS9" i="1"/>
  <c r="AT9" i="1" s="1"/>
  <c r="AS10" i="1"/>
  <c r="AU10" i="1" s="1"/>
  <c r="AS11" i="1"/>
  <c r="AU11" i="1" s="1"/>
  <c r="AS12" i="1"/>
  <c r="AT12" i="1" s="1"/>
  <c r="AS13" i="1"/>
  <c r="AT13" i="1" s="1"/>
  <c r="AS14" i="1"/>
  <c r="AT14" i="1" s="1"/>
  <c r="AS15" i="1"/>
  <c r="AT15" i="1" s="1"/>
  <c r="AS16" i="1"/>
  <c r="AU16" i="1" s="1"/>
  <c r="AS17" i="1"/>
  <c r="AT17" i="1" s="1"/>
  <c r="AS18" i="1"/>
  <c r="AU18" i="1" s="1"/>
  <c r="AS19" i="1"/>
  <c r="AU19" i="1" s="1"/>
  <c r="AS20" i="1"/>
  <c r="AT20" i="1" s="1"/>
  <c r="AS21" i="1"/>
  <c r="AT21" i="1" s="1"/>
  <c r="AS22" i="1"/>
  <c r="AU22" i="1" s="1"/>
  <c r="AS23" i="1"/>
  <c r="AT23" i="1" s="1"/>
  <c r="AS5" i="1"/>
  <c r="AU5" i="1" s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5" i="1"/>
  <c r="AG8" i="1"/>
  <c r="AG9" i="1"/>
  <c r="AG16" i="1"/>
  <c r="AG17" i="1"/>
  <c r="AG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5" i="1"/>
  <c r="U11" i="1"/>
  <c r="U19" i="1"/>
  <c r="V12" i="1"/>
  <c r="W12" i="1" s="1"/>
  <c r="V13" i="1"/>
  <c r="V20" i="1"/>
  <c r="W20" i="1" s="1"/>
  <c r="V21" i="1"/>
  <c r="T6" i="1"/>
  <c r="V6" i="1" s="1"/>
  <c r="T7" i="1"/>
  <c r="V7" i="1" s="1"/>
  <c r="T8" i="1"/>
  <c r="V8" i="1" s="1"/>
  <c r="W8" i="1" s="1"/>
  <c r="T9" i="1"/>
  <c r="V9" i="1" s="1"/>
  <c r="T10" i="1"/>
  <c r="T11" i="1"/>
  <c r="V11" i="1" s="1"/>
  <c r="T12" i="1"/>
  <c r="U12" i="1" s="1"/>
  <c r="T13" i="1"/>
  <c r="U13" i="1" s="1"/>
  <c r="T14" i="1"/>
  <c r="V14" i="1" s="1"/>
  <c r="T15" i="1"/>
  <c r="V15" i="1" s="1"/>
  <c r="T16" i="1"/>
  <c r="V16" i="1" s="1"/>
  <c r="W16" i="1" s="1"/>
  <c r="T17" i="1"/>
  <c r="V17" i="1" s="1"/>
  <c r="T18" i="1"/>
  <c r="T19" i="1"/>
  <c r="V19" i="1" s="1"/>
  <c r="T20" i="1"/>
  <c r="U20" i="1" s="1"/>
  <c r="T21" i="1"/>
  <c r="U21" i="1" s="1"/>
  <c r="T22" i="1"/>
  <c r="V22" i="1" s="1"/>
  <c r="T23" i="1"/>
  <c r="V23" i="1" s="1"/>
  <c r="T5" i="1"/>
  <c r="V5" i="1" s="1"/>
  <c r="W5" i="1" s="1"/>
  <c r="J14" i="1"/>
  <c r="F7" i="1"/>
  <c r="F8" i="1"/>
  <c r="F15" i="1"/>
  <c r="F16" i="1"/>
  <c r="F23" i="1"/>
  <c r="F5" i="1"/>
  <c r="I12" i="1"/>
  <c r="I20" i="1"/>
  <c r="G6" i="1"/>
  <c r="I6" i="1" s="1"/>
  <c r="K6" i="1" s="1"/>
  <c r="G8" i="1"/>
  <c r="I8" i="1" s="1"/>
  <c r="G9" i="1"/>
  <c r="G14" i="1"/>
  <c r="I14" i="1" s="1"/>
  <c r="K14" i="1" s="1"/>
  <c r="G16" i="1"/>
  <c r="I16" i="1" s="1"/>
  <c r="G17" i="1"/>
  <c r="G22" i="1"/>
  <c r="I22" i="1" s="1"/>
  <c r="K22" i="1" s="1"/>
  <c r="G5" i="1"/>
  <c r="I5" i="1" s="1"/>
  <c r="D6" i="1"/>
  <c r="AG6" i="1" s="1"/>
  <c r="D7" i="1"/>
  <c r="AG7" i="1" s="1"/>
  <c r="D8" i="1"/>
  <c r="D9" i="1"/>
  <c r="D10" i="1"/>
  <c r="AG10" i="1" s="1"/>
  <c r="D11" i="1"/>
  <c r="AG11" i="1" s="1"/>
  <c r="D12" i="1"/>
  <c r="AG12" i="1" s="1"/>
  <c r="D13" i="1"/>
  <c r="AG13" i="1" s="1"/>
  <c r="D14" i="1"/>
  <c r="AG14" i="1" s="1"/>
  <c r="D15" i="1"/>
  <c r="AG15" i="1" s="1"/>
  <c r="D16" i="1"/>
  <c r="D17" i="1"/>
  <c r="D18" i="1"/>
  <c r="AG18" i="1" s="1"/>
  <c r="D19" i="1"/>
  <c r="AG19" i="1" s="1"/>
  <c r="D20" i="1"/>
  <c r="AG20" i="1" s="1"/>
  <c r="D21" i="1"/>
  <c r="AG21" i="1" s="1"/>
  <c r="D22" i="1"/>
  <c r="AG22" i="1" s="1"/>
  <c r="D23" i="1"/>
  <c r="AG23" i="1" s="1"/>
  <c r="D5" i="1"/>
  <c r="E6" i="1"/>
  <c r="F6" i="1" s="1"/>
  <c r="E7" i="1"/>
  <c r="G7" i="1" s="1"/>
  <c r="E8" i="1"/>
  <c r="E9" i="1"/>
  <c r="F9" i="1" s="1"/>
  <c r="E10" i="1"/>
  <c r="G10" i="1" s="1"/>
  <c r="E11" i="1"/>
  <c r="E12" i="1"/>
  <c r="G12" i="1" s="1"/>
  <c r="H12" i="1" s="1"/>
  <c r="E13" i="1"/>
  <c r="G13" i="1" s="1"/>
  <c r="E14" i="1"/>
  <c r="F14" i="1" s="1"/>
  <c r="E15" i="1"/>
  <c r="G15" i="1" s="1"/>
  <c r="E16" i="1"/>
  <c r="E17" i="1"/>
  <c r="F17" i="1" s="1"/>
  <c r="E18" i="1"/>
  <c r="G18" i="1" s="1"/>
  <c r="E19" i="1"/>
  <c r="E20" i="1"/>
  <c r="G20" i="1" s="1"/>
  <c r="H20" i="1" s="1"/>
  <c r="E21" i="1"/>
  <c r="G21" i="1" s="1"/>
  <c r="E22" i="1"/>
  <c r="F22" i="1" s="1"/>
  <c r="E23" i="1"/>
  <c r="G23" i="1" s="1"/>
  <c r="E5" i="1"/>
  <c r="W4" i="3"/>
  <c r="Y4" i="3" s="1"/>
  <c r="W5" i="3"/>
  <c r="Y5" i="3" s="1"/>
  <c r="W3" i="3"/>
  <c r="Y3" i="3" s="1"/>
  <c r="Y6" i="3" s="1"/>
  <c r="Y10" i="3" s="1"/>
  <c r="T4" i="3"/>
  <c r="V4" i="3" s="1"/>
  <c r="T5" i="3"/>
  <c r="V5" i="3" s="1"/>
  <c r="T3" i="3"/>
  <c r="V3" i="3" s="1"/>
  <c r="V6" i="3" s="1"/>
  <c r="Q4" i="3"/>
  <c r="S4" i="3" s="1"/>
  <c r="Q5" i="3"/>
  <c r="S5" i="3" s="1"/>
  <c r="Q3" i="3"/>
  <c r="S3" i="3" s="1"/>
  <c r="N4" i="3"/>
  <c r="P4" i="3" s="1"/>
  <c r="N5" i="3"/>
  <c r="P5" i="3" s="1"/>
  <c r="N3" i="3"/>
  <c r="P3" i="3" s="1"/>
  <c r="K4" i="3"/>
  <c r="M4" i="3" s="1"/>
  <c r="K5" i="3"/>
  <c r="M5" i="3" s="1"/>
  <c r="K3" i="3"/>
  <c r="M3" i="3" s="1"/>
  <c r="M6" i="3" s="1"/>
  <c r="H4" i="3"/>
  <c r="J4" i="3" s="1"/>
  <c r="H5" i="3"/>
  <c r="J5" i="3" s="1"/>
  <c r="H3" i="3"/>
  <c r="J3" i="3" s="1"/>
  <c r="J6" i="3" s="1"/>
  <c r="E4" i="3"/>
  <c r="G4" i="3" s="1"/>
  <c r="E5" i="3"/>
  <c r="G5" i="3" s="1"/>
  <c r="E3" i="3"/>
  <c r="G3" i="3" s="1"/>
  <c r="J16" i="3"/>
  <c r="I16" i="3"/>
  <c r="H16" i="3"/>
  <c r="G16" i="3"/>
  <c r="F16" i="3"/>
  <c r="E16" i="3"/>
  <c r="D16" i="3"/>
  <c r="C16" i="3"/>
  <c r="S6" i="3" l="1"/>
  <c r="AA3" i="3"/>
  <c r="G6" i="3"/>
  <c r="P6" i="3"/>
  <c r="AA5" i="3"/>
  <c r="AA4" i="3"/>
  <c r="AA8" i="3" s="1"/>
  <c r="AA10" i="3" s="1"/>
  <c r="AU17" i="1"/>
  <c r="AW17" i="1" s="1"/>
  <c r="AX17" i="1" s="1"/>
  <c r="AT5" i="1"/>
  <c r="AU9" i="1"/>
  <c r="AW9" i="1" s="1"/>
  <c r="AT16" i="1"/>
  <c r="AT8" i="1"/>
  <c r="AY9" i="1"/>
  <c r="AX9" i="1"/>
  <c r="AV19" i="1"/>
  <c r="AW19" i="1"/>
  <c r="AV18" i="1"/>
  <c r="AW18" i="1"/>
  <c r="AV10" i="1"/>
  <c r="AW10" i="1"/>
  <c r="AW22" i="1"/>
  <c r="AV22" i="1"/>
  <c r="AV5" i="1"/>
  <c r="AW5" i="1"/>
  <c r="AV8" i="1"/>
  <c r="AW8" i="1"/>
  <c r="AV11" i="1"/>
  <c r="AW11" i="1"/>
  <c r="AV16" i="1"/>
  <c r="AW16" i="1"/>
  <c r="AT19" i="1"/>
  <c r="AT18" i="1"/>
  <c r="AT10" i="1"/>
  <c r="AT11" i="1"/>
  <c r="AU23" i="1"/>
  <c r="AU15" i="1"/>
  <c r="AU7" i="1"/>
  <c r="AU14" i="1"/>
  <c r="AU21" i="1"/>
  <c r="AU13" i="1"/>
  <c r="AU6" i="1"/>
  <c r="AU20" i="1"/>
  <c r="AU12" i="1"/>
  <c r="AT22" i="1"/>
  <c r="AV9" i="1"/>
  <c r="G19" i="1"/>
  <c r="F19" i="1"/>
  <c r="AH19" i="1" s="1"/>
  <c r="M6" i="1"/>
  <c r="L6" i="1"/>
  <c r="I10" i="1"/>
  <c r="H10" i="1"/>
  <c r="K20" i="1"/>
  <c r="J20" i="1"/>
  <c r="W13" i="1"/>
  <c r="X13" i="1"/>
  <c r="U10" i="1"/>
  <c r="V10" i="1"/>
  <c r="I17" i="1"/>
  <c r="H17" i="1"/>
  <c r="AI17" i="1" s="1"/>
  <c r="W17" i="1"/>
  <c r="X17" i="1"/>
  <c r="W9" i="1"/>
  <c r="X9" i="1"/>
  <c r="X5" i="1"/>
  <c r="G11" i="1"/>
  <c r="F11" i="1"/>
  <c r="AH11" i="1" s="1"/>
  <c r="W11" i="1"/>
  <c r="X11" i="1"/>
  <c r="K12" i="1"/>
  <c r="J12" i="1"/>
  <c r="J22" i="1"/>
  <c r="I7" i="1"/>
  <c r="H7" i="1"/>
  <c r="AI7" i="1" s="1"/>
  <c r="X16" i="1"/>
  <c r="M14" i="1"/>
  <c r="L14" i="1"/>
  <c r="AH15" i="1"/>
  <c r="W23" i="1"/>
  <c r="X23" i="1"/>
  <c r="W15" i="1"/>
  <c r="X15" i="1"/>
  <c r="W7" i="1"/>
  <c r="X7" i="1"/>
  <c r="X8" i="1"/>
  <c r="M22" i="1"/>
  <c r="L22" i="1"/>
  <c r="V18" i="1"/>
  <c r="U18" i="1"/>
  <c r="I23" i="1"/>
  <c r="H23" i="1"/>
  <c r="I15" i="1"/>
  <c r="H15" i="1"/>
  <c r="AI15" i="1" s="1"/>
  <c r="J6" i="1"/>
  <c r="AG25" i="1"/>
  <c r="D27" i="1" s="1"/>
  <c r="I21" i="1"/>
  <c r="H21" i="1"/>
  <c r="I13" i="1"/>
  <c r="H13" i="1"/>
  <c r="AI13" i="1" s="1"/>
  <c r="I9" i="1"/>
  <c r="H9" i="1"/>
  <c r="AI9" i="1" s="1"/>
  <c r="AH8" i="1"/>
  <c r="W22" i="1"/>
  <c r="X22" i="1"/>
  <c r="W14" i="1"/>
  <c r="X14" i="1"/>
  <c r="W6" i="1"/>
  <c r="X6" i="1"/>
  <c r="H18" i="1"/>
  <c r="I18" i="1"/>
  <c r="K5" i="1"/>
  <c r="J5" i="1"/>
  <c r="W19" i="1"/>
  <c r="X19" i="1"/>
  <c r="K16" i="1"/>
  <c r="J16" i="1"/>
  <c r="AI20" i="1"/>
  <c r="AI12" i="1"/>
  <c r="K8" i="1"/>
  <c r="J8" i="1"/>
  <c r="W21" i="1"/>
  <c r="X21" i="1"/>
  <c r="U17" i="1"/>
  <c r="AH17" i="1" s="1"/>
  <c r="U9" i="1"/>
  <c r="AH9" i="1" s="1"/>
  <c r="F21" i="1"/>
  <c r="AH21" i="1" s="1"/>
  <c r="F13" i="1"/>
  <c r="AH13" i="1" s="1"/>
  <c r="H5" i="1"/>
  <c r="AI5" i="1" s="1"/>
  <c r="H16" i="1"/>
  <c r="AI16" i="1" s="1"/>
  <c r="H8" i="1"/>
  <c r="AI8" i="1" s="1"/>
  <c r="U5" i="1"/>
  <c r="AH5" i="1" s="1"/>
  <c r="U16" i="1"/>
  <c r="AH16" i="1" s="1"/>
  <c r="U8" i="1"/>
  <c r="F20" i="1"/>
  <c r="AH20" i="1" s="1"/>
  <c r="F12" i="1"/>
  <c r="AH12" i="1" s="1"/>
  <c r="X20" i="1"/>
  <c r="X12" i="1"/>
  <c r="U23" i="1"/>
  <c r="AH23" i="1" s="1"/>
  <c r="U15" i="1"/>
  <c r="U7" i="1"/>
  <c r="AH7" i="1" s="1"/>
  <c r="H22" i="1"/>
  <c r="AI22" i="1" s="1"/>
  <c r="H14" i="1"/>
  <c r="AI14" i="1" s="1"/>
  <c r="H6" i="1"/>
  <c r="U22" i="1"/>
  <c r="AH22" i="1" s="1"/>
  <c r="U14" i="1"/>
  <c r="AH14" i="1" s="1"/>
  <c r="U6" i="1"/>
  <c r="AH6" i="1" s="1"/>
  <c r="F18" i="1"/>
  <c r="AH18" i="1" s="1"/>
  <c r="F10" i="1"/>
  <c r="AH10" i="1" s="1"/>
  <c r="D24" i="1"/>
  <c r="AY17" i="1" l="1"/>
  <c r="AV17" i="1"/>
  <c r="AT24" i="1"/>
  <c r="D40" i="1" s="1"/>
  <c r="AY8" i="1"/>
  <c r="AX8" i="1"/>
  <c r="AW13" i="1"/>
  <c r="AV13" i="1"/>
  <c r="AY5" i="1"/>
  <c r="AX5" i="1"/>
  <c r="AX19" i="1"/>
  <c r="AY19" i="1"/>
  <c r="AW21" i="1"/>
  <c r="AV21" i="1"/>
  <c r="AW14" i="1"/>
  <c r="AV14" i="1"/>
  <c r="AZ9" i="1"/>
  <c r="BA9" i="1"/>
  <c r="BB9" i="1" s="1"/>
  <c r="AX18" i="1"/>
  <c r="AY18" i="1"/>
  <c r="AY16" i="1"/>
  <c r="AX16" i="1"/>
  <c r="AV7" i="1"/>
  <c r="AW7" i="1"/>
  <c r="AV15" i="1"/>
  <c r="AW15" i="1"/>
  <c r="AX11" i="1"/>
  <c r="AY11" i="1"/>
  <c r="AX10" i="1"/>
  <c r="AY10" i="1"/>
  <c r="AV20" i="1"/>
  <c r="AW20" i="1"/>
  <c r="AW6" i="1"/>
  <c r="AV6" i="1"/>
  <c r="AX22" i="1"/>
  <c r="AY22" i="1"/>
  <c r="AV12" i="1"/>
  <c r="AW12" i="1"/>
  <c r="AV23" i="1"/>
  <c r="AW23" i="1"/>
  <c r="AZ17" i="1"/>
  <c r="BA17" i="1"/>
  <c r="BB17" i="1" s="1"/>
  <c r="AH25" i="1"/>
  <c r="D33" i="1" s="1"/>
  <c r="O22" i="1"/>
  <c r="P22" i="1" s="1"/>
  <c r="N22" i="1"/>
  <c r="Y6" i="1"/>
  <c r="AJ6" i="1" s="1"/>
  <c r="Z6" i="1"/>
  <c r="M20" i="1"/>
  <c r="L20" i="1"/>
  <c r="Z21" i="1"/>
  <c r="Y21" i="1"/>
  <c r="Y5" i="1"/>
  <c r="Z5" i="1"/>
  <c r="K17" i="1"/>
  <c r="J17" i="1"/>
  <c r="Y14" i="1"/>
  <c r="AJ14" i="1" s="1"/>
  <c r="Z14" i="1"/>
  <c r="J13" i="1"/>
  <c r="K13" i="1"/>
  <c r="AI23" i="1"/>
  <c r="Y7" i="1"/>
  <c r="Z7" i="1"/>
  <c r="O14" i="1"/>
  <c r="P14" i="1" s="1"/>
  <c r="N14" i="1"/>
  <c r="Y9" i="1"/>
  <c r="Z9" i="1"/>
  <c r="W10" i="1"/>
  <c r="X10" i="1"/>
  <c r="K10" i="1"/>
  <c r="J10" i="1"/>
  <c r="L16" i="1"/>
  <c r="M16" i="1"/>
  <c r="J15" i="1"/>
  <c r="K15" i="1"/>
  <c r="AI10" i="1"/>
  <c r="Y19" i="1"/>
  <c r="Z19" i="1"/>
  <c r="Z12" i="1"/>
  <c r="Y12" i="1"/>
  <c r="AJ12" i="1" s="1"/>
  <c r="AI21" i="1"/>
  <c r="J23" i="1"/>
  <c r="AJ23" i="1" s="1"/>
  <c r="K23" i="1"/>
  <c r="M12" i="1"/>
  <c r="L12" i="1"/>
  <c r="K9" i="1"/>
  <c r="J9" i="1"/>
  <c r="AJ9" i="1" s="1"/>
  <c r="I11" i="1"/>
  <c r="H11" i="1"/>
  <c r="AI11" i="1" s="1"/>
  <c r="Y22" i="1"/>
  <c r="AJ22" i="1" s="1"/>
  <c r="Z22" i="1"/>
  <c r="J7" i="1"/>
  <c r="K7" i="1"/>
  <c r="Y8" i="1"/>
  <c r="Z8" i="1"/>
  <c r="Z20" i="1"/>
  <c r="Y20" i="1"/>
  <c r="AJ20" i="1" s="1"/>
  <c r="AJ8" i="1"/>
  <c r="AJ5" i="1"/>
  <c r="J21" i="1"/>
  <c r="AJ21" i="1" s="1"/>
  <c r="K21" i="1"/>
  <c r="Y15" i="1"/>
  <c r="Z15" i="1"/>
  <c r="Y17" i="1"/>
  <c r="Z17" i="1"/>
  <c r="O6" i="1"/>
  <c r="P6" i="1" s="1"/>
  <c r="N6" i="1"/>
  <c r="AI6" i="1"/>
  <c r="L8" i="1"/>
  <c r="M8" i="1"/>
  <c r="L5" i="1"/>
  <c r="M5" i="1"/>
  <c r="W18" i="1"/>
  <c r="AI18" i="1" s="1"/>
  <c r="X18" i="1"/>
  <c r="Y16" i="1"/>
  <c r="AJ16" i="1" s="1"/>
  <c r="Z16" i="1"/>
  <c r="Y11" i="1"/>
  <c r="Z11" i="1"/>
  <c r="Y13" i="1"/>
  <c r="Z13" i="1"/>
  <c r="K18" i="1"/>
  <c r="J18" i="1"/>
  <c r="Y23" i="1"/>
  <c r="Z23" i="1"/>
  <c r="I19" i="1"/>
  <c r="H19" i="1"/>
  <c r="AI19" i="1" s="1"/>
  <c r="AV24" i="1" l="1"/>
  <c r="D45" i="1" s="1"/>
  <c r="AX15" i="1"/>
  <c r="AY15" i="1"/>
  <c r="AX6" i="1"/>
  <c r="AY6" i="1"/>
  <c r="AY20" i="1"/>
  <c r="AX20" i="1"/>
  <c r="AX14" i="1"/>
  <c r="AY14" i="1"/>
  <c r="AX7" i="1"/>
  <c r="AY7" i="1"/>
  <c r="AX12" i="1"/>
  <c r="AY12" i="1"/>
  <c r="AZ10" i="1"/>
  <c r="BA10" i="1"/>
  <c r="BB10" i="1" s="1"/>
  <c r="AX13" i="1"/>
  <c r="AY13" i="1"/>
  <c r="BA19" i="1"/>
  <c r="BB19" i="1" s="1"/>
  <c r="AZ19" i="1"/>
  <c r="AZ5" i="1"/>
  <c r="BA5" i="1"/>
  <c r="BB5" i="1" s="1"/>
  <c r="AZ16" i="1"/>
  <c r="BA16" i="1"/>
  <c r="BB16" i="1" s="1"/>
  <c r="AX23" i="1"/>
  <c r="AY23" i="1"/>
  <c r="AZ22" i="1"/>
  <c r="BA22" i="1"/>
  <c r="BB22" i="1" s="1"/>
  <c r="BA11" i="1"/>
  <c r="BB11" i="1" s="1"/>
  <c r="AZ11" i="1"/>
  <c r="AZ18" i="1"/>
  <c r="BA18" i="1"/>
  <c r="BB18" i="1" s="1"/>
  <c r="AX21" i="1"/>
  <c r="AY21" i="1"/>
  <c r="AZ8" i="1"/>
  <c r="BA8" i="1"/>
  <c r="BB8" i="1" s="1"/>
  <c r="AB7" i="1"/>
  <c r="AA7" i="1"/>
  <c r="AA22" i="1"/>
  <c r="AK22" i="1" s="1"/>
  <c r="AB22" i="1"/>
  <c r="AA13" i="1"/>
  <c r="AB13" i="1"/>
  <c r="AA20" i="1"/>
  <c r="AB20" i="1"/>
  <c r="M15" i="1"/>
  <c r="L15" i="1"/>
  <c r="AA9" i="1"/>
  <c r="AB9" i="1"/>
  <c r="M13" i="1"/>
  <c r="L13" i="1"/>
  <c r="AK13" i="1" s="1"/>
  <c r="AB5" i="1"/>
  <c r="AA5" i="1"/>
  <c r="AK5" i="1" s="1"/>
  <c r="AB15" i="1"/>
  <c r="AA15" i="1"/>
  <c r="AB8" i="1"/>
  <c r="AA8" i="1"/>
  <c r="K11" i="1"/>
  <c r="J11" i="1"/>
  <c r="AJ11" i="1" s="1"/>
  <c r="AJ15" i="1"/>
  <c r="AJ13" i="1"/>
  <c r="M17" i="1"/>
  <c r="L17" i="1"/>
  <c r="Z18" i="1"/>
  <c r="Y18" i="1"/>
  <c r="AJ18" i="1" s="1"/>
  <c r="Z10" i="1"/>
  <c r="Y10" i="1"/>
  <c r="AJ10" i="1" s="1"/>
  <c r="AA14" i="1"/>
  <c r="AK14" i="1" s="1"/>
  <c r="AB14" i="1"/>
  <c r="AB17" i="1"/>
  <c r="AA17" i="1"/>
  <c r="K19" i="1"/>
  <c r="J19" i="1"/>
  <c r="AJ19" i="1" s="1"/>
  <c r="O8" i="1"/>
  <c r="P8" i="1" s="1"/>
  <c r="N8" i="1"/>
  <c r="O16" i="1"/>
  <c r="P16" i="1" s="1"/>
  <c r="N16" i="1"/>
  <c r="AA21" i="1"/>
  <c r="AB21" i="1"/>
  <c r="AB23" i="1"/>
  <c r="AA23" i="1"/>
  <c r="AK8" i="1"/>
  <c r="M21" i="1"/>
  <c r="L21" i="1"/>
  <c r="M7" i="1"/>
  <c r="L7" i="1"/>
  <c r="AK7" i="1" s="1"/>
  <c r="M9" i="1"/>
  <c r="L9" i="1"/>
  <c r="AA12" i="1"/>
  <c r="AK12" i="1" s="1"/>
  <c r="AB12" i="1"/>
  <c r="AK20" i="1"/>
  <c r="L10" i="1"/>
  <c r="M10" i="1"/>
  <c r="AA6" i="1"/>
  <c r="AK6" i="1" s="1"/>
  <c r="AB6" i="1"/>
  <c r="O12" i="1"/>
  <c r="P12" i="1" s="1"/>
  <c r="N12" i="1"/>
  <c r="L18" i="1"/>
  <c r="M18" i="1"/>
  <c r="M23" i="1"/>
  <c r="L23" i="1"/>
  <c r="AK23" i="1" s="1"/>
  <c r="O5" i="1"/>
  <c r="P5" i="1" s="1"/>
  <c r="N5" i="1"/>
  <c r="AA11" i="1"/>
  <c r="AB11" i="1"/>
  <c r="AB16" i="1"/>
  <c r="AA16" i="1"/>
  <c r="AK16" i="1" s="1"/>
  <c r="AI25" i="1"/>
  <c r="D39" i="1" s="1"/>
  <c r="AJ7" i="1"/>
  <c r="AA19" i="1"/>
  <c r="AB19" i="1"/>
  <c r="AJ17" i="1"/>
  <c r="O20" i="1"/>
  <c r="P20" i="1" s="1"/>
  <c r="N20" i="1"/>
  <c r="AX24" i="1" l="1"/>
  <c r="D50" i="1" s="1"/>
  <c r="BA7" i="1"/>
  <c r="BB7" i="1" s="1"/>
  <c r="AZ7" i="1"/>
  <c r="AZ13" i="1"/>
  <c r="BA13" i="1"/>
  <c r="BB13" i="1" s="1"/>
  <c r="AZ23" i="1"/>
  <c r="BA23" i="1"/>
  <c r="BB23" i="1" s="1"/>
  <c r="BA20" i="1"/>
  <c r="BB20" i="1" s="1"/>
  <c r="AZ20" i="1"/>
  <c r="AZ14" i="1"/>
  <c r="BA14" i="1"/>
  <c r="BB14" i="1" s="1"/>
  <c r="BA12" i="1"/>
  <c r="BB12" i="1" s="1"/>
  <c r="AZ12" i="1"/>
  <c r="AZ21" i="1"/>
  <c r="BA21" i="1"/>
  <c r="BB21" i="1" s="1"/>
  <c r="AZ6" i="1"/>
  <c r="BA6" i="1"/>
  <c r="BB6" i="1" s="1"/>
  <c r="BA15" i="1"/>
  <c r="BB15" i="1" s="1"/>
  <c r="AZ15" i="1"/>
  <c r="O18" i="1"/>
  <c r="P18" i="1" s="1"/>
  <c r="N18" i="1"/>
  <c r="AC14" i="1"/>
  <c r="AL14" i="1" s="1"/>
  <c r="AD14" i="1"/>
  <c r="AE14" i="1" s="1"/>
  <c r="AM14" i="1" s="1"/>
  <c r="AC16" i="1"/>
  <c r="AD16" i="1"/>
  <c r="AE16" i="1" s="1"/>
  <c r="AM16" i="1" s="1"/>
  <c r="AK18" i="1"/>
  <c r="AK21" i="1"/>
  <c r="AC9" i="1"/>
  <c r="AD9" i="1"/>
  <c r="AE9" i="1" s="1"/>
  <c r="AC22" i="1"/>
  <c r="AL22" i="1" s="1"/>
  <c r="AD22" i="1"/>
  <c r="AE22" i="1" s="1"/>
  <c r="AM22" i="1" s="1"/>
  <c r="AC15" i="1"/>
  <c r="AD15" i="1"/>
  <c r="AE15" i="1" s="1"/>
  <c r="AM12" i="1"/>
  <c r="AD12" i="1"/>
  <c r="AE12" i="1" s="1"/>
  <c r="AC12" i="1"/>
  <c r="AA10" i="1"/>
  <c r="AK10" i="1" s="1"/>
  <c r="AB10" i="1"/>
  <c r="AC5" i="1"/>
  <c r="AD5" i="1"/>
  <c r="AE5" i="1" s="1"/>
  <c r="AM5" i="1" s="1"/>
  <c r="AK15" i="1"/>
  <c r="AC17" i="1"/>
  <c r="AD17" i="1"/>
  <c r="AE17" i="1" s="1"/>
  <c r="AD13" i="1"/>
  <c r="AE13" i="1" s="1"/>
  <c r="AC13" i="1"/>
  <c r="N13" i="1"/>
  <c r="AL13" i="1" s="1"/>
  <c r="O13" i="1"/>
  <c r="P13" i="1" s="1"/>
  <c r="AM13" i="1" s="1"/>
  <c r="AD11" i="1"/>
  <c r="AE11" i="1" s="1"/>
  <c r="AC11" i="1"/>
  <c r="N21" i="1"/>
  <c r="O21" i="1"/>
  <c r="P21" i="1" s="1"/>
  <c r="AM21" i="1" s="1"/>
  <c r="AD19" i="1"/>
  <c r="AE19" i="1" s="1"/>
  <c r="AC19" i="1"/>
  <c r="AL5" i="1"/>
  <c r="AC6" i="1"/>
  <c r="AL6" i="1" s="1"/>
  <c r="AD6" i="1"/>
  <c r="AE6" i="1" s="1"/>
  <c r="AM6" i="1" s="1"/>
  <c r="M11" i="1"/>
  <c r="L11" i="1"/>
  <c r="AK11" i="1" s="1"/>
  <c r="O15" i="1"/>
  <c r="P15" i="1" s="1"/>
  <c r="N15" i="1"/>
  <c r="O23" i="1"/>
  <c r="P23" i="1" s="1"/>
  <c r="N23" i="1"/>
  <c r="O17" i="1"/>
  <c r="P17" i="1" s="1"/>
  <c r="AM17" i="1" s="1"/>
  <c r="N17" i="1"/>
  <c r="AL17" i="1" s="1"/>
  <c r="O7" i="1"/>
  <c r="P7" i="1" s="1"/>
  <c r="N7" i="1"/>
  <c r="AL12" i="1"/>
  <c r="AK9" i="1"/>
  <c r="AD23" i="1"/>
  <c r="AE23" i="1" s="1"/>
  <c r="AC23" i="1"/>
  <c r="M19" i="1"/>
  <c r="L19" i="1"/>
  <c r="AK19" i="1" s="1"/>
  <c r="AA18" i="1"/>
  <c r="AB18" i="1"/>
  <c r="AD20" i="1"/>
  <c r="AE20" i="1" s="1"/>
  <c r="AM20" i="1" s="1"/>
  <c r="AC20" i="1"/>
  <c r="AL20" i="1" s="1"/>
  <c r="AC7" i="1"/>
  <c r="AD7" i="1"/>
  <c r="AE7" i="1" s="1"/>
  <c r="AL16" i="1"/>
  <c r="AJ25" i="1"/>
  <c r="D44" i="1" s="1"/>
  <c r="O10" i="1"/>
  <c r="P10" i="1" s="1"/>
  <c r="N10" i="1"/>
  <c r="O9" i="1"/>
  <c r="P9" i="1" s="1"/>
  <c r="AM9" i="1" s="1"/>
  <c r="N9" i="1"/>
  <c r="AL9" i="1" s="1"/>
  <c r="AD21" i="1"/>
  <c r="AE21" i="1" s="1"/>
  <c r="AC21" i="1"/>
  <c r="AK17" i="1"/>
  <c r="AC8" i="1"/>
  <c r="AL8" i="1" s="1"/>
  <c r="AD8" i="1"/>
  <c r="AE8" i="1" s="1"/>
  <c r="AM8" i="1" s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5" i="1"/>
  <c r="B13" i="2"/>
  <c r="E13" i="2" s="1"/>
  <c r="BB24" i="1" l="1"/>
  <c r="D60" i="1" s="1"/>
  <c r="AZ24" i="1"/>
  <c r="D55" i="1" s="1"/>
  <c r="AK25" i="1"/>
  <c r="D49" i="1" s="1"/>
  <c r="AM23" i="1"/>
  <c r="AD10" i="1"/>
  <c r="AE10" i="1" s="1"/>
  <c r="AM10" i="1" s="1"/>
  <c r="AC10" i="1"/>
  <c r="AD18" i="1"/>
  <c r="AE18" i="1" s="1"/>
  <c r="AM18" i="1" s="1"/>
  <c r="AC18" i="1"/>
  <c r="AL18" i="1" s="1"/>
  <c r="AL15" i="1"/>
  <c r="AL23" i="1"/>
  <c r="AM15" i="1"/>
  <c r="AL7" i="1"/>
  <c r="AL21" i="1"/>
  <c r="AL10" i="1"/>
  <c r="N19" i="1"/>
  <c r="AL19" i="1" s="1"/>
  <c r="O19" i="1"/>
  <c r="P19" i="1" s="1"/>
  <c r="AM19" i="1" s="1"/>
  <c r="AM7" i="1"/>
  <c r="N11" i="1"/>
  <c r="AL11" i="1" s="1"/>
  <c r="O11" i="1"/>
  <c r="P11" i="1" s="1"/>
  <c r="AM11" i="1" s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5" i="1"/>
  <c r="BD26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5" i="1"/>
  <c r="AM25" i="1" l="1"/>
  <c r="D59" i="1" s="1"/>
  <c r="AL25" i="1"/>
  <c r="D54" i="1" s="1"/>
</calcChain>
</file>

<file path=xl/comments1.xml><?xml version="1.0" encoding="utf-8"?>
<comments xmlns="http://schemas.openxmlformats.org/spreadsheetml/2006/main">
  <authors>
    <author>Autor</author>
  </authors>
  <commentList>
    <comment ref="BD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 de 550 a 3750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tengo la información, supongo la mediana con 2.150 UR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Salario promedio ponderado de enero 2024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Precio promedio ponderado de salario personal permanente + transitorio en enero 2024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estimado por falta del dato</t>
        </r>
      </text>
    </comment>
  </commentList>
</comments>
</file>

<file path=xl/sharedStrings.xml><?xml version="1.0" encoding="utf-8"?>
<sst xmlns="http://schemas.openxmlformats.org/spreadsheetml/2006/main" count="142" uniqueCount="83">
  <si>
    <t>Modalidad de empleo</t>
  </si>
  <si>
    <t xml:space="preserve">Permanente </t>
  </si>
  <si>
    <t>Transitorio</t>
  </si>
  <si>
    <t>Participación</t>
  </si>
  <si>
    <t>Promedio permanente y transitorio</t>
  </si>
  <si>
    <t>Ley Marco</t>
  </si>
  <si>
    <t>UR</t>
  </si>
  <si>
    <t>Valor de UR en enero 2024</t>
  </si>
  <si>
    <t>Salario enero 2024</t>
  </si>
  <si>
    <t>Salario junio 2024</t>
  </si>
  <si>
    <t>Salario julio 2024</t>
  </si>
  <si>
    <t xml:space="preserve">Salarios   </t>
  </si>
  <si>
    <t>Valor UR julio 2024</t>
  </si>
  <si>
    <t>Salario promedio enero 2024</t>
  </si>
  <si>
    <t>Salario promedio julio 2024</t>
  </si>
  <si>
    <t>LOYS</t>
  </si>
  <si>
    <t>Salario público</t>
  </si>
  <si>
    <t>INDICE</t>
  </si>
  <si>
    <t>Var % mensual</t>
  </si>
  <si>
    <t>Fuente: INDEC</t>
  </si>
  <si>
    <t>Desde enero 2024 hasta julio 2024 los salarios del sector público crecieron 59,3% en promedio</t>
  </si>
  <si>
    <t>Personal permanente + transitorio</t>
  </si>
  <si>
    <t>Personal Ley Marco</t>
  </si>
  <si>
    <t>Personal LOYS</t>
  </si>
  <si>
    <t>Personal permanente y transitorio</t>
  </si>
  <si>
    <t>Salario promedio ponderado JULIO 2024</t>
  </si>
  <si>
    <t>dic 23 - ene 24</t>
  </si>
  <si>
    <t>Salario promedio ponderado enero 2024</t>
  </si>
  <si>
    <t>ene 24 - feb 24</t>
  </si>
  <si>
    <t>Salario promedio ponderado febrero 2024</t>
  </si>
  <si>
    <t>feb 24 - mar 24</t>
  </si>
  <si>
    <t>Salario promedio ponderado marzo 2024</t>
  </si>
  <si>
    <t>mar 24 - abr 24</t>
  </si>
  <si>
    <t>Salario promedio ponderado abril 2024</t>
  </si>
  <si>
    <t>abr 24 - may 24</t>
  </si>
  <si>
    <t>Salario promedio ponderado may 2024</t>
  </si>
  <si>
    <t>Salario promedio ponderado jun 2024</t>
  </si>
  <si>
    <t>may 24 - jun 24</t>
  </si>
  <si>
    <t>jun 24 - jul 24</t>
  </si>
  <si>
    <t>Salario promedio ponderado jul 2024</t>
  </si>
  <si>
    <t>Cantidad de puestos de trabajo</t>
  </si>
  <si>
    <t>Modalidad de vinculación / Periodo</t>
  </si>
  <si>
    <t>Planta permanente y transitoria</t>
  </si>
  <si>
    <t>Personal contratado</t>
  </si>
  <si>
    <t>Contratos LOYS</t>
  </si>
  <si>
    <t>Total general</t>
  </si>
  <si>
    <t>Salario Febrero 2024</t>
  </si>
  <si>
    <t>Salario promedio ponderado ENERO 2024</t>
  </si>
  <si>
    <t>Salario promedio ponderado FEBRERO 2024</t>
  </si>
  <si>
    <t>Salario promedio ponderado MARZO 2024</t>
  </si>
  <si>
    <t>Salario promedio ponderado ABRIL 2024</t>
  </si>
  <si>
    <t>Salario promedio ponderado MAYO 2024</t>
  </si>
  <si>
    <t>Salario promedio ponderado JUNIO 2024</t>
  </si>
  <si>
    <t>Salario Marzo 2024</t>
  </si>
  <si>
    <t>Salario Abril 2024</t>
  </si>
  <si>
    <t>Salario Mayo 2024</t>
  </si>
  <si>
    <t>Salario promedio ponderado mayo 2024</t>
  </si>
  <si>
    <t>Salario promedio ponderado junio 2024</t>
  </si>
  <si>
    <t>Salario promedio ponderado julio 2024</t>
  </si>
  <si>
    <t>Salario febrero 2024</t>
  </si>
  <si>
    <t>Salario marzo 2024</t>
  </si>
  <si>
    <t>Salario abril 2024</t>
  </si>
  <si>
    <t>Salario mayo 2024</t>
  </si>
  <si>
    <t>Valor de UR en febrero 2024</t>
  </si>
  <si>
    <t>Salario promedio febrero 2024</t>
  </si>
  <si>
    <t>Valor de UR en marzo 2024</t>
  </si>
  <si>
    <t>Salario promedio marzo 2024</t>
  </si>
  <si>
    <t>Valor de UR en abril 2024</t>
  </si>
  <si>
    <t>Salario promedio abril 2024</t>
  </si>
  <si>
    <t>Valor de UR en mayo 2024</t>
  </si>
  <si>
    <t>Salario promedio mayo 2024</t>
  </si>
  <si>
    <t>Valor de UR en junio 2024</t>
  </si>
  <si>
    <t>Salario promedio junio 2024</t>
  </si>
  <si>
    <t>Gasto ahorrado enero 2024</t>
  </si>
  <si>
    <t>Gasto ahorrado febrero 2024</t>
  </si>
  <si>
    <t>Gasto ahorrado marzo 2024</t>
  </si>
  <si>
    <t>Gasto ahorrado abril 2024</t>
  </si>
  <si>
    <t>Gasto ahorrado mayo 2024</t>
  </si>
  <si>
    <t>Gasto ahorrado junio 2024</t>
  </si>
  <si>
    <t>Gasto ahorrado julio 2024</t>
  </si>
  <si>
    <t>AHORRO TOTAL</t>
  </si>
  <si>
    <t>mill de pesos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</si>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</sst>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"/>
    <numFmt numFmtId="165" formatCode="_-* #,##0_-;\-* #,##0_-;_-* &quot;-&quot;??_-;_-@_-"/>
    <numFmt numFmtId="166" formatCode="0.0"/>
    <numFmt numFmtId="167" formatCode="0.0%"/>
    <numFmt numFmtId="168" formatCode="_-&quot;$&quot;\ * #,##0_-;\-&quot;$&quot;\ * #,##0_-;_-&quot;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3" fillId="8" borderId="2" xfId="0" applyFont="1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/>
    </xf>
    <xf numFmtId="0" fontId="3" fillId="8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" fontId="2" fillId="0" borderId="0" xfId="0" applyNumberFormat="1" applyFont="1"/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0" fillId="0" borderId="0" xfId="3" applyNumberFormat="1" applyFont="1"/>
    <xf numFmtId="168" fontId="0" fillId="0" borderId="0" xfId="0" applyNumberFormat="1"/>
    <xf numFmtId="3" fontId="0" fillId="12" borderId="0" xfId="0" applyNumberFormat="1" applyFill="1" applyAlignment="1">
      <alignment horizontal="center"/>
    </xf>
    <xf numFmtId="0" fontId="0" fillId="12" borderId="0" xfId="0" applyFill="1"/>
    <xf numFmtId="0" fontId="3" fillId="10" borderId="0" xfId="0" applyFont="1" applyFill="1" applyAlignment="1">
      <alignment horizontal="left" vertical="center" wrapText="1"/>
    </xf>
    <xf numFmtId="17" fontId="3" fillId="10" borderId="0" xfId="0" applyNumberFormat="1" applyFont="1" applyFill="1"/>
    <xf numFmtId="0" fontId="0" fillId="12" borderId="0" xfId="0" applyFill="1" applyAlignment="1">
      <alignment horizontal="left" vertical="center" wrapText="1"/>
    </xf>
    <xf numFmtId="3" fontId="0" fillId="12" borderId="0" xfId="0" applyNumberFormat="1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3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3" fillId="6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7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0" borderId="0" xfId="0" applyFont="1" applyFill="1" applyAlignment="1">
      <alignment horizontal="center"/>
    </xf>
    <xf numFmtId="168" fontId="0" fillId="12" borderId="0" xfId="2" applyNumberFormat="1" applyFont="1" applyFill="1"/>
    <xf numFmtId="168" fontId="0" fillId="12" borderId="0" xfId="2" applyNumberFormat="1" applyFont="1" applyFill="1" applyAlignment="1">
      <alignment horizontal="center"/>
    </xf>
    <xf numFmtId="168" fontId="0" fillId="12" borderId="0" xfId="0" applyNumberFormat="1" applyFill="1"/>
    <xf numFmtId="0" fontId="3" fillId="7" borderId="0" xfId="0" applyFont="1" applyFill="1"/>
    <xf numFmtId="0" fontId="3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3" fillId="7" borderId="0" xfId="0" applyFont="1" applyFill="1" applyAlignment="1">
      <alignment horizontal="left"/>
    </xf>
    <xf numFmtId="0" fontId="0" fillId="13" borderId="0" xfId="0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68" fontId="0" fillId="6" borderId="0" xfId="0" applyNumberFormat="1" applyFill="1"/>
    <xf numFmtId="0" fontId="0" fillId="6" borderId="0" xfId="0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63</xdr:row>
      <xdr:rowOff>38100</xdr:rowOff>
    </xdr:from>
    <xdr:to>
      <xdr:col>9</xdr:col>
      <xdr:colOff>429950</xdr:colOff>
      <xdr:row>85</xdr:row>
      <xdr:rowOff>47608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2515850"/>
          <a:ext cx="10888400" cy="4200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S61"/>
  <sheetViews>
    <sheetView topLeftCell="A47" workbookViewId="0">
      <selection activeCell="A63" sqref="A63"/>
    </sheetView>
  </sheetViews>
  <sheetFormatPr baseColWidth="10" defaultColWidth="9.140625" defaultRowHeight="15" x14ac:dyDescent="0.25"/>
  <cols>
    <col min="2" max="2" width="13.85546875" customWidth="1"/>
    <col min="3" max="3" width="26.42578125" customWidth="1"/>
    <col min="4" max="16" width="19" customWidth="1"/>
    <col min="17" max="18" width="15.7109375" customWidth="1"/>
    <col min="19" max="29" width="21.28515625" customWidth="1"/>
    <col min="30" max="30" width="15.7109375" customWidth="1"/>
    <col min="31" max="31" width="21" customWidth="1"/>
    <col min="32" max="32" width="15.7109375" customWidth="1"/>
    <col min="33" max="38" width="18.28515625" customWidth="1"/>
    <col min="39" max="39" width="23.140625" customWidth="1"/>
    <col min="40" max="54" width="22.5703125" customWidth="1"/>
    <col min="55" max="56" width="18" customWidth="1"/>
    <col min="57" max="70" width="25.140625" customWidth="1"/>
    <col min="71" max="71" width="20.5703125" customWidth="1"/>
  </cols>
  <sheetData>
    <row r="1" spans="3:71" ht="21" x14ac:dyDescent="0.35">
      <c r="C1" s="37" t="s">
        <v>11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</row>
    <row r="2" spans="3:71" x14ac:dyDescent="0.25">
      <c r="C2" s="39" t="s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</row>
    <row r="3" spans="3:71" ht="21" customHeight="1" x14ac:dyDescent="0.35"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2" t="s">
        <v>2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 t="s">
        <v>4</v>
      </c>
      <c r="AH3" s="45"/>
      <c r="AI3" s="45"/>
      <c r="AJ3" s="45"/>
      <c r="AK3" s="45"/>
      <c r="AL3" s="45"/>
      <c r="AM3" s="45"/>
      <c r="AN3" s="45"/>
      <c r="AO3" s="46" t="s">
        <v>5</v>
      </c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8" t="s">
        <v>15</v>
      </c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50"/>
    </row>
    <row r="4" spans="3:71" ht="46.5" customHeight="1" x14ac:dyDescent="0.25">
      <c r="C4" s="5" t="s">
        <v>8</v>
      </c>
      <c r="D4" s="6" t="s">
        <v>27</v>
      </c>
      <c r="E4" s="5" t="s">
        <v>46</v>
      </c>
      <c r="F4" s="6" t="s">
        <v>29</v>
      </c>
      <c r="G4" s="5" t="s">
        <v>53</v>
      </c>
      <c r="H4" s="6" t="s">
        <v>31</v>
      </c>
      <c r="I4" s="5" t="s">
        <v>54</v>
      </c>
      <c r="J4" s="6" t="s">
        <v>33</v>
      </c>
      <c r="K4" s="5" t="s">
        <v>55</v>
      </c>
      <c r="L4" s="6" t="s">
        <v>56</v>
      </c>
      <c r="M4" s="5" t="s">
        <v>9</v>
      </c>
      <c r="N4" s="6" t="s">
        <v>57</v>
      </c>
      <c r="O4" s="6" t="s">
        <v>10</v>
      </c>
      <c r="P4" s="6" t="s">
        <v>58</v>
      </c>
      <c r="Q4" s="6" t="s">
        <v>3</v>
      </c>
      <c r="R4" s="5" t="s">
        <v>8</v>
      </c>
      <c r="S4" s="6" t="s">
        <v>27</v>
      </c>
      <c r="T4" s="6" t="s">
        <v>59</v>
      </c>
      <c r="U4" s="6" t="s">
        <v>29</v>
      </c>
      <c r="V4" s="6" t="s">
        <v>60</v>
      </c>
      <c r="W4" s="6" t="s">
        <v>31</v>
      </c>
      <c r="X4" s="6" t="s">
        <v>61</v>
      </c>
      <c r="Y4" s="6" t="s">
        <v>33</v>
      </c>
      <c r="Z4" s="6" t="s">
        <v>62</v>
      </c>
      <c r="AA4" s="6" t="s">
        <v>56</v>
      </c>
      <c r="AB4" s="6" t="s">
        <v>9</v>
      </c>
      <c r="AC4" s="6" t="s">
        <v>57</v>
      </c>
      <c r="AD4" s="6" t="s">
        <v>10</v>
      </c>
      <c r="AE4" s="6" t="s">
        <v>58</v>
      </c>
      <c r="AF4" s="6" t="s">
        <v>3</v>
      </c>
      <c r="AG4" s="5" t="s">
        <v>27</v>
      </c>
      <c r="AH4" s="6" t="s">
        <v>29</v>
      </c>
      <c r="AI4" s="6" t="s">
        <v>31</v>
      </c>
      <c r="AJ4" s="6" t="s">
        <v>33</v>
      </c>
      <c r="AK4" s="6" t="s">
        <v>56</v>
      </c>
      <c r="AL4" s="6" t="s">
        <v>57</v>
      </c>
      <c r="AM4" s="6" t="s">
        <v>58</v>
      </c>
      <c r="AN4" s="6" t="s">
        <v>3</v>
      </c>
      <c r="AO4" s="12" t="s">
        <v>8</v>
      </c>
      <c r="AP4" s="6" t="s">
        <v>27</v>
      </c>
      <c r="AQ4" s="6" t="s">
        <v>59</v>
      </c>
      <c r="AR4" s="6" t="s">
        <v>29</v>
      </c>
      <c r="AS4" s="6" t="s">
        <v>60</v>
      </c>
      <c r="AT4" s="6" t="s">
        <v>31</v>
      </c>
      <c r="AU4" s="6" t="s">
        <v>61</v>
      </c>
      <c r="AV4" s="6" t="s">
        <v>33</v>
      </c>
      <c r="AW4" s="6" t="s">
        <v>62</v>
      </c>
      <c r="AX4" s="6" t="s">
        <v>56</v>
      </c>
      <c r="AY4" s="6" t="s">
        <v>9</v>
      </c>
      <c r="AZ4" s="6" t="s">
        <v>57</v>
      </c>
      <c r="BA4" s="6" t="s">
        <v>10</v>
      </c>
      <c r="BB4" s="6" t="s">
        <v>58</v>
      </c>
      <c r="BC4" s="6" t="s">
        <v>3</v>
      </c>
      <c r="BD4" s="12" t="s">
        <v>6</v>
      </c>
      <c r="BE4" s="6" t="s">
        <v>7</v>
      </c>
      <c r="BF4" s="6" t="s">
        <v>13</v>
      </c>
      <c r="BG4" s="6" t="s">
        <v>63</v>
      </c>
      <c r="BH4" s="6" t="s">
        <v>64</v>
      </c>
      <c r="BI4" s="6" t="s">
        <v>65</v>
      </c>
      <c r="BJ4" s="6" t="s">
        <v>66</v>
      </c>
      <c r="BK4" s="6" t="s">
        <v>67</v>
      </c>
      <c r="BL4" s="6" t="s">
        <v>68</v>
      </c>
      <c r="BM4" s="6" t="s">
        <v>69</v>
      </c>
      <c r="BN4" s="6" t="s">
        <v>70</v>
      </c>
      <c r="BO4" s="6" t="s">
        <v>71</v>
      </c>
      <c r="BP4" s="6" t="s">
        <v>72</v>
      </c>
      <c r="BQ4" s="6" t="s">
        <v>12</v>
      </c>
      <c r="BR4" s="6" t="s">
        <v>14</v>
      </c>
      <c r="BS4" s="10" t="s">
        <v>3</v>
      </c>
    </row>
    <row r="5" spans="3:71" x14ac:dyDescent="0.25">
      <c r="C5" s="7">
        <v>291269</v>
      </c>
      <c r="D5" s="8">
        <f t="shared" ref="D5:D23" si="0">C5*Q5</f>
        <v>18641.216</v>
      </c>
      <c r="E5" s="8">
        <f>C5*(1+15.1%)</f>
        <v>335250.61900000001</v>
      </c>
      <c r="F5" s="8">
        <f>Q5*E5</f>
        <v>21456.039616000002</v>
      </c>
      <c r="G5" s="8">
        <f>E5*(1+11%)</f>
        <v>372128.18709000002</v>
      </c>
      <c r="H5" s="8">
        <f>G5*Q5</f>
        <v>23816.203973760003</v>
      </c>
      <c r="I5" s="8">
        <f>G5*(1+7.5%)</f>
        <v>400037.80112175003</v>
      </c>
      <c r="J5" s="8">
        <f>I5*Q5</f>
        <v>25602.419271792001</v>
      </c>
      <c r="K5" s="8">
        <f>I5*(1+8.3%)</f>
        <v>433240.93861485529</v>
      </c>
      <c r="L5" s="8">
        <f>K5*Q5</f>
        <v>27727.420071350738</v>
      </c>
      <c r="M5" s="8">
        <f>K5*(1+3.9%)</f>
        <v>450137.33522083459</v>
      </c>
      <c r="N5" s="8">
        <f>M5*Q5</f>
        <v>28808.789454133414</v>
      </c>
      <c r="O5" s="8">
        <f>M5*(1+4%)</f>
        <v>468142.82862966799</v>
      </c>
      <c r="P5" s="8">
        <f>O5*Q5</f>
        <v>29961.14103229875</v>
      </c>
      <c r="Q5" s="9">
        <v>6.4000000000000001E-2</v>
      </c>
      <c r="R5" s="7">
        <v>229727</v>
      </c>
      <c r="S5" s="8">
        <f>R5*AF5</f>
        <v>17459.252</v>
      </c>
      <c r="T5" s="8">
        <f>R5*(1+15.1%)</f>
        <v>264415.777</v>
      </c>
      <c r="U5" s="8">
        <f>T5*AF5</f>
        <v>20095.599052000001</v>
      </c>
      <c r="V5" s="8">
        <f>T5*(1+11%)</f>
        <v>293501.51247000002</v>
      </c>
      <c r="W5" s="8">
        <f>V5*AF5</f>
        <v>22306.114947720002</v>
      </c>
      <c r="X5" s="8">
        <f>V5*(1+7.5%)</f>
        <v>315514.12590525002</v>
      </c>
      <c r="Y5" s="8">
        <f>X5*AF5</f>
        <v>23979.073568799002</v>
      </c>
      <c r="Z5" s="8">
        <f>X5*(1+8.3%)</f>
        <v>341701.79835538578</v>
      </c>
      <c r="AA5" s="8">
        <f>Z5*AF5</f>
        <v>25969.336675009319</v>
      </c>
      <c r="AB5" s="8">
        <f>Z5*(1+3.9%)</f>
        <v>355028.16849124577</v>
      </c>
      <c r="AC5" s="8">
        <f>AB5*AF5</f>
        <v>26982.140805334679</v>
      </c>
      <c r="AD5" s="8">
        <f>AB5*(1+4%)</f>
        <v>369229.29523089563</v>
      </c>
      <c r="AE5" s="8">
        <f>AD5*AF5</f>
        <v>28061.426437548067</v>
      </c>
      <c r="AF5" s="9">
        <v>7.5999999999999998E-2</v>
      </c>
      <c r="AG5" s="7">
        <f>AVERAGE(D5,S5)</f>
        <v>18050.234</v>
      </c>
      <c r="AH5" s="8">
        <f>AVERAGE(F5,U5)</f>
        <v>20775.819334</v>
      </c>
      <c r="AI5" s="8">
        <f>AVERAGE(H5,W5)</f>
        <v>23061.159460740004</v>
      </c>
      <c r="AJ5" s="8">
        <f>AVERAGE(J5,Y5)</f>
        <v>24790.746420295502</v>
      </c>
      <c r="AK5" s="8">
        <f>AVERAGE(L5,AA5)</f>
        <v>26848.378373180029</v>
      </c>
      <c r="AL5" s="8">
        <f>AVERAGE(N5,AC5)</f>
        <v>27895.465129734046</v>
      </c>
      <c r="AM5" s="8">
        <f>AVERAGE(P5,AE5)</f>
        <v>29011.283734923411</v>
      </c>
      <c r="AN5" s="9">
        <f>AVERAGE(Q5,AF5)</f>
        <v>7.0000000000000007E-2</v>
      </c>
      <c r="AO5" s="13">
        <v>315527</v>
      </c>
      <c r="AP5" s="3">
        <f>AO5*BC5</f>
        <v>35023.497000000003</v>
      </c>
      <c r="AQ5" s="8">
        <f t="shared" ref="AQ5:AQ23" si="1">AO5*(1+15.1%)</f>
        <v>363171.57699999999</v>
      </c>
      <c r="AR5" s="3">
        <f>AQ5*BC5</f>
        <v>40312.045047</v>
      </c>
      <c r="AS5" s="8">
        <f>AQ5*(1+'incremento salarial'!C9/100)</f>
        <v>403120.45047000004</v>
      </c>
      <c r="AT5" s="8">
        <f>AS5*BC5</f>
        <v>44746.370002170006</v>
      </c>
      <c r="AU5" s="8">
        <f>AS5*(1+'incremento salarial'!C10/100)</f>
        <v>433354.48425525002</v>
      </c>
      <c r="AV5" s="8">
        <f>AU5*BC5</f>
        <v>48102.347752332753</v>
      </c>
      <c r="AW5" s="8">
        <f>AU5*(1+'incremento salarial'!C11/100)</f>
        <v>469322.90644843574</v>
      </c>
      <c r="AX5" s="8">
        <f>AW5*BC5</f>
        <v>52094.842615776368</v>
      </c>
      <c r="AY5" s="8">
        <f>AW5*(1+'incremento salarial'!C12/100)</f>
        <v>487626.49979992467</v>
      </c>
      <c r="AZ5" s="8">
        <f>AY5*BC5</f>
        <v>54126.541477791638</v>
      </c>
      <c r="BA5" s="8">
        <f>AY5*(1+4%)</f>
        <v>507131.5597919217</v>
      </c>
      <c r="BB5" s="8">
        <f>BA5*BC5</f>
        <v>56291.603136903308</v>
      </c>
      <c r="BC5" s="9">
        <v>0.111</v>
      </c>
      <c r="BD5" s="14">
        <v>2150</v>
      </c>
      <c r="BE5" s="8">
        <v>364.78</v>
      </c>
      <c r="BF5" s="8">
        <f>BD5*BE5</f>
        <v>784276.99999999988</v>
      </c>
      <c r="BG5" s="8">
        <v>364.78</v>
      </c>
      <c r="BH5" s="8">
        <f>BG5*BD5</f>
        <v>784276.99999999988</v>
      </c>
      <c r="BI5" s="8">
        <v>364.78</v>
      </c>
      <c r="BJ5" s="8">
        <f>BI5*BD5</f>
        <v>784276.99999999988</v>
      </c>
      <c r="BK5" s="8">
        <v>364.78</v>
      </c>
      <c r="BL5" s="8">
        <f>BK5*BD5</f>
        <v>784276.99999999988</v>
      </c>
      <c r="BM5" s="8">
        <v>364.78</v>
      </c>
      <c r="BN5" s="8">
        <f>BM5*BD5</f>
        <v>784276.99999999988</v>
      </c>
      <c r="BO5" s="8">
        <v>426.79</v>
      </c>
      <c r="BP5" s="8">
        <f>BO5*BD5</f>
        <v>917598.5</v>
      </c>
      <c r="BQ5" s="8">
        <v>499.34</v>
      </c>
      <c r="BR5" s="8">
        <f>BD5*BQ5</f>
        <v>1073581</v>
      </c>
      <c r="BS5" s="11">
        <v>5.2699999999999997E-2</v>
      </c>
    </row>
    <row r="6" spans="3:71" x14ac:dyDescent="0.25">
      <c r="C6" s="7">
        <v>466088</v>
      </c>
      <c r="D6" s="8">
        <f t="shared" si="0"/>
        <v>89488.896000000008</v>
      </c>
      <c r="E6" s="8">
        <f t="shared" ref="E6:E23" si="2">C6*(1+15.1%)</f>
        <v>536467.28800000006</v>
      </c>
      <c r="F6" s="8">
        <f t="shared" ref="F6:F23" si="3">Q6*E6</f>
        <v>103001.71929600001</v>
      </c>
      <c r="G6" s="8">
        <f t="shared" ref="G6:G23" si="4">E6*(1+11%)</f>
        <v>595478.68968000007</v>
      </c>
      <c r="H6" s="8">
        <f t="shared" ref="H6:H23" si="5">G6*Q6</f>
        <v>114331.90841856002</v>
      </c>
      <c r="I6" s="8">
        <f t="shared" ref="I6:I23" si="6">G6*(1+7.5%)</f>
        <v>640139.59140600008</v>
      </c>
      <c r="J6" s="8">
        <f t="shared" ref="J6:J23" si="7">I6*Q6</f>
        <v>122906.80154995201</v>
      </c>
      <c r="K6" s="8">
        <f t="shared" ref="K6:K23" si="8">I6*(1+8.3%)</f>
        <v>693271.17749269807</v>
      </c>
      <c r="L6" s="8">
        <f t="shared" ref="L6:L23" si="9">K6*Q6</f>
        <v>133108.06607859803</v>
      </c>
      <c r="M6" s="8">
        <f t="shared" ref="M6:M23" si="10">K6*(1+3.9%)</f>
        <v>720308.7534149132</v>
      </c>
      <c r="N6" s="8">
        <f t="shared" ref="N6:N23" si="11">M6*Q6</f>
        <v>138299.28065566334</v>
      </c>
      <c r="O6" s="8">
        <f t="shared" ref="O6:O23" si="12">M6*(1+4%)</f>
        <v>749121.10355150979</v>
      </c>
      <c r="P6" s="8">
        <f t="shared" ref="P6:P23" si="13">O6*Q6</f>
        <v>143831.25188188988</v>
      </c>
      <c r="Q6" s="9">
        <v>0.192</v>
      </c>
      <c r="R6" s="7">
        <v>444388</v>
      </c>
      <c r="S6" s="8">
        <f t="shared" ref="S6:S23" si="14">R6*AF6</f>
        <v>45327.575999999994</v>
      </c>
      <c r="T6" s="8">
        <f t="shared" ref="T6:T23" si="15">R6*(1+15.1%)</f>
        <v>511490.58799999999</v>
      </c>
      <c r="U6" s="8">
        <f t="shared" ref="U6:U23" si="16">T6*AF6</f>
        <v>52172.039975999993</v>
      </c>
      <c r="V6" s="8">
        <f t="shared" ref="V6:V23" si="17">T6*(1+11%)</f>
        <v>567754.55268000008</v>
      </c>
      <c r="W6" s="8">
        <f t="shared" ref="W6:W23" si="18">V6*AF6</f>
        <v>57910.964373360002</v>
      </c>
      <c r="X6" s="8">
        <f t="shared" ref="X6:X23" si="19">V6*(1+7.5%)</f>
        <v>610336.14413100004</v>
      </c>
      <c r="Y6" s="8">
        <f t="shared" ref="Y6:Y23" si="20">X6*AF6</f>
        <v>62254.286701361998</v>
      </c>
      <c r="Z6" s="8">
        <f t="shared" ref="Z6:Z23" si="21">X6*(1+8.3%)</f>
        <v>660994.044093873</v>
      </c>
      <c r="AA6" s="8">
        <f t="shared" ref="AA6:AA23" si="22">Z6*AF6</f>
        <v>67421.392497575041</v>
      </c>
      <c r="AB6" s="8">
        <f t="shared" ref="AB6:AB23" si="23">Z6*(1+3.9%)</f>
        <v>686772.811813534</v>
      </c>
      <c r="AC6" s="8">
        <f t="shared" ref="AC6:AC23" si="24">AB6*AF6</f>
        <v>70050.826804980461</v>
      </c>
      <c r="AD6" s="8">
        <f t="shared" ref="AD6:AD23" si="25">AB6*(1+4%)</f>
        <v>714243.72428607533</v>
      </c>
      <c r="AE6" s="8">
        <f t="shared" ref="AE6:AE23" si="26">AD6*AF6</f>
        <v>72852.859877179682</v>
      </c>
      <c r="AF6" s="9">
        <v>0.10199999999999999</v>
      </c>
      <c r="AG6" s="7">
        <f t="shared" ref="AG6:AG23" si="27">AVERAGE(D6,S6)</f>
        <v>67408.236000000004</v>
      </c>
      <c r="AH6" s="8">
        <f t="shared" ref="AH6:AH23" si="28">AVERAGE(F6,U6)</f>
        <v>77586.879635999998</v>
      </c>
      <c r="AI6" s="8">
        <f t="shared" ref="AI6:AI23" si="29">AVERAGE(H6,W6)</f>
        <v>86121.436395960016</v>
      </c>
      <c r="AJ6" s="8">
        <f t="shared" ref="AJ6:AJ23" si="30">AVERAGE(J6,Y6)</f>
        <v>92580.544125657005</v>
      </c>
      <c r="AK6" s="8">
        <f t="shared" ref="AK6:AK23" si="31">AVERAGE(L6,AA6)</f>
        <v>100264.72928808653</v>
      </c>
      <c r="AL6" s="8">
        <f t="shared" ref="AL6:AL23" si="32">AVERAGE(N6,AC6)</f>
        <v>104175.0537303219</v>
      </c>
      <c r="AM6" s="8">
        <f t="shared" ref="AM6:AM23" si="33">AVERAGE(P6,AE6)</f>
        <v>108342.05587953478</v>
      </c>
      <c r="AN6" s="9">
        <f t="shared" ref="AN6:AN23" si="34">AVERAGE(Q6,AF6)</f>
        <v>0.14699999999999999</v>
      </c>
      <c r="AO6" s="13">
        <v>437186</v>
      </c>
      <c r="AP6" s="3">
        <f t="shared" ref="AP6:AP23" si="35">AO6*BC6</f>
        <v>121974.89399999999</v>
      </c>
      <c r="AQ6" s="8">
        <f t="shared" si="1"/>
        <v>503201.08600000001</v>
      </c>
      <c r="AR6" s="3">
        <f t="shared" ref="AR6:AR23" si="36">AQ6*BC6</f>
        <v>140393.10299399999</v>
      </c>
      <c r="AS6" s="8">
        <f>AQ6*(1+'incremento salarial'!C10/100)</f>
        <v>540941.16744999995</v>
      </c>
      <c r="AT6" s="8">
        <f t="shared" ref="AT6:AT23" si="37">AS6*BC6</f>
        <v>150922.58571854996</v>
      </c>
      <c r="AU6" s="8">
        <f>AS6*(1+'incremento salarial'!C11/100)</f>
        <v>585839.2843483499</v>
      </c>
      <c r="AV6" s="8">
        <f t="shared" ref="AV6:AV23" si="38">AU6*BC6</f>
        <v>163449.16033318962</v>
      </c>
      <c r="AW6" s="8">
        <f>AU6*(1+'incremento salarial'!C12/100)</f>
        <v>608687.01643793553</v>
      </c>
      <c r="AX6" s="8">
        <f t="shared" ref="AX6:AX23" si="39">AW6*BC6</f>
        <v>169823.677586184</v>
      </c>
      <c r="AY6" s="8">
        <f>AW6*(1+'incremento salarial'!C13/100)</f>
        <v>633034.49709545297</v>
      </c>
      <c r="AZ6" s="8">
        <f t="shared" ref="AZ6:AZ23" si="40">AY6*BC6</f>
        <v>176616.62468963137</v>
      </c>
      <c r="BA6" s="8">
        <f t="shared" ref="BA6:BA23" si="41">AY6*(1+4%)</f>
        <v>658355.87697927107</v>
      </c>
      <c r="BB6" s="8">
        <f t="shared" ref="BB6:BB23" si="42">BA6*BC6</f>
        <v>183681.28967721661</v>
      </c>
      <c r="BC6" s="9">
        <v>0.27899999999999997</v>
      </c>
      <c r="BD6" s="14">
        <v>2150</v>
      </c>
      <c r="BE6" s="8">
        <v>364.78</v>
      </c>
      <c r="BF6" s="8">
        <f t="shared" ref="BF6:BF23" si="43">BD6*BE6</f>
        <v>784276.99999999988</v>
      </c>
      <c r="BG6" s="8">
        <v>364.78</v>
      </c>
      <c r="BH6" s="8">
        <f t="shared" ref="BH6:BH29" si="44">BG6*BD6</f>
        <v>784276.99999999988</v>
      </c>
      <c r="BI6" s="8">
        <v>364.78</v>
      </c>
      <c r="BJ6" s="8">
        <f t="shared" ref="BJ6:BJ29" si="45">BI6*BD6</f>
        <v>784276.99999999988</v>
      </c>
      <c r="BK6" s="8">
        <v>364.78</v>
      </c>
      <c r="BL6" s="8">
        <f t="shared" ref="BL6:BL29" si="46">BK6*BD6</f>
        <v>784276.99999999988</v>
      </c>
      <c r="BM6" s="8">
        <v>364.78</v>
      </c>
      <c r="BN6" s="8">
        <f t="shared" ref="BN6:BN29" si="47">BM6*BD6</f>
        <v>784276.99999999988</v>
      </c>
      <c r="BO6" s="8">
        <v>426.79</v>
      </c>
      <c r="BP6" s="8">
        <f t="shared" ref="BP6:BP29" si="48">BO6*BD6</f>
        <v>917598.5</v>
      </c>
      <c r="BQ6" s="8">
        <v>499.34</v>
      </c>
      <c r="BR6" s="8">
        <f t="shared" ref="BR6:BR23" si="49">BD6*BQ6</f>
        <v>1073581</v>
      </c>
      <c r="BS6" s="11">
        <v>5.2699999999999997E-2</v>
      </c>
    </row>
    <row r="7" spans="3:71" x14ac:dyDescent="0.25">
      <c r="C7" s="7">
        <v>649489</v>
      </c>
      <c r="D7" s="8">
        <f t="shared" si="0"/>
        <v>129897.8</v>
      </c>
      <c r="E7" s="8">
        <f t="shared" si="2"/>
        <v>747561.83900000004</v>
      </c>
      <c r="F7" s="8">
        <f t="shared" si="3"/>
        <v>149512.36780000001</v>
      </c>
      <c r="G7" s="8">
        <f t="shared" si="4"/>
        <v>829793.64129000006</v>
      </c>
      <c r="H7" s="8">
        <f t="shared" si="5"/>
        <v>165958.72825800002</v>
      </c>
      <c r="I7" s="8">
        <f t="shared" si="6"/>
        <v>892028.16438675008</v>
      </c>
      <c r="J7" s="8">
        <f t="shared" si="7"/>
        <v>178405.63287735003</v>
      </c>
      <c r="K7" s="8">
        <f t="shared" si="8"/>
        <v>966066.50203085027</v>
      </c>
      <c r="L7" s="8">
        <f t="shared" si="9"/>
        <v>193213.30040617008</v>
      </c>
      <c r="M7" s="8">
        <f t="shared" si="10"/>
        <v>1003743.0956100534</v>
      </c>
      <c r="N7" s="8">
        <f t="shared" si="11"/>
        <v>200748.61912201068</v>
      </c>
      <c r="O7" s="8">
        <f t="shared" si="12"/>
        <v>1043892.8194344556</v>
      </c>
      <c r="P7" s="8">
        <f t="shared" si="13"/>
        <v>208778.56388689112</v>
      </c>
      <c r="Q7" s="9">
        <v>0.2</v>
      </c>
      <c r="R7" s="7">
        <v>670710</v>
      </c>
      <c r="S7" s="8">
        <f t="shared" si="14"/>
        <v>59693.189999999995</v>
      </c>
      <c r="T7" s="8">
        <f t="shared" si="15"/>
        <v>771987.21</v>
      </c>
      <c r="U7" s="8">
        <f t="shared" si="16"/>
        <v>68706.861689999991</v>
      </c>
      <c r="V7" s="8">
        <f t="shared" si="17"/>
        <v>856905.80310000002</v>
      </c>
      <c r="W7" s="8">
        <f t="shared" si="18"/>
        <v>76264.616475899995</v>
      </c>
      <c r="X7" s="8">
        <f t="shared" si="19"/>
        <v>921173.73833249998</v>
      </c>
      <c r="Y7" s="8">
        <f t="shared" si="20"/>
        <v>81984.462711592496</v>
      </c>
      <c r="Z7" s="8">
        <f t="shared" si="21"/>
        <v>997631.1586140974</v>
      </c>
      <c r="AA7" s="8">
        <f t="shared" si="22"/>
        <v>88789.173116654667</v>
      </c>
      <c r="AB7" s="8">
        <f t="shared" si="23"/>
        <v>1036538.7738000471</v>
      </c>
      <c r="AC7" s="8">
        <f t="shared" si="24"/>
        <v>92251.950868204192</v>
      </c>
      <c r="AD7" s="8">
        <f t="shared" si="25"/>
        <v>1078000.3247520491</v>
      </c>
      <c r="AE7" s="8">
        <f t="shared" si="26"/>
        <v>95942.028902932361</v>
      </c>
      <c r="AF7" s="9">
        <v>8.8999999999999996E-2</v>
      </c>
      <c r="AG7" s="7">
        <f t="shared" si="27"/>
        <v>94795.494999999995</v>
      </c>
      <c r="AH7" s="8">
        <f t="shared" si="28"/>
        <v>109109.614745</v>
      </c>
      <c r="AI7" s="8">
        <f t="shared" si="29"/>
        <v>121111.67236695001</v>
      </c>
      <c r="AJ7" s="8">
        <f t="shared" si="30"/>
        <v>130195.04779447126</v>
      </c>
      <c r="AK7" s="8">
        <f t="shared" si="31"/>
        <v>141001.23676141238</v>
      </c>
      <c r="AL7" s="8">
        <f t="shared" si="32"/>
        <v>146500.28499510745</v>
      </c>
      <c r="AM7" s="8">
        <f t="shared" si="33"/>
        <v>152360.29639491174</v>
      </c>
      <c r="AN7" s="9">
        <f t="shared" si="34"/>
        <v>0.14450000000000002</v>
      </c>
      <c r="AO7" s="13">
        <v>662761</v>
      </c>
      <c r="AP7" s="3">
        <f t="shared" si="35"/>
        <v>136528.766</v>
      </c>
      <c r="AQ7" s="8">
        <f t="shared" si="1"/>
        <v>762837.91099999996</v>
      </c>
      <c r="AR7" s="3">
        <f t="shared" si="36"/>
        <v>157144.609666</v>
      </c>
      <c r="AS7" s="8">
        <f>AQ7*(1+'incremento salarial'!C11/100)</f>
        <v>826153.45761299995</v>
      </c>
      <c r="AT7" s="8">
        <f t="shared" si="37"/>
        <v>170187.612268278</v>
      </c>
      <c r="AU7" s="8">
        <f>AS7*(1+'incremento salarial'!C12/100)</f>
        <v>858373.44245990692</v>
      </c>
      <c r="AV7" s="8">
        <f t="shared" si="38"/>
        <v>176824.92914674085</v>
      </c>
      <c r="AW7" s="8">
        <f>AU7*(1+'incremento salarial'!C13/100)</f>
        <v>892708.38015830319</v>
      </c>
      <c r="AX7" s="8">
        <f t="shared" si="39"/>
        <v>183897.92631261048</v>
      </c>
      <c r="AY7" s="8">
        <f>AW7*(1+'incremento salarial'!C14/100)</f>
        <v>892708.38015830319</v>
      </c>
      <c r="AZ7" s="8">
        <f t="shared" si="40"/>
        <v>183897.92631261048</v>
      </c>
      <c r="BA7" s="8">
        <f t="shared" si="41"/>
        <v>928416.71536463534</v>
      </c>
      <c r="BB7" s="8">
        <f t="shared" si="42"/>
        <v>191253.84336511488</v>
      </c>
      <c r="BC7" s="9">
        <v>0.20600000000000002</v>
      </c>
      <c r="BD7" s="14">
        <v>2150</v>
      </c>
      <c r="BE7" s="8">
        <v>364.78</v>
      </c>
      <c r="BF7" s="8">
        <f t="shared" si="43"/>
        <v>784276.99999999988</v>
      </c>
      <c r="BG7" s="8">
        <v>364.78</v>
      </c>
      <c r="BH7" s="8">
        <f t="shared" si="44"/>
        <v>784276.99999999988</v>
      </c>
      <c r="BI7" s="8">
        <v>364.78</v>
      </c>
      <c r="BJ7" s="8">
        <f t="shared" si="45"/>
        <v>784276.99999999988</v>
      </c>
      <c r="BK7" s="8">
        <v>364.78</v>
      </c>
      <c r="BL7" s="8">
        <f t="shared" si="46"/>
        <v>784276.99999999988</v>
      </c>
      <c r="BM7" s="8">
        <v>364.78</v>
      </c>
      <c r="BN7" s="8">
        <f t="shared" si="47"/>
        <v>784276.99999999988</v>
      </c>
      <c r="BO7" s="8">
        <v>426.79</v>
      </c>
      <c r="BP7" s="8">
        <f t="shared" si="48"/>
        <v>917598.5</v>
      </c>
      <c r="BQ7" s="8">
        <v>499.34</v>
      </c>
      <c r="BR7" s="8">
        <f t="shared" si="49"/>
        <v>1073581</v>
      </c>
      <c r="BS7" s="11">
        <v>5.2699999999999997E-2</v>
      </c>
    </row>
    <row r="8" spans="3:71" x14ac:dyDescent="0.25">
      <c r="C8" s="7">
        <v>849944</v>
      </c>
      <c r="D8" s="8">
        <f t="shared" si="0"/>
        <v>121541.99199999998</v>
      </c>
      <c r="E8" s="8">
        <f t="shared" si="2"/>
        <v>978285.54399999999</v>
      </c>
      <c r="F8" s="8">
        <f t="shared" si="3"/>
        <v>139894.832792</v>
      </c>
      <c r="G8" s="8">
        <f t="shared" si="4"/>
        <v>1085896.9538400001</v>
      </c>
      <c r="H8" s="8">
        <f t="shared" si="5"/>
        <v>155283.26439912</v>
      </c>
      <c r="I8" s="8">
        <f t="shared" si="6"/>
        <v>1167339.2253779999</v>
      </c>
      <c r="J8" s="8">
        <f t="shared" si="7"/>
        <v>166929.50922905398</v>
      </c>
      <c r="K8" s="8">
        <f t="shared" si="8"/>
        <v>1264228.3810843739</v>
      </c>
      <c r="L8" s="8">
        <f t="shared" si="9"/>
        <v>180784.65849506547</v>
      </c>
      <c r="M8" s="8">
        <f t="shared" si="10"/>
        <v>1313533.2879466645</v>
      </c>
      <c r="N8" s="8">
        <f t="shared" si="11"/>
        <v>187835.26017637301</v>
      </c>
      <c r="O8" s="8">
        <f t="shared" si="12"/>
        <v>1366074.6194645311</v>
      </c>
      <c r="P8" s="8">
        <f t="shared" si="13"/>
        <v>195348.67058342794</v>
      </c>
      <c r="Q8" s="9">
        <v>0.14299999999999999</v>
      </c>
      <c r="R8" s="7">
        <v>871504</v>
      </c>
      <c r="S8" s="8">
        <f t="shared" si="14"/>
        <v>169071.77600000001</v>
      </c>
      <c r="T8" s="8">
        <f t="shared" si="15"/>
        <v>1003101.1040000001</v>
      </c>
      <c r="U8" s="8">
        <f t="shared" si="16"/>
        <v>194601.614176</v>
      </c>
      <c r="V8" s="8">
        <f t="shared" si="17"/>
        <v>1113442.2254400002</v>
      </c>
      <c r="W8" s="8">
        <f t="shared" si="18"/>
        <v>216007.79173536005</v>
      </c>
      <c r="X8" s="8">
        <f t="shared" si="19"/>
        <v>1196950.3923480001</v>
      </c>
      <c r="Y8" s="8">
        <f t="shared" si="20"/>
        <v>232208.37611551202</v>
      </c>
      <c r="Z8" s="8">
        <f t="shared" si="21"/>
        <v>1296297.274912884</v>
      </c>
      <c r="AA8" s="8">
        <f t="shared" si="22"/>
        <v>251481.67133309951</v>
      </c>
      <c r="AB8" s="8">
        <f t="shared" si="23"/>
        <v>1346852.8686344863</v>
      </c>
      <c r="AC8" s="8">
        <f t="shared" si="24"/>
        <v>261289.45651509037</v>
      </c>
      <c r="AD8" s="8">
        <f t="shared" si="25"/>
        <v>1400726.9833798658</v>
      </c>
      <c r="AE8" s="8">
        <f t="shared" si="26"/>
        <v>271741.03477569396</v>
      </c>
      <c r="AF8" s="9">
        <v>0.19400000000000001</v>
      </c>
      <c r="AG8" s="7">
        <f t="shared" si="27"/>
        <v>145306.88399999999</v>
      </c>
      <c r="AH8" s="8">
        <f t="shared" si="28"/>
        <v>167248.22348400002</v>
      </c>
      <c r="AI8" s="8">
        <f t="shared" si="29"/>
        <v>185645.52806724003</v>
      </c>
      <c r="AJ8" s="8">
        <f t="shared" si="30"/>
        <v>199568.94267228298</v>
      </c>
      <c r="AK8" s="8">
        <f t="shared" si="31"/>
        <v>216133.1649140825</v>
      </c>
      <c r="AL8" s="8">
        <f t="shared" si="32"/>
        <v>224562.35834573169</v>
      </c>
      <c r="AM8" s="8">
        <f t="shared" si="33"/>
        <v>233544.85267956095</v>
      </c>
      <c r="AN8" s="9">
        <f t="shared" si="34"/>
        <v>0.16849999999999998</v>
      </c>
      <c r="AO8" s="13">
        <v>852437</v>
      </c>
      <c r="AP8" s="3">
        <f t="shared" si="35"/>
        <v>162815.467</v>
      </c>
      <c r="AQ8" s="8">
        <f t="shared" si="1"/>
        <v>981154.98699999996</v>
      </c>
      <c r="AR8" s="3">
        <f t="shared" si="36"/>
        <v>187400.60251699999</v>
      </c>
      <c r="AS8" s="8">
        <f>AQ8*(1+'incremento salarial'!C12/100)</f>
        <v>1019420.0314929999</v>
      </c>
      <c r="AT8" s="8">
        <f t="shared" si="37"/>
        <v>194709.22601516297</v>
      </c>
      <c r="AU8" s="8">
        <f>AS8*(1+'incremento salarial'!C13/100)</f>
        <v>1060196.83275272</v>
      </c>
      <c r="AV8" s="8">
        <f t="shared" si="38"/>
        <v>202497.59505576952</v>
      </c>
      <c r="AW8" s="8">
        <f>AU8*(1+'incremento salarial'!C14/100)</f>
        <v>1060196.83275272</v>
      </c>
      <c r="AX8" s="8">
        <f t="shared" si="39"/>
        <v>202497.59505576952</v>
      </c>
      <c r="AY8" s="8">
        <f>AW8*(1+'incremento salarial'!C15/100)</f>
        <v>1060196.83275272</v>
      </c>
      <c r="AZ8" s="8">
        <f t="shared" si="40"/>
        <v>202497.59505576952</v>
      </c>
      <c r="BA8" s="8">
        <f t="shared" si="41"/>
        <v>1102604.7060628289</v>
      </c>
      <c r="BB8" s="8">
        <f t="shared" si="42"/>
        <v>210597.49885800033</v>
      </c>
      <c r="BC8" s="9">
        <v>0.191</v>
      </c>
      <c r="BD8" s="14">
        <v>2150</v>
      </c>
      <c r="BE8" s="8">
        <v>364.78</v>
      </c>
      <c r="BF8" s="8">
        <f t="shared" si="43"/>
        <v>784276.99999999988</v>
      </c>
      <c r="BG8" s="8">
        <v>364.78</v>
      </c>
      <c r="BH8" s="8">
        <f t="shared" si="44"/>
        <v>784276.99999999988</v>
      </c>
      <c r="BI8" s="8">
        <v>364.78</v>
      </c>
      <c r="BJ8" s="8">
        <f t="shared" si="45"/>
        <v>784276.99999999988</v>
      </c>
      <c r="BK8" s="8">
        <v>364.78</v>
      </c>
      <c r="BL8" s="8">
        <f t="shared" si="46"/>
        <v>784276.99999999988</v>
      </c>
      <c r="BM8" s="8">
        <v>364.78</v>
      </c>
      <c r="BN8" s="8">
        <f t="shared" si="47"/>
        <v>784276.99999999988</v>
      </c>
      <c r="BO8" s="8">
        <v>426.79</v>
      </c>
      <c r="BP8" s="8">
        <f t="shared" si="48"/>
        <v>917598.5</v>
      </c>
      <c r="BQ8" s="8">
        <v>499.34</v>
      </c>
      <c r="BR8" s="8">
        <f t="shared" si="49"/>
        <v>1073581</v>
      </c>
      <c r="BS8" s="11">
        <v>5.2699999999999997E-2</v>
      </c>
    </row>
    <row r="9" spans="3:71" x14ac:dyDescent="0.25">
      <c r="C9" s="7">
        <v>1047934</v>
      </c>
      <c r="D9" s="8">
        <f t="shared" si="0"/>
        <v>107937.20199999999</v>
      </c>
      <c r="E9" s="8">
        <f t="shared" si="2"/>
        <v>1206172.034</v>
      </c>
      <c r="F9" s="8">
        <f t="shared" si="3"/>
        <v>124235.71950199999</v>
      </c>
      <c r="G9" s="8">
        <f t="shared" si="4"/>
        <v>1338850.9577400002</v>
      </c>
      <c r="H9" s="8">
        <f t="shared" si="5"/>
        <v>137901.64864722002</v>
      </c>
      <c r="I9" s="8">
        <f t="shared" si="6"/>
        <v>1439264.7795705001</v>
      </c>
      <c r="J9" s="8">
        <f t="shared" si="7"/>
        <v>148244.2722957615</v>
      </c>
      <c r="K9" s="8">
        <f t="shared" si="8"/>
        <v>1558723.7562748515</v>
      </c>
      <c r="L9" s="8">
        <f t="shared" si="9"/>
        <v>160548.54689630971</v>
      </c>
      <c r="M9" s="8">
        <f t="shared" si="10"/>
        <v>1619513.9827695705</v>
      </c>
      <c r="N9" s="8">
        <f t="shared" si="11"/>
        <v>166809.94022526575</v>
      </c>
      <c r="O9" s="8">
        <f t="shared" si="12"/>
        <v>1684294.5420803535</v>
      </c>
      <c r="P9" s="8">
        <f t="shared" si="13"/>
        <v>173482.3378342764</v>
      </c>
      <c r="Q9" s="9">
        <v>0.10299999999999999</v>
      </c>
      <c r="R9" s="7">
        <v>1047630</v>
      </c>
      <c r="S9" s="8">
        <f t="shared" si="14"/>
        <v>150858.72</v>
      </c>
      <c r="T9" s="8">
        <f t="shared" si="15"/>
        <v>1205822.1300000001</v>
      </c>
      <c r="U9" s="8">
        <f t="shared" si="16"/>
        <v>173638.38672000001</v>
      </c>
      <c r="V9" s="8">
        <f t="shared" si="17"/>
        <v>1338462.5643000002</v>
      </c>
      <c r="W9" s="8">
        <f t="shared" si="18"/>
        <v>192738.60925920002</v>
      </c>
      <c r="X9" s="8">
        <f t="shared" si="19"/>
        <v>1438847.2566225003</v>
      </c>
      <c r="Y9" s="8">
        <f t="shared" si="20"/>
        <v>207194.00495364002</v>
      </c>
      <c r="Z9" s="8">
        <f t="shared" si="21"/>
        <v>1558271.5789221677</v>
      </c>
      <c r="AA9" s="8">
        <f t="shared" si="22"/>
        <v>224391.10736479211</v>
      </c>
      <c r="AB9" s="8">
        <f t="shared" si="23"/>
        <v>1619044.170500132</v>
      </c>
      <c r="AC9" s="8">
        <f t="shared" si="24"/>
        <v>233142.360552019</v>
      </c>
      <c r="AD9" s="8">
        <f t="shared" si="25"/>
        <v>1683805.9373201374</v>
      </c>
      <c r="AE9" s="8">
        <f t="shared" si="26"/>
        <v>242468.05497409977</v>
      </c>
      <c r="AF9" s="9">
        <v>0.14399999999999999</v>
      </c>
      <c r="AG9" s="7">
        <f t="shared" si="27"/>
        <v>129397.961</v>
      </c>
      <c r="AH9" s="8">
        <f t="shared" si="28"/>
        <v>148937.05311099999</v>
      </c>
      <c r="AI9" s="8">
        <f t="shared" si="29"/>
        <v>165320.12895321002</v>
      </c>
      <c r="AJ9" s="8">
        <f t="shared" si="30"/>
        <v>177719.13862470078</v>
      </c>
      <c r="AK9" s="8">
        <f t="shared" si="31"/>
        <v>192469.82713055093</v>
      </c>
      <c r="AL9" s="8">
        <f t="shared" si="32"/>
        <v>199976.15038864239</v>
      </c>
      <c r="AM9" s="8">
        <f t="shared" si="33"/>
        <v>207975.19640418809</v>
      </c>
      <c r="AN9" s="9">
        <f t="shared" si="34"/>
        <v>0.1235</v>
      </c>
      <c r="AO9" s="13">
        <v>1047535</v>
      </c>
      <c r="AP9" s="3">
        <f t="shared" si="35"/>
        <v>122561.59499999999</v>
      </c>
      <c r="AQ9" s="8">
        <f t="shared" si="1"/>
        <v>1205712.7849999999</v>
      </c>
      <c r="AR9" s="3">
        <f t="shared" si="36"/>
        <v>141068.39584499999</v>
      </c>
      <c r="AS9" s="8">
        <f>AQ9*(1+'incremento salarial'!C13/100)</f>
        <v>1253941.2963999999</v>
      </c>
      <c r="AT9" s="8">
        <f t="shared" si="37"/>
        <v>146711.13167879998</v>
      </c>
      <c r="AU9" s="8">
        <f>AS9*(1+'incremento salarial'!C14/100)</f>
        <v>1253941.2963999999</v>
      </c>
      <c r="AV9" s="8">
        <f t="shared" si="38"/>
        <v>146711.13167879998</v>
      </c>
      <c r="AW9" s="8">
        <f>AU9*(1+'incremento salarial'!C15/100)</f>
        <v>1253941.2963999999</v>
      </c>
      <c r="AX9" s="8">
        <f t="shared" si="39"/>
        <v>146711.13167879998</v>
      </c>
      <c r="AY9" s="8">
        <f>AW9*(1+'incremento salarial'!C16/100)</f>
        <v>1253941.2963999999</v>
      </c>
      <c r="AZ9" s="8">
        <f t="shared" si="40"/>
        <v>146711.13167879998</v>
      </c>
      <c r="BA9" s="8">
        <f t="shared" si="41"/>
        <v>1304098.9482559999</v>
      </c>
      <c r="BB9" s="8">
        <f t="shared" si="42"/>
        <v>152579.57694595199</v>
      </c>
      <c r="BC9" s="9">
        <v>0.11699999999999999</v>
      </c>
      <c r="BD9" s="14">
        <v>2150</v>
      </c>
      <c r="BE9" s="8">
        <v>364.78</v>
      </c>
      <c r="BF9" s="8">
        <f t="shared" si="43"/>
        <v>784276.99999999988</v>
      </c>
      <c r="BG9" s="8">
        <v>364.78</v>
      </c>
      <c r="BH9" s="8">
        <f t="shared" si="44"/>
        <v>784276.99999999988</v>
      </c>
      <c r="BI9" s="8">
        <v>364.78</v>
      </c>
      <c r="BJ9" s="8">
        <f t="shared" si="45"/>
        <v>784276.99999999988</v>
      </c>
      <c r="BK9" s="8">
        <v>364.78</v>
      </c>
      <c r="BL9" s="8">
        <f t="shared" si="46"/>
        <v>784276.99999999988</v>
      </c>
      <c r="BM9" s="8">
        <v>364.78</v>
      </c>
      <c r="BN9" s="8">
        <f t="shared" si="47"/>
        <v>784276.99999999988</v>
      </c>
      <c r="BO9" s="8">
        <v>426.79</v>
      </c>
      <c r="BP9" s="8">
        <f t="shared" si="48"/>
        <v>917598.5</v>
      </c>
      <c r="BQ9" s="8">
        <v>499.34</v>
      </c>
      <c r="BR9" s="8">
        <f t="shared" si="49"/>
        <v>1073581</v>
      </c>
      <c r="BS9" s="11">
        <v>5.2699999999999997E-2</v>
      </c>
    </row>
    <row r="10" spans="3:71" x14ac:dyDescent="0.25">
      <c r="C10" s="7">
        <v>1248663</v>
      </c>
      <c r="D10" s="8">
        <f t="shared" si="0"/>
        <v>96147.050999999992</v>
      </c>
      <c r="E10" s="8">
        <f t="shared" si="2"/>
        <v>1437211.1130000001</v>
      </c>
      <c r="F10" s="8">
        <f t="shared" si="3"/>
        <v>110665.255701</v>
      </c>
      <c r="G10" s="8">
        <f t="shared" si="4"/>
        <v>1595304.3354300002</v>
      </c>
      <c r="H10" s="8">
        <f t="shared" si="5"/>
        <v>122838.43382811002</v>
      </c>
      <c r="I10" s="8">
        <f t="shared" si="6"/>
        <v>1714952.1605872503</v>
      </c>
      <c r="J10" s="8">
        <f t="shared" si="7"/>
        <v>132051.31636521826</v>
      </c>
      <c r="K10" s="8">
        <f t="shared" si="8"/>
        <v>1857293.1899159919</v>
      </c>
      <c r="L10" s="8">
        <f t="shared" si="9"/>
        <v>143011.57562353136</v>
      </c>
      <c r="M10" s="8">
        <f t="shared" si="10"/>
        <v>1929727.6243227154</v>
      </c>
      <c r="N10" s="8">
        <f t="shared" si="11"/>
        <v>148589.0270728491</v>
      </c>
      <c r="O10" s="8">
        <f t="shared" si="12"/>
        <v>2006916.7292956242</v>
      </c>
      <c r="P10" s="8">
        <f t="shared" si="13"/>
        <v>154532.58815576305</v>
      </c>
      <c r="Q10" s="9">
        <v>7.6999999999999999E-2</v>
      </c>
      <c r="R10" s="7">
        <v>1247535</v>
      </c>
      <c r="S10" s="8">
        <f t="shared" si="14"/>
        <v>108535.545</v>
      </c>
      <c r="T10" s="8">
        <f t="shared" si="15"/>
        <v>1435912.7849999999</v>
      </c>
      <c r="U10" s="8">
        <f t="shared" si="16"/>
        <v>124924.41229499999</v>
      </c>
      <c r="V10" s="8">
        <f t="shared" si="17"/>
        <v>1593863.19135</v>
      </c>
      <c r="W10" s="8">
        <f t="shared" si="18"/>
        <v>138666.09764744999</v>
      </c>
      <c r="X10" s="8">
        <f t="shared" si="19"/>
        <v>1713402.93070125</v>
      </c>
      <c r="Y10" s="8">
        <f t="shared" si="20"/>
        <v>149066.05497100874</v>
      </c>
      <c r="Z10" s="8">
        <f t="shared" si="21"/>
        <v>1855615.3739494537</v>
      </c>
      <c r="AA10" s="8">
        <f t="shared" si="22"/>
        <v>161438.53753360247</v>
      </c>
      <c r="AB10" s="8">
        <f t="shared" si="23"/>
        <v>1927984.3735334822</v>
      </c>
      <c r="AC10" s="8">
        <f t="shared" si="24"/>
        <v>167734.64049741294</v>
      </c>
      <c r="AD10" s="8">
        <f t="shared" si="25"/>
        <v>2005103.7484748214</v>
      </c>
      <c r="AE10" s="8">
        <f t="shared" si="26"/>
        <v>174444.02611730946</v>
      </c>
      <c r="AF10" s="9">
        <v>8.6999999999999994E-2</v>
      </c>
      <c r="AG10" s="7">
        <f t="shared" si="27"/>
        <v>102341.298</v>
      </c>
      <c r="AH10" s="8">
        <f t="shared" si="28"/>
        <v>117794.83399799999</v>
      </c>
      <c r="AI10" s="8">
        <f t="shared" si="29"/>
        <v>130752.26573778001</v>
      </c>
      <c r="AJ10" s="8">
        <f t="shared" si="30"/>
        <v>140558.6856681135</v>
      </c>
      <c r="AK10" s="8">
        <f t="shared" si="31"/>
        <v>152225.0565785669</v>
      </c>
      <c r="AL10" s="8">
        <f t="shared" si="32"/>
        <v>158161.83378513102</v>
      </c>
      <c r="AM10" s="8">
        <f t="shared" si="33"/>
        <v>164488.30713653626</v>
      </c>
      <c r="AN10" s="9">
        <f t="shared" si="34"/>
        <v>8.199999999999999E-2</v>
      </c>
      <c r="AO10" s="13">
        <v>1239375</v>
      </c>
      <c r="AP10" s="3">
        <f t="shared" si="35"/>
        <v>59490</v>
      </c>
      <c r="AQ10" s="8">
        <f t="shared" si="1"/>
        <v>1426520.625</v>
      </c>
      <c r="AR10" s="3">
        <f t="shared" si="36"/>
        <v>68472.990000000005</v>
      </c>
      <c r="AS10" s="8">
        <f>AQ10*(1+'incremento salarial'!C14/100)</f>
        <v>1426520.625</v>
      </c>
      <c r="AT10" s="8">
        <f t="shared" si="37"/>
        <v>68472.990000000005</v>
      </c>
      <c r="AU10" s="8">
        <f>AS10*(1+'incremento salarial'!C15/100)</f>
        <v>1426520.625</v>
      </c>
      <c r="AV10" s="8">
        <f t="shared" si="38"/>
        <v>68472.990000000005</v>
      </c>
      <c r="AW10" s="8">
        <f>AU10*(1+'incremento salarial'!C16/100)</f>
        <v>1426520.625</v>
      </c>
      <c r="AX10" s="8">
        <f t="shared" si="39"/>
        <v>68472.990000000005</v>
      </c>
      <c r="AY10" s="8">
        <f>AW10*(1+'incremento salarial'!C17/100)</f>
        <v>1426520.625</v>
      </c>
      <c r="AZ10" s="8">
        <f t="shared" si="40"/>
        <v>68472.990000000005</v>
      </c>
      <c r="BA10" s="8">
        <f t="shared" si="41"/>
        <v>1483581.45</v>
      </c>
      <c r="BB10" s="8">
        <f t="shared" si="42"/>
        <v>71211.909599999999</v>
      </c>
      <c r="BC10" s="9">
        <v>4.8000000000000001E-2</v>
      </c>
      <c r="BD10" s="14">
        <v>2150</v>
      </c>
      <c r="BE10" s="8">
        <v>364.78</v>
      </c>
      <c r="BF10" s="8">
        <f t="shared" si="43"/>
        <v>784276.99999999988</v>
      </c>
      <c r="BG10" s="8">
        <v>364.78</v>
      </c>
      <c r="BH10" s="8">
        <f t="shared" si="44"/>
        <v>784276.99999999988</v>
      </c>
      <c r="BI10" s="8">
        <v>364.78</v>
      </c>
      <c r="BJ10" s="8">
        <f t="shared" si="45"/>
        <v>784276.99999999988</v>
      </c>
      <c r="BK10" s="8">
        <v>364.78</v>
      </c>
      <c r="BL10" s="8">
        <f t="shared" si="46"/>
        <v>784276.99999999988</v>
      </c>
      <c r="BM10" s="8">
        <v>364.78</v>
      </c>
      <c r="BN10" s="8">
        <f t="shared" si="47"/>
        <v>784276.99999999988</v>
      </c>
      <c r="BO10" s="8">
        <v>426.79</v>
      </c>
      <c r="BP10" s="8">
        <f t="shared" si="48"/>
        <v>917598.5</v>
      </c>
      <c r="BQ10" s="8">
        <v>499.34</v>
      </c>
      <c r="BR10" s="8">
        <f t="shared" si="49"/>
        <v>1073581</v>
      </c>
      <c r="BS10" s="11">
        <v>5.2699999999999997E-2</v>
      </c>
    </row>
    <row r="11" spans="3:71" x14ac:dyDescent="0.25">
      <c r="C11" s="7">
        <v>1447583</v>
      </c>
      <c r="D11" s="8">
        <f t="shared" si="0"/>
        <v>76721.899000000005</v>
      </c>
      <c r="E11" s="8">
        <f t="shared" si="2"/>
        <v>1666168.0330000001</v>
      </c>
      <c r="F11" s="8">
        <f t="shared" si="3"/>
        <v>88306.905748999998</v>
      </c>
      <c r="G11" s="8">
        <f t="shared" si="4"/>
        <v>1849446.5166300002</v>
      </c>
      <c r="H11" s="8">
        <f t="shared" si="5"/>
        <v>98020.665381390005</v>
      </c>
      <c r="I11" s="8">
        <f t="shared" si="6"/>
        <v>1988155.00537725</v>
      </c>
      <c r="J11" s="8">
        <f t="shared" si="7"/>
        <v>105372.21528499425</v>
      </c>
      <c r="K11" s="8">
        <f t="shared" si="8"/>
        <v>2153171.8708235617</v>
      </c>
      <c r="L11" s="8">
        <f t="shared" si="9"/>
        <v>114118.10915364877</v>
      </c>
      <c r="M11" s="8">
        <f t="shared" si="10"/>
        <v>2237145.5737856803</v>
      </c>
      <c r="N11" s="8">
        <f t="shared" si="11"/>
        <v>118568.71541064106</v>
      </c>
      <c r="O11" s="8">
        <f t="shared" si="12"/>
        <v>2326631.3967371075</v>
      </c>
      <c r="P11" s="8">
        <f t="shared" si="13"/>
        <v>123311.4640270667</v>
      </c>
      <c r="Q11" s="9">
        <v>5.2999999999999999E-2</v>
      </c>
      <c r="R11" s="7">
        <v>1470684</v>
      </c>
      <c r="S11" s="8">
        <f t="shared" si="14"/>
        <v>138244.296</v>
      </c>
      <c r="T11" s="8">
        <f t="shared" si="15"/>
        <v>1692757.284</v>
      </c>
      <c r="U11" s="8">
        <f t="shared" si="16"/>
        <v>159119.18469600001</v>
      </c>
      <c r="V11" s="8">
        <f t="shared" si="17"/>
        <v>1878960.5852400002</v>
      </c>
      <c r="W11" s="8">
        <f t="shared" si="18"/>
        <v>176622.29501256</v>
      </c>
      <c r="X11" s="8">
        <f t="shared" si="19"/>
        <v>2019882.629133</v>
      </c>
      <c r="Y11" s="8">
        <f t="shared" si="20"/>
        <v>189868.96713850199</v>
      </c>
      <c r="Z11" s="8">
        <f t="shared" si="21"/>
        <v>2187532.8873510389</v>
      </c>
      <c r="AA11" s="8">
        <f t="shared" si="22"/>
        <v>205628.09141099764</v>
      </c>
      <c r="AB11" s="8">
        <f t="shared" si="23"/>
        <v>2272846.6699577291</v>
      </c>
      <c r="AC11" s="8">
        <f t="shared" si="24"/>
        <v>213647.58697602653</v>
      </c>
      <c r="AD11" s="8">
        <f t="shared" si="25"/>
        <v>2363760.5367560382</v>
      </c>
      <c r="AE11" s="8">
        <f t="shared" si="26"/>
        <v>222193.4904550676</v>
      </c>
      <c r="AF11" s="9">
        <v>9.4E-2</v>
      </c>
      <c r="AG11" s="7">
        <f t="shared" si="27"/>
        <v>107483.0975</v>
      </c>
      <c r="AH11" s="8">
        <f t="shared" si="28"/>
        <v>123713.0452225</v>
      </c>
      <c r="AI11" s="8">
        <f t="shared" si="29"/>
        <v>137321.480196975</v>
      </c>
      <c r="AJ11" s="8">
        <f t="shared" si="30"/>
        <v>147620.59121174813</v>
      </c>
      <c r="AK11" s="8">
        <f t="shared" si="31"/>
        <v>159873.1002823232</v>
      </c>
      <c r="AL11" s="8">
        <f t="shared" si="32"/>
        <v>166108.15119333379</v>
      </c>
      <c r="AM11" s="8">
        <f t="shared" si="33"/>
        <v>172752.47724106716</v>
      </c>
      <c r="AN11" s="9">
        <f t="shared" si="34"/>
        <v>7.3499999999999996E-2</v>
      </c>
      <c r="AO11" s="13">
        <v>1239375</v>
      </c>
      <c r="AP11" s="3">
        <f t="shared" si="35"/>
        <v>30984.375</v>
      </c>
      <c r="AQ11" s="8">
        <f t="shared" si="1"/>
        <v>1426520.625</v>
      </c>
      <c r="AR11" s="3">
        <f t="shared" si="36"/>
        <v>35663.015625</v>
      </c>
      <c r="AS11" s="8">
        <f>AQ11*(1+'incremento salarial'!C15/100)</f>
        <v>1426520.625</v>
      </c>
      <c r="AT11" s="8">
        <f t="shared" si="37"/>
        <v>35663.015625</v>
      </c>
      <c r="AU11" s="8">
        <f>AS11*(1+'incremento salarial'!C16/100)</f>
        <v>1426520.625</v>
      </c>
      <c r="AV11" s="8">
        <f t="shared" si="38"/>
        <v>35663.015625</v>
      </c>
      <c r="AW11" s="8">
        <f>AU11*(1+'incremento salarial'!C17/100)</f>
        <v>1426520.625</v>
      </c>
      <c r="AX11" s="8">
        <f t="shared" si="39"/>
        <v>35663.015625</v>
      </c>
      <c r="AY11" s="8">
        <f>AW11*(1+'incremento salarial'!C18/100)</f>
        <v>1426520.625</v>
      </c>
      <c r="AZ11" s="8">
        <f t="shared" si="40"/>
        <v>35663.015625</v>
      </c>
      <c r="BA11" s="8">
        <f t="shared" si="41"/>
        <v>1483581.45</v>
      </c>
      <c r="BB11" s="8">
        <f t="shared" si="42"/>
        <v>37089.536249999997</v>
      </c>
      <c r="BC11" s="9">
        <v>2.5000000000000001E-2</v>
      </c>
      <c r="BD11" s="14">
        <v>2150</v>
      </c>
      <c r="BE11" s="8">
        <v>364.78</v>
      </c>
      <c r="BF11" s="8">
        <f t="shared" si="43"/>
        <v>784276.99999999988</v>
      </c>
      <c r="BG11" s="8">
        <v>364.78</v>
      </c>
      <c r="BH11" s="8">
        <f t="shared" si="44"/>
        <v>784276.99999999988</v>
      </c>
      <c r="BI11" s="8">
        <v>364.78</v>
      </c>
      <c r="BJ11" s="8">
        <f t="shared" si="45"/>
        <v>784276.99999999988</v>
      </c>
      <c r="BK11" s="8">
        <v>364.78</v>
      </c>
      <c r="BL11" s="8">
        <f t="shared" si="46"/>
        <v>784276.99999999988</v>
      </c>
      <c r="BM11" s="8">
        <v>364.78</v>
      </c>
      <c r="BN11" s="8">
        <f t="shared" si="47"/>
        <v>784276.99999999988</v>
      </c>
      <c r="BO11" s="8">
        <v>426.79</v>
      </c>
      <c r="BP11" s="8">
        <f t="shared" si="48"/>
        <v>917598.5</v>
      </c>
      <c r="BQ11" s="8">
        <v>499.34</v>
      </c>
      <c r="BR11" s="8">
        <f t="shared" si="49"/>
        <v>1073581</v>
      </c>
      <c r="BS11" s="11">
        <v>5.2699999999999997E-2</v>
      </c>
    </row>
    <row r="12" spans="3:71" x14ac:dyDescent="0.25">
      <c r="C12" s="7">
        <v>1651394</v>
      </c>
      <c r="D12" s="8">
        <f t="shared" si="0"/>
        <v>46239.031999999999</v>
      </c>
      <c r="E12" s="8">
        <f t="shared" si="2"/>
        <v>1900754.4939999999</v>
      </c>
      <c r="F12" s="8">
        <f t="shared" si="3"/>
        <v>53221.125831999998</v>
      </c>
      <c r="G12" s="8">
        <f t="shared" si="4"/>
        <v>2109837.4883400002</v>
      </c>
      <c r="H12" s="8">
        <f t="shared" si="5"/>
        <v>59075.449673520008</v>
      </c>
      <c r="I12" s="8">
        <f t="shared" si="6"/>
        <v>2268075.2999654999</v>
      </c>
      <c r="J12" s="8">
        <f t="shared" si="7"/>
        <v>63506.108399033998</v>
      </c>
      <c r="K12" s="8">
        <f t="shared" si="8"/>
        <v>2456325.5498626363</v>
      </c>
      <c r="L12" s="8">
        <f t="shared" si="9"/>
        <v>68777.115396153822</v>
      </c>
      <c r="M12" s="8">
        <f t="shared" si="10"/>
        <v>2552122.246307279</v>
      </c>
      <c r="N12" s="8">
        <f t="shared" si="11"/>
        <v>71459.422896603806</v>
      </c>
      <c r="O12" s="8">
        <f t="shared" si="12"/>
        <v>2654207.1361595704</v>
      </c>
      <c r="P12" s="8">
        <f t="shared" si="13"/>
        <v>74317.799812467973</v>
      </c>
      <c r="Q12" s="9">
        <v>2.8000000000000001E-2</v>
      </c>
      <c r="R12" s="7">
        <v>1666418</v>
      </c>
      <c r="S12" s="8">
        <f t="shared" si="14"/>
        <v>139979.11200000002</v>
      </c>
      <c r="T12" s="8">
        <f t="shared" si="15"/>
        <v>1918047.118</v>
      </c>
      <c r="U12" s="8">
        <f t="shared" si="16"/>
        <v>161115.95791200001</v>
      </c>
      <c r="V12" s="8">
        <f t="shared" si="17"/>
        <v>2129032.3009800003</v>
      </c>
      <c r="W12" s="8">
        <f t="shared" si="18"/>
        <v>178838.71328232004</v>
      </c>
      <c r="X12" s="8">
        <f t="shared" si="19"/>
        <v>2288709.7235535001</v>
      </c>
      <c r="Y12" s="8">
        <f t="shared" si="20"/>
        <v>192251.61677849403</v>
      </c>
      <c r="Z12" s="8">
        <f t="shared" si="21"/>
        <v>2478672.6306084404</v>
      </c>
      <c r="AA12" s="8">
        <f t="shared" si="22"/>
        <v>208208.500971109</v>
      </c>
      <c r="AB12" s="8">
        <f t="shared" si="23"/>
        <v>2575340.8632021695</v>
      </c>
      <c r="AC12" s="8">
        <f t="shared" si="24"/>
        <v>216328.63250898226</v>
      </c>
      <c r="AD12" s="8">
        <f t="shared" si="25"/>
        <v>2678354.4977302565</v>
      </c>
      <c r="AE12" s="8">
        <f t="shared" si="26"/>
        <v>224981.77780934155</v>
      </c>
      <c r="AF12" s="9">
        <v>8.4000000000000005E-2</v>
      </c>
      <c r="AG12" s="7">
        <f t="shared" si="27"/>
        <v>93109.072000000015</v>
      </c>
      <c r="AH12" s="8">
        <f t="shared" si="28"/>
        <v>107168.541872</v>
      </c>
      <c r="AI12" s="8">
        <f t="shared" si="29"/>
        <v>118957.08147792003</v>
      </c>
      <c r="AJ12" s="8">
        <f t="shared" si="30"/>
        <v>127878.86258876402</v>
      </c>
      <c r="AK12" s="8">
        <f t="shared" si="31"/>
        <v>138492.80818363139</v>
      </c>
      <c r="AL12" s="8">
        <f t="shared" si="32"/>
        <v>143894.02770279304</v>
      </c>
      <c r="AM12" s="8">
        <f t="shared" si="33"/>
        <v>149649.78881090478</v>
      </c>
      <c r="AN12" s="9">
        <f t="shared" si="34"/>
        <v>5.6000000000000001E-2</v>
      </c>
      <c r="AO12" s="13">
        <v>1437189</v>
      </c>
      <c r="AP12" s="3">
        <f t="shared" si="35"/>
        <v>17246.268</v>
      </c>
      <c r="AQ12" s="8">
        <f t="shared" si="1"/>
        <v>1654204.5390000001</v>
      </c>
      <c r="AR12" s="3">
        <f t="shared" si="36"/>
        <v>19850.454468</v>
      </c>
      <c r="AS12" s="8">
        <f>AQ12*(1+'incremento salarial'!C16/100)</f>
        <v>1654204.5390000001</v>
      </c>
      <c r="AT12" s="8">
        <f t="shared" si="37"/>
        <v>19850.454468</v>
      </c>
      <c r="AU12" s="8">
        <f>AS12*(1+'incremento salarial'!C17/100)</f>
        <v>1654204.5390000001</v>
      </c>
      <c r="AV12" s="8">
        <f t="shared" si="38"/>
        <v>19850.454468</v>
      </c>
      <c r="AW12" s="8">
        <f>AU12*(1+'incremento salarial'!C18/100)</f>
        <v>1654204.5390000001</v>
      </c>
      <c r="AX12" s="8">
        <f t="shared" si="39"/>
        <v>19850.454468</v>
      </c>
      <c r="AY12" s="8">
        <f>AW12*(1+'incremento salarial'!C19/100)</f>
        <v>1654204.5390000001</v>
      </c>
      <c r="AZ12" s="8">
        <f t="shared" si="40"/>
        <v>19850.454468</v>
      </c>
      <c r="BA12" s="8">
        <f t="shared" si="41"/>
        <v>1720372.7205600003</v>
      </c>
      <c r="BB12" s="8">
        <f t="shared" si="42"/>
        <v>20644.472646720005</v>
      </c>
      <c r="BC12" s="9">
        <v>1.2E-2</v>
      </c>
      <c r="BD12" s="14">
        <v>2150</v>
      </c>
      <c r="BE12" s="8">
        <v>364.78</v>
      </c>
      <c r="BF12" s="8">
        <f t="shared" si="43"/>
        <v>784276.99999999988</v>
      </c>
      <c r="BG12" s="8">
        <v>364.78</v>
      </c>
      <c r="BH12" s="8">
        <f t="shared" si="44"/>
        <v>784276.99999999988</v>
      </c>
      <c r="BI12" s="8">
        <v>364.78</v>
      </c>
      <c r="BJ12" s="8">
        <f t="shared" si="45"/>
        <v>784276.99999999988</v>
      </c>
      <c r="BK12" s="8">
        <v>364.78</v>
      </c>
      <c r="BL12" s="8">
        <f t="shared" si="46"/>
        <v>784276.99999999988</v>
      </c>
      <c r="BM12" s="8">
        <v>364.78</v>
      </c>
      <c r="BN12" s="8">
        <f t="shared" si="47"/>
        <v>784276.99999999988</v>
      </c>
      <c r="BO12" s="8">
        <v>426.79</v>
      </c>
      <c r="BP12" s="8">
        <f t="shared" si="48"/>
        <v>917598.5</v>
      </c>
      <c r="BQ12" s="8">
        <v>499.34</v>
      </c>
      <c r="BR12" s="8">
        <f t="shared" si="49"/>
        <v>1073581</v>
      </c>
      <c r="BS12" s="11">
        <v>5.2699999999999997E-2</v>
      </c>
    </row>
    <row r="13" spans="3:71" x14ac:dyDescent="0.25">
      <c r="C13" s="7">
        <v>1851205</v>
      </c>
      <c r="D13" s="8">
        <f t="shared" si="0"/>
        <v>42577.714999999997</v>
      </c>
      <c r="E13" s="8">
        <f t="shared" si="2"/>
        <v>2130736.9550000001</v>
      </c>
      <c r="F13" s="8">
        <f t="shared" si="3"/>
        <v>49006.949965</v>
      </c>
      <c r="G13" s="8">
        <f t="shared" si="4"/>
        <v>2365118.0200500004</v>
      </c>
      <c r="H13" s="8">
        <f t="shared" si="5"/>
        <v>54397.714461150012</v>
      </c>
      <c r="I13" s="8">
        <f t="shared" si="6"/>
        <v>2542501.8715537502</v>
      </c>
      <c r="J13" s="8">
        <f t="shared" si="7"/>
        <v>58477.543045736253</v>
      </c>
      <c r="K13" s="8">
        <f t="shared" si="8"/>
        <v>2753529.5268927114</v>
      </c>
      <c r="L13" s="8">
        <f t="shared" si="9"/>
        <v>63331.17911853236</v>
      </c>
      <c r="M13" s="8">
        <f t="shared" si="10"/>
        <v>2860917.1784415268</v>
      </c>
      <c r="N13" s="8">
        <f t="shared" si="11"/>
        <v>65801.095104155116</v>
      </c>
      <c r="O13" s="8">
        <f t="shared" si="12"/>
        <v>2975353.8655791879</v>
      </c>
      <c r="P13" s="8">
        <f t="shared" si="13"/>
        <v>68433.138908321314</v>
      </c>
      <c r="Q13" s="9">
        <v>2.3E-2</v>
      </c>
      <c r="R13" s="7">
        <v>1838057</v>
      </c>
      <c r="S13" s="8">
        <f t="shared" si="14"/>
        <v>42275.311000000002</v>
      </c>
      <c r="T13" s="8">
        <f t="shared" si="15"/>
        <v>2115603.6069999998</v>
      </c>
      <c r="U13" s="8">
        <f t="shared" si="16"/>
        <v>48658.882960999996</v>
      </c>
      <c r="V13" s="8">
        <f t="shared" si="17"/>
        <v>2348320.0037699998</v>
      </c>
      <c r="W13" s="8">
        <f t="shared" si="18"/>
        <v>54011.360086709996</v>
      </c>
      <c r="X13" s="8">
        <f t="shared" si="19"/>
        <v>2524444.0040527498</v>
      </c>
      <c r="Y13" s="8">
        <f t="shared" si="20"/>
        <v>58062.212093213246</v>
      </c>
      <c r="Z13" s="8">
        <f t="shared" si="21"/>
        <v>2733972.8563891281</v>
      </c>
      <c r="AA13" s="8">
        <f t="shared" si="22"/>
        <v>62881.375696949945</v>
      </c>
      <c r="AB13" s="8">
        <f t="shared" si="23"/>
        <v>2840597.7977883038</v>
      </c>
      <c r="AC13" s="8">
        <f t="shared" si="24"/>
        <v>65333.749349130987</v>
      </c>
      <c r="AD13" s="8">
        <f t="shared" si="25"/>
        <v>2954221.7096998361</v>
      </c>
      <c r="AE13" s="8">
        <f t="shared" si="26"/>
        <v>67947.099323096234</v>
      </c>
      <c r="AF13" s="9">
        <v>2.3E-2</v>
      </c>
      <c r="AG13" s="7">
        <f t="shared" si="27"/>
        <v>42426.512999999999</v>
      </c>
      <c r="AH13" s="8">
        <f t="shared" si="28"/>
        <v>48832.916463000001</v>
      </c>
      <c r="AI13" s="8">
        <f t="shared" si="29"/>
        <v>54204.537273930007</v>
      </c>
      <c r="AJ13" s="8">
        <f t="shared" si="30"/>
        <v>58269.877569474746</v>
      </c>
      <c r="AK13" s="8">
        <f t="shared" si="31"/>
        <v>63106.277407741152</v>
      </c>
      <c r="AL13" s="8">
        <f t="shared" si="32"/>
        <v>65567.422226643044</v>
      </c>
      <c r="AM13" s="8">
        <f t="shared" si="33"/>
        <v>68190.119115708774</v>
      </c>
      <c r="AN13" s="9">
        <f t="shared" si="34"/>
        <v>2.3E-2</v>
      </c>
      <c r="AO13" s="13">
        <v>1656007</v>
      </c>
      <c r="AP13" s="3">
        <f t="shared" si="35"/>
        <v>828003.5</v>
      </c>
      <c r="AQ13" s="8">
        <f t="shared" si="1"/>
        <v>1906064.057</v>
      </c>
      <c r="AR13" s="3">
        <f t="shared" si="36"/>
        <v>953032.02850000001</v>
      </c>
      <c r="AS13" s="8">
        <f>AQ13*(1+'incremento salarial'!C17/100)</f>
        <v>1906064.057</v>
      </c>
      <c r="AT13" s="8">
        <f t="shared" si="37"/>
        <v>953032.02850000001</v>
      </c>
      <c r="AU13" s="8">
        <f>AS13*(1+'incremento salarial'!C18/100)</f>
        <v>1906064.057</v>
      </c>
      <c r="AV13" s="8">
        <f t="shared" si="38"/>
        <v>953032.02850000001</v>
      </c>
      <c r="AW13" s="8">
        <f>AU13*(1+'incremento salarial'!C19/100)</f>
        <v>1906064.057</v>
      </c>
      <c r="AX13" s="8">
        <f t="shared" si="39"/>
        <v>953032.02850000001</v>
      </c>
      <c r="AY13" s="8">
        <f>AW13*(1+'incremento salarial'!C20/100)</f>
        <v>1906064.057</v>
      </c>
      <c r="AZ13" s="8">
        <f t="shared" si="40"/>
        <v>953032.02850000001</v>
      </c>
      <c r="BA13" s="8">
        <f t="shared" si="41"/>
        <v>1982306.61928</v>
      </c>
      <c r="BB13" s="8">
        <f t="shared" si="42"/>
        <v>991153.30963999999</v>
      </c>
      <c r="BC13" s="9">
        <v>0.5</v>
      </c>
      <c r="BD13" s="14">
        <v>2150</v>
      </c>
      <c r="BE13" s="8">
        <v>364.78</v>
      </c>
      <c r="BF13" s="8">
        <f t="shared" si="43"/>
        <v>784276.99999999988</v>
      </c>
      <c r="BG13" s="8">
        <v>364.78</v>
      </c>
      <c r="BH13" s="8">
        <f t="shared" si="44"/>
        <v>784276.99999999988</v>
      </c>
      <c r="BI13" s="8">
        <v>364.78</v>
      </c>
      <c r="BJ13" s="8">
        <f t="shared" si="45"/>
        <v>784276.99999999988</v>
      </c>
      <c r="BK13" s="8">
        <v>364.78</v>
      </c>
      <c r="BL13" s="8">
        <f t="shared" si="46"/>
        <v>784276.99999999988</v>
      </c>
      <c r="BM13" s="8">
        <v>364.78</v>
      </c>
      <c r="BN13" s="8">
        <f t="shared" si="47"/>
        <v>784276.99999999988</v>
      </c>
      <c r="BO13" s="8">
        <v>426.79</v>
      </c>
      <c r="BP13" s="8">
        <f t="shared" si="48"/>
        <v>917598.5</v>
      </c>
      <c r="BQ13" s="8">
        <v>499.34</v>
      </c>
      <c r="BR13" s="8">
        <f t="shared" si="49"/>
        <v>1073581</v>
      </c>
      <c r="BS13" s="11">
        <v>5.2699999999999997E-2</v>
      </c>
    </row>
    <row r="14" spans="3:71" x14ac:dyDescent="0.25">
      <c r="C14" s="7">
        <v>2059620</v>
      </c>
      <c r="D14" s="8">
        <f t="shared" si="0"/>
        <v>61788.6</v>
      </c>
      <c r="E14" s="8">
        <f t="shared" si="2"/>
        <v>2370622.62</v>
      </c>
      <c r="F14" s="8">
        <f t="shared" si="3"/>
        <v>71118.678599999999</v>
      </c>
      <c r="G14" s="8">
        <f t="shared" si="4"/>
        <v>2631391.1082000001</v>
      </c>
      <c r="H14" s="8">
        <f t="shared" si="5"/>
        <v>78941.733246000003</v>
      </c>
      <c r="I14" s="8">
        <f t="shared" si="6"/>
        <v>2828745.4413149999</v>
      </c>
      <c r="J14" s="8">
        <f t="shared" si="7"/>
        <v>84862.363239450002</v>
      </c>
      <c r="K14" s="8">
        <f t="shared" si="8"/>
        <v>3063531.3129441449</v>
      </c>
      <c r="L14" s="8">
        <f t="shared" si="9"/>
        <v>91905.939388324347</v>
      </c>
      <c r="M14" s="8">
        <f t="shared" si="10"/>
        <v>3183009.0341489664</v>
      </c>
      <c r="N14" s="8">
        <f t="shared" si="11"/>
        <v>95490.271024468995</v>
      </c>
      <c r="O14" s="8">
        <f t="shared" si="12"/>
        <v>3310329.395514925</v>
      </c>
      <c r="P14" s="8">
        <f t="shared" si="13"/>
        <v>99309.881865447751</v>
      </c>
      <c r="Q14" s="9">
        <v>0.03</v>
      </c>
      <c r="R14" s="7">
        <v>2056530</v>
      </c>
      <c r="S14" s="8">
        <f t="shared" si="14"/>
        <v>43187.130000000005</v>
      </c>
      <c r="T14" s="8">
        <f t="shared" si="15"/>
        <v>2367066.0300000003</v>
      </c>
      <c r="U14" s="8">
        <f t="shared" si="16"/>
        <v>49708.386630000008</v>
      </c>
      <c r="V14" s="8">
        <f t="shared" si="17"/>
        <v>2627443.2933000005</v>
      </c>
      <c r="W14" s="8">
        <f t="shared" si="18"/>
        <v>55176.309159300014</v>
      </c>
      <c r="X14" s="8">
        <f t="shared" si="19"/>
        <v>2824501.5402975003</v>
      </c>
      <c r="Y14" s="8">
        <f t="shared" si="20"/>
        <v>59314.532346247513</v>
      </c>
      <c r="Z14" s="8">
        <f t="shared" si="21"/>
        <v>3058935.1681421925</v>
      </c>
      <c r="AA14" s="8">
        <f t="shared" si="22"/>
        <v>64237.638530986049</v>
      </c>
      <c r="AB14" s="8">
        <f t="shared" si="23"/>
        <v>3178233.639699738</v>
      </c>
      <c r="AC14" s="8">
        <f t="shared" si="24"/>
        <v>66742.906433694501</v>
      </c>
      <c r="AD14" s="8">
        <f t="shared" si="25"/>
        <v>3305362.9852877278</v>
      </c>
      <c r="AE14" s="8">
        <f t="shared" si="26"/>
        <v>69412.622691042285</v>
      </c>
      <c r="AF14" s="9">
        <v>2.1000000000000001E-2</v>
      </c>
      <c r="AG14" s="7">
        <f t="shared" si="27"/>
        <v>52487.865000000005</v>
      </c>
      <c r="AH14" s="8">
        <f t="shared" si="28"/>
        <v>60413.532615000004</v>
      </c>
      <c r="AI14" s="8">
        <f t="shared" si="29"/>
        <v>67059.021202650008</v>
      </c>
      <c r="AJ14" s="8">
        <f t="shared" si="30"/>
        <v>72088.447792848761</v>
      </c>
      <c r="AK14" s="8">
        <f t="shared" si="31"/>
        <v>78071.788959655198</v>
      </c>
      <c r="AL14" s="8">
        <f t="shared" si="32"/>
        <v>81116.588729081748</v>
      </c>
      <c r="AM14" s="8">
        <f t="shared" si="33"/>
        <v>84361.252278245025</v>
      </c>
      <c r="AN14" s="9">
        <f t="shared" si="34"/>
        <v>2.5500000000000002E-2</v>
      </c>
      <c r="AO14" s="13">
        <v>1834719</v>
      </c>
      <c r="AP14" s="3">
        <f t="shared" si="35"/>
        <v>366943.80000000005</v>
      </c>
      <c r="AQ14" s="8">
        <f t="shared" si="1"/>
        <v>2111761.5690000001</v>
      </c>
      <c r="AR14" s="3">
        <f t="shared" si="36"/>
        <v>422352.31380000006</v>
      </c>
      <c r="AS14" s="8">
        <f>AQ14*(1+'incremento salarial'!C18/100)</f>
        <v>2111761.5690000001</v>
      </c>
      <c r="AT14" s="8">
        <f t="shared" si="37"/>
        <v>422352.31380000006</v>
      </c>
      <c r="AU14" s="8">
        <f>AS14*(1+'incremento salarial'!C19/100)</f>
        <v>2111761.5690000001</v>
      </c>
      <c r="AV14" s="8">
        <f t="shared" si="38"/>
        <v>422352.31380000006</v>
      </c>
      <c r="AW14" s="8">
        <f>AU14*(1+'incremento salarial'!C20/100)</f>
        <v>2111761.5690000001</v>
      </c>
      <c r="AX14" s="8">
        <f t="shared" si="39"/>
        <v>422352.31380000006</v>
      </c>
      <c r="AY14" s="8">
        <f>AW14*(1+'incremento salarial'!C21/100)</f>
        <v>2111761.5690000001</v>
      </c>
      <c r="AZ14" s="8">
        <f t="shared" si="40"/>
        <v>422352.31380000006</v>
      </c>
      <c r="BA14" s="8">
        <f t="shared" si="41"/>
        <v>2196232.0317600002</v>
      </c>
      <c r="BB14" s="8">
        <f t="shared" si="42"/>
        <v>439246.40635200008</v>
      </c>
      <c r="BC14" s="9">
        <v>0.2</v>
      </c>
      <c r="BD14" s="14">
        <v>2150</v>
      </c>
      <c r="BE14" s="8">
        <v>364.78</v>
      </c>
      <c r="BF14" s="8">
        <f t="shared" si="43"/>
        <v>784276.99999999988</v>
      </c>
      <c r="BG14" s="8">
        <v>364.78</v>
      </c>
      <c r="BH14" s="8">
        <f t="shared" si="44"/>
        <v>784276.99999999988</v>
      </c>
      <c r="BI14" s="8">
        <v>364.78</v>
      </c>
      <c r="BJ14" s="8">
        <f t="shared" si="45"/>
        <v>784276.99999999988</v>
      </c>
      <c r="BK14" s="8">
        <v>364.78</v>
      </c>
      <c r="BL14" s="8">
        <f t="shared" si="46"/>
        <v>784276.99999999988</v>
      </c>
      <c r="BM14" s="8">
        <v>364.78</v>
      </c>
      <c r="BN14" s="8">
        <f t="shared" si="47"/>
        <v>784276.99999999988</v>
      </c>
      <c r="BO14" s="8">
        <v>426.79</v>
      </c>
      <c r="BP14" s="8">
        <f t="shared" si="48"/>
        <v>917598.5</v>
      </c>
      <c r="BQ14" s="8">
        <v>499.34</v>
      </c>
      <c r="BR14" s="8">
        <f t="shared" si="49"/>
        <v>1073581</v>
      </c>
      <c r="BS14" s="11">
        <v>5.2699999999999997E-2</v>
      </c>
    </row>
    <row r="15" spans="3:71" x14ac:dyDescent="0.25">
      <c r="C15" s="7">
        <v>2248148</v>
      </c>
      <c r="D15" s="8">
        <f t="shared" si="0"/>
        <v>47211.108</v>
      </c>
      <c r="E15" s="8">
        <f t="shared" si="2"/>
        <v>2587618.3480000002</v>
      </c>
      <c r="F15" s="8">
        <f t="shared" si="3"/>
        <v>54339.98530800001</v>
      </c>
      <c r="G15" s="8">
        <f t="shared" si="4"/>
        <v>2872256.3662800007</v>
      </c>
      <c r="H15" s="8">
        <f t="shared" si="5"/>
        <v>60317.383691880015</v>
      </c>
      <c r="I15" s="8">
        <f t="shared" si="6"/>
        <v>3087675.5937510007</v>
      </c>
      <c r="J15" s="8">
        <f t="shared" si="7"/>
        <v>64841.187468771022</v>
      </c>
      <c r="K15" s="8">
        <f t="shared" si="8"/>
        <v>3343952.6680323337</v>
      </c>
      <c r="L15" s="8">
        <f t="shared" si="9"/>
        <v>70223.00602867901</v>
      </c>
      <c r="M15" s="8">
        <f t="shared" si="10"/>
        <v>3474366.8220855943</v>
      </c>
      <c r="N15" s="8">
        <f t="shared" si="11"/>
        <v>72961.703263797492</v>
      </c>
      <c r="O15" s="8">
        <f t="shared" si="12"/>
        <v>3613341.4949690183</v>
      </c>
      <c r="P15" s="8">
        <f t="shared" si="13"/>
        <v>75880.171394349381</v>
      </c>
      <c r="Q15" s="9">
        <v>2.1000000000000001E-2</v>
      </c>
      <c r="R15" s="7">
        <v>2234347</v>
      </c>
      <c r="S15" s="8">
        <f t="shared" si="14"/>
        <v>69264.756999999998</v>
      </c>
      <c r="T15" s="8">
        <f t="shared" si="15"/>
        <v>2571733.3969999999</v>
      </c>
      <c r="U15" s="8">
        <f t="shared" si="16"/>
        <v>79723.735306999995</v>
      </c>
      <c r="V15" s="8">
        <f t="shared" si="17"/>
        <v>2854624.0706700003</v>
      </c>
      <c r="W15" s="8">
        <f t="shared" si="18"/>
        <v>88493.346190770011</v>
      </c>
      <c r="X15" s="8">
        <f t="shared" si="19"/>
        <v>3068720.87597025</v>
      </c>
      <c r="Y15" s="8">
        <f t="shared" si="20"/>
        <v>95130.347155077747</v>
      </c>
      <c r="Z15" s="8">
        <f t="shared" si="21"/>
        <v>3323424.7086757808</v>
      </c>
      <c r="AA15" s="8">
        <f t="shared" si="22"/>
        <v>103026.16596894921</v>
      </c>
      <c r="AB15" s="8">
        <f t="shared" si="23"/>
        <v>3453038.2723141359</v>
      </c>
      <c r="AC15" s="8">
        <f t="shared" si="24"/>
        <v>107044.18644173822</v>
      </c>
      <c r="AD15" s="8">
        <f t="shared" si="25"/>
        <v>3591159.8032067013</v>
      </c>
      <c r="AE15" s="8">
        <f t="shared" si="26"/>
        <v>111325.95389940774</v>
      </c>
      <c r="AF15" s="9">
        <v>3.1E-2</v>
      </c>
      <c r="AG15" s="7">
        <f t="shared" si="27"/>
        <v>58237.932499999995</v>
      </c>
      <c r="AH15" s="8">
        <f t="shared" si="28"/>
        <v>67031.860307499999</v>
      </c>
      <c r="AI15" s="8">
        <f t="shared" si="29"/>
        <v>74405.36494132501</v>
      </c>
      <c r="AJ15" s="8">
        <f t="shared" si="30"/>
        <v>79985.767311924385</v>
      </c>
      <c r="AK15" s="8">
        <f t="shared" si="31"/>
        <v>86624.585998814116</v>
      </c>
      <c r="AL15" s="8">
        <f t="shared" si="32"/>
        <v>90002.944852767861</v>
      </c>
      <c r="AM15" s="8">
        <f t="shared" si="33"/>
        <v>93603.062646878563</v>
      </c>
      <c r="AN15" s="9">
        <f t="shared" si="34"/>
        <v>2.6000000000000002E-2</v>
      </c>
      <c r="AO15" s="13">
        <v>2051951</v>
      </c>
      <c r="AP15" s="3">
        <f t="shared" si="35"/>
        <v>205195.1</v>
      </c>
      <c r="AQ15" s="8">
        <f t="shared" si="1"/>
        <v>2361795.6010000003</v>
      </c>
      <c r="AR15" s="3">
        <f t="shared" si="36"/>
        <v>236179.56010000003</v>
      </c>
      <c r="AS15" s="8">
        <f>AQ15*(1+'incremento salarial'!C19/100)</f>
        <v>2361795.6010000003</v>
      </c>
      <c r="AT15" s="8">
        <f t="shared" si="37"/>
        <v>236179.56010000003</v>
      </c>
      <c r="AU15" s="8">
        <f>AS15*(1+'incremento salarial'!C20/100)</f>
        <v>2361795.6010000003</v>
      </c>
      <c r="AV15" s="8">
        <f t="shared" si="38"/>
        <v>236179.56010000003</v>
      </c>
      <c r="AW15" s="8">
        <f>AU15*(1+'incremento salarial'!C21/100)</f>
        <v>2361795.6010000003</v>
      </c>
      <c r="AX15" s="8">
        <f t="shared" si="39"/>
        <v>236179.56010000003</v>
      </c>
      <c r="AY15" s="8">
        <f>AW15*(1+'incremento salarial'!C22/100)</f>
        <v>2361795.6010000003</v>
      </c>
      <c r="AZ15" s="8">
        <f t="shared" si="40"/>
        <v>236179.56010000003</v>
      </c>
      <c r="BA15" s="8">
        <f t="shared" si="41"/>
        <v>2456267.4250400001</v>
      </c>
      <c r="BB15" s="8">
        <f t="shared" si="42"/>
        <v>245626.74250400002</v>
      </c>
      <c r="BC15" s="9">
        <v>0.1</v>
      </c>
      <c r="BD15" s="14">
        <v>2150</v>
      </c>
      <c r="BE15" s="8">
        <v>364.78</v>
      </c>
      <c r="BF15" s="8">
        <f t="shared" si="43"/>
        <v>784276.99999999988</v>
      </c>
      <c r="BG15" s="8">
        <v>364.78</v>
      </c>
      <c r="BH15" s="8">
        <f t="shared" si="44"/>
        <v>784276.99999999988</v>
      </c>
      <c r="BI15" s="8">
        <v>364.78</v>
      </c>
      <c r="BJ15" s="8">
        <f t="shared" si="45"/>
        <v>784276.99999999988</v>
      </c>
      <c r="BK15" s="8">
        <v>364.78</v>
      </c>
      <c r="BL15" s="8">
        <f t="shared" si="46"/>
        <v>784276.99999999988</v>
      </c>
      <c r="BM15" s="8">
        <v>364.78</v>
      </c>
      <c r="BN15" s="8">
        <f t="shared" si="47"/>
        <v>784276.99999999988</v>
      </c>
      <c r="BO15" s="8">
        <v>426.79</v>
      </c>
      <c r="BP15" s="8">
        <f t="shared" si="48"/>
        <v>917598.5</v>
      </c>
      <c r="BQ15" s="8">
        <v>499.34</v>
      </c>
      <c r="BR15" s="8">
        <f t="shared" si="49"/>
        <v>1073581</v>
      </c>
      <c r="BS15" s="11">
        <v>5.2699999999999997E-2</v>
      </c>
    </row>
    <row r="16" spans="3:71" x14ac:dyDescent="0.25">
      <c r="C16" s="7">
        <v>2450799</v>
      </c>
      <c r="D16" s="8">
        <f t="shared" si="0"/>
        <v>36761.985000000001</v>
      </c>
      <c r="E16" s="8">
        <f t="shared" si="2"/>
        <v>2820869.6490000002</v>
      </c>
      <c r="F16" s="8">
        <f t="shared" si="3"/>
        <v>42313.044735000003</v>
      </c>
      <c r="G16" s="8">
        <f t="shared" si="4"/>
        <v>3131165.3103900007</v>
      </c>
      <c r="H16" s="8">
        <f t="shared" si="5"/>
        <v>46967.479655850009</v>
      </c>
      <c r="I16" s="8">
        <f t="shared" si="6"/>
        <v>3366002.7086692508</v>
      </c>
      <c r="J16" s="8">
        <f t="shared" si="7"/>
        <v>50490.040630038762</v>
      </c>
      <c r="K16" s="8">
        <f t="shared" si="8"/>
        <v>3645380.9334887983</v>
      </c>
      <c r="L16" s="8">
        <f t="shared" si="9"/>
        <v>54680.714002331973</v>
      </c>
      <c r="M16" s="8">
        <f t="shared" si="10"/>
        <v>3787550.7898948612</v>
      </c>
      <c r="N16" s="8">
        <f t="shared" si="11"/>
        <v>56813.261848422917</v>
      </c>
      <c r="O16" s="8">
        <f t="shared" si="12"/>
        <v>3939052.8214906557</v>
      </c>
      <c r="P16" s="8">
        <f t="shared" si="13"/>
        <v>59085.792322359834</v>
      </c>
      <c r="Q16" s="9">
        <v>1.4999999999999999E-2</v>
      </c>
      <c r="R16" s="7">
        <v>2468385</v>
      </c>
      <c r="S16" s="8">
        <f t="shared" si="14"/>
        <v>22215.464999999997</v>
      </c>
      <c r="T16" s="8">
        <f t="shared" si="15"/>
        <v>2841111.1350000002</v>
      </c>
      <c r="U16" s="8">
        <f t="shared" si="16"/>
        <v>25570.000215</v>
      </c>
      <c r="V16" s="8">
        <f t="shared" si="17"/>
        <v>3153633.3598500006</v>
      </c>
      <c r="W16" s="8">
        <f t="shared" si="18"/>
        <v>28382.700238650003</v>
      </c>
      <c r="X16" s="8">
        <f t="shared" si="19"/>
        <v>3390155.8618387505</v>
      </c>
      <c r="Y16" s="8">
        <f t="shared" si="20"/>
        <v>30511.402756548752</v>
      </c>
      <c r="Z16" s="8">
        <f t="shared" si="21"/>
        <v>3671538.7983713667</v>
      </c>
      <c r="AA16" s="8">
        <f t="shared" si="22"/>
        <v>33043.849185342297</v>
      </c>
      <c r="AB16" s="8">
        <f t="shared" si="23"/>
        <v>3814728.8115078495</v>
      </c>
      <c r="AC16" s="8">
        <f t="shared" si="24"/>
        <v>34332.559303570641</v>
      </c>
      <c r="AD16" s="8">
        <f t="shared" si="25"/>
        <v>3967317.9639681638</v>
      </c>
      <c r="AE16" s="8">
        <f t="shared" si="26"/>
        <v>35705.861675713473</v>
      </c>
      <c r="AF16" s="9">
        <v>8.9999999999999993E-3</v>
      </c>
      <c r="AG16" s="7">
        <f t="shared" si="27"/>
        <v>29488.724999999999</v>
      </c>
      <c r="AH16" s="8">
        <f t="shared" si="28"/>
        <v>33941.522475000005</v>
      </c>
      <c r="AI16" s="8">
        <f t="shared" si="29"/>
        <v>37675.089947250002</v>
      </c>
      <c r="AJ16" s="8">
        <f t="shared" si="30"/>
        <v>40500.721693293759</v>
      </c>
      <c r="AK16" s="8">
        <f t="shared" si="31"/>
        <v>43862.281593837135</v>
      </c>
      <c r="AL16" s="8">
        <f t="shared" si="32"/>
        <v>45572.910575996779</v>
      </c>
      <c r="AM16" s="8">
        <f t="shared" si="33"/>
        <v>47395.826999036653</v>
      </c>
      <c r="AN16" s="9">
        <f t="shared" si="34"/>
        <v>1.2E-2</v>
      </c>
      <c r="AO16" s="13">
        <v>2245167</v>
      </c>
      <c r="AP16" s="3">
        <f t="shared" si="35"/>
        <v>224516.7</v>
      </c>
      <c r="AQ16" s="8">
        <f t="shared" si="1"/>
        <v>2584187.2170000002</v>
      </c>
      <c r="AR16" s="3">
        <f t="shared" si="36"/>
        <v>258418.72170000002</v>
      </c>
      <c r="AS16" s="8">
        <f>AQ16*(1+'incremento salarial'!C20/100)</f>
        <v>2584187.2170000002</v>
      </c>
      <c r="AT16" s="8">
        <f t="shared" si="37"/>
        <v>258418.72170000002</v>
      </c>
      <c r="AU16" s="8">
        <f>AS16*(1+'incremento salarial'!C21/100)</f>
        <v>2584187.2170000002</v>
      </c>
      <c r="AV16" s="8">
        <f t="shared" si="38"/>
        <v>258418.72170000002</v>
      </c>
      <c r="AW16" s="8">
        <f>AU16*(1+'incremento salarial'!C22/100)</f>
        <v>2584187.2170000002</v>
      </c>
      <c r="AX16" s="8">
        <f t="shared" si="39"/>
        <v>258418.72170000002</v>
      </c>
      <c r="AY16" s="8">
        <f>AW16*(1+'incremento salarial'!C23/100)</f>
        <v>2584187.2170000002</v>
      </c>
      <c r="AZ16" s="8">
        <f t="shared" si="40"/>
        <v>258418.72170000002</v>
      </c>
      <c r="BA16" s="8">
        <f t="shared" si="41"/>
        <v>2687554.7056800001</v>
      </c>
      <c r="BB16" s="8">
        <f t="shared" si="42"/>
        <v>268755.47056800005</v>
      </c>
      <c r="BC16" s="9">
        <v>0.1</v>
      </c>
      <c r="BD16" s="14">
        <v>2150</v>
      </c>
      <c r="BE16" s="8">
        <v>364.78</v>
      </c>
      <c r="BF16" s="8">
        <f t="shared" si="43"/>
        <v>784276.99999999988</v>
      </c>
      <c r="BG16" s="8">
        <v>364.78</v>
      </c>
      <c r="BH16" s="8">
        <f t="shared" si="44"/>
        <v>784276.99999999988</v>
      </c>
      <c r="BI16" s="8">
        <v>364.78</v>
      </c>
      <c r="BJ16" s="8">
        <f t="shared" si="45"/>
        <v>784276.99999999988</v>
      </c>
      <c r="BK16" s="8">
        <v>364.78</v>
      </c>
      <c r="BL16" s="8">
        <f t="shared" si="46"/>
        <v>784276.99999999988</v>
      </c>
      <c r="BM16" s="8">
        <v>364.78</v>
      </c>
      <c r="BN16" s="8">
        <f t="shared" si="47"/>
        <v>784276.99999999988</v>
      </c>
      <c r="BO16" s="8">
        <v>426.79</v>
      </c>
      <c r="BP16" s="8">
        <f t="shared" si="48"/>
        <v>917598.5</v>
      </c>
      <c r="BQ16" s="8">
        <v>499.34</v>
      </c>
      <c r="BR16" s="8">
        <f t="shared" si="49"/>
        <v>1073581</v>
      </c>
      <c r="BS16" s="11">
        <v>5.2699999999999997E-2</v>
      </c>
    </row>
    <row r="17" spans="2:71" x14ac:dyDescent="0.25">
      <c r="C17" s="7">
        <v>2649331</v>
      </c>
      <c r="D17" s="8">
        <f t="shared" si="0"/>
        <v>29142.641</v>
      </c>
      <c r="E17" s="8">
        <f t="shared" si="2"/>
        <v>3049379.9810000001</v>
      </c>
      <c r="F17" s="8">
        <f t="shared" si="3"/>
        <v>33543.179791000002</v>
      </c>
      <c r="G17" s="8">
        <f t="shared" si="4"/>
        <v>3384811.7789100003</v>
      </c>
      <c r="H17" s="8">
        <f t="shared" si="5"/>
        <v>37232.929568010004</v>
      </c>
      <c r="I17" s="8">
        <f t="shared" si="6"/>
        <v>3638672.6623282502</v>
      </c>
      <c r="J17" s="8">
        <f t="shared" si="7"/>
        <v>40025.399285610751</v>
      </c>
      <c r="K17" s="8">
        <f t="shared" si="8"/>
        <v>3940682.493301495</v>
      </c>
      <c r="L17" s="8">
        <f t="shared" si="9"/>
        <v>43347.507426316442</v>
      </c>
      <c r="M17" s="8">
        <f t="shared" si="10"/>
        <v>4094369.1105402531</v>
      </c>
      <c r="N17" s="8">
        <f t="shared" si="11"/>
        <v>45038.06021594278</v>
      </c>
      <c r="O17" s="8">
        <f t="shared" si="12"/>
        <v>4258143.8749618633</v>
      </c>
      <c r="P17" s="8">
        <f t="shared" si="13"/>
        <v>46839.582624580493</v>
      </c>
      <c r="Q17" s="9">
        <v>1.0999999999999999E-2</v>
      </c>
      <c r="R17" s="7">
        <v>2675092</v>
      </c>
      <c r="S17" s="8">
        <f t="shared" si="14"/>
        <v>18725.644</v>
      </c>
      <c r="T17" s="8">
        <f t="shared" si="15"/>
        <v>3079030.892</v>
      </c>
      <c r="U17" s="8">
        <f t="shared" si="16"/>
        <v>21553.216243999999</v>
      </c>
      <c r="V17" s="8">
        <f t="shared" si="17"/>
        <v>3417724.2901200005</v>
      </c>
      <c r="W17" s="8">
        <f t="shared" si="18"/>
        <v>23924.070030840005</v>
      </c>
      <c r="X17" s="8">
        <f t="shared" si="19"/>
        <v>3674053.6118790004</v>
      </c>
      <c r="Y17" s="8">
        <f t="shared" si="20"/>
        <v>25718.375283153004</v>
      </c>
      <c r="Z17" s="8">
        <f t="shared" si="21"/>
        <v>3979000.0616649576</v>
      </c>
      <c r="AA17" s="8">
        <f t="shared" si="22"/>
        <v>27853.000431654702</v>
      </c>
      <c r="AB17" s="8">
        <f t="shared" si="23"/>
        <v>4134181.0640698904</v>
      </c>
      <c r="AC17" s="8">
        <f t="shared" si="24"/>
        <v>28939.267448489234</v>
      </c>
      <c r="AD17" s="8">
        <f t="shared" si="25"/>
        <v>4299548.3066326864</v>
      </c>
      <c r="AE17" s="8">
        <f t="shared" si="26"/>
        <v>30096.838146428807</v>
      </c>
      <c r="AF17" s="9">
        <v>7.0000000000000001E-3</v>
      </c>
      <c r="AG17" s="7">
        <f t="shared" si="27"/>
        <v>23934.142500000002</v>
      </c>
      <c r="AH17" s="8">
        <f t="shared" si="28"/>
        <v>27548.198017499999</v>
      </c>
      <c r="AI17" s="8">
        <f t="shared" si="29"/>
        <v>30578.499799425004</v>
      </c>
      <c r="AJ17" s="8">
        <f t="shared" si="30"/>
        <v>32871.887284381875</v>
      </c>
      <c r="AK17" s="8">
        <f t="shared" si="31"/>
        <v>35600.25392898557</v>
      </c>
      <c r="AL17" s="8">
        <f t="shared" si="32"/>
        <v>36988.663832216007</v>
      </c>
      <c r="AM17" s="8">
        <f t="shared" si="33"/>
        <v>38468.210385504652</v>
      </c>
      <c r="AN17" s="9">
        <f t="shared" si="34"/>
        <v>8.9999999999999993E-3</v>
      </c>
      <c r="AO17" s="13">
        <v>2431859</v>
      </c>
      <c r="AP17" s="3">
        <f t="shared" si="35"/>
        <v>0</v>
      </c>
      <c r="AQ17" s="8">
        <f t="shared" si="1"/>
        <v>2799069.7090000003</v>
      </c>
      <c r="AR17" s="3">
        <f t="shared" si="36"/>
        <v>0</v>
      </c>
      <c r="AS17" s="8">
        <f>AQ17*(1+'incremento salarial'!C21/100)</f>
        <v>2799069.7090000003</v>
      </c>
      <c r="AT17" s="8">
        <f t="shared" si="37"/>
        <v>0</v>
      </c>
      <c r="AU17" s="8">
        <f>AS17*(1+'incremento salarial'!C22/100)</f>
        <v>2799069.7090000003</v>
      </c>
      <c r="AV17" s="8">
        <f t="shared" si="38"/>
        <v>0</v>
      </c>
      <c r="AW17" s="8">
        <f>AU17*(1+'incremento salarial'!C23/100)</f>
        <v>2799069.7090000003</v>
      </c>
      <c r="AX17" s="8">
        <f t="shared" si="39"/>
        <v>0</v>
      </c>
      <c r="AY17" s="8">
        <f>AW17*(1+'incremento salarial'!C24/100)</f>
        <v>2799069.7090000003</v>
      </c>
      <c r="AZ17" s="8">
        <f t="shared" si="40"/>
        <v>0</v>
      </c>
      <c r="BA17" s="8">
        <f t="shared" si="41"/>
        <v>2911032.4973600004</v>
      </c>
      <c r="BB17" s="8">
        <f t="shared" si="42"/>
        <v>0</v>
      </c>
      <c r="BC17" s="9">
        <v>0</v>
      </c>
      <c r="BD17" s="14">
        <v>2150</v>
      </c>
      <c r="BE17" s="8">
        <v>364.78</v>
      </c>
      <c r="BF17" s="8">
        <f t="shared" si="43"/>
        <v>784276.99999999988</v>
      </c>
      <c r="BG17" s="8">
        <v>364.78</v>
      </c>
      <c r="BH17" s="8">
        <f t="shared" si="44"/>
        <v>784276.99999999988</v>
      </c>
      <c r="BI17" s="8">
        <v>364.78</v>
      </c>
      <c r="BJ17" s="8">
        <f t="shared" si="45"/>
        <v>784276.99999999988</v>
      </c>
      <c r="BK17" s="8">
        <v>364.78</v>
      </c>
      <c r="BL17" s="8">
        <f t="shared" si="46"/>
        <v>784276.99999999988</v>
      </c>
      <c r="BM17" s="8">
        <v>364.78</v>
      </c>
      <c r="BN17" s="8">
        <f t="shared" si="47"/>
        <v>784276.99999999988</v>
      </c>
      <c r="BO17" s="8">
        <v>426.79</v>
      </c>
      <c r="BP17" s="8">
        <f t="shared" si="48"/>
        <v>917598.5</v>
      </c>
      <c r="BQ17" s="8">
        <v>499.34</v>
      </c>
      <c r="BR17" s="8">
        <f t="shared" si="49"/>
        <v>1073581</v>
      </c>
      <c r="BS17" s="11">
        <v>5.2699999999999997E-2</v>
      </c>
    </row>
    <row r="18" spans="2:71" x14ac:dyDescent="0.25">
      <c r="C18" s="7">
        <v>2856910</v>
      </c>
      <c r="D18" s="8">
        <f t="shared" si="0"/>
        <v>22855.279999999999</v>
      </c>
      <c r="E18" s="8">
        <f t="shared" si="2"/>
        <v>3288303.41</v>
      </c>
      <c r="F18" s="8">
        <f t="shared" si="3"/>
        <v>26306.427280000004</v>
      </c>
      <c r="G18" s="8">
        <f t="shared" si="4"/>
        <v>3650016.7851000004</v>
      </c>
      <c r="H18" s="8">
        <f t="shared" si="5"/>
        <v>29200.134280800004</v>
      </c>
      <c r="I18" s="8">
        <f t="shared" si="6"/>
        <v>3923768.0439825002</v>
      </c>
      <c r="J18" s="8">
        <f t="shared" si="7"/>
        <v>31390.144351860003</v>
      </c>
      <c r="K18" s="8">
        <f t="shared" si="8"/>
        <v>4249440.7916330472</v>
      </c>
      <c r="L18" s="8">
        <f t="shared" si="9"/>
        <v>33995.526333064379</v>
      </c>
      <c r="M18" s="8">
        <f t="shared" si="10"/>
        <v>4415168.9825067353</v>
      </c>
      <c r="N18" s="8">
        <f t="shared" si="11"/>
        <v>35321.351860053881</v>
      </c>
      <c r="O18" s="8">
        <f t="shared" si="12"/>
        <v>4591775.7418070044</v>
      </c>
      <c r="P18" s="8">
        <f t="shared" si="13"/>
        <v>36734.205934456033</v>
      </c>
      <c r="Q18" s="9">
        <v>8.0000000000000002E-3</v>
      </c>
      <c r="R18" s="7">
        <v>2821221</v>
      </c>
      <c r="S18" s="8">
        <f t="shared" si="14"/>
        <v>31033.430999999997</v>
      </c>
      <c r="T18" s="8">
        <f t="shared" si="15"/>
        <v>3247225.3710000003</v>
      </c>
      <c r="U18" s="8">
        <f t="shared" si="16"/>
        <v>35719.479080999998</v>
      </c>
      <c r="V18" s="8">
        <f t="shared" si="17"/>
        <v>3604420.1618100004</v>
      </c>
      <c r="W18" s="8">
        <f t="shared" si="18"/>
        <v>39648.621779910005</v>
      </c>
      <c r="X18" s="8">
        <f t="shared" si="19"/>
        <v>3874751.6739457501</v>
      </c>
      <c r="Y18" s="8">
        <f t="shared" si="20"/>
        <v>42622.268413403246</v>
      </c>
      <c r="Z18" s="8">
        <f t="shared" si="21"/>
        <v>4196356.0628832476</v>
      </c>
      <c r="AA18" s="8">
        <f t="shared" si="22"/>
        <v>46159.91669171572</v>
      </c>
      <c r="AB18" s="8">
        <f t="shared" si="23"/>
        <v>4360013.9493356943</v>
      </c>
      <c r="AC18" s="8">
        <f t="shared" si="24"/>
        <v>47960.153442692637</v>
      </c>
      <c r="AD18" s="8">
        <f t="shared" si="25"/>
        <v>4534414.507309122</v>
      </c>
      <c r="AE18" s="8">
        <f t="shared" si="26"/>
        <v>49878.559580400339</v>
      </c>
      <c r="AF18" s="9">
        <v>1.0999999999999999E-2</v>
      </c>
      <c r="AG18" s="7">
        <f t="shared" si="27"/>
        <v>26944.355499999998</v>
      </c>
      <c r="AH18" s="8">
        <f t="shared" si="28"/>
        <v>31012.953180500001</v>
      </c>
      <c r="AI18" s="8">
        <f t="shared" si="29"/>
        <v>34424.378030355001</v>
      </c>
      <c r="AJ18" s="8">
        <f t="shared" si="30"/>
        <v>37006.206382631623</v>
      </c>
      <c r="AK18" s="8">
        <f t="shared" si="31"/>
        <v>40077.721512390053</v>
      </c>
      <c r="AL18" s="8">
        <f t="shared" si="32"/>
        <v>41640.752651373259</v>
      </c>
      <c r="AM18" s="8">
        <f t="shared" si="33"/>
        <v>43306.38275742819</v>
      </c>
      <c r="AN18" s="9">
        <f t="shared" si="34"/>
        <v>9.4999999999999998E-3</v>
      </c>
      <c r="AO18" s="13">
        <v>2645443</v>
      </c>
      <c r="AP18" s="3">
        <f t="shared" si="35"/>
        <v>0</v>
      </c>
      <c r="AQ18" s="8">
        <f t="shared" si="1"/>
        <v>3044904.8930000002</v>
      </c>
      <c r="AR18" s="3">
        <f t="shared" si="36"/>
        <v>0</v>
      </c>
      <c r="AS18" s="8">
        <f>AQ18*(1+'incremento salarial'!C22/100)</f>
        <v>3044904.8930000002</v>
      </c>
      <c r="AT18" s="8">
        <f t="shared" si="37"/>
        <v>0</v>
      </c>
      <c r="AU18" s="8">
        <f>AS18*(1+'incremento salarial'!C23/100)</f>
        <v>3044904.8930000002</v>
      </c>
      <c r="AV18" s="8">
        <f t="shared" si="38"/>
        <v>0</v>
      </c>
      <c r="AW18" s="8">
        <f>AU18*(1+'incremento salarial'!C24/100)</f>
        <v>3044904.8930000002</v>
      </c>
      <c r="AX18" s="8">
        <f t="shared" si="39"/>
        <v>0</v>
      </c>
      <c r="AY18" s="8">
        <f>AW18*(1+'incremento salarial'!C25/100)</f>
        <v>3044904.8930000002</v>
      </c>
      <c r="AZ18" s="8">
        <f t="shared" si="40"/>
        <v>0</v>
      </c>
      <c r="BA18" s="8">
        <f t="shared" si="41"/>
        <v>3166701.0887200003</v>
      </c>
      <c r="BB18" s="8">
        <f t="shared" si="42"/>
        <v>0</v>
      </c>
      <c r="BC18" s="9">
        <v>0</v>
      </c>
      <c r="BD18" s="14">
        <v>2150</v>
      </c>
      <c r="BE18" s="8">
        <v>364.78</v>
      </c>
      <c r="BF18" s="8">
        <f t="shared" si="43"/>
        <v>784276.99999999988</v>
      </c>
      <c r="BG18" s="8">
        <v>364.78</v>
      </c>
      <c r="BH18" s="8">
        <f t="shared" si="44"/>
        <v>784276.99999999988</v>
      </c>
      <c r="BI18" s="8">
        <v>364.78</v>
      </c>
      <c r="BJ18" s="8">
        <f t="shared" si="45"/>
        <v>784276.99999999988</v>
      </c>
      <c r="BK18" s="8">
        <v>364.78</v>
      </c>
      <c r="BL18" s="8">
        <f t="shared" si="46"/>
        <v>784276.99999999988</v>
      </c>
      <c r="BM18" s="8">
        <v>364.78</v>
      </c>
      <c r="BN18" s="8">
        <f t="shared" si="47"/>
        <v>784276.99999999988</v>
      </c>
      <c r="BO18" s="8">
        <v>426.79</v>
      </c>
      <c r="BP18" s="8">
        <f t="shared" si="48"/>
        <v>917598.5</v>
      </c>
      <c r="BQ18" s="8">
        <v>499.34</v>
      </c>
      <c r="BR18" s="8">
        <f t="shared" si="49"/>
        <v>1073581</v>
      </c>
      <c r="BS18" s="11">
        <v>5.2699999999999997E-2</v>
      </c>
    </row>
    <row r="19" spans="2:71" x14ac:dyDescent="0.25">
      <c r="C19" s="7">
        <v>3047737</v>
      </c>
      <c r="D19" s="8">
        <f t="shared" si="0"/>
        <v>21334.159</v>
      </c>
      <c r="E19" s="8">
        <f t="shared" si="2"/>
        <v>3507945.287</v>
      </c>
      <c r="F19" s="8">
        <f t="shared" si="3"/>
        <v>24555.617009000001</v>
      </c>
      <c r="G19" s="8">
        <f t="shared" si="4"/>
        <v>3893819.2685700003</v>
      </c>
      <c r="H19" s="8">
        <f t="shared" si="5"/>
        <v>27256.734879990003</v>
      </c>
      <c r="I19" s="8">
        <f t="shared" si="6"/>
        <v>4185855.71371275</v>
      </c>
      <c r="J19" s="8">
        <f t="shared" si="7"/>
        <v>29300.98999598925</v>
      </c>
      <c r="K19" s="8">
        <f t="shared" si="8"/>
        <v>4533281.737950908</v>
      </c>
      <c r="L19" s="8">
        <f t="shared" si="9"/>
        <v>31732.972165656356</v>
      </c>
      <c r="M19" s="8">
        <f t="shared" si="10"/>
        <v>4710079.7257309929</v>
      </c>
      <c r="N19" s="8">
        <f t="shared" si="11"/>
        <v>32970.558080116949</v>
      </c>
      <c r="O19" s="8">
        <f t="shared" si="12"/>
        <v>4898482.9147602329</v>
      </c>
      <c r="P19" s="8">
        <f t="shared" si="13"/>
        <v>34289.380403321629</v>
      </c>
      <c r="Q19" s="9">
        <v>7.0000000000000001E-3</v>
      </c>
      <c r="R19" s="7">
        <v>2996831</v>
      </c>
      <c r="S19" s="8">
        <f t="shared" si="14"/>
        <v>32965.140999999996</v>
      </c>
      <c r="T19" s="8">
        <f t="shared" si="15"/>
        <v>3449352.4810000001</v>
      </c>
      <c r="U19" s="8">
        <f t="shared" si="16"/>
        <v>37942.877290999997</v>
      </c>
      <c r="V19" s="8">
        <f t="shared" si="17"/>
        <v>3828781.2539100004</v>
      </c>
      <c r="W19" s="8">
        <f t="shared" si="18"/>
        <v>42116.593793010004</v>
      </c>
      <c r="X19" s="8">
        <f t="shared" si="19"/>
        <v>4115939.8479532502</v>
      </c>
      <c r="Y19" s="8">
        <f t="shared" si="20"/>
        <v>45275.338327485748</v>
      </c>
      <c r="Z19" s="8">
        <f t="shared" si="21"/>
        <v>4457562.8553333702</v>
      </c>
      <c r="AA19" s="8">
        <f t="shared" si="22"/>
        <v>49033.191408667066</v>
      </c>
      <c r="AB19" s="8">
        <f t="shared" si="23"/>
        <v>4631407.8066913709</v>
      </c>
      <c r="AC19" s="8">
        <f t="shared" si="24"/>
        <v>50945.485873605074</v>
      </c>
      <c r="AD19" s="8">
        <f t="shared" si="25"/>
        <v>4816664.1189590255</v>
      </c>
      <c r="AE19" s="8">
        <f t="shared" si="26"/>
        <v>52983.305308549279</v>
      </c>
      <c r="AF19" s="9">
        <v>1.0999999999999999E-2</v>
      </c>
      <c r="AG19" s="7">
        <f t="shared" si="27"/>
        <v>27149.649999999998</v>
      </c>
      <c r="AH19" s="8">
        <f t="shared" si="28"/>
        <v>31249.247149999999</v>
      </c>
      <c r="AI19" s="8">
        <f t="shared" si="29"/>
        <v>34686.664336500005</v>
      </c>
      <c r="AJ19" s="8">
        <f t="shared" si="30"/>
        <v>37288.164161737499</v>
      </c>
      <c r="AK19" s="8">
        <f t="shared" si="31"/>
        <v>40383.081787161711</v>
      </c>
      <c r="AL19" s="8">
        <f t="shared" si="32"/>
        <v>41958.021976861011</v>
      </c>
      <c r="AM19" s="8">
        <f t="shared" si="33"/>
        <v>43636.342855935451</v>
      </c>
      <c r="AN19" s="9">
        <f t="shared" si="34"/>
        <v>8.9999999999999993E-3</v>
      </c>
      <c r="AO19" s="13">
        <v>2828056</v>
      </c>
      <c r="AP19" s="3">
        <f t="shared" si="35"/>
        <v>0</v>
      </c>
      <c r="AQ19" s="8">
        <f t="shared" si="1"/>
        <v>3255092.4560000002</v>
      </c>
      <c r="AR19" s="3">
        <f t="shared" si="36"/>
        <v>0</v>
      </c>
      <c r="AS19" s="8">
        <f>AQ19*(1+'incremento salarial'!C23/100)</f>
        <v>3255092.4560000002</v>
      </c>
      <c r="AT19" s="8">
        <f t="shared" si="37"/>
        <v>0</v>
      </c>
      <c r="AU19" s="8">
        <f>AS19*(1+'incremento salarial'!C24/100)</f>
        <v>3255092.4560000002</v>
      </c>
      <c r="AV19" s="8">
        <f t="shared" si="38"/>
        <v>0</v>
      </c>
      <c r="AW19" s="8">
        <f>AU19*(1+'incremento salarial'!C25/100)</f>
        <v>3255092.4560000002</v>
      </c>
      <c r="AX19" s="8">
        <f t="shared" si="39"/>
        <v>0</v>
      </c>
      <c r="AY19" s="8">
        <f>AW19*(1+'incremento salarial'!C26/100)</f>
        <v>3255092.4560000002</v>
      </c>
      <c r="AZ19" s="8">
        <f t="shared" si="40"/>
        <v>0</v>
      </c>
      <c r="BA19" s="8">
        <f t="shared" si="41"/>
        <v>3385296.1542400005</v>
      </c>
      <c r="BB19" s="8">
        <f t="shared" si="42"/>
        <v>0</v>
      </c>
      <c r="BC19" s="9">
        <v>0</v>
      </c>
      <c r="BD19" s="14">
        <v>2150</v>
      </c>
      <c r="BE19" s="8">
        <v>364.78</v>
      </c>
      <c r="BF19" s="8">
        <f t="shared" si="43"/>
        <v>784276.99999999988</v>
      </c>
      <c r="BG19" s="8">
        <v>364.78</v>
      </c>
      <c r="BH19" s="8">
        <f t="shared" si="44"/>
        <v>784276.99999999988</v>
      </c>
      <c r="BI19" s="8">
        <v>364.78</v>
      </c>
      <c r="BJ19" s="8">
        <f t="shared" si="45"/>
        <v>784276.99999999988</v>
      </c>
      <c r="BK19" s="8">
        <v>364.78</v>
      </c>
      <c r="BL19" s="8">
        <f t="shared" si="46"/>
        <v>784276.99999999988</v>
      </c>
      <c r="BM19" s="8">
        <v>364.78</v>
      </c>
      <c r="BN19" s="8">
        <f t="shared" si="47"/>
        <v>784276.99999999988</v>
      </c>
      <c r="BO19" s="8">
        <v>426.79</v>
      </c>
      <c r="BP19" s="8">
        <f t="shared" si="48"/>
        <v>917598.5</v>
      </c>
      <c r="BQ19" s="8">
        <v>499.34</v>
      </c>
      <c r="BR19" s="8">
        <f t="shared" si="49"/>
        <v>1073581</v>
      </c>
      <c r="BS19" s="11">
        <v>5.2699999999999997E-2</v>
      </c>
    </row>
    <row r="20" spans="2:71" x14ac:dyDescent="0.25">
      <c r="C20" s="7">
        <v>3248771</v>
      </c>
      <c r="D20" s="8">
        <f t="shared" si="0"/>
        <v>16243.855</v>
      </c>
      <c r="E20" s="8">
        <f t="shared" si="2"/>
        <v>3739335.4210000001</v>
      </c>
      <c r="F20" s="8">
        <f t="shared" si="3"/>
        <v>18696.677105000002</v>
      </c>
      <c r="G20" s="8">
        <f t="shared" si="4"/>
        <v>4150662.3173100003</v>
      </c>
      <c r="H20" s="8">
        <f t="shared" si="5"/>
        <v>20753.31158655</v>
      </c>
      <c r="I20" s="8">
        <f t="shared" si="6"/>
        <v>4461961.9911082499</v>
      </c>
      <c r="J20" s="8">
        <f t="shared" si="7"/>
        <v>22309.809955541248</v>
      </c>
      <c r="K20" s="8">
        <f t="shared" si="8"/>
        <v>4832304.8363702344</v>
      </c>
      <c r="L20" s="8">
        <f t="shared" si="9"/>
        <v>24161.524181851171</v>
      </c>
      <c r="M20" s="8">
        <f t="shared" si="10"/>
        <v>5020764.7249886729</v>
      </c>
      <c r="N20" s="8">
        <f t="shared" si="11"/>
        <v>25103.823624943365</v>
      </c>
      <c r="O20" s="8">
        <f t="shared" si="12"/>
        <v>5221595.3139882199</v>
      </c>
      <c r="P20" s="8">
        <f t="shared" si="13"/>
        <v>26107.9765699411</v>
      </c>
      <c r="Q20" s="9">
        <v>5.0000000000000001E-3</v>
      </c>
      <c r="R20" s="7">
        <v>3271773</v>
      </c>
      <c r="S20" s="8">
        <f t="shared" si="14"/>
        <v>19630.637999999999</v>
      </c>
      <c r="T20" s="8">
        <f t="shared" si="15"/>
        <v>3765810.7230000002</v>
      </c>
      <c r="U20" s="8">
        <f t="shared" si="16"/>
        <v>22594.864338000003</v>
      </c>
      <c r="V20" s="8">
        <f t="shared" si="17"/>
        <v>4180049.9025300005</v>
      </c>
      <c r="W20" s="8">
        <f t="shared" si="18"/>
        <v>25080.299415180005</v>
      </c>
      <c r="X20" s="8">
        <f t="shared" si="19"/>
        <v>4493553.6452197507</v>
      </c>
      <c r="Y20" s="8">
        <f t="shared" si="20"/>
        <v>26961.321871318505</v>
      </c>
      <c r="Z20" s="8">
        <f t="shared" si="21"/>
        <v>4866518.5977729894</v>
      </c>
      <c r="AA20" s="8">
        <f t="shared" si="22"/>
        <v>29199.111586637937</v>
      </c>
      <c r="AB20" s="8">
        <f t="shared" si="23"/>
        <v>5056312.823086136</v>
      </c>
      <c r="AC20" s="8">
        <f t="shared" si="24"/>
        <v>30337.876938516816</v>
      </c>
      <c r="AD20" s="8">
        <f t="shared" si="25"/>
        <v>5258565.3360095816</v>
      </c>
      <c r="AE20" s="8">
        <f t="shared" si="26"/>
        <v>31551.392016057489</v>
      </c>
      <c r="AF20" s="9">
        <v>6.0000000000000001E-3</v>
      </c>
      <c r="AG20" s="7">
        <f t="shared" si="27"/>
        <v>17937.246500000001</v>
      </c>
      <c r="AH20" s="8">
        <f t="shared" si="28"/>
        <v>20645.770721500005</v>
      </c>
      <c r="AI20" s="8">
        <f t="shared" si="29"/>
        <v>22916.805500865004</v>
      </c>
      <c r="AJ20" s="8">
        <f t="shared" si="30"/>
        <v>24635.565913429877</v>
      </c>
      <c r="AK20" s="8">
        <f t="shared" si="31"/>
        <v>26680.317884244556</v>
      </c>
      <c r="AL20" s="8">
        <f t="shared" si="32"/>
        <v>27720.850281730091</v>
      </c>
      <c r="AM20" s="8">
        <f t="shared" si="33"/>
        <v>28829.684292999293</v>
      </c>
      <c r="AN20" s="9">
        <f t="shared" si="34"/>
        <v>5.4999999999999997E-3</v>
      </c>
      <c r="AO20" s="13">
        <v>3090643</v>
      </c>
      <c r="AP20" s="3">
        <f t="shared" si="35"/>
        <v>0</v>
      </c>
      <c r="AQ20" s="8">
        <f t="shared" si="1"/>
        <v>3557330.0929999999</v>
      </c>
      <c r="AR20" s="3">
        <f t="shared" si="36"/>
        <v>0</v>
      </c>
      <c r="AS20" s="8">
        <f>AQ20*(1+'incremento salarial'!C24/100)</f>
        <v>3557330.0929999999</v>
      </c>
      <c r="AT20" s="8">
        <f t="shared" si="37"/>
        <v>0</v>
      </c>
      <c r="AU20" s="8">
        <f>AS20*(1+'incremento salarial'!C25/100)</f>
        <v>3557330.0929999999</v>
      </c>
      <c r="AV20" s="8">
        <f t="shared" si="38"/>
        <v>0</v>
      </c>
      <c r="AW20" s="8">
        <f>AU20*(1+'incremento salarial'!C26/100)</f>
        <v>3557330.0929999999</v>
      </c>
      <c r="AX20" s="8">
        <f t="shared" si="39"/>
        <v>0</v>
      </c>
      <c r="AY20" s="8">
        <f>AW20*(1+'incremento salarial'!C27/100)</f>
        <v>3557330.0929999999</v>
      </c>
      <c r="AZ20" s="8">
        <f t="shared" si="40"/>
        <v>0</v>
      </c>
      <c r="BA20" s="8">
        <f t="shared" si="41"/>
        <v>3699623.29672</v>
      </c>
      <c r="BB20" s="8">
        <f t="shared" si="42"/>
        <v>0</v>
      </c>
      <c r="BC20" s="9">
        <v>0</v>
      </c>
      <c r="BD20" s="14">
        <v>2150</v>
      </c>
      <c r="BE20" s="8">
        <v>364.78</v>
      </c>
      <c r="BF20" s="8">
        <f t="shared" si="43"/>
        <v>784276.99999999988</v>
      </c>
      <c r="BG20" s="8">
        <v>364.78</v>
      </c>
      <c r="BH20" s="8">
        <f t="shared" si="44"/>
        <v>784276.99999999988</v>
      </c>
      <c r="BI20" s="8">
        <v>364.78</v>
      </c>
      <c r="BJ20" s="8">
        <f t="shared" si="45"/>
        <v>784276.99999999988</v>
      </c>
      <c r="BK20" s="8">
        <v>364.78</v>
      </c>
      <c r="BL20" s="8">
        <f t="shared" si="46"/>
        <v>784276.99999999988</v>
      </c>
      <c r="BM20" s="8">
        <v>364.78</v>
      </c>
      <c r="BN20" s="8">
        <f t="shared" si="47"/>
        <v>784276.99999999988</v>
      </c>
      <c r="BO20" s="8">
        <v>426.79</v>
      </c>
      <c r="BP20" s="8">
        <f t="shared" si="48"/>
        <v>917598.5</v>
      </c>
      <c r="BQ20" s="8">
        <v>499.34</v>
      </c>
      <c r="BR20" s="8">
        <f t="shared" si="49"/>
        <v>1073581</v>
      </c>
      <c r="BS20" s="11">
        <v>5.2699999999999997E-2</v>
      </c>
    </row>
    <row r="21" spans="2:71" x14ac:dyDescent="0.25">
      <c r="C21" s="7">
        <v>3453758</v>
      </c>
      <c r="D21" s="8">
        <f t="shared" si="0"/>
        <v>13815.032000000001</v>
      </c>
      <c r="E21" s="8">
        <f t="shared" si="2"/>
        <v>3975275.4580000001</v>
      </c>
      <c r="F21" s="8">
        <f t="shared" si="3"/>
        <v>15901.101832</v>
      </c>
      <c r="G21" s="8">
        <f t="shared" si="4"/>
        <v>4412555.7583800005</v>
      </c>
      <c r="H21" s="8">
        <f t="shared" si="5"/>
        <v>17650.223033520004</v>
      </c>
      <c r="I21" s="8">
        <f t="shared" si="6"/>
        <v>4743497.4402585002</v>
      </c>
      <c r="J21" s="8">
        <f t="shared" si="7"/>
        <v>18973.989761034001</v>
      </c>
      <c r="K21" s="8">
        <f t="shared" si="8"/>
        <v>5137207.7277999558</v>
      </c>
      <c r="L21" s="8">
        <f t="shared" si="9"/>
        <v>20548.830911199824</v>
      </c>
      <c r="M21" s="8">
        <f t="shared" si="10"/>
        <v>5337558.829184154</v>
      </c>
      <c r="N21" s="8">
        <f t="shared" si="11"/>
        <v>21350.235316736616</v>
      </c>
      <c r="O21" s="8">
        <f t="shared" si="12"/>
        <v>5551061.1823515203</v>
      </c>
      <c r="P21" s="8">
        <f t="shared" si="13"/>
        <v>22204.24472940608</v>
      </c>
      <c r="Q21" s="9">
        <v>4.0000000000000001E-3</v>
      </c>
      <c r="R21" s="7">
        <v>3443510</v>
      </c>
      <c r="S21" s="8">
        <f t="shared" si="14"/>
        <v>3443.51</v>
      </c>
      <c r="T21" s="8">
        <f t="shared" si="15"/>
        <v>3963480.0100000002</v>
      </c>
      <c r="U21" s="8">
        <f t="shared" si="16"/>
        <v>3963.4800100000002</v>
      </c>
      <c r="V21" s="8">
        <f t="shared" si="17"/>
        <v>4399462.8111000005</v>
      </c>
      <c r="W21" s="8">
        <f t="shared" si="18"/>
        <v>4399.4628111000002</v>
      </c>
      <c r="X21" s="8">
        <f t="shared" si="19"/>
        <v>4729422.5219325004</v>
      </c>
      <c r="Y21" s="8">
        <f t="shared" si="20"/>
        <v>4729.4225219325008</v>
      </c>
      <c r="Z21" s="8">
        <f t="shared" si="21"/>
        <v>5121964.5912528979</v>
      </c>
      <c r="AA21" s="8">
        <f t="shared" si="22"/>
        <v>5121.9645912528977</v>
      </c>
      <c r="AB21" s="8">
        <f t="shared" si="23"/>
        <v>5321721.2103117602</v>
      </c>
      <c r="AC21" s="8">
        <f t="shared" si="24"/>
        <v>5321.7212103117599</v>
      </c>
      <c r="AD21" s="8">
        <f t="shared" si="25"/>
        <v>5534590.0587242311</v>
      </c>
      <c r="AE21" s="8">
        <f t="shared" si="26"/>
        <v>5534.5900587242313</v>
      </c>
      <c r="AF21" s="9">
        <v>1E-3</v>
      </c>
      <c r="AG21" s="7">
        <f t="shared" si="27"/>
        <v>8629.2710000000006</v>
      </c>
      <c r="AH21" s="8">
        <f t="shared" si="28"/>
        <v>9932.2909209999998</v>
      </c>
      <c r="AI21" s="8">
        <f t="shared" si="29"/>
        <v>11024.842922310003</v>
      </c>
      <c r="AJ21" s="8">
        <f t="shared" si="30"/>
        <v>11851.706141483251</v>
      </c>
      <c r="AK21" s="8">
        <f t="shared" si="31"/>
        <v>12835.397751226361</v>
      </c>
      <c r="AL21" s="8">
        <f t="shared" si="32"/>
        <v>13335.978263524188</v>
      </c>
      <c r="AM21" s="8">
        <f t="shared" si="33"/>
        <v>13869.417394065156</v>
      </c>
      <c r="AN21" s="9">
        <f t="shared" si="34"/>
        <v>2.5000000000000001E-3</v>
      </c>
      <c r="AO21" s="13">
        <v>3220236</v>
      </c>
      <c r="AP21" s="3">
        <f t="shared" si="35"/>
        <v>0</v>
      </c>
      <c r="AQ21" s="8">
        <f t="shared" si="1"/>
        <v>3706491.6359999999</v>
      </c>
      <c r="AR21" s="3">
        <f t="shared" si="36"/>
        <v>0</v>
      </c>
      <c r="AS21" s="8">
        <f>AQ21*(1+'incremento salarial'!C25/100)</f>
        <v>3706491.6359999999</v>
      </c>
      <c r="AT21" s="8">
        <f t="shared" si="37"/>
        <v>0</v>
      </c>
      <c r="AU21" s="8">
        <f>AS21*(1+'incremento salarial'!C26/100)</f>
        <v>3706491.6359999999</v>
      </c>
      <c r="AV21" s="8">
        <f t="shared" si="38"/>
        <v>0</v>
      </c>
      <c r="AW21" s="8">
        <f>AU21*(1+'incremento salarial'!C27/100)</f>
        <v>3706491.6359999999</v>
      </c>
      <c r="AX21" s="8">
        <f t="shared" si="39"/>
        <v>0</v>
      </c>
      <c r="AY21" s="8">
        <f>AW21*(1+'incremento salarial'!C28/100)</f>
        <v>3706491.6359999999</v>
      </c>
      <c r="AZ21" s="8">
        <f t="shared" si="40"/>
        <v>0</v>
      </c>
      <c r="BA21" s="8">
        <f t="shared" si="41"/>
        <v>3854751.3014400001</v>
      </c>
      <c r="BB21" s="8">
        <f t="shared" si="42"/>
        <v>0</v>
      </c>
      <c r="BC21" s="9">
        <v>0</v>
      </c>
      <c r="BD21" s="14">
        <v>2150</v>
      </c>
      <c r="BE21" s="8">
        <v>364.78</v>
      </c>
      <c r="BF21" s="8">
        <f t="shared" si="43"/>
        <v>784276.99999999988</v>
      </c>
      <c r="BG21" s="8">
        <v>364.78</v>
      </c>
      <c r="BH21" s="8">
        <f t="shared" si="44"/>
        <v>784276.99999999988</v>
      </c>
      <c r="BI21" s="8">
        <v>364.78</v>
      </c>
      <c r="BJ21" s="8">
        <f t="shared" si="45"/>
        <v>784276.99999999988</v>
      </c>
      <c r="BK21" s="8">
        <v>364.78</v>
      </c>
      <c r="BL21" s="8">
        <f t="shared" si="46"/>
        <v>784276.99999999988</v>
      </c>
      <c r="BM21" s="8">
        <v>364.78</v>
      </c>
      <c r="BN21" s="8">
        <f t="shared" si="47"/>
        <v>784276.99999999988</v>
      </c>
      <c r="BO21" s="8">
        <v>426.79</v>
      </c>
      <c r="BP21" s="8">
        <f t="shared" si="48"/>
        <v>917598.5</v>
      </c>
      <c r="BQ21" s="8">
        <v>499.34</v>
      </c>
      <c r="BR21" s="8">
        <f t="shared" si="49"/>
        <v>1073581</v>
      </c>
      <c r="BS21" s="11">
        <v>5.2699999999999997E-2</v>
      </c>
    </row>
    <row r="22" spans="2:71" x14ac:dyDescent="0.25">
      <c r="C22" s="7">
        <v>3656546</v>
      </c>
      <c r="D22" s="8">
        <f t="shared" si="0"/>
        <v>10969.638000000001</v>
      </c>
      <c r="E22" s="8">
        <f t="shared" si="2"/>
        <v>4208684.4460000005</v>
      </c>
      <c r="F22" s="8">
        <f t="shared" si="3"/>
        <v>12626.053338000002</v>
      </c>
      <c r="G22" s="8">
        <f t="shared" si="4"/>
        <v>4671639.7350600008</v>
      </c>
      <c r="H22" s="8">
        <f t="shared" si="5"/>
        <v>14014.919205180002</v>
      </c>
      <c r="I22" s="8">
        <f t="shared" si="6"/>
        <v>5022012.7151895007</v>
      </c>
      <c r="J22" s="8">
        <f t="shared" si="7"/>
        <v>15066.038145568502</v>
      </c>
      <c r="K22" s="8">
        <f t="shared" si="8"/>
        <v>5438839.7705502287</v>
      </c>
      <c r="L22" s="8">
        <f t="shared" si="9"/>
        <v>16316.519311650687</v>
      </c>
      <c r="M22" s="8">
        <f t="shared" si="10"/>
        <v>5650954.5216016872</v>
      </c>
      <c r="N22" s="8">
        <f t="shared" si="11"/>
        <v>16952.863564805062</v>
      </c>
      <c r="O22" s="8">
        <f t="shared" si="12"/>
        <v>5876992.7024657549</v>
      </c>
      <c r="P22" s="8">
        <f t="shared" si="13"/>
        <v>17630.978107397266</v>
      </c>
      <c r="Q22" s="9">
        <v>3.0000000000000001E-3</v>
      </c>
      <c r="R22" s="7">
        <v>3608278</v>
      </c>
      <c r="S22" s="8">
        <f t="shared" si="14"/>
        <v>10824.834000000001</v>
      </c>
      <c r="T22" s="8">
        <f t="shared" si="15"/>
        <v>4153127.9780000001</v>
      </c>
      <c r="U22" s="8">
        <f t="shared" si="16"/>
        <v>12459.383934000001</v>
      </c>
      <c r="V22" s="8">
        <f t="shared" si="17"/>
        <v>4609972.0555800004</v>
      </c>
      <c r="W22" s="8">
        <f t="shared" si="18"/>
        <v>13829.916166740002</v>
      </c>
      <c r="X22" s="8">
        <f t="shared" si="19"/>
        <v>4955719.9597485</v>
      </c>
      <c r="Y22" s="8">
        <f t="shared" si="20"/>
        <v>14867.159879245501</v>
      </c>
      <c r="Z22" s="8">
        <f t="shared" si="21"/>
        <v>5367044.716407625</v>
      </c>
      <c r="AA22" s="8">
        <f t="shared" si="22"/>
        <v>16101.134149222875</v>
      </c>
      <c r="AB22" s="8">
        <f t="shared" si="23"/>
        <v>5576359.4603475221</v>
      </c>
      <c r="AC22" s="8">
        <f t="shared" si="24"/>
        <v>16729.078381042567</v>
      </c>
      <c r="AD22" s="8">
        <f t="shared" si="25"/>
        <v>5799413.8387614228</v>
      </c>
      <c r="AE22" s="8">
        <f t="shared" si="26"/>
        <v>17398.24151628427</v>
      </c>
      <c r="AF22" s="9">
        <v>3.0000000000000001E-3</v>
      </c>
      <c r="AG22" s="7">
        <f t="shared" si="27"/>
        <v>10897.236000000001</v>
      </c>
      <c r="AH22" s="8">
        <f t="shared" si="28"/>
        <v>12542.718636000001</v>
      </c>
      <c r="AI22" s="8">
        <f t="shared" si="29"/>
        <v>13922.417685960001</v>
      </c>
      <c r="AJ22" s="8">
        <f t="shared" si="30"/>
        <v>14966.599012407001</v>
      </c>
      <c r="AK22" s="8">
        <f t="shared" si="31"/>
        <v>16208.82673043678</v>
      </c>
      <c r="AL22" s="8">
        <f t="shared" si="32"/>
        <v>16840.970972923817</v>
      </c>
      <c r="AM22" s="8">
        <f t="shared" si="33"/>
        <v>17514.609811840768</v>
      </c>
      <c r="AN22" s="9">
        <f t="shared" si="34"/>
        <v>3.0000000000000001E-3</v>
      </c>
      <c r="AO22" s="13">
        <v>3359295</v>
      </c>
      <c r="AP22" s="3">
        <f t="shared" si="35"/>
        <v>0</v>
      </c>
      <c r="AQ22" s="8">
        <f t="shared" si="1"/>
        <v>3866548.5449999999</v>
      </c>
      <c r="AR22" s="3">
        <f t="shared" si="36"/>
        <v>0</v>
      </c>
      <c r="AS22" s="8">
        <f>AQ22*(1+'incremento salarial'!C26/100)</f>
        <v>3866548.5449999999</v>
      </c>
      <c r="AT22" s="8">
        <f t="shared" si="37"/>
        <v>0</v>
      </c>
      <c r="AU22" s="8">
        <f>AS22*(1+'incremento salarial'!C27/100)</f>
        <v>3866548.5449999999</v>
      </c>
      <c r="AV22" s="8">
        <f t="shared" si="38"/>
        <v>0</v>
      </c>
      <c r="AW22" s="8">
        <f>AU22*(1+'incremento salarial'!C28/100)</f>
        <v>3866548.5449999999</v>
      </c>
      <c r="AX22" s="8">
        <f t="shared" si="39"/>
        <v>0</v>
      </c>
      <c r="AY22" s="8">
        <f>AW22*(1+'incremento salarial'!C29/100)</f>
        <v>3866548.5449999999</v>
      </c>
      <c r="AZ22" s="8">
        <f t="shared" si="40"/>
        <v>0</v>
      </c>
      <c r="BA22" s="8">
        <f t="shared" si="41"/>
        <v>4021210.4868000001</v>
      </c>
      <c r="BB22" s="8">
        <f t="shared" si="42"/>
        <v>0</v>
      </c>
      <c r="BC22" s="9">
        <v>0</v>
      </c>
      <c r="BD22" s="14">
        <v>2150</v>
      </c>
      <c r="BE22" s="8">
        <v>364.78</v>
      </c>
      <c r="BF22" s="8">
        <f t="shared" si="43"/>
        <v>784276.99999999988</v>
      </c>
      <c r="BG22" s="8">
        <v>364.78</v>
      </c>
      <c r="BH22" s="8">
        <f t="shared" si="44"/>
        <v>784276.99999999988</v>
      </c>
      <c r="BI22" s="8">
        <v>364.78</v>
      </c>
      <c r="BJ22" s="8">
        <f t="shared" si="45"/>
        <v>784276.99999999988</v>
      </c>
      <c r="BK22" s="8">
        <v>364.78</v>
      </c>
      <c r="BL22" s="8">
        <f t="shared" si="46"/>
        <v>784276.99999999988</v>
      </c>
      <c r="BM22" s="8">
        <v>364.78</v>
      </c>
      <c r="BN22" s="8">
        <f t="shared" si="47"/>
        <v>784276.99999999988</v>
      </c>
      <c r="BO22" s="8">
        <v>426.79</v>
      </c>
      <c r="BP22" s="8">
        <f t="shared" si="48"/>
        <v>917598.5</v>
      </c>
      <c r="BQ22" s="8">
        <v>499.34</v>
      </c>
      <c r="BR22" s="8">
        <f t="shared" si="49"/>
        <v>1073581</v>
      </c>
      <c r="BS22" s="11">
        <v>5.2699999999999997E-2</v>
      </c>
    </row>
    <row r="23" spans="2:71" x14ac:dyDescent="0.25">
      <c r="C23" s="7">
        <v>5789892</v>
      </c>
      <c r="D23" s="8">
        <f t="shared" si="0"/>
        <v>86848.37999999999</v>
      </c>
      <c r="E23" s="8">
        <f t="shared" si="2"/>
        <v>6664165.6919999998</v>
      </c>
      <c r="F23" s="8">
        <f t="shared" si="3"/>
        <v>99962.485379999998</v>
      </c>
      <c r="G23" s="8">
        <f t="shared" si="4"/>
        <v>7397223.9181200005</v>
      </c>
      <c r="H23" s="8">
        <f t="shared" si="5"/>
        <v>110958.35877180001</v>
      </c>
      <c r="I23" s="8">
        <f t="shared" si="6"/>
        <v>7952015.7119789999</v>
      </c>
      <c r="J23" s="8">
        <f t="shared" si="7"/>
        <v>119280.23567968499</v>
      </c>
      <c r="K23" s="8">
        <f t="shared" si="8"/>
        <v>8612033.0160732567</v>
      </c>
      <c r="L23" s="8">
        <f t="shared" si="9"/>
        <v>129180.49524109885</v>
      </c>
      <c r="M23" s="8">
        <f t="shared" si="10"/>
        <v>8947902.3037001137</v>
      </c>
      <c r="N23" s="8">
        <f t="shared" si="11"/>
        <v>134218.53455550171</v>
      </c>
      <c r="O23" s="8">
        <f t="shared" si="12"/>
        <v>9305818.3958481178</v>
      </c>
      <c r="P23" s="8">
        <f t="shared" si="13"/>
        <v>139587.27593772177</v>
      </c>
      <c r="Q23" s="9">
        <v>1.4999999999999999E-2</v>
      </c>
      <c r="R23" s="7">
        <v>7550527</v>
      </c>
      <c r="S23" s="8">
        <f t="shared" si="14"/>
        <v>75505.27</v>
      </c>
      <c r="T23" s="8">
        <f t="shared" si="15"/>
        <v>8690656.5769999996</v>
      </c>
      <c r="U23" s="8">
        <f t="shared" si="16"/>
        <v>86906.565770000001</v>
      </c>
      <c r="V23" s="8">
        <f t="shared" si="17"/>
        <v>9646628.8004700001</v>
      </c>
      <c r="W23" s="8">
        <f t="shared" si="18"/>
        <v>96466.288004700007</v>
      </c>
      <c r="X23" s="8">
        <f t="shared" si="19"/>
        <v>10370125.960505249</v>
      </c>
      <c r="Y23" s="8">
        <f t="shared" si="20"/>
        <v>103701.25960505249</v>
      </c>
      <c r="Z23" s="8">
        <f t="shared" si="21"/>
        <v>11230846.415227184</v>
      </c>
      <c r="AA23" s="8">
        <f t="shared" si="22"/>
        <v>112308.46415227184</v>
      </c>
      <c r="AB23" s="8">
        <f t="shared" si="23"/>
        <v>11668849.425421044</v>
      </c>
      <c r="AC23" s="8">
        <f t="shared" si="24"/>
        <v>116688.49425421044</v>
      </c>
      <c r="AD23" s="8">
        <f t="shared" si="25"/>
        <v>12135603.402437886</v>
      </c>
      <c r="AE23" s="8">
        <f t="shared" si="26"/>
        <v>121356.03402437887</v>
      </c>
      <c r="AF23" s="9">
        <v>0.01</v>
      </c>
      <c r="AG23" s="7">
        <f t="shared" si="27"/>
        <v>81176.824999999997</v>
      </c>
      <c r="AH23" s="8">
        <f t="shared" si="28"/>
        <v>93434.525575000007</v>
      </c>
      <c r="AI23" s="8">
        <f t="shared" si="29"/>
        <v>103712.32338825001</v>
      </c>
      <c r="AJ23" s="8">
        <f t="shared" si="30"/>
        <v>111490.74764236875</v>
      </c>
      <c r="AK23" s="8">
        <f t="shared" si="31"/>
        <v>120744.47969668535</v>
      </c>
      <c r="AL23" s="8">
        <f t="shared" si="32"/>
        <v>125453.51440485608</v>
      </c>
      <c r="AM23" s="8">
        <f t="shared" si="33"/>
        <v>130471.65498105032</v>
      </c>
      <c r="AN23" s="9">
        <f t="shared" si="34"/>
        <v>1.2500000000000001E-2</v>
      </c>
      <c r="AO23" s="13">
        <v>3691317</v>
      </c>
      <c r="AP23" s="3">
        <f t="shared" si="35"/>
        <v>0</v>
      </c>
      <c r="AQ23" s="8">
        <f t="shared" si="1"/>
        <v>4248705.8669999996</v>
      </c>
      <c r="AR23" s="3">
        <f t="shared" si="36"/>
        <v>0</v>
      </c>
      <c r="AS23" s="8">
        <f>AQ23*(1+'incremento salarial'!C27/100)</f>
        <v>4248705.8669999996</v>
      </c>
      <c r="AT23" s="8">
        <f t="shared" si="37"/>
        <v>0</v>
      </c>
      <c r="AU23" s="8">
        <f>AS23*(1+'incremento salarial'!C28/100)</f>
        <v>4248705.8669999996</v>
      </c>
      <c r="AV23" s="8">
        <f t="shared" si="38"/>
        <v>0</v>
      </c>
      <c r="AW23" s="8">
        <f>AU23*(1+'incremento salarial'!C29/100)</f>
        <v>4248705.8669999996</v>
      </c>
      <c r="AX23" s="8">
        <f t="shared" si="39"/>
        <v>0</v>
      </c>
      <c r="AY23" s="8">
        <f>AW23*(1+'incremento salarial'!C30/100)</f>
        <v>4248705.8669999996</v>
      </c>
      <c r="AZ23" s="8">
        <f t="shared" si="40"/>
        <v>0</v>
      </c>
      <c r="BA23" s="8">
        <f t="shared" si="41"/>
        <v>4418654.1016799994</v>
      </c>
      <c r="BB23" s="8">
        <f t="shared" si="42"/>
        <v>0</v>
      </c>
      <c r="BC23" s="9">
        <v>0</v>
      </c>
      <c r="BD23" s="14">
        <v>2150</v>
      </c>
      <c r="BE23" s="8">
        <v>364.78</v>
      </c>
      <c r="BF23" s="8">
        <f t="shared" si="43"/>
        <v>784276.99999999988</v>
      </c>
      <c r="BG23" s="8">
        <v>364.78</v>
      </c>
      <c r="BH23" s="8">
        <f t="shared" si="44"/>
        <v>784276.99999999988</v>
      </c>
      <c r="BI23" s="8">
        <v>364.78</v>
      </c>
      <c r="BJ23" s="8">
        <f t="shared" si="45"/>
        <v>784276.99999999988</v>
      </c>
      <c r="BK23" s="8">
        <v>364.78</v>
      </c>
      <c r="BL23" s="8">
        <f t="shared" si="46"/>
        <v>784276.99999999988</v>
      </c>
      <c r="BM23" s="8">
        <v>364.78</v>
      </c>
      <c r="BN23" s="8">
        <f t="shared" si="47"/>
        <v>784276.99999999988</v>
      </c>
      <c r="BO23" s="8">
        <v>426.79</v>
      </c>
      <c r="BP23" s="8">
        <f t="shared" si="48"/>
        <v>917598.5</v>
      </c>
      <c r="BQ23" s="8">
        <v>499.34</v>
      </c>
      <c r="BR23" s="8">
        <f t="shared" si="49"/>
        <v>1073581</v>
      </c>
      <c r="BS23" s="11">
        <v>5.2699999999999997E-2</v>
      </c>
    </row>
    <row r="24" spans="2:71" x14ac:dyDescent="0.25">
      <c r="D24" s="3">
        <f>SUM(D5:D23)</f>
        <v>1076163.4809999999</v>
      </c>
      <c r="Q24" s="4"/>
      <c r="AH24" s="8"/>
      <c r="AI24" s="8"/>
      <c r="AJ24" s="8"/>
      <c r="AK24" s="8"/>
      <c r="AL24" s="8"/>
      <c r="AM24" s="8"/>
      <c r="AP24" s="3">
        <f>SUM(AP5:AP23)</f>
        <v>2311283.9620000003</v>
      </c>
      <c r="AQ24" s="8"/>
      <c r="AR24" s="3">
        <f>SUM(AR5:AR23)</f>
        <v>2660287.840262</v>
      </c>
      <c r="AS24" s="8"/>
      <c r="AT24" s="8">
        <f>SUM(AT5:AT23)</f>
        <v>2701246.0098759611</v>
      </c>
      <c r="AU24" s="8"/>
      <c r="AV24" s="8">
        <f>SUM(AV5:AV23)</f>
        <v>2731554.2481598328</v>
      </c>
      <c r="AW24" s="8"/>
      <c r="AX24" s="8">
        <f>SUM(AX5:AX23)</f>
        <v>2748994.2574421405</v>
      </c>
      <c r="AY24" s="8"/>
      <c r="AZ24" s="8">
        <f>SUM(AZ5:AZ23)</f>
        <v>2757818.903407603</v>
      </c>
      <c r="BA24" s="8"/>
      <c r="BB24" s="8">
        <f>SUM(BB5:BB23)</f>
        <v>2868131.6595439073</v>
      </c>
      <c r="BH24" s="8"/>
      <c r="BJ24" s="8"/>
      <c r="BL24" s="8"/>
      <c r="BN24" s="8"/>
      <c r="BO24" s="8"/>
      <c r="BP24" s="8"/>
    </row>
    <row r="25" spans="2:71" x14ac:dyDescent="0.25">
      <c r="Q25" s="4"/>
      <c r="AG25" s="2">
        <f>SUM(AG5:AG23)</f>
        <v>1137202.0395</v>
      </c>
      <c r="AH25" s="2">
        <f t="shared" ref="AH25:AM25" si="50">SUM(AH5:AH23)</f>
        <v>1308919.5474645004</v>
      </c>
      <c r="AI25" s="2">
        <f t="shared" si="50"/>
        <v>1452900.6976855956</v>
      </c>
      <c r="AJ25" s="2">
        <f t="shared" si="50"/>
        <v>1561868.2500120148</v>
      </c>
      <c r="AK25" s="2">
        <f t="shared" si="50"/>
        <v>1691503.3147630121</v>
      </c>
      <c r="AL25" s="2">
        <f t="shared" si="50"/>
        <v>1757471.9440387688</v>
      </c>
      <c r="AM25" s="2">
        <f t="shared" si="50"/>
        <v>1827770.8218003202</v>
      </c>
      <c r="AP25" s="3"/>
      <c r="AQ25" s="8"/>
      <c r="AR25" s="3"/>
      <c r="AS25" s="8"/>
      <c r="AT25" s="8"/>
      <c r="AU25" s="8"/>
      <c r="AV25" s="8"/>
      <c r="AW25" s="8"/>
      <c r="AX25" s="8"/>
      <c r="AY25" s="8"/>
      <c r="AZ25" s="8"/>
      <c r="BA25" s="8"/>
      <c r="BB25" s="8"/>
      <c r="BH25" s="8"/>
      <c r="BJ25" s="8"/>
      <c r="BL25" s="8"/>
      <c r="BN25" s="8"/>
      <c r="BO25" s="8"/>
      <c r="BP25" s="8"/>
    </row>
    <row r="26" spans="2:71" x14ac:dyDescent="0.25">
      <c r="B26" s="33" t="s">
        <v>47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4"/>
      <c r="AH26" s="8"/>
      <c r="AI26" s="8"/>
      <c r="AJ26" s="8"/>
      <c r="AK26" s="8"/>
      <c r="AL26" s="8"/>
      <c r="AM26" s="8"/>
      <c r="AP26" s="3"/>
      <c r="AQ26" s="8"/>
      <c r="AR26" s="3"/>
      <c r="AS26" s="8"/>
      <c r="AT26" s="8"/>
      <c r="AU26" s="8"/>
      <c r="AV26" s="8"/>
      <c r="AW26" s="8"/>
      <c r="AX26" s="8"/>
      <c r="AY26" s="8"/>
      <c r="AZ26" s="8"/>
      <c r="BA26" s="8"/>
      <c r="BB26" s="8"/>
      <c r="BD26">
        <f>AVERAGE(3750,550)</f>
        <v>2150</v>
      </c>
      <c r="BF26" s="3">
        <f>AVERAGE(BF5:BF23)</f>
        <v>784276.99999999988</v>
      </c>
      <c r="BH26" s="8"/>
      <c r="BJ26" s="8"/>
      <c r="BL26" s="8"/>
      <c r="BN26" s="8"/>
      <c r="BO26" s="8"/>
      <c r="BP26" s="8"/>
    </row>
    <row r="27" spans="2:71" x14ac:dyDescent="0.25">
      <c r="B27" s="36" t="s">
        <v>24</v>
      </c>
      <c r="C27" s="36"/>
      <c r="D27" s="3">
        <f>AG25</f>
        <v>1137202.0395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4"/>
      <c r="AH27" s="8"/>
      <c r="AI27" s="8"/>
      <c r="AJ27" s="8"/>
      <c r="AK27" s="8"/>
      <c r="AL27" s="8"/>
      <c r="AM27" s="8"/>
      <c r="AP27" s="3"/>
      <c r="AQ27" s="8"/>
      <c r="AR27" s="3"/>
      <c r="AS27" s="8"/>
      <c r="AT27" s="8"/>
      <c r="AU27" s="8"/>
      <c r="AV27" s="8"/>
      <c r="AW27" s="8"/>
      <c r="AX27" s="8"/>
      <c r="AY27" s="8"/>
      <c r="AZ27" s="8"/>
      <c r="BA27" s="8"/>
      <c r="BB27" s="8"/>
      <c r="BH27" s="8"/>
      <c r="BJ27" s="8"/>
      <c r="BL27" s="8"/>
      <c r="BN27" s="8"/>
      <c r="BO27" s="8"/>
      <c r="BP27" s="8"/>
    </row>
    <row r="28" spans="2:71" x14ac:dyDescent="0.25">
      <c r="B28" s="36" t="s">
        <v>22</v>
      </c>
      <c r="C28" s="36"/>
      <c r="D28" s="3">
        <f>AP24</f>
        <v>2311283.9620000003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AH28" s="8"/>
      <c r="AI28" s="8"/>
      <c r="AJ28" s="8"/>
      <c r="AK28" s="8"/>
      <c r="AL28" s="8"/>
      <c r="AM28" s="8"/>
      <c r="AP28" s="3"/>
      <c r="AQ28" s="8"/>
      <c r="AR28" s="3"/>
      <c r="AS28" s="8"/>
      <c r="AT28" s="8"/>
      <c r="AU28" s="8"/>
      <c r="AV28" s="8"/>
      <c r="AW28" s="8"/>
      <c r="AX28" s="8"/>
      <c r="AY28" s="8"/>
      <c r="AZ28" s="8"/>
      <c r="BA28" s="8"/>
      <c r="BB28" s="8"/>
      <c r="BH28" s="8"/>
      <c r="BJ28" s="8"/>
      <c r="BL28" s="8"/>
      <c r="BN28" s="8"/>
      <c r="BO28" s="8"/>
      <c r="BP28" s="8"/>
    </row>
    <row r="29" spans="2:71" x14ac:dyDescent="0.25">
      <c r="B29" s="36" t="s">
        <v>23</v>
      </c>
      <c r="C29" s="36"/>
      <c r="D29" s="3">
        <f>BF26</f>
        <v>784276.99999999988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AH29" s="8"/>
      <c r="AI29" s="8"/>
      <c r="AJ29" s="8"/>
      <c r="AK29" s="8"/>
      <c r="AL29" s="8"/>
      <c r="AM29" s="8"/>
      <c r="AP29" s="3"/>
      <c r="AQ29" s="8"/>
      <c r="AR29" s="3"/>
      <c r="AS29" s="8"/>
      <c r="AT29" s="8"/>
      <c r="AU29" s="8"/>
      <c r="AV29" s="8"/>
      <c r="AW29" s="8"/>
      <c r="AX29" s="8"/>
      <c r="AY29" s="8"/>
      <c r="AZ29" s="8"/>
      <c r="BA29" s="8"/>
      <c r="BB29" s="8"/>
      <c r="BH29" s="8"/>
      <c r="BJ29" s="8"/>
      <c r="BL29" s="8"/>
      <c r="BN29" s="8"/>
      <c r="BO29" s="8"/>
      <c r="BP29" s="8"/>
    </row>
    <row r="30" spans="2:71" x14ac:dyDescent="0.25">
      <c r="D30" s="1"/>
    </row>
    <row r="31" spans="2:71" x14ac:dyDescent="0.25">
      <c r="D31" s="1"/>
    </row>
    <row r="32" spans="2:71" x14ac:dyDescent="0.25">
      <c r="B32" s="33" t="s">
        <v>48</v>
      </c>
      <c r="C32" s="33"/>
      <c r="D32" s="35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4"/>
      <c r="AH32" s="8"/>
      <c r="AI32" s="8"/>
      <c r="AJ32" s="8"/>
      <c r="AK32" s="8"/>
      <c r="AL32" s="8"/>
      <c r="AM32" s="8"/>
    </row>
    <row r="33" spans="2:39" x14ac:dyDescent="0.25">
      <c r="B33" s="36" t="s">
        <v>24</v>
      </c>
      <c r="C33" s="36"/>
      <c r="D33" s="3">
        <f>AH25</f>
        <v>1308919.5474645004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2:39" x14ac:dyDescent="0.25">
      <c r="B34" s="36" t="s">
        <v>22</v>
      </c>
      <c r="C34" s="36"/>
      <c r="D34" s="3">
        <f>AR24</f>
        <v>2660287.840262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2:39" x14ac:dyDescent="0.25">
      <c r="B35" s="36" t="s">
        <v>23</v>
      </c>
      <c r="C35" s="36"/>
      <c r="D35" s="3">
        <f>D29</f>
        <v>784276.99999999988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2:39" x14ac:dyDescent="0.25">
      <c r="D36" s="1"/>
    </row>
    <row r="37" spans="2:39" x14ac:dyDescent="0.25">
      <c r="D37" s="1"/>
    </row>
    <row r="38" spans="2:39" x14ac:dyDescent="0.25">
      <c r="B38" s="33" t="s">
        <v>49</v>
      </c>
      <c r="C38" s="33"/>
      <c r="D38" s="3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4"/>
      <c r="AH38" s="8"/>
      <c r="AI38" s="8"/>
      <c r="AJ38" s="8"/>
      <c r="AK38" s="8"/>
      <c r="AL38" s="8"/>
      <c r="AM38" s="8"/>
    </row>
    <row r="39" spans="2:39" x14ac:dyDescent="0.25">
      <c r="B39" s="36" t="s">
        <v>24</v>
      </c>
      <c r="C39" s="36"/>
      <c r="D39" s="3">
        <f>AI25</f>
        <v>1452900.6976855956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2:39" x14ac:dyDescent="0.25">
      <c r="B40" s="36" t="s">
        <v>22</v>
      </c>
      <c r="C40" s="36"/>
      <c r="D40" s="3">
        <f>AT24</f>
        <v>2701246.0098759611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2:39" x14ac:dyDescent="0.25">
      <c r="B41" s="36" t="s">
        <v>23</v>
      </c>
      <c r="C41" s="36"/>
      <c r="D41" s="3">
        <f>D29</f>
        <v>784276.99999999988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2:39" x14ac:dyDescent="0.25">
      <c r="D42" s="1"/>
    </row>
    <row r="43" spans="2:39" x14ac:dyDescent="0.25">
      <c r="B43" s="33" t="s">
        <v>50</v>
      </c>
      <c r="C43" s="33"/>
      <c r="D43" s="35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4"/>
      <c r="AH43" s="8"/>
      <c r="AI43" s="8"/>
      <c r="AJ43" s="8"/>
      <c r="AK43" s="8"/>
      <c r="AL43" s="8"/>
      <c r="AM43" s="8"/>
    </row>
    <row r="44" spans="2:39" x14ac:dyDescent="0.25">
      <c r="B44" s="36" t="s">
        <v>24</v>
      </c>
      <c r="C44" s="36"/>
      <c r="D44" s="3">
        <f>AJ25</f>
        <v>1561868.2500120148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2:39" x14ac:dyDescent="0.25">
      <c r="B45" s="36" t="s">
        <v>22</v>
      </c>
      <c r="C45" s="36"/>
      <c r="D45" s="3">
        <f>AV24</f>
        <v>2731554.2481598328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2:39" x14ac:dyDescent="0.25">
      <c r="B46" s="36" t="s">
        <v>23</v>
      </c>
      <c r="C46" s="36"/>
      <c r="D46" s="3">
        <f>D29</f>
        <v>784276.99999999988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2:39" x14ac:dyDescent="0.25">
      <c r="D47" s="1"/>
    </row>
    <row r="48" spans="2:39" x14ac:dyDescent="0.25">
      <c r="B48" s="33" t="s">
        <v>51</v>
      </c>
      <c r="C48" s="33"/>
      <c r="D48" s="35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4"/>
      <c r="AH48" s="8"/>
      <c r="AI48" s="8"/>
      <c r="AJ48" s="8"/>
      <c r="AK48" s="8"/>
      <c r="AL48" s="8"/>
      <c r="AM48" s="8"/>
    </row>
    <row r="49" spans="2:39" x14ac:dyDescent="0.25">
      <c r="B49" s="36" t="s">
        <v>24</v>
      </c>
      <c r="C49" s="36"/>
      <c r="D49" s="3">
        <f>AK25</f>
        <v>1691503.3147630121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  <row r="50" spans="2:39" x14ac:dyDescent="0.25">
      <c r="B50" s="36" t="s">
        <v>22</v>
      </c>
      <c r="C50" s="36"/>
      <c r="D50" s="3">
        <f>AX24</f>
        <v>2748994.2574421405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</row>
    <row r="51" spans="2:39" x14ac:dyDescent="0.25">
      <c r="B51" s="36" t="s">
        <v>23</v>
      </c>
      <c r="C51" s="36"/>
      <c r="D51" s="3">
        <f>D29</f>
        <v>784276.99999999988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</row>
    <row r="52" spans="2:39" x14ac:dyDescent="0.25">
      <c r="D52" s="1"/>
    </row>
    <row r="53" spans="2:39" x14ac:dyDescent="0.25">
      <c r="B53" s="33" t="s">
        <v>52</v>
      </c>
      <c r="C53" s="33"/>
      <c r="D53" s="35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4"/>
      <c r="AH53" s="8"/>
      <c r="AI53" s="8"/>
      <c r="AJ53" s="8"/>
      <c r="AK53" s="8"/>
      <c r="AL53" s="8"/>
      <c r="AM53" s="8"/>
    </row>
    <row r="54" spans="2:39" x14ac:dyDescent="0.25">
      <c r="B54" s="36" t="s">
        <v>24</v>
      </c>
      <c r="C54" s="36"/>
      <c r="D54" s="3">
        <f>AL25</f>
        <v>1757471.9440387688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2:39" x14ac:dyDescent="0.25">
      <c r="B55" s="36" t="s">
        <v>22</v>
      </c>
      <c r="C55" s="36"/>
      <c r="D55" s="3">
        <f>AZ24</f>
        <v>2757818.903407603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</row>
    <row r="56" spans="2:39" x14ac:dyDescent="0.25">
      <c r="B56" s="36" t="s">
        <v>23</v>
      </c>
      <c r="C56" s="36"/>
      <c r="D56" s="3">
        <f>BP5</f>
        <v>917598.5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2:39" x14ac:dyDescent="0.25">
      <c r="D57" s="1"/>
    </row>
    <row r="58" spans="2:39" x14ac:dyDescent="0.25">
      <c r="B58" s="33" t="s">
        <v>25</v>
      </c>
      <c r="C58" s="33"/>
      <c r="D58" s="35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4"/>
      <c r="AH58" s="8"/>
      <c r="AI58" s="8"/>
      <c r="AJ58" s="8"/>
      <c r="AK58" s="8"/>
      <c r="AL58" s="8"/>
      <c r="AM58" s="8"/>
    </row>
    <row r="59" spans="2:39" x14ac:dyDescent="0.25">
      <c r="B59" s="36" t="s">
        <v>24</v>
      </c>
      <c r="C59" s="36"/>
      <c r="D59" s="3">
        <f>AM25</f>
        <v>1827770.8218003202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spans="2:39" x14ac:dyDescent="0.25">
      <c r="B60" s="36" t="s">
        <v>22</v>
      </c>
      <c r="C60" s="36"/>
      <c r="D60" s="3">
        <f>BB24</f>
        <v>2868131.6595439073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2:39" x14ac:dyDescent="0.25">
      <c r="B61" s="36" t="s">
        <v>23</v>
      </c>
      <c r="C61" s="36"/>
      <c r="D61" s="3">
        <f>BR5</f>
        <v>1073581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</sheetData>
  <mergeCells count="28">
    <mergeCell ref="B27:C27"/>
    <mergeCell ref="B28:C28"/>
    <mergeCell ref="B29:C29"/>
    <mergeCell ref="B33:C33"/>
    <mergeCell ref="C1:BS1"/>
    <mergeCell ref="C2:BS2"/>
    <mergeCell ref="C3:Q3"/>
    <mergeCell ref="R3:AF3"/>
    <mergeCell ref="AG3:AN3"/>
    <mergeCell ref="AO3:BC3"/>
    <mergeCell ref="BD3:BS3"/>
    <mergeCell ref="B44:C44"/>
    <mergeCell ref="B45:C45"/>
    <mergeCell ref="B46:C46"/>
    <mergeCell ref="B49:C49"/>
    <mergeCell ref="B34:C34"/>
    <mergeCell ref="B35:C35"/>
    <mergeCell ref="B39:C39"/>
    <mergeCell ref="B40:C40"/>
    <mergeCell ref="B41:C41"/>
    <mergeCell ref="B59:C59"/>
    <mergeCell ref="B60:C60"/>
    <mergeCell ref="B61:C61"/>
    <mergeCell ref="B50:C50"/>
    <mergeCell ref="B51:C51"/>
    <mergeCell ref="B54:C54"/>
    <mergeCell ref="B55:C55"/>
    <mergeCell ref="B56:C5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AC16"/>
  <sheetViews>
    <sheetView tabSelected="1" workbookViewId="0">
      <selection activeCell="B10" sqref="B10"/>
    </sheetView>
  </sheetViews>
  <sheetFormatPr baseColWidth="10" defaultRowHeight="15" x14ac:dyDescent="0.25"/>
  <cols>
    <col min="5" max="5" width="14.85546875" customWidth="1"/>
    <col min="6" max="6" width="24" customWidth="1"/>
    <col min="7" max="7" width="19.28515625" customWidth="1"/>
    <col min="8" max="8" width="20.7109375" customWidth="1"/>
    <col min="9" max="9" width="17.7109375" customWidth="1"/>
    <col min="10" max="10" width="17.28515625" customWidth="1"/>
    <col min="11" max="11" width="16" customWidth="1"/>
    <col min="12" max="12" width="19.140625" customWidth="1"/>
    <col min="13" max="13" width="15.5703125" customWidth="1"/>
    <col min="14" max="14" width="16.140625" customWidth="1"/>
    <col min="15" max="15" width="15.5703125" customWidth="1"/>
    <col min="16" max="16" width="18.85546875" customWidth="1"/>
    <col min="18" max="18" width="16.7109375" customWidth="1"/>
    <col min="19" max="19" width="16" customWidth="1"/>
    <col min="21" max="21" width="14.5703125" bestFit="1" customWidth="1"/>
    <col min="22" max="22" width="17" customWidth="1"/>
    <col min="24" max="24" width="14.5703125" bestFit="1" customWidth="1"/>
    <col min="25" max="25" width="15.5703125" bestFit="1" customWidth="1"/>
    <col min="27" max="27" width="16.7109375" bestFit="1" customWidth="1"/>
  </cols>
  <sheetData>
    <row r="2" spans="2:29" ht="60" x14ac:dyDescent="0.25">
      <c r="B2" s="56"/>
      <c r="C2" s="56"/>
      <c r="D2" s="56"/>
      <c r="E2" s="57" t="s">
        <v>26</v>
      </c>
      <c r="F2" s="58" t="s">
        <v>27</v>
      </c>
      <c r="G2" s="60" t="s">
        <v>73</v>
      </c>
      <c r="H2" s="57" t="s">
        <v>28</v>
      </c>
      <c r="I2" s="58" t="s">
        <v>29</v>
      </c>
      <c r="J2" s="61" t="s">
        <v>74</v>
      </c>
      <c r="K2" s="57" t="s">
        <v>30</v>
      </c>
      <c r="L2" s="58" t="s">
        <v>31</v>
      </c>
      <c r="M2" s="60" t="s">
        <v>75</v>
      </c>
      <c r="N2" s="57" t="s">
        <v>32</v>
      </c>
      <c r="O2" s="58" t="s">
        <v>33</v>
      </c>
      <c r="P2" s="60" t="s">
        <v>76</v>
      </c>
      <c r="Q2" s="57" t="s">
        <v>34</v>
      </c>
      <c r="R2" s="58" t="s">
        <v>35</v>
      </c>
      <c r="S2" s="60" t="s">
        <v>77</v>
      </c>
      <c r="T2" s="57" t="s">
        <v>37</v>
      </c>
      <c r="U2" s="58" t="s">
        <v>36</v>
      </c>
      <c r="V2" s="60" t="s">
        <v>78</v>
      </c>
      <c r="W2" s="57" t="s">
        <v>38</v>
      </c>
      <c r="X2" s="58" t="s">
        <v>39</v>
      </c>
      <c r="Y2" s="60" t="s">
        <v>79</v>
      </c>
      <c r="AA2" s="62" t="s">
        <v>80</v>
      </c>
    </row>
    <row r="3" spans="2:29" x14ac:dyDescent="0.25">
      <c r="B3" s="59" t="s">
        <v>21</v>
      </c>
      <c r="C3" s="59"/>
      <c r="D3" s="59"/>
      <c r="E3" s="24">
        <f>D13-C13</f>
        <v>-1112</v>
      </c>
      <c r="F3" s="54">
        <f>Salarios!D27</f>
        <v>1137202.0395</v>
      </c>
      <c r="G3" s="55">
        <f>E3*F3</f>
        <v>-1264568667.924</v>
      </c>
      <c r="H3" s="24">
        <f>E13-D13</f>
        <v>519</v>
      </c>
      <c r="I3" s="54">
        <f>Salarios!D33</f>
        <v>1308919.5474645004</v>
      </c>
      <c r="J3" s="55">
        <f>H3*I3</f>
        <v>679329245.13407576</v>
      </c>
      <c r="K3" s="24">
        <f>F13-E13</f>
        <v>-675</v>
      </c>
      <c r="L3" s="53">
        <f>Salarios!D39</f>
        <v>1452900.6976855956</v>
      </c>
      <c r="M3" s="55">
        <f>K3*L3</f>
        <v>-980707970.93777704</v>
      </c>
      <c r="N3" s="24">
        <f>G13-F13</f>
        <v>-617</v>
      </c>
      <c r="O3" s="53">
        <f>Salarios!D44</f>
        <v>1561868.2500120148</v>
      </c>
      <c r="P3" s="55">
        <f>N3*O3</f>
        <v>-963672710.25741315</v>
      </c>
      <c r="Q3" s="24">
        <f>H13-G13</f>
        <v>-196</v>
      </c>
      <c r="R3" s="53">
        <f>Salarios!D49</f>
        <v>1691503.3147630121</v>
      </c>
      <c r="S3" s="55">
        <f>Q3*R3</f>
        <v>-331534649.69355035</v>
      </c>
      <c r="T3" s="24">
        <f>I13-H13</f>
        <v>-438</v>
      </c>
      <c r="U3" s="53">
        <f>Salarios!D54</f>
        <v>1757471.9440387688</v>
      </c>
      <c r="V3" s="55">
        <f>T3*U3</f>
        <v>-769772711.48898077</v>
      </c>
      <c r="W3" s="24">
        <f>J13-I13</f>
        <v>-621</v>
      </c>
      <c r="X3" s="53">
        <f>Salarios!D59</f>
        <v>1827770.8218003202</v>
      </c>
      <c r="Y3" s="55">
        <f>W3*X3</f>
        <v>-1135045680.3379989</v>
      </c>
      <c r="AA3" s="23">
        <f>G3+J3+M3+P3+S3+V3+Y3</f>
        <v>-4765973145.5056438</v>
      </c>
    </row>
    <row r="4" spans="2:29" x14ac:dyDescent="0.25">
      <c r="B4" s="59" t="s">
        <v>22</v>
      </c>
      <c r="C4" s="59"/>
      <c r="D4" s="59"/>
      <c r="E4" s="24">
        <f t="shared" ref="E4:E5" si="0">D14-C14</f>
        <v>-2122</v>
      </c>
      <c r="F4" s="54">
        <f>Salarios!D28</f>
        <v>2311283.9620000003</v>
      </c>
      <c r="G4" s="55">
        <f t="shared" ref="G4:G5" si="1">E4*F4</f>
        <v>-4904544567.3640003</v>
      </c>
      <c r="H4" s="24">
        <f t="shared" ref="H4:H5" si="2">E14-D14</f>
        <v>-1403</v>
      </c>
      <c r="I4" s="54">
        <f>Salarios!D34</f>
        <v>2660287.840262</v>
      </c>
      <c r="J4" s="55">
        <f t="shared" ref="J4:J5" si="3">H4*I4</f>
        <v>-3732383839.8875861</v>
      </c>
      <c r="K4" s="24">
        <f t="shared" ref="K4:K5" si="4">F14-E14</f>
        <v>-1297</v>
      </c>
      <c r="L4" s="53">
        <f>Salarios!D40</f>
        <v>2701246.0098759611</v>
      </c>
      <c r="M4" s="55">
        <f t="shared" ref="M4:M5" si="5">K4*L4</f>
        <v>-3503516074.8091216</v>
      </c>
      <c r="N4" s="24">
        <f t="shared" ref="N4:N5" si="6">G14-F14</f>
        <v>-3720</v>
      </c>
      <c r="O4" s="53">
        <f>Salarios!D45</f>
        <v>2731554.2481598328</v>
      </c>
      <c r="P4" s="55">
        <f t="shared" ref="P4:P5" si="7">N4*O4</f>
        <v>-10161381803.154577</v>
      </c>
      <c r="Q4" s="24">
        <f t="shared" ref="Q4:Q5" si="8">H14-G14</f>
        <v>-717</v>
      </c>
      <c r="R4" s="53">
        <f>Salarios!D50</f>
        <v>2748994.2574421405</v>
      </c>
      <c r="S4" s="55">
        <f t="shared" ref="S4:S5" si="9">Q4*R4</f>
        <v>-1971028882.5860147</v>
      </c>
      <c r="T4" s="24">
        <f t="shared" ref="T4:T5" si="10">I14-H14</f>
        <v>-1052</v>
      </c>
      <c r="U4" s="53">
        <f>Salarios!D55</f>
        <v>2757818.903407603</v>
      </c>
      <c r="V4" s="55">
        <f t="shared" ref="V4:V5" si="11">T4*U4</f>
        <v>-2901225486.3847985</v>
      </c>
      <c r="W4" s="24">
        <f t="shared" ref="W4:W5" si="12">J14-I14</f>
        <v>-747</v>
      </c>
      <c r="X4" s="53">
        <f>Salarios!D60</f>
        <v>2868131.6595439073</v>
      </c>
      <c r="Y4" s="55">
        <f t="shared" ref="Y4:Y5" si="13">W4*X4</f>
        <v>-2142494349.6792986</v>
      </c>
      <c r="AA4" s="23">
        <f t="shared" ref="AA4:AA5" si="14">G4+J4+M4+P4+S4+V4+Y4</f>
        <v>-29316575003.865398</v>
      </c>
    </row>
    <row r="5" spans="2:29" x14ac:dyDescent="0.25">
      <c r="B5" s="59" t="s">
        <v>23</v>
      </c>
      <c r="C5" s="59"/>
      <c r="D5" s="59"/>
      <c r="E5" s="24">
        <f t="shared" si="0"/>
        <v>-1538</v>
      </c>
      <c r="F5" s="54">
        <f>Salarios!D29</f>
        <v>784276.99999999988</v>
      </c>
      <c r="G5" s="55">
        <f t="shared" si="1"/>
        <v>-1206218025.9999998</v>
      </c>
      <c r="H5" s="24">
        <f t="shared" si="2"/>
        <v>-57</v>
      </c>
      <c r="I5" s="54">
        <f>Salarios!D35</f>
        <v>784276.99999999988</v>
      </c>
      <c r="J5" s="55">
        <f t="shared" si="3"/>
        <v>-44703788.999999993</v>
      </c>
      <c r="K5" s="24">
        <f t="shared" si="4"/>
        <v>-50</v>
      </c>
      <c r="L5" s="53">
        <f>Salarios!D41</f>
        <v>784276.99999999988</v>
      </c>
      <c r="M5" s="55">
        <f t="shared" si="5"/>
        <v>-39213849.999999993</v>
      </c>
      <c r="N5" s="24">
        <f t="shared" si="6"/>
        <v>-1387</v>
      </c>
      <c r="O5" s="53">
        <f>Salarios!D46</f>
        <v>784276.99999999988</v>
      </c>
      <c r="P5" s="55">
        <f t="shared" si="7"/>
        <v>-1087792198.9999998</v>
      </c>
      <c r="Q5" s="24">
        <f t="shared" si="8"/>
        <v>-29</v>
      </c>
      <c r="R5" s="53">
        <f>Salarios!D51</f>
        <v>784276.99999999988</v>
      </c>
      <c r="S5" s="55">
        <f t="shared" si="9"/>
        <v>-22744032.999999996</v>
      </c>
      <c r="T5" s="24">
        <f t="shared" si="10"/>
        <v>-59</v>
      </c>
      <c r="U5" s="53">
        <f>Salarios!D56</f>
        <v>917598.5</v>
      </c>
      <c r="V5" s="55">
        <f t="shared" si="11"/>
        <v>-54138311.5</v>
      </c>
      <c r="W5" s="24">
        <f t="shared" si="12"/>
        <v>-483</v>
      </c>
      <c r="X5" s="53">
        <f>Salarios!D61</f>
        <v>1073581</v>
      </c>
      <c r="Y5" s="55">
        <f t="shared" si="13"/>
        <v>-518539623</v>
      </c>
      <c r="AA5" s="23">
        <f t="shared" si="14"/>
        <v>-2973349831.4999995</v>
      </c>
    </row>
    <row r="6" spans="2:29" s="25" customFormat="1" x14ac:dyDescent="0.25">
      <c r="C6" s="25" t="s">
        <v>82</v>
      </c>
      <c r="G6" s="55">
        <f>SUM(G3:G5)</f>
        <v>-7375331261.2880001</v>
      </c>
      <c r="H6" s="55"/>
      <c r="I6" s="55"/>
      <c r="J6" s="55">
        <f t="shared" ref="J6:Y6" si="15">SUM(J3:J5)</f>
        <v>-3097758383.7535105</v>
      </c>
      <c r="K6" s="55"/>
      <c r="L6" s="55"/>
      <c r="M6" s="55">
        <f t="shared" si="15"/>
        <v>-4523437895.7468987</v>
      </c>
      <c r="N6" s="55"/>
      <c r="O6" s="55"/>
      <c r="P6" s="55">
        <f t="shared" si="15"/>
        <v>-12212846712.411991</v>
      </c>
      <c r="Q6" s="55"/>
      <c r="R6" s="55"/>
      <c r="S6" s="55">
        <f t="shared" si="15"/>
        <v>-2325307565.2795649</v>
      </c>
      <c r="T6" s="55"/>
      <c r="U6" s="55"/>
      <c r="V6" s="55">
        <f t="shared" si="15"/>
        <v>-3725136509.3737793</v>
      </c>
      <c r="W6" s="55"/>
      <c r="X6" s="55"/>
      <c r="Y6" s="55">
        <f t="shared" si="15"/>
        <v>-3796079653.0172977</v>
      </c>
    </row>
    <row r="7" spans="2:29" s="25" customFormat="1" x14ac:dyDescent="0.25"/>
    <row r="8" spans="2:29" s="25" customFormat="1" x14ac:dyDescent="0.25">
      <c r="AA8" s="55">
        <f>SUM(AA3:AA5)</f>
        <v>-37055897980.87104</v>
      </c>
    </row>
    <row r="10" spans="2:29" x14ac:dyDescent="0.25">
      <c r="Y10" s="23">
        <f>Y6/1000000</f>
        <v>-3796.0796530172979</v>
      </c>
      <c r="AA10" s="63">
        <f>AA8/1000000</f>
        <v>-37055.897980871043</v>
      </c>
      <c r="AB10" s="64" t="s">
        <v>81</v>
      </c>
      <c r="AC10" s="64"/>
    </row>
    <row r="11" spans="2:29" x14ac:dyDescent="0.25">
      <c r="B11" s="52" t="s">
        <v>40</v>
      </c>
      <c r="C11" s="52"/>
      <c r="D11" s="52"/>
      <c r="E11" s="52"/>
      <c r="F11" s="52"/>
      <c r="G11" s="52"/>
      <c r="H11" s="52"/>
      <c r="I11" s="52"/>
      <c r="J11" s="52"/>
      <c r="Y11" s="23"/>
      <c r="AA11" s="63"/>
      <c r="AB11" s="64"/>
      <c r="AC11" s="64"/>
    </row>
    <row r="12" spans="2:29" ht="60" x14ac:dyDescent="0.25">
      <c r="B12" s="26" t="s">
        <v>41</v>
      </c>
      <c r="C12" s="27">
        <v>45261</v>
      </c>
      <c r="D12" s="27">
        <v>45292</v>
      </c>
      <c r="E12" s="27">
        <v>45323</v>
      </c>
      <c r="F12" s="27">
        <v>45352</v>
      </c>
      <c r="G12" s="27">
        <v>45383</v>
      </c>
      <c r="H12" s="27">
        <v>45413</v>
      </c>
      <c r="I12" s="27">
        <v>45444</v>
      </c>
      <c r="J12" s="27">
        <v>45474</v>
      </c>
    </row>
    <row r="13" spans="2:29" ht="60" x14ac:dyDescent="0.25">
      <c r="B13" s="28" t="s">
        <v>42</v>
      </c>
      <c r="C13" s="29">
        <v>128760</v>
      </c>
      <c r="D13" s="29">
        <v>127648</v>
      </c>
      <c r="E13" s="29">
        <v>128167</v>
      </c>
      <c r="F13" s="29">
        <v>127492</v>
      </c>
      <c r="G13" s="29">
        <v>126875</v>
      </c>
      <c r="H13" s="29">
        <v>126679</v>
      </c>
      <c r="I13" s="29">
        <v>126241</v>
      </c>
      <c r="J13" s="29">
        <v>125620</v>
      </c>
      <c r="AA13" s="23"/>
    </row>
    <row r="14" spans="2:29" ht="30" x14ac:dyDescent="0.25">
      <c r="B14" s="28" t="s">
        <v>43</v>
      </c>
      <c r="C14" s="29">
        <v>69982</v>
      </c>
      <c r="D14" s="29">
        <v>67860</v>
      </c>
      <c r="E14" s="29">
        <v>66457</v>
      </c>
      <c r="F14" s="29">
        <v>65160</v>
      </c>
      <c r="G14" s="29">
        <v>61440</v>
      </c>
      <c r="H14" s="29">
        <v>60723</v>
      </c>
      <c r="I14" s="29">
        <v>59671</v>
      </c>
      <c r="J14" s="29">
        <v>58924</v>
      </c>
    </row>
    <row r="15" spans="2:29" ht="30" x14ac:dyDescent="0.25">
      <c r="B15" s="28" t="s">
        <v>44</v>
      </c>
      <c r="C15" s="29">
        <v>6808</v>
      </c>
      <c r="D15" s="29">
        <v>5270</v>
      </c>
      <c r="E15" s="29">
        <v>5213</v>
      </c>
      <c r="F15" s="29">
        <v>5163</v>
      </c>
      <c r="G15" s="29">
        <v>3776</v>
      </c>
      <c r="H15" s="29">
        <v>3747</v>
      </c>
      <c r="I15" s="29">
        <v>3688</v>
      </c>
      <c r="J15" s="29">
        <v>3205</v>
      </c>
    </row>
    <row r="16" spans="2:29" ht="30" x14ac:dyDescent="0.25">
      <c r="B16" s="30" t="s">
        <v>45</v>
      </c>
      <c r="C16" s="31">
        <f>SUM(C13:C15)</f>
        <v>205550</v>
      </c>
      <c r="D16" s="31">
        <f t="shared" ref="D16:I16" si="16">SUM(D13:D15)</f>
        <v>200778</v>
      </c>
      <c r="E16" s="31">
        <f t="shared" si="16"/>
        <v>199837</v>
      </c>
      <c r="F16" s="31">
        <f t="shared" si="16"/>
        <v>197815</v>
      </c>
      <c r="G16" s="31">
        <f t="shared" si="16"/>
        <v>192091</v>
      </c>
      <c r="H16" s="31">
        <f t="shared" si="16"/>
        <v>191149</v>
      </c>
      <c r="I16" s="31">
        <f t="shared" si="16"/>
        <v>189600</v>
      </c>
      <c r="J16" s="31">
        <f>SUM(J13:J15)</f>
        <v>187749</v>
      </c>
    </row>
  </sheetData>
  <mergeCells count="4">
    <mergeCell ref="B11:J11"/>
    <mergeCell ref="B3:D3"/>
    <mergeCell ref="B4:D4"/>
    <mergeCell ref="B5:D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E13"/>
  <sheetViews>
    <sheetView workbookViewId="0">
      <selection activeCell="C13" sqref="C13"/>
    </sheetView>
  </sheetViews>
  <sheetFormatPr baseColWidth="10" defaultRowHeight="15" x14ac:dyDescent="0.25"/>
  <sheetData>
    <row r="4" spans="1:5" x14ac:dyDescent="0.25">
      <c r="B4" s="51" t="s">
        <v>19</v>
      </c>
      <c r="C4" s="51"/>
    </row>
    <row r="5" spans="1:5" x14ac:dyDescent="0.25">
      <c r="B5" s="51" t="s">
        <v>16</v>
      </c>
      <c r="C5" s="51"/>
    </row>
    <row r="6" spans="1:5" ht="30" x14ac:dyDescent="0.25">
      <c r="B6" s="16" t="s">
        <v>17</v>
      </c>
      <c r="C6" s="16" t="s">
        <v>18</v>
      </c>
    </row>
    <row r="7" spans="1:5" x14ac:dyDescent="0.25">
      <c r="A7" s="15">
        <v>45292</v>
      </c>
      <c r="B7" s="17">
        <v>2660.85</v>
      </c>
      <c r="C7" s="18">
        <v>12.1</v>
      </c>
    </row>
    <row r="8" spans="1:5" x14ac:dyDescent="0.25">
      <c r="A8" s="15">
        <v>45323</v>
      </c>
      <c r="B8" s="17">
        <v>3062.83</v>
      </c>
      <c r="C8" s="18">
        <v>15.1</v>
      </c>
    </row>
    <row r="9" spans="1:5" x14ac:dyDescent="0.25">
      <c r="A9" s="15">
        <v>45352</v>
      </c>
      <c r="B9" s="17">
        <v>3400.49</v>
      </c>
      <c r="C9" s="18">
        <v>11</v>
      </c>
    </row>
    <row r="10" spans="1:5" x14ac:dyDescent="0.25">
      <c r="A10" s="15">
        <v>45383</v>
      </c>
      <c r="B10" s="17">
        <v>3656.07</v>
      </c>
      <c r="C10" s="18">
        <v>7.5</v>
      </c>
    </row>
    <row r="11" spans="1:5" x14ac:dyDescent="0.25">
      <c r="A11" s="15">
        <v>45413</v>
      </c>
      <c r="B11" s="17">
        <v>3957.89</v>
      </c>
      <c r="C11" s="18">
        <v>8.3000000000000007</v>
      </c>
    </row>
    <row r="12" spans="1:5" x14ac:dyDescent="0.25">
      <c r="A12" s="15">
        <v>45444</v>
      </c>
      <c r="B12" s="17">
        <v>4113.99</v>
      </c>
      <c r="C12" s="18">
        <v>3.9</v>
      </c>
      <c r="E12" t="s">
        <v>20</v>
      </c>
    </row>
    <row r="13" spans="1:5" x14ac:dyDescent="0.25">
      <c r="A13" s="19">
        <v>45474</v>
      </c>
      <c r="B13" s="20">
        <f>B12*(1+C13/100)</f>
        <v>4278.5496000000003</v>
      </c>
      <c r="C13" s="21">
        <v>4</v>
      </c>
      <c r="E13" s="22">
        <f>B13/B7-1</f>
        <v>0.60796347031963482</v>
      </c>
    </row>
  </sheetData>
  <mergeCells count="2">
    <mergeCell ref="B5:C5"/>
    <mergeCell ref="B4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Salarios</vt:lpstr>
      <vt:lpstr>dinero ahorrado</vt:lpstr>
      <vt:lpstr>incremento salarial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2024-09-11T13:04:44Z</dcterms:modified>
</cp:coreProperties>
</file>