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hidePivotFieldList="1" defaultThemeVersion="166925"/>
  <mc:AlternateContent xmlns:mc="http://schemas.openxmlformats.org/markup-compatibility/2006">
    <mc:Choice Requires="x15">
      <x15ac:absPath xmlns:x15ac="http://schemas.microsoft.com/office/spreadsheetml/2010/11/ac" url="https://unimelbcloud-my.sharepoint.com/personal/chris_schilling_unimelb_edu_au/Documents/Documents/GitHub/AUS-OA/input/scenarios/"/>
    </mc:Choice>
  </mc:AlternateContent>
  <xr:revisionPtr revIDLastSave="177" documentId="8_{C897F77C-8B30-49DC-BC8D-93DE6E2D9BD1}" xr6:coauthVersionLast="47" xr6:coauthVersionMax="47" xr10:uidLastSave="{16341B47-9706-45FB-AE0A-34736C0FC1BE}"/>
  <bookViews>
    <workbookView xWindow="28680" yWindow="0" windowWidth="29040" windowHeight="15840" xr2:uid="{45AD779B-0878-4DEE-B342-6D56E22D0E2C}"/>
  </bookViews>
  <sheets>
    <sheet name="Overview" sheetId="24" r:id="rId1"/>
    <sheet name="Simulation inputs" sheetId="2" r:id="rId2"/>
    <sheet name="Parameter inputs" sheetId="1" r:id="rId3"/>
    <sheet name="Parameter transpose" sheetId="9" state="hidden" r:id="rId4"/>
    <sheet name="Life tables 2013" sheetId="4" r:id="rId5"/>
    <sheet name="Life tables 2021" sheetId="5" state="hidden" r:id="rId6"/>
    <sheet name="customise_coefficents" sheetId="27" r:id="rId7"/>
    <sheet name="TKA utilisation" sheetId="26" r:id="rId8"/>
    <sheet name="Var cats" sheetId="7" state="hidden"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42" i="1" l="1"/>
  <c r="B141" i="1"/>
  <c r="B87" i="1"/>
  <c r="B86" i="1"/>
  <c r="B92" i="1"/>
  <c r="B93" i="1"/>
  <c r="B94" i="1"/>
  <c r="B95" i="1"/>
  <c r="B91" i="1"/>
  <c r="C93" i="1"/>
  <c r="C92" i="1"/>
  <c r="C94" i="1"/>
  <c r="C95" i="1"/>
  <c r="C91" i="1"/>
  <c r="C153" i="1"/>
  <c r="C154" i="1"/>
  <c r="C155" i="1"/>
  <c r="C156" i="1"/>
  <c r="C158" i="1"/>
  <c r="C159" i="1"/>
  <c r="C160" i="1"/>
  <c r="C162" i="1"/>
  <c r="C167" i="1"/>
  <c r="C168" i="1"/>
  <c r="C170" i="1"/>
  <c r="C175" i="1"/>
  <c r="C176" i="1"/>
  <c r="C183" i="1"/>
  <c r="C184" i="1"/>
  <c r="C190" i="1"/>
  <c r="C191" i="1"/>
  <c r="C192" i="1"/>
  <c r="C152" i="1"/>
  <c r="C157" i="1"/>
  <c r="C161" i="1"/>
  <c r="C163" i="1"/>
  <c r="C164" i="1"/>
  <c r="C165" i="1"/>
  <c r="C166" i="1"/>
  <c r="C169" i="1"/>
  <c r="C171" i="1"/>
  <c r="C172" i="1"/>
  <c r="C173" i="1"/>
  <c r="C174" i="1"/>
  <c r="C177" i="1"/>
  <c r="C178" i="1"/>
  <c r="C179" i="1"/>
  <c r="C180" i="1"/>
  <c r="C181" i="1"/>
  <c r="C182" i="1"/>
  <c r="C185" i="1"/>
  <c r="C186" i="1"/>
  <c r="C187" i="1"/>
  <c r="C188" i="1"/>
  <c r="C189" i="1"/>
  <c r="C193" i="1"/>
  <c r="B153" i="1"/>
  <c r="B154" i="1"/>
  <c r="B155" i="1"/>
  <c r="B156" i="1"/>
  <c r="B157" i="1"/>
  <c r="B158" i="1"/>
  <c r="B159" i="1"/>
  <c r="B160" i="1"/>
  <c r="B161" i="1"/>
  <c r="B162" i="1"/>
  <c r="B163" i="1"/>
  <c r="B164" i="1"/>
  <c r="B165" i="1"/>
  <c r="B166" i="1"/>
  <c r="B167" i="1"/>
  <c r="B168" i="1"/>
  <c r="B169" i="1"/>
  <c r="B170" i="1"/>
  <c r="B171" i="1"/>
  <c r="B172" i="1"/>
  <c r="B173" i="1"/>
  <c r="B174" i="1"/>
  <c r="B175" i="1"/>
  <c r="B176" i="1"/>
  <c r="B177" i="1"/>
  <c r="B178" i="1"/>
  <c r="B179" i="1"/>
  <c r="B180" i="1"/>
  <c r="B181" i="1"/>
  <c r="B182" i="1"/>
  <c r="B183" i="1"/>
  <c r="B184" i="1"/>
  <c r="B185" i="1"/>
  <c r="B186" i="1"/>
  <c r="B187" i="1"/>
  <c r="B188" i="1"/>
  <c r="B189" i="1"/>
  <c r="B190" i="1"/>
  <c r="B191" i="1"/>
  <c r="B192" i="1"/>
  <c r="B193" i="1"/>
  <c r="B152" i="1"/>
  <c r="B151" i="1" l="1"/>
  <c r="C151" i="1"/>
  <c r="C138" i="1"/>
  <c r="C139" i="1"/>
  <c r="C140" i="1"/>
  <c r="C137" i="1"/>
  <c r="B138" i="1"/>
  <c r="B139" i="1"/>
  <c r="B140" i="1"/>
  <c r="B137" i="1"/>
  <c r="C135" i="1"/>
  <c r="B135" i="1"/>
  <c r="C136" i="1"/>
  <c r="B136" i="1"/>
  <c r="C83" i="1"/>
  <c r="C84" i="1"/>
  <c r="C85" i="1"/>
  <c r="C86" i="1"/>
  <c r="C87" i="1"/>
  <c r="C79" i="1"/>
  <c r="C80" i="1"/>
  <c r="C81" i="1"/>
  <c r="C82" i="1"/>
  <c r="C78" i="1"/>
  <c r="B78" i="1"/>
  <c r="B79" i="1"/>
  <c r="B80" i="1"/>
  <c r="B81" i="1"/>
  <c r="B82" i="1"/>
  <c r="B65" i="26" l="1"/>
  <c r="C65" i="26"/>
  <c r="D65" i="26"/>
  <c r="E65" i="26"/>
  <c r="F65" i="26"/>
  <c r="G65" i="26"/>
  <c r="H65" i="26"/>
  <c r="I65" i="26"/>
  <c r="B66" i="26"/>
  <c r="C66" i="26"/>
  <c r="D66" i="26"/>
  <c r="E66" i="26"/>
  <c r="F66" i="26"/>
  <c r="G66" i="26"/>
  <c r="H66" i="26"/>
  <c r="I66" i="26"/>
  <c r="B67" i="26"/>
  <c r="C67" i="26"/>
  <c r="D67" i="26"/>
  <c r="E67" i="26"/>
  <c r="F67" i="26"/>
  <c r="G67" i="26"/>
  <c r="H67" i="26"/>
  <c r="I67" i="26"/>
  <c r="B68" i="26"/>
  <c r="C68" i="26"/>
  <c r="D68" i="26"/>
  <c r="E68" i="26"/>
  <c r="F68" i="26"/>
  <c r="G68" i="26"/>
  <c r="H68" i="26"/>
  <c r="I68" i="26"/>
  <c r="B69" i="26"/>
  <c r="C69" i="26"/>
  <c r="D69" i="26"/>
  <c r="E69" i="26"/>
  <c r="F69" i="26"/>
  <c r="G69" i="26"/>
  <c r="H69" i="26"/>
  <c r="I69" i="26"/>
  <c r="B70" i="26"/>
  <c r="C70" i="26"/>
  <c r="D70" i="26"/>
  <c r="E70" i="26"/>
  <c r="F70" i="26"/>
  <c r="G70" i="26"/>
  <c r="H70" i="26"/>
  <c r="I70" i="26"/>
  <c r="B71" i="26"/>
  <c r="C71" i="26"/>
  <c r="D71" i="26"/>
  <c r="E71" i="26"/>
  <c r="F71" i="26"/>
  <c r="G71" i="26"/>
  <c r="H71" i="26"/>
  <c r="I71" i="26"/>
  <c r="B72" i="26"/>
  <c r="C72" i="26"/>
  <c r="D72" i="26"/>
  <c r="E72" i="26"/>
  <c r="F72" i="26"/>
  <c r="G72" i="26"/>
  <c r="H72" i="26"/>
  <c r="I72" i="26"/>
  <c r="B73" i="26"/>
  <c r="C73" i="26"/>
  <c r="D73" i="26"/>
  <c r="E73" i="26"/>
  <c r="F73" i="26"/>
  <c r="G73" i="26"/>
  <c r="H73" i="26"/>
  <c r="I73" i="26"/>
  <c r="B74" i="26"/>
  <c r="C74" i="26"/>
  <c r="D74" i="26"/>
  <c r="E74" i="26"/>
  <c r="F74" i="26"/>
  <c r="G74" i="26"/>
  <c r="H74" i="26"/>
  <c r="I74" i="26"/>
  <c r="B75" i="26"/>
  <c r="C75" i="26"/>
  <c r="D75" i="26"/>
  <c r="E75" i="26"/>
  <c r="F75" i="26"/>
  <c r="G75" i="26"/>
  <c r="H75" i="26"/>
  <c r="I75" i="26"/>
  <c r="B76" i="26"/>
  <c r="C76" i="26"/>
  <c r="D76" i="26"/>
  <c r="E76" i="26"/>
  <c r="F76" i="26"/>
  <c r="G76" i="26"/>
  <c r="H76" i="26"/>
  <c r="I76" i="26"/>
  <c r="B77" i="26"/>
  <c r="C77" i="26"/>
  <c r="D77" i="26"/>
  <c r="E77" i="26"/>
  <c r="F77" i="26"/>
  <c r="G77" i="26"/>
  <c r="H77" i="26"/>
  <c r="I77" i="26"/>
  <c r="B78" i="26"/>
  <c r="C78" i="26"/>
  <c r="D78" i="26"/>
  <c r="E78" i="26"/>
  <c r="F78" i="26"/>
  <c r="G78" i="26"/>
  <c r="H78" i="26"/>
  <c r="I78" i="26"/>
  <c r="B79" i="26"/>
  <c r="C79" i="26"/>
  <c r="D79" i="26"/>
  <c r="E79" i="26"/>
  <c r="F79" i="26"/>
  <c r="G79" i="26"/>
  <c r="H79" i="26"/>
  <c r="I79" i="26"/>
  <c r="B80" i="26"/>
  <c r="C80" i="26"/>
  <c r="D80" i="26"/>
  <c r="E80" i="26"/>
  <c r="F80" i="26"/>
  <c r="G80" i="26"/>
  <c r="H80" i="26"/>
  <c r="I80" i="26"/>
  <c r="B81" i="26"/>
  <c r="C81" i="26"/>
  <c r="D81" i="26"/>
  <c r="E81" i="26"/>
  <c r="F81" i="26"/>
  <c r="G81" i="26"/>
  <c r="H81" i="26"/>
  <c r="I81" i="26"/>
  <c r="B82" i="26"/>
  <c r="C82" i="26"/>
  <c r="D82" i="26"/>
  <c r="E82" i="26"/>
  <c r="F82" i="26"/>
  <c r="G82" i="26"/>
  <c r="H82" i="26"/>
  <c r="I82" i="26"/>
  <c r="B83" i="26"/>
  <c r="C83" i="26"/>
  <c r="D83" i="26"/>
  <c r="E83" i="26"/>
  <c r="F83" i="26"/>
  <c r="G83" i="26"/>
  <c r="H83" i="26"/>
  <c r="I83" i="26"/>
  <c r="B84" i="26"/>
  <c r="C84" i="26"/>
  <c r="D84" i="26"/>
  <c r="E84" i="26"/>
  <c r="F84" i="26"/>
  <c r="G84" i="26"/>
  <c r="H84" i="26"/>
  <c r="I84" i="26"/>
  <c r="B85" i="26"/>
  <c r="C85" i="26"/>
  <c r="D85" i="26"/>
  <c r="E85" i="26"/>
  <c r="F85" i="26"/>
  <c r="G85" i="26"/>
  <c r="H85" i="26"/>
  <c r="I85" i="26"/>
  <c r="B86" i="26"/>
  <c r="C86" i="26"/>
  <c r="D86" i="26"/>
  <c r="E86" i="26"/>
  <c r="F86" i="26"/>
  <c r="G86" i="26"/>
  <c r="H86" i="26"/>
  <c r="I86" i="26"/>
  <c r="B87" i="26"/>
  <c r="C87" i="26"/>
  <c r="D87" i="26"/>
  <c r="E87" i="26"/>
  <c r="F87" i="26"/>
  <c r="G87" i="26"/>
  <c r="H87" i="26"/>
  <c r="I87" i="26"/>
  <c r="B88" i="26"/>
  <c r="C88" i="26"/>
  <c r="D88" i="26"/>
  <c r="E88" i="26"/>
  <c r="F88" i="26"/>
  <c r="G88" i="26"/>
  <c r="H88" i="26"/>
  <c r="I88" i="26"/>
  <c r="B89" i="26"/>
  <c r="C89" i="26"/>
  <c r="D89" i="26"/>
  <c r="E89" i="26"/>
  <c r="F89" i="26"/>
  <c r="G89" i="26"/>
  <c r="H89" i="26"/>
  <c r="I89" i="26"/>
  <c r="B90" i="26"/>
  <c r="C90" i="26"/>
  <c r="D90" i="26"/>
  <c r="E90" i="26"/>
  <c r="F90" i="26"/>
  <c r="G90" i="26"/>
  <c r="H90" i="26"/>
  <c r="I90" i="26"/>
  <c r="B91" i="26"/>
  <c r="C91" i="26"/>
  <c r="D91" i="26"/>
  <c r="E91" i="26"/>
  <c r="F91" i="26"/>
  <c r="G91" i="26"/>
  <c r="H91" i="26"/>
  <c r="I91" i="26"/>
  <c r="B92" i="26"/>
  <c r="C92" i="26"/>
  <c r="D92" i="26"/>
  <c r="E92" i="26"/>
  <c r="F92" i="26"/>
  <c r="G92" i="26"/>
  <c r="H92" i="26"/>
  <c r="I92" i="26"/>
  <c r="B93" i="26"/>
  <c r="C93" i="26"/>
  <c r="D93" i="26"/>
  <c r="E93" i="26"/>
  <c r="F93" i="26"/>
  <c r="G93" i="26"/>
  <c r="H93" i="26"/>
  <c r="I93" i="26"/>
  <c r="B94" i="26"/>
  <c r="C94" i="26"/>
  <c r="D94" i="26"/>
  <c r="E94" i="26"/>
  <c r="F94" i="26"/>
  <c r="G94" i="26"/>
  <c r="H94" i="26"/>
  <c r="I94" i="26"/>
  <c r="AG9" i="26"/>
  <c r="AH9" i="26"/>
  <c r="AI9" i="26"/>
  <c r="AJ9" i="26"/>
  <c r="AK9" i="26"/>
  <c r="AL9" i="26"/>
  <c r="AM9" i="26"/>
  <c r="AN9" i="26"/>
  <c r="AG10" i="26"/>
  <c r="AH10" i="26"/>
  <c r="AI10" i="26"/>
  <c r="AJ10" i="26"/>
  <c r="AK10" i="26"/>
  <c r="AL10" i="26"/>
  <c r="AM10" i="26"/>
  <c r="AN10" i="26"/>
  <c r="AG11" i="26"/>
  <c r="AH11" i="26"/>
  <c r="AI11" i="26"/>
  <c r="AJ11" i="26"/>
  <c r="AK11" i="26"/>
  <c r="AL11" i="26"/>
  <c r="AM11" i="26"/>
  <c r="AN11" i="26"/>
  <c r="AG12" i="26"/>
  <c r="AH12" i="26"/>
  <c r="AI12" i="26"/>
  <c r="AJ12" i="26"/>
  <c r="AK12" i="26"/>
  <c r="AL12" i="26"/>
  <c r="AM12" i="26"/>
  <c r="AN12" i="26"/>
  <c r="AG13" i="26"/>
  <c r="AH13" i="26"/>
  <c r="AI13" i="26"/>
  <c r="AJ13" i="26"/>
  <c r="AK13" i="26"/>
  <c r="AL13" i="26"/>
  <c r="AM13" i="26"/>
  <c r="AN13" i="26"/>
  <c r="AG14" i="26"/>
  <c r="AH14" i="26"/>
  <c r="AI14" i="26"/>
  <c r="AJ14" i="26"/>
  <c r="AK14" i="26"/>
  <c r="AL14" i="26"/>
  <c r="AM14" i="26"/>
  <c r="AN14" i="26"/>
  <c r="AG15" i="26"/>
  <c r="AH15" i="26"/>
  <c r="AI15" i="26"/>
  <c r="AJ15" i="26"/>
  <c r="AK15" i="26"/>
  <c r="AL15" i="26"/>
  <c r="AM15" i="26"/>
  <c r="AN15" i="26"/>
  <c r="AG16" i="26"/>
  <c r="AH16" i="26"/>
  <c r="AI16" i="26"/>
  <c r="AJ16" i="26"/>
  <c r="AK16" i="26"/>
  <c r="AL16" i="26"/>
  <c r="AM16" i="26"/>
  <c r="AN16" i="26"/>
  <c r="AH8" i="26"/>
  <c r="AI8" i="26"/>
  <c r="AJ8" i="26"/>
  <c r="AK8" i="26"/>
  <c r="AL8" i="26"/>
  <c r="AM8" i="26"/>
  <c r="AN8" i="26"/>
  <c r="AG8" i="26"/>
  <c r="X8" i="26"/>
  <c r="Y8" i="26"/>
  <c r="Z8" i="26"/>
  <c r="AA8" i="26"/>
  <c r="AB8" i="26"/>
  <c r="AC8" i="26"/>
  <c r="AD8" i="26"/>
  <c r="X9" i="26"/>
  <c r="Y9" i="26"/>
  <c r="Z9" i="26"/>
  <c r="AA9" i="26"/>
  <c r="AB9" i="26"/>
  <c r="AC9" i="26"/>
  <c r="AD9" i="26"/>
  <c r="X10" i="26"/>
  <c r="Y10" i="26"/>
  <c r="Z10" i="26"/>
  <c r="AA10" i="26"/>
  <c r="AB10" i="26"/>
  <c r="AC10" i="26"/>
  <c r="AD10" i="26"/>
  <c r="X11" i="26"/>
  <c r="Y11" i="26"/>
  <c r="Z11" i="26"/>
  <c r="AA11" i="26"/>
  <c r="AB11" i="26"/>
  <c r="AC11" i="26"/>
  <c r="AD11" i="26"/>
  <c r="X12" i="26"/>
  <c r="Y12" i="26"/>
  <c r="Z12" i="26"/>
  <c r="AA12" i="26"/>
  <c r="AB12" i="26"/>
  <c r="AC12" i="26"/>
  <c r="AD12" i="26"/>
  <c r="X13" i="26"/>
  <c r="Y13" i="26"/>
  <c r="Z13" i="26"/>
  <c r="AA13" i="26"/>
  <c r="AB13" i="26"/>
  <c r="AC13" i="26"/>
  <c r="AD13" i="26"/>
  <c r="X14" i="26"/>
  <c r="Y14" i="26"/>
  <c r="Z14" i="26"/>
  <c r="AA14" i="26"/>
  <c r="AB14" i="26"/>
  <c r="AC14" i="26"/>
  <c r="AD14" i="26"/>
  <c r="X15" i="26"/>
  <c r="Y15" i="26"/>
  <c r="Z15" i="26"/>
  <c r="AA15" i="26"/>
  <c r="AB15" i="26"/>
  <c r="AC15" i="26"/>
  <c r="AD15" i="26"/>
  <c r="X16" i="26"/>
  <c r="Y16" i="26"/>
  <c r="Z16" i="26"/>
  <c r="AA16" i="26"/>
  <c r="AB16" i="26"/>
  <c r="AC16" i="26"/>
  <c r="AD16" i="26"/>
  <c r="W9" i="26"/>
  <c r="W10" i="26"/>
  <c r="W11" i="26"/>
  <c r="W12" i="26"/>
  <c r="W13" i="26"/>
  <c r="W14" i="26"/>
  <c r="W15" i="26"/>
  <c r="W16" i="26"/>
  <c r="W8" i="26"/>
  <c r="Q17" i="26"/>
  <c r="Q18" i="26" s="1"/>
  <c r="M17" i="26"/>
  <c r="M18" i="26" s="1"/>
  <c r="N17" i="26"/>
  <c r="N18" i="26" s="1"/>
  <c r="R17" i="26"/>
  <c r="R18" i="26" s="1"/>
  <c r="A94" i="26" l="1"/>
  <c r="A93" i="26"/>
  <c r="A92" i="26"/>
  <c r="A91" i="26"/>
  <c r="A90" i="26"/>
  <c r="A89" i="26"/>
  <c r="A88" i="26"/>
  <c r="A87" i="26"/>
  <c r="A86" i="26"/>
  <c r="A85" i="26"/>
  <c r="A84" i="26"/>
  <c r="A83" i="26"/>
  <c r="A82" i="26"/>
  <c r="A81" i="26"/>
  <c r="A80" i="26"/>
  <c r="A79" i="26"/>
  <c r="A78" i="26"/>
  <c r="A77" i="26"/>
  <c r="A76" i="26"/>
  <c r="A75" i="26"/>
  <c r="A74" i="26"/>
  <c r="A73" i="26"/>
  <c r="A72" i="26"/>
  <c r="A71" i="26"/>
  <c r="A70" i="26"/>
  <c r="A69" i="26"/>
  <c r="A68" i="26"/>
  <c r="A67" i="26"/>
  <c r="A66" i="26"/>
  <c r="A65" i="26"/>
  <c r="A64" i="26"/>
  <c r="A63" i="26"/>
  <c r="A62" i="26"/>
  <c r="A61" i="26"/>
  <c r="A60" i="26"/>
  <c r="A59" i="26"/>
  <c r="A58" i="26"/>
  <c r="A57" i="26"/>
  <c r="A56" i="26"/>
  <c r="A55" i="26"/>
  <c r="A54" i="26"/>
  <c r="I53" i="26"/>
  <c r="H53" i="26"/>
  <c r="G53" i="26"/>
  <c r="F53" i="26"/>
  <c r="E53" i="26"/>
  <c r="D53" i="26"/>
  <c r="C53" i="26"/>
  <c r="B53" i="26"/>
  <c r="A53" i="26"/>
  <c r="B35" i="1" l="1"/>
  <c r="B32" i="1"/>
  <c r="B33" i="1"/>
  <c r="B36" i="1"/>
  <c r="C36" i="1"/>
  <c r="C6" i="26"/>
  <c r="D6" i="26"/>
  <c r="E6" i="26"/>
  <c r="F6" i="26"/>
  <c r="G6" i="26"/>
  <c r="H6" i="26"/>
  <c r="I6" i="26"/>
  <c r="B6" i="26"/>
  <c r="B9" i="26"/>
  <c r="C9" i="26"/>
  <c r="D9" i="26"/>
  <c r="E9" i="26"/>
  <c r="F9" i="26"/>
  <c r="G9" i="26"/>
  <c r="H9" i="26"/>
  <c r="I9" i="26"/>
  <c r="B10" i="26"/>
  <c r="C10" i="26"/>
  <c r="D10" i="26"/>
  <c r="E10" i="26"/>
  <c r="F10" i="26"/>
  <c r="G10" i="26"/>
  <c r="H10" i="26"/>
  <c r="I10" i="26"/>
  <c r="B11" i="26"/>
  <c r="C11" i="26"/>
  <c r="D11" i="26"/>
  <c r="E11" i="26"/>
  <c r="F11" i="26"/>
  <c r="G11" i="26"/>
  <c r="H11" i="26"/>
  <c r="I11" i="26"/>
  <c r="B12" i="26"/>
  <c r="C12" i="26"/>
  <c r="D12" i="26"/>
  <c r="E12" i="26"/>
  <c r="F12" i="26"/>
  <c r="G12" i="26"/>
  <c r="H12" i="26"/>
  <c r="I12" i="26"/>
  <c r="B13" i="26"/>
  <c r="C13" i="26"/>
  <c r="D13" i="26"/>
  <c r="E13" i="26"/>
  <c r="F13" i="26"/>
  <c r="G13" i="26"/>
  <c r="H13" i="26"/>
  <c r="I13" i="26"/>
  <c r="B14" i="26"/>
  <c r="C14" i="26"/>
  <c r="D14" i="26"/>
  <c r="E14" i="26"/>
  <c r="F14" i="26"/>
  <c r="G14" i="26"/>
  <c r="H14" i="26"/>
  <c r="I14" i="26"/>
  <c r="B15" i="26"/>
  <c r="C15" i="26"/>
  <c r="D15" i="26"/>
  <c r="E15" i="26"/>
  <c r="F15" i="26"/>
  <c r="G15" i="26"/>
  <c r="H15" i="26"/>
  <c r="I15" i="26"/>
  <c r="B16" i="26"/>
  <c r="O17" i="26" s="1"/>
  <c r="O18" i="26" s="1"/>
  <c r="C16" i="26"/>
  <c r="P17" i="26" s="1"/>
  <c r="P18" i="26" s="1"/>
  <c r="D16" i="26"/>
  <c r="E16" i="26"/>
  <c r="F16" i="26"/>
  <c r="S17" i="26" s="1"/>
  <c r="S18" i="26" s="1"/>
  <c r="G16" i="26"/>
  <c r="T17" i="26" s="1"/>
  <c r="T18" i="26" s="1"/>
  <c r="H16" i="26"/>
  <c r="I16" i="26"/>
  <c r="C8" i="26"/>
  <c r="D8" i="26"/>
  <c r="E8" i="26"/>
  <c r="F8" i="26"/>
  <c r="G8" i="26"/>
  <c r="H8" i="26"/>
  <c r="I8" i="26"/>
  <c r="B8" i="26"/>
  <c r="R19" i="26"/>
  <c r="R20" i="26" s="1"/>
  <c r="R21" i="26" s="1"/>
  <c r="R22" i="26" s="1"/>
  <c r="R23" i="26" s="1"/>
  <c r="R24" i="26" s="1"/>
  <c r="R25" i="26" s="1"/>
  <c r="R26" i="26" s="1"/>
  <c r="R27" i="26" s="1"/>
  <c r="R28" i="26" s="1"/>
  <c r="R29" i="26" s="1"/>
  <c r="R30" i="26" s="1"/>
  <c r="R31" i="26" s="1"/>
  <c r="R32" i="26" s="1"/>
  <c r="R33" i="26" s="1"/>
  <c r="R34" i="26" s="1"/>
  <c r="R35" i="26" s="1"/>
  <c r="R36" i="26" s="1"/>
  <c r="R37" i="26" s="1"/>
  <c r="R38" i="26" s="1"/>
  <c r="R39" i="26" s="1"/>
  <c r="R40" i="26" s="1"/>
  <c r="R41" i="26" s="1"/>
  <c r="R42" i="26" s="1"/>
  <c r="R43" i="26" s="1"/>
  <c r="R44" i="26" s="1"/>
  <c r="R45" i="26" s="1"/>
  <c r="R46" i="26" s="1"/>
  <c r="R47" i="26" s="1"/>
  <c r="R48" i="26" s="1"/>
  <c r="Q19" i="26"/>
  <c r="Q20" i="26" s="1"/>
  <c r="Q21" i="26" s="1"/>
  <c r="Q22" i="26" s="1"/>
  <c r="Q23" i="26" s="1"/>
  <c r="Q24" i="26" s="1"/>
  <c r="Q25" i="26" s="1"/>
  <c r="Q26" i="26" s="1"/>
  <c r="Q27" i="26" s="1"/>
  <c r="Q28" i="26" s="1"/>
  <c r="Q29" i="26" s="1"/>
  <c r="Q30" i="26" s="1"/>
  <c r="Q31" i="26" s="1"/>
  <c r="Q32" i="26" s="1"/>
  <c r="Q33" i="26" s="1"/>
  <c r="Q34" i="26" s="1"/>
  <c r="Q35" i="26" s="1"/>
  <c r="Q36" i="26" s="1"/>
  <c r="Q37" i="26" s="1"/>
  <c r="Q38" i="26" s="1"/>
  <c r="Q39" i="26" s="1"/>
  <c r="Q40" i="26" s="1"/>
  <c r="Q41" i="26" s="1"/>
  <c r="Q42" i="26" s="1"/>
  <c r="Q43" i="26" s="1"/>
  <c r="Q44" i="26" s="1"/>
  <c r="Q45" i="26" s="1"/>
  <c r="Q46" i="26" s="1"/>
  <c r="Q47" i="26" s="1"/>
  <c r="Q48" i="26" s="1"/>
  <c r="N19" i="26"/>
  <c r="N20" i="26" s="1"/>
  <c r="N21" i="26" s="1"/>
  <c r="N22" i="26" s="1"/>
  <c r="N23" i="26" s="1"/>
  <c r="N24" i="26" s="1"/>
  <c r="N25" i="26" s="1"/>
  <c r="N26" i="26" s="1"/>
  <c r="N27" i="26" s="1"/>
  <c r="N28" i="26" s="1"/>
  <c r="N29" i="26" s="1"/>
  <c r="N30" i="26" s="1"/>
  <c r="N31" i="26" s="1"/>
  <c r="N32" i="26" s="1"/>
  <c r="N33" i="26" s="1"/>
  <c r="N34" i="26" s="1"/>
  <c r="N35" i="26" s="1"/>
  <c r="N36" i="26" s="1"/>
  <c r="N37" i="26" s="1"/>
  <c r="N38" i="26" s="1"/>
  <c r="N39" i="26" s="1"/>
  <c r="N40" i="26" s="1"/>
  <c r="N41" i="26" s="1"/>
  <c r="N42" i="26" s="1"/>
  <c r="N43" i="26" s="1"/>
  <c r="N44" i="26" s="1"/>
  <c r="N45" i="26" s="1"/>
  <c r="N46" i="26" s="1"/>
  <c r="N47" i="26" s="1"/>
  <c r="N48" i="26" s="1"/>
  <c r="M19" i="26"/>
  <c r="M20" i="26" s="1"/>
  <c r="M21" i="26" s="1"/>
  <c r="M22" i="26" s="1"/>
  <c r="M23" i="26" s="1"/>
  <c r="M24" i="26" s="1"/>
  <c r="M25" i="26" s="1"/>
  <c r="M26" i="26" s="1"/>
  <c r="M27" i="26" s="1"/>
  <c r="M28" i="26" s="1"/>
  <c r="M29" i="26" s="1"/>
  <c r="M30" i="26" s="1"/>
  <c r="M31" i="26" s="1"/>
  <c r="M32" i="26" s="1"/>
  <c r="M33" i="26" s="1"/>
  <c r="M34" i="26" s="1"/>
  <c r="M35" i="26" s="1"/>
  <c r="M36" i="26" s="1"/>
  <c r="M37" i="26" s="1"/>
  <c r="M38" i="26" s="1"/>
  <c r="M39" i="26" s="1"/>
  <c r="M40" i="26" s="1"/>
  <c r="M41" i="26" s="1"/>
  <c r="M42" i="26" s="1"/>
  <c r="M43" i="26" s="1"/>
  <c r="M44" i="26" s="1"/>
  <c r="M45" i="26" s="1"/>
  <c r="M46" i="26" s="1"/>
  <c r="M47" i="26" s="1"/>
  <c r="M48" i="26" s="1"/>
  <c r="AL32" i="26"/>
  <c r="AH22" i="26"/>
  <c r="AH30" i="26"/>
  <c r="AH38" i="26"/>
  <c r="AH46" i="26"/>
  <c r="AL45" i="26"/>
  <c r="AI25" i="26"/>
  <c r="AI33" i="26"/>
  <c r="AI41" i="26"/>
  <c r="AL19" i="26"/>
  <c r="AJ20" i="26"/>
  <c r="AJ28" i="26"/>
  <c r="AJ36" i="26"/>
  <c r="AJ44" i="26"/>
  <c r="AL33" i="26"/>
  <c r="AK22" i="26"/>
  <c r="AK30" i="26"/>
  <c r="AK38" i="26"/>
  <c r="AK46" i="26"/>
  <c r="AM18" i="26"/>
  <c r="AM26" i="26"/>
  <c r="AM34" i="26"/>
  <c r="AM42" i="26"/>
  <c r="AN40" i="26"/>
  <c r="AN21" i="26"/>
  <c r="AN29" i="26"/>
  <c r="AN38" i="26"/>
  <c r="AJ17" i="26"/>
  <c r="AH21" i="26"/>
  <c r="AI40" i="26"/>
  <c r="AJ43" i="26"/>
  <c r="AL46" i="26"/>
  <c r="AN28" i="26"/>
  <c r="AL38" i="26"/>
  <c r="AH23" i="26"/>
  <c r="AH31" i="26"/>
  <c r="AH39" i="26"/>
  <c r="AH47" i="26"/>
  <c r="AI18" i="26"/>
  <c r="AI26" i="26"/>
  <c r="AI34" i="26"/>
  <c r="AI42" i="26"/>
  <c r="AL23" i="26"/>
  <c r="AJ21" i="26"/>
  <c r="AJ29" i="26"/>
  <c r="AJ37" i="26"/>
  <c r="AJ45" i="26"/>
  <c r="AL37" i="26"/>
  <c r="AK23" i="26"/>
  <c r="AK31" i="26"/>
  <c r="AK39" i="26"/>
  <c r="AK47" i="26"/>
  <c r="AM19" i="26"/>
  <c r="AM27" i="26"/>
  <c r="AM35" i="26"/>
  <c r="AM43" i="26"/>
  <c r="AN42" i="26"/>
  <c r="AN22" i="26"/>
  <c r="AN30" i="26"/>
  <c r="AN39" i="26"/>
  <c r="AK17" i="26"/>
  <c r="AL41" i="26"/>
  <c r="AJ27" i="26"/>
  <c r="AK37" i="26"/>
  <c r="AM25" i="26"/>
  <c r="AI17" i="26"/>
  <c r="AL42" i="26"/>
  <c r="AH24" i="26"/>
  <c r="AH32" i="26"/>
  <c r="AH40" i="26"/>
  <c r="AH48" i="26"/>
  <c r="AI19" i="26"/>
  <c r="AI27" i="26"/>
  <c r="AI35" i="26"/>
  <c r="AI43" i="26"/>
  <c r="AL28" i="26"/>
  <c r="AJ22" i="26"/>
  <c r="AJ30" i="26"/>
  <c r="AJ38" i="26"/>
  <c r="AJ46" i="26"/>
  <c r="AL43" i="26"/>
  <c r="AK24" i="26"/>
  <c r="AK32" i="26"/>
  <c r="AK40" i="26"/>
  <c r="AK48" i="26"/>
  <c r="AM20" i="26"/>
  <c r="AM28" i="26"/>
  <c r="AM36" i="26"/>
  <c r="AM44" i="26"/>
  <c r="AN44" i="26"/>
  <c r="AN23" i="26"/>
  <c r="AN31" i="26"/>
  <c r="AN41" i="26"/>
  <c r="AL17" i="26"/>
  <c r="AM17" i="26"/>
  <c r="AL29" i="26"/>
  <c r="AH45" i="26"/>
  <c r="AI48" i="26"/>
  <c r="AK29" i="26"/>
  <c r="AM41" i="26"/>
  <c r="AL47" i="26"/>
  <c r="AH25" i="26"/>
  <c r="AH33" i="26"/>
  <c r="AH41" i="26"/>
  <c r="AL20" i="26"/>
  <c r="AI20" i="26"/>
  <c r="AI28" i="26"/>
  <c r="AI36" i="26"/>
  <c r="AI44" i="26"/>
  <c r="AL34" i="26"/>
  <c r="AJ23" i="26"/>
  <c r="AJ31" i="26"/>
  <c r="AJ39" i="26"/>
  <c r="AJ47" i="26"/>
  <c r="AL48" i="26"/>
  <c r="AK25" i="26"/>
  <c r="AK33" i="26"/>
  <c r="AK41" i="26"/>
  <c r="AL18" i="26"/>
  <c r="AM21" i="26"/>
  <c r="AM29" i="26"/>
  <c r="AM37" i="26"/>
  <c r="AM45" i="26"/>
  <c r="AN46" i="26"/>
  <c r="AN24" i="26"/>
  <c r="AN32" i="26"/>
  <c r="AN43" i="26"/>
  <c r="AI24" i="26"/>
  <c r="AL30" i="26"/>
  <c r="AN33" i="26"/>
  <c r="AH18" i="26"/>
  <c r="AH26" i="26"/>
  <c r="AH34" i="26"/>
  <c r="AH42" i="26"/>
  <c r="AL26" i="26"/>
  <c r="AI21" i="26"/>
  <c r="AI29" i="26"/>
  <c r="AI37" i="26"/>
  <c r="AI45" i="26"/>
  <c r="AL39" i="26"/>
  <c r="AJ24" i="26"/>
  <c r="AJ32" i="26"/>
  <c r="AJ40" i="26"/>
  <c r="AJ48" i="26"/>
  <c r="AK18" i="26"/>
  <c r="AK26" i="26"/>
  <c r="AK34" i="26"/>
  <c r="AK42" i="26"/>
  <c r="AL27" i="26"/>
  <c r="AM22" i="26"/>
  <c r="AM30" i="26"/>
  <c r="AM38" i="26"/>
  <c r="AM46" i="26"/>
  <c r="AN48" i="26"/>
  <c r="AN25" i="26"/>
  <c r="AN34" i="26"/>
  <c r="AN45" i="26"/>
  <c r="AN17" i="26"/>
  <c r="AH29" i="26"/>
  <c r="AI32" i="26"/>
  <c r="AJ35" i="26"/>
  <c r="AK45" i="26"/>
  <c r="AN20" i="26"/>
  <c r="AL22" i="26"/>
  <c r="AH19" i="26"/>
  <c r="AH27" i="26"/>
  <c r="AH35" i="26"/>
  <c r="AH43" i="26"/>
  <c r="AL31" i="26"/>
  <c r="AI22" i="26"/>
  <c r="AI30" i="26"/>
  <c r="AI38" i="26"/>
  <c r="AI46" i="26"/>
  <c r="AL44" i="26"/>
  <c r="AJ25" i="26"/>
  <c r="AJ33" i="26"/>
  <c r="AJ41" i="26"/>
  <c r="AL21" i="26"/>
  <c r="AK19" i="26"/>
  <c r="AK27" i="26"/>
  <c r="AK35" i="26"/>
  <c r="AK43" i="26"/>
  <c r="AL35" i="26"/>
  <c r="AM23" i="26"/>
  <c r="AM31" i="26"/>
  <c r="AM39" i="26"/>
  <c r="AM47" i="26"/>
  <c r="AN18" i="26"/>
  <c r="AN26" i="26"/>
  <c r="AN35" i="26"/>
  <c r="AN47" i="26"/>
  <c r="AN37" i="26"/>
  <c r="AL24" i="26"/>
  <c r="AH20" i="26"/>
  <c r="AH28" i="26"/>
  <c r="AH36" i="26"/>
  <c r="AH44" i="26"/>
  <c r="AL36" i="26"/>
  <c r="AI23" i="26"/>
  <c r="AI31" i="26"/>
  <c r="AI39" i="26"/>
  <c r="AI47" i="26"/>
  <c r="AJ18" i="26"/>
  <c r="AJ26" i="26"/>
  <c r="AJ34" i="26"/>
  <c r="AJ42" i="26"/>
  <c r="AL25" i="26"/>
  <c r="AK20" i="26"/>
  <c r="AK28" i="26"/>
  <c r="AK36" i="26"/>
  <c r="AK44" i="26"/>
  <c r="AL40" i="26"/>
  <c r="AM24" i="26"/>
  <c r="AM32" i="26"/>
  <c r="AM40" i="26"/>
  <c r="AM48" i="26"/>
  <c r="AN19" i="26"/>
  <c r="AN27" i="26"/>
  <c r="AN36" i="26"/>
  <c r="AH17" i="26"/>
  <c r="AH37" i="26"/>
  <c r="AJ19" i="26"/>
  <c r="AK21" i="26"/>
  <c r="AM33" i="26"/>
  <c r="AG21" i="26"/>
  <c r="AG29" i="26"/>
  <c r="AG37" i="26"/>
  <c r="AG45" i="26"/>
  <c r="AG22" i="26"/>
  <c r="AG30" i="26"/>
  <c r="AG38" i="26"/>
  <c r="AG46" i="26"/>
  <c r="AG23" i="26"/>
  <c r="AG31" i="26"/>
  <c r="AG39" i="26"/>
  <c r="AG47" i="26"/>
  <c r="AG24" i="26"/>
  <c r="AG32" i="26"/>
  <c r="AG40" i="26"/>
  <c r="AG48" i="26"/>
  <c r="AG25" i="26"/>
  <c r="AG33" i="26"/>
  <c r="AG41" i="26"/>
  <c r="AG17" i="26"/>
  <c r="AG18" i="26"/>
  <c r="AG26" i="26"/>
  <c r="AG34" i="26"/>
  <c r="AG42" i="26"/>
  <c r="AG19" i="26"/>
  <c r="AG27" i="26"/>
  <c r="AG35" i="26"/>
  <c r="AG43" i="26"/>
  <c r="AG20" i="26"/>
  <c r="AG28" i="26"/>
  <c r="AG36" i="26"/>
  <c r="AG44" i="26"/>
  <c r="AA20" i="26"/>
  <c r="AB29" i="26"/>
  <c r="AC38" i="26"/>
  <c r="AD47" i="26"/>
  <c r="Z18" i="26"/>
  <c r="AA27" i="26"/>
  <c r="AB36" i="26"/>
  <c r="AC45" i="26"/>
  <c r="X44" i="26"/>
  <c r="Z25" i="26"/>
  <c r="AA34" i="26"/>
  <c r="AB43" i="26"/>
  <c r="AA39" i="26"/>
  <c r="Z24" i="26"/>
  <c r="AA33" i="26"/>
  <c r="AB42" i="26"/>
  <c r="Z30" i="26"/>
  <c r="Y22" i="26"/>
  <c r="Z31" i="26"/>
  <c r="AA40" i="26"/>
  <c r="AC17" i="26"/>
  <c r="Z21" i="26"/>
  <c r="AA30" i="26"/>
  <c r="AB39" i="26"/>
  <c r="AC48" i="26"/>
  <c r="AA21" i="26"/>
  <c r="AB30" i="26"/>
  <c r="AD40" i="26"/>
  <c r="AC30" i="26"/>
  <c r="AD39" i="26"/>
  <c r="Z22" i="26"/>
  <c r="AB28" i="26"/>
  <c r="AC37" i="26"/>
  <c r="Z17" i="26"/>
  <c r="AB35" i="26"/>
  <c r="Y45" i="26"/>
  <c r="AB34" i="26"/>
  <c r="X36" i="26"/>
  <c r="AA32" i="26"/>
  <c r="AA31" i="26"/>
  <c r="AB31" i="26"/>
  <c r="Y35" i="26"/>
  <c r="AC31" i="26"/>
  <c r="X21" i="26"/>
  <c r="Z20" i="26"/>
  <c r="AB21" i="26"/>
  <c r="AA19" i="26"/>
  <c r="AD46" i="26"/>
  <c r="AA26" i="26"/>
  <c r="AC44" i="26"/>
  <c r="AA25" i="26"/>
  <c r="AC43" i="26"/>
  <c r="Z23" i="26"/>
  <c r="AB41" i="26"/>
  <c r="AA22" i="26"/>
  <c r="AC40" i="26"/>
  <c r="AB22" i="26"/>
  <c r="Y43" i="26"/>
  <c r="Y20" i="26"/>
  <c r="AC22" i="26"/>
  <c r="AD31" i="26"/>
  <c r="X41" i="26"/>
  <c r="AC25" i="26"/>
  <c r="AB20" i="26"/>
  <c r="AC29" i="26"/>
  <c r="AD38" i="26"/>
  <c r="X48" i="26"/>
  <c r="AA18" i="26"/>
  <c r="AB27" i="26"/>
  <c r="AC36" i="26"/>
  <c r="AD45" i="26"/>
  <c r="AA17" i="26"/>
  <c r="AB26" i="26"/>
  <c r="AC35" i="26"/>
  <c r="AD44" i="26"/>
  <c r="AC41" i="26"/>
  <c r="AA24" i="26"/>
  <c r="AB33" i="26"/>
  <c r="AC42" i="26"/>
  <c r="Y37" i="26"/>
  <c r="AB23" i="26"/>
  <c r="AC32" i="26"/>
  <c r="AD41" i="26"/>
  <c r="X42" i="26"/>
  <c r="AC23" i="26"/>
  <c r="AD32" i="26"/>
  <c r="Z44" i="26"/>
  <c r="X17" i="26"/>
  <c r="AA44" i="26"/>
  <c r="Y33" i="26"/>
  <c r="AD21" i="26"/>
  <c r="AD18" i="26"/>
  <c r="Y39" i="26"/>
  <c r="X37" i="26"/>
  <c r="Y36" i="26"/>
  <c r="Y27" i="26"/>
  <c r="Y17" i="26"/>
  <c r="Z38" i="26"/>
  <c r="Y23" i="26"/>
  <c r="Y30" i="26"/>
  <c r="AB47" i="26"/>
  <c r="AD23" i="26"/>
  <c r="X33" i="26"/>
  <c r="Y42" i="26"/>
  <c r="Y29" i="26"/>
  <c r="AC21" i="26"/>
  <c r="AD30" i="26"/>
  <c r="X40" i="26"/>
  <c r="Y21" i="26"/>
  <c r="AB19" i="26"/>
  <c r="AC28" i="26"/>
  <c r="AD37" i="26"/>
  <c r="X47" i="26"/>
  <c r="AB18" i="26"/>
  <c r="AC27" i="26"/>
  <c r="AD36" i="26"/>
  <c r="X46" i="26"/>
  <c r="Z46" i="26"/>
  <c r="AB25" i="26"/>
  <c r="AC34" i="26"/>
  <c r="AD43" i="26"/>
  <c r="AD42" i="26"/>
  <c r="AC24" i="26"/>
  <c r="AD33" i="26"/>
  <c r="X43" i="26"/>
  <c r="AA45" i="26"/>
  <c r="AD24" i="26"/>
  <c r="X34" i="26"/>
  <c r="AB46" i="26"/>
  <c r="Y26" i="26"/>
  <c r="Z35" i="26"/>
  <c r="X24" i="26"/>
  <c r="Z42" i="26"/>
  <c r="X31" i="26"/>
  <c r="Y40" i="26"/>
  <c r="X30" i="26"/>
  <c r="Z48" i="26"/>
  <c r="Y46" i="26"/>
  <c r="AD17" i="26"/>
  <c r="Z45" i="26"/>
  <c r="Z19" i="26"/>
  <c r="Z26" i="26"/>
  <c r="Z33" i="26"/>
  <c r="Z32" i="26"/>
  <c r="AA48" i="26"/>
  <c r="AC39" i="26"/>
  <c r="X25" i="26"/>
  <c r="Y34" i="26"/>
  <c r="Z43" i="26"/>
  <c r="AD34" i="26"/>
  <c r="AD22" i="26"/>
  <c r="X32" i="26"/>
  <c r="Y41" i="26"/>
  <c r="AA23" i="26"/>
  <c r="AC20" i="26"/>
  <c r="AD29" i="26"/>
  <c r="X39" i="26"/>
  <c r="Y48" i="26"/>
  <c r="AC19" i="26"/>
  <c r="AD28" i="26"/>
  <c r="X38" i="26"/>
  <c r="Y47" i="26"/>
  <c r="AB17" i="26"/>
  <c r="AC26" i="26"/>
  <c r="AD35" i="26"/>
  <c r="X45" i="26"/>
  <c r="AB48" i="26"/>
  <c r="AD25" i="26"/>
  <c r="X35" i="26"/>
  <c r="Y44" i="26"/>
  <c r="AC47" i="26"/>
  <c r="X26" i="26"/>
  <c r="Z36" i="26"/>
  <c r="AD48" i="26"/>
  <c r="X28" i="26"/>
  <c r="AD20" i="26"/>
  <c r="AD27" i="26"/>
  <c r="X27" i="26"/>
  <c r="AA37" i="26"/>
  <c r="AB37" i="26"/>
  <c r="AB44" i="26"/>
  <c r="AC33" i="26"/>
  <c r="Z39" i="26"/>
  <c r="AA29" i="26"/>
  <c r="AB40" i="26"/>
  <c r="AC18" i="26"/>
  <c r="X18" i="26"/>
  <c r="AC46" i="26"/>
  <c r="Y24" i="26"/>
  <c r="AA41" i="26"/>
  <c r="Z29" i="26"/>
  <c r="Y18" i="26"/>
  <c r="Z27" i="26"/>
  <c r="AA36" i="26"/>
  <c r="AB45" i="26"/>
  <c r="AA47" i="26"/>
  <c r="Y25" i="26"/>
  <c r="Z34" i="26"/>
  <c r="AA43" i="26"/>
  <c r="AB32" i="26"/>
  <c r="X23" i="26"/>
  <c r="Y32" i="26"/>
  <c r="Z41" i="26"/>
  <c r="AD26" i="26"/>
  <c r="X22" i="26"/>
  <c r="Y31" i="26"/>
  <c r="Z40" i="26"/>
  <c r="X20" i="26"/>
  <c r="AD19" i="26"/>
  <c r="X29" i="26"/>
  <c r="Y38" i="26"/>
  <c r="Z47" i="26"/>
  <c r="X19" i="26"/>
  <c r="Y28" i="26"/>
  <c r="Z37" i="26"/>
  <c r="AA46" i="26"/>
  <c r="Y19" i="26"/>
  <c r="Z28" i="26"/>
  <c r="AB38" i="26"/>
  <c r="AA28" i="26"/>
  <c r="AA35" i="26"/>
  <c r="AA42" i="26"/>
  <c r="AB24" i="26"/>
  <c r="AA38" i="26"/>
  <c r="W42" i="26"/>
  <c r="W44" i="26"/>
  <c r="W30" i="26"/>
  <c r="W48" i="26"/>
  <c r="W33" i="26"/>
  <c r="W17" i="26"/>
  <c r="W40" i="26"/>
  <c r="W19" i="26"/>
  <c r="W39" i="26"/>
  <c r="W38" i="26"/>
  <c r="W25" i="26"/>
  <c r="W43" i="26"/>
  <c r="W27" i="26"/>
  <c r="W21" i="26"/>
  <c r="W46" i="26"/>
  <c r="W47" i="26"/>
  <c r="W34" i="26"/>
  <c r="W35" i="26"/>
  <c r="W29" i="26"/>
  <c r="W23" i="26"/>
  <c r="W41" i="26"/>
  <c r="W37" i="26"/>
  <c r="W36" i="26"/>
  <c r="W22" i="26"/>
  <c r="W18" i="26"/>
  <c r="W20" i="26"/>
  <c r="W45" i="26"/>
  <c r="W24" i="26"/>
  <c r="W26" i="26"/>
  <c r="W28" i="26"/>
  <c r="W31" i="26"/>
  <c r="W32" i="26"/>
  <c r="F38" i="26" l="1"/>
  <c r="G24" i="26"/>
  <c r="F42" i="26"/>
  <c r="F35" i="26"/>
  <c r="F28" i="26"/>
  <c r="G38" i="26"/>
  <c r="E28" i="26"/>
  <c r="D19" i="26"/>
  <c r="F46" i="26"/>
  <c r="E37" i="26"/>
  <c r="D28" i="26"/>
  <c r="C19" i="26"/>
  <c r="E47" i="26"/>
  <c r="D38" i="26"/>
  <c r="C29" i="26"/>
  <c r="I19" i="26"/>
  <c r="C20" i="26"/>
  <c r="E40" i="26"/>
  <c r="D31" i="26"/>
  <c r="C22" i="26"/>
  <c r="I26" i="26"/>
  <c r="E41" i="26"/>
  <c r="D32" i="26"/>
  <c r="C23" i="26"/>
  <c r="G32" i="26"/>
  <c r="F43" i="26"/>
  <c r="E34" i="26"/>
  <c r="D25" i="26"/>
  <c r="F47" i="26"/>
  <c r="G45" i="26"/>
  <c r="F36" i="26"/>
  <c r="E27" i="26"/>
  <c r="D18" i="26"/>
  <c r="E29" i="26"/>
  <c r="F41" i="26"/>
  <c r="D24" i="26"/>
  <c r="H46" i="26"/>
  <c r="C18" i="26"/>
  <c r="H18" i="26"/>
  <c r="G40" i="26"/>
  <c r="F29" i="26"/>
  <c r="E39" i="26"/>
  <c r="H33" i="26"/>
  <c r="G44" i="26"/>
  <c r="G37" i="26"/>
  <c r="F37" i="26"/>
  <c r="C27" i="26"/>
  <c r="I27" i="26"/>
  <c r="I20" i="26"/>
  <c r="C28" i="26"/>
  <c r="I48" i="26"/>
  <c r="E36" i="26"/>
  <c r="C26" i="26"/>
  <c r="H47" i="26"/>
  <c r="D44" i="26"/>
  <c r="C35" i="26"/>
  <c r="I25" i="26"/>
  <c r="G48" i="26"/>
  <c r="C45" i="26"/>
  <c r="I35" i="26"/>
  <c r="H26" i="26"/>
  <c r="G17" i="26"/>
  <c r="D47" i="26"/>
  <c r="C38" i="26"/>
  <c r="I28" i="26"/>
  <c r="H19" i="26"/>
  <c r="D48" i="26"/>
  <c r="C39" i="26"/>
  <c r="I29" i="26"/>
  <c r="H20" i="26"/>
  <c r="F23" i="26"/>
  <c r="D41" i="26"/>
  <c r="C32" i="26"/>
  <c r="I22" i="26"/>
  <c r="I34" i="26"/>
  <c r="E43" i="26"/>
  <c r="D34" i="26"/>
  <c r="C25" i="26"/>
  <c r="H39" i="26"/>
  <c r="F48" i="26"/>
  <c r="E32" i="26"/>
  <c r="E33" i="26"/>
  <c r="E26" i="26"/>
  <c r="E19" i="26"/>
  <c r="E45" i="26"/>
  <c r="I17" i="26"/>
  <c r="D46" i="26"/>
  <c r="E48" i="26"/>
  <c r="C30" i="26"/>
  <c r="D40" i="26"/>
  <c r="C31" i="26"/>
  <c r="E42" i="26"/>
  <c r="C24" i="26"/>
  <c r="E35" i="26"/>
  <c r="D26" i="26"/>
  <c r="G46" i="26"/>
  <c r="C34" i="26"/>
  <c r="I24" i="26"/>
  <c r="F45" i="26"/>
  <c r="C43" i="26"/>
  <c r="I33" i="26"/>
  <c r="H24" i="26"/>
  <c r="I42" i="26"/>
  <c r="I43" i="26"/>
  <c r="H34" i="26"/>
  <c r="G25" i="26"/>
  <c r="E46" i="26"/>
  <c r="C46" i="26"/>
  <c r="I36" i="26"/>
  <c r="H27" i="26"/>
  <c r="G18" i="26"/>
  <c r="C47" i="26"/>
  <c r="I37" i="26"/>
  <c r="H28" i="26"/>
  <c r="G19" i="26"/>
  <c r="D21" i="26"/>
  <c r="C40" i="26"/>
  <c r="I30" i="26"/>
  <c r="H21" i="26"/>
  <c r="D29" i="26"/>
  <c r="D42" i="26"/>
  <c r="C33" i="26"/>
  <c r="I23" i="26"/>
  <c r="G47" i="26"/>
  <c r="D30" i="26"/>
  <c r="D23" i="26"/>
  <c r="E38" i="26"/>
  <c r="D17" i="26"/>
  <c r="D27" i="26"/>
  <c r="D36" i="26"/>
  <c r="C37" i="26"/>
  <c r="D39" i="26"/>
  <c r="I18" i="26"/>
  <c r="I21" i="26"/>
  <c r="D33" i="26"/>
  <c r="F44" i="26"/>
  <c r="C17" i="26"/>
  <c r="E44" i="26"/>
  <c r="I32" i="26"/>
  <c r="H23" i="26"/>
  <c r="C42" i="26"/>
  <c r="I41" i="26"/>
  <c r="H32" i="26"/>
  <c r="G23" i="26"/>
  <c r="D37" i="26"/>
  <c r="H42" i="26"/>
  <c r="G33" i="26"/>
  <c r="F24" i="26"/>
  <c r="H41" i="26"/>
  <c r="I44" i="26"/>
  <c r="H35" i="26"/>
  <c r="G26" i="26"/>
  <c r="F17" i="26"/>
  <c r="I45" i="26"/>
  <c r="H36" i="26"/>
  <c r="G27" i="26"/>
  <c r="F18" i="26"/>
  <c r="C48" i="26"/>
  <c r="I38" i="26"/>
  <c r="H29" i="26"/>
  <c r="G20" i="26"/>
  <c r="H25" i="26"/>
  <c r="C41" i="26"/>
  <c r="I31" i="26"/>
  <c r="H22" i="26"/>
  <c r="D20" i="26"/>
  <c r="D43" i="26"/>
  <c r="G22" i="26"/>
  <c r="H40" i="26"/>
  <c r="F22" i="26"/>
  <c r="G41" i="26"/>
  <c r="E23" i="26"/>
  <c r="H43" i="26"/>
  <c r="F25" i="26"/>
  <c r="H44" i="26"/>
  <c r="F26" i="26"/>
  <c r="I46" i="26"/>
  <c r="F19" i="26"/>
  <c r="G21" i="26"/>
  <c r="E20" i="26"/>
  <c r="C21" i="26"/>
  <c r="H31" i="26"/>
  <c r="D35" i="26"/>
  <c r="G31" i="26"/>
  <c r="F31" i="26"/>
  <c r="F32" i="26"/>
  <c r="C36" i="26"/>
  <c r="G34" i="26"/>
  <c r="D45" i="26"/>
  <c r="G35" i="26"/>
  <c r="E17" i="26"/>
  <c r="H37" i="26"/>
  <c r="G28" i="26"/>
  <c r="E22" i="26"/>
  <c r="I39" i="26"/>
  <c r="H30" i="26"/>
  <c r="I40" i="26"/>
  <c r="G30" i="26"/>
  <c r="F21" i="26"/>
  <c r="H48" i="26"/>
  <c r="G39" i="26"/>
  <c r="F30" i="26"/>
  <c r="E21" i="26"/>
  <c r="H17" i="26"/>
  <c r="F40" i="26"/>
  <c r="E31" i="26"/>
  <c r="D22" i="26"/>
  <c r="E30" i="26"/>
  <c r="G42" i="26"/>
  <c r="F33" i="26"/>
  <c r="E24" i="26"/>
  <c r="F39" i="26"/>
  <c r="G43" i="26"/>
  <c r="F34" i="26"/>
  <c r="E25" i="26"/>
  <c r="C44" i="26"/>
  <c r="H45" i="26"/>
  <c r="G36" i="26"/>
  <c r="F27" i="26"/>
  <c r="E18" i="26"/>
  <c r="I47" i="26"/>
  <c r="H38" i="26"/>
  <c r="G29" i="26"/>
  <c r="F20" i="26"/>
  <c r="B32" i="26"/>
  <c r="B31" i="26"/>
  <c r="B28" i="26"/>
  <c r="B26" i="26"/>
  <c r="B24" i="26"/>
  <c r="B45" i="26"/>
  <c r="B20" i="26"/>
  <c r="B18" i="26"/>
  <c r="B22" i="26"/>
  <c r="B36" i="26"/>
  <c r="B37" i="26"/>
  <c r="B41" i="26"/>
  <c r="B23" i="26"/>
  <c r="B29" i="26"/>
  <c r="B35" i="26"/>
  <c r="B34" i="26"/>
  <c r="B47" i="26"/>
  <c r="B46" i="26"/>
  <c r="B21" i="26"/>
  <c r="B27" i="26"/>
  <c r="B43" i="26"/>
  <c r="B25" i="26"/>
  <c r="B38" i="26"/>
  <c r="B39" i="26"/>
  <c r="B19" i="26"/>
  <c r="B40" i="26"/>
  <c r="B17" i="26"/>
  <c r="B33" i="26"/>
  <c r="B48" i="26"/>
  <c r="B30" i="26"/>
  <c r="B44" i="26"/>
  <c r="B42" i="26"/>
  <c r="T19" i="26"/>
  <c r="T20" i="26" s="1"/>
  <c r="T21" i="26" s="1"/>
  <c r="T22" i="26" s="1"/>
  <c r="T23" i="26" s="1"/>
  <c r="T24" i="26" s="1"/>
  <c r="T25" i="26" s="1"/>
  <c r="T26" i="26" s="1"/>
  <c r="T27" i="26" s="1"/>
  <c r="T28" i="26" s="1"/>
  <c r="T29" i="26" s="1"/>
  <c r="T30" i="26" s="1"/>
  <c r="T31" i="26" s="1"/>
  <c r="T32" i="26" s="1"/>
  <c r="T33" i="26" s="1"/>
  <c r="T34" i="26" s="1"/>
  <c r="T35" i="26" s="1"/>
  <c r="T36" i="26" s="1"/>
  <c r="T37" i="26" s="1"/>
  <c r="T38" i="26" s="1"/>
  <c r="T39" i="26" s="1"/>
  <c r="T40" i="26" s="1"/>
  <c r="T41" i="26" s="1"/>
  <c r="T42" i="26" s="1"/>
  <c r="T43" i="26" s="1"/>
  <c r="T44" i="26" s="1"/>
  <c r="T45" i="26" s="1"/>
  <c r="T46" i="26" s="1"/>
  <c r="T47" i="26" s="1"/>
  <c r="T48" i="26" s="1"/>
  <c r="S19" i="26"/>
  <c r="S20" i="26" s="1"/>
  <c r="S21" i="26" s="1"/>
  <c r="S22" i="26" s="1"/>
  <c r="S23" i="26" s="1"/>
  <c r="S24" i="26" s="1"/>
  <c r="S25" i="26" s="1"/>
  <c r="S26" i="26" s="1"/>
  <c r="S27" i="26" s="1"/>
  <c r="S28" i="26" s="1"/>
  <c r="S29" i="26" s="1"/>
  <c r="S30" i="26" s="1"/>
  <c r="S31" i="26" s="1"/>
  <c r="S32" i="26" s="1"/>
  <c r="S33" i="26" s="1"/>
  <c r="S34" i="26" s="1"/>
  <c r="S35" i="26" s="1"/>
  <c r="S36" i="26" s="1"/>
  <c r="S37" i="26" s="1"/>
  <c r="S38" i="26" s="1"/>
  <c r="S39" i="26" s="1"/>
  <c r="S40" i="26" s="1"/>
  <c r="S41" i="26" s="1"/>
  <c r="S42" i="26" s="1"/>
  <c r="S43" i="26" s="1"/>
  <c r="S44" i="26" s="1"/>
  <c r="S45" i="26" s="1"/>
  <c r="S46" i="26" s="1"/>
  <c r="S47" i="26" s="1"/>
  <c r="S48" i="26" s="1"/>
  <c r="O19" i="26"/>
  <c r="O20" i="26" s="1"/>
  <c r="O21" i="26" s="1"/>
  <c r="O22" i="26" s="1"/>
  <c r="O23" i="26" s="1"/>
  <c r="O24" i="26" s="1"/>
  <c r="O25" i="26" s="1"/>
  <c r="O26" i="26" s="1"/>
  <c r="O27" i="26" s="1"/>
  <c r="O28" i="26" s="1"/>
  <c r="O29" i="26" s="1"/>
  <c r="O30" i="26" s="1"/>
  <c r="O31" i="26" s="1"/>
  <c r="O32" i="26" s="1"/>
  <c r="O33" i="26" s="1"/>
  <c r="O34" i="26" s="1"/>
  <c r="O35" i="26" s="1"/>
  <c r="O36" i="26" s="1"/>
  <c r="O37" i="26" s="1"/>
  <c r="O38" i="26" s="1"/>
  <c r="O39" i="26" s="1"/>
  <c r="O40" i="26" s="1"/>
  <c r="O41" i="26" s="1"/>
  <c r="O42" i="26" s="1"/>
  <c r="O43" i="26" s="1"/>
  <c r="O44" i="26" s="1"/>
  <c r="O45" i="26" s="1"/>
  <c r="O46" i="26" s="1"/>
  <c r="O47" i="26" s="1"/>
  <c r="O48" i="26" s="1"/>
  <c r="P19" i="26"/>
  <c r="P20" i="26" s="1"/>
  <c r="P21" i="26" s="1"/>
  <c r="P22" i="26" s="1"/>
  <c r="P23" i="26" s="1"/>
  <c r="P24" i="26" s="1"/>
  <c r="P25" i="26" s="1"/>
  <c r="P26" i="26" s="1"/>
  <c r="P27" i="26" s="1"/>
  <c r="P28" i="26" s="1"/>
  <c r="P29" i="26" s="1"/>
  <c r="P30" i="26" s="1"/>
  <c r="P31" i="26" s="1"/>
  <c r="P32" i="26" s="1"/>
  <c r="P33" i="26" s="1"/>
  <c r="P34" i="26" s="1"/>
  <c r="P35" i="26" s="1"/>
  <c r="P36" i="26" s="1"/>
  <c r="P37" i="26" s="1"/>
  <c r="P38" i="26" s="1"/>
  <c r="P39" i="26" s="1"/>
  <c r="P40" i="26" s="1"/>
  <c r="P41" i="26" s="1"/>
  <c r="P42" i="26" s="1"/>
  <c r="P43" i="26" s="1"/>
  <c r="P44" i="26" s="1"/>
  <c r="P45" i="26" s="1"/>
  <c r="P46" i="26" s="1"/>
  <c r="P47" i="26" s="1"/>
  <c r="P48" i="26" s="1"/>
  <c r="C34" i="1"/>
  <c r="C35" i="1"/>
  <c r="B34" i="1"/>
  <c r="C33" i="1"/>
  <c r="C32" i="1"/>
  <c r="B150" i="1"/>
  <c r="C150" i="1" l="1"/>
  <c r="B134" i="1"/>
  <c r="B144" i="1"/>
  <c r="C146" i="1" l="1"/>
  <c r="B146" i="1"/>
  <c r="C144" i="1"/>
  <c r="C134" i="1"/>
  <c r="C143" i="1" l="1"/>
  <c r="B143" i="1"/>
  <c r="C145" i="1"/>
  <c r="B145" i="1"/>
  <c r="C147" i="1"/>
  <c r="B147" i="1"/>
  <c r="B148" i="1"/>
  <c r="C148" i="1"/>
  <c r="B89" i="1"/>
  <c r="B90" i="1"/>
  <c r="B88" i="1"/>
  <c r="C90" i="1"/>
  <c r="C89" i="1"/>
  <c r="C88" i="1"/>
  <c r="B100" i="1"/>
  <c r="B102" i="1"/>
  <c r="B103" i="1"/>
  <c r="B108" i="1"/>
  <c r="B107" i="1"/>
  <c r="B104" i="1"/>
  <c r="B101" i="1"/>
  <c r="B98" i="1"/>
  <c r="B99" i="1"/>
  <c r="B133" i="1"/>
  <c r="B119" i="1"/>
  <c r="B114" i="1"/>
  <c r="B113" i="1"/>
  <c r="B132" i="1"/>
  <c r="B131" i="1"/>
  <c r="B130" i="1"/>
  <c r="B128" i="1"/>
  <c r="B123" i="1"/>
  <c r="B121" i="1"/>
  <c r="B129" i="1"/>
  <c r="B127" i="1"/>
  <c r="B126" i="1"/>
  <c r="B125" i="1"/>
  <c r="B122" i="1"/>
  <c r="B110" i="1"/>
  <c r="B115" i="1"/>
  <c r="B117" i="1"/>
  <c r="B118" i="1"/>
  <c r="B109" i="1"/>
  <c r="B111" i="1"/>
  <c r="C142" i="1"/>
  <c r="C141" i="1"/>
  <c r="C105" i="1" l="1"/>
  <c r="C106" i="1"/>
  <c r="B149" i="1"/>
  <c r="C149" i="1"/>
  <c r="C120" i="1"/>
  <c r="C107" i="1"/>
  <c r="C108" i="1"/>
  <c r="C124" i="1"/>
  <c r="C133" i="1"/>
  <c r="C96" i="1"/>
  <c r="C99" i="1"/>
  <c r="B105" i="1"/>
  <c r="B96" i="1"/>
  <c r="C131" i="1"/>
  <c r="C97" i="1"/>
  <c r="C98" i="1"/>
  <c r="B106" i="1"/>
  <c r="B97" i="1"/>
  <c r="C104" i="1"/>
  <c r="C101" i="1"/>
  <c r="C121" i="1"/>
  <c r="C119" i="1"/>
  <c r="B124" i="1"/>
  <c r="C130" i="1"/>
  <c r="C113" i="1"/>
  <c r="C123" i="1"/>
  <c r="C114" i="1"/>
  <c r="C112" i="1"/>
  <c r="B112" i="1"/>
  <c r="B120" i="1"/>
  <c r="B116" i="1"/>
  <c r="B68" i="1"/>
  <c r="B69" i="1"/>
  <c r="B70" i="1"/>
  <c r="B71" i="1"/>
  <c r="B72" i="1"/>
  <c r="B73" i="1"/>
  <c r="C69" i="1"/>
  <c r="C70" i="1"/>
  <c r="C71" i="1"/>
  <c r="C72" i="1"/>
  <c r="C73" i="1"/>
  <c r="C68" i="1"/>
  <c r="B45" i="1"/>
  <c r="B46" i="1"/>
  <c r="B50" i="1"/>
  <c r="B56" i="1"/>
  <c r="B57" i="1"/>
  <c r="B58" i="1"/>
  <c r="B59" i="1"/>
  <c r="B60" i="1"/>
  <c r="B61" i="1"/>
  <c r="B62" i="1"/>
  <c r="B63" i="1"/>
  <c r="B64" i="1"/>
  <c r="B65" i="1"/>
  <c r="B66" i="1"/>
  <c r="B67" i="1"/>
  <c r="C67" i="1"/>
  <c r="B52" i="1"/>
  <c r="B54" i="1"/>
  <c r="B48" i="1"/>
  <c r="B49" i="1"/>
  <c r="C49" i="1"/>
  <c r="B8" i="1"/>
  <c r="B9" i="1"/>
  <c r="B10" i="1"/>
  <c r="B11" i="1"/>
  <c r="B12" i="1"/>
  <c r="B13" i="1"/>
  <c r="B14" i="1"/>
  <c r="B15" i="1"/>
  <c r="B16" i="1"/>
  <c r="B17" i="1"/>
  <c r="B18" i="1"/>
  <c r="B19" i="1"/>
  <c r="B20" i="1"/>
  <c r="B21" i="1"/>
  <c r="B22" i="1"/>
  <c r="B23" i="1"/>
  <c r="B24" i="1"/>
  <c r="B25" i="1"/>
  <c r="B26" i="1"/>
  <c r="B28" i="1"/>
  <c r="B37" i="1"/>
  <c r="B7" i="1"/>
  <c r="B42" i="1"/>
  <c r="B43" i="1"/>
  <c r="B41" i="1"/>
  <c r="B38" i="1"/>
  <c r="B30" i="1"/>
  <c r="B31" i="1"/>
  <c r="B29" i="1"/>
  <c r="B27" i="1"/>
  <c r="C42" i="1" l="1"/>
  <c r="C27" i="1"/>
  <c r="C40" i="1"/>
  <c r="B40" i="1"/>
  <c r="C31" i="1"/>
  <c r="C39" i="1"/>
  <c r="C29" i="1"/>
  <c r="C41" i="1"/>
  <c r="C38" i="1"/>
  <c r="B39" i="1"/>
  <c r="C30" i="1"/>
  <c r="C53" i="1"/>
  <c r="B53" i="1"/>
  <c r="C48" i="1"/>
  <c r="C52" i="1"/>
  <c r="C54" i="1"/>
  <c r="C43" i="1"/>
  <c r="B74" i="1" l="1"/>
  <c r="C74" i="1" l="1"/>
  <c r="U2" i="4" l="1"/>
  <c r="Z2" i="4" s="1"/>
  <c r="AE2" i="4" s="1"/>
  <c r="V2" i="4"/>
  <c r="W2" i="4"/>
  <c r="X2" i="4"/>
  <c r="Y2" i="4"/>
  <c r="AA2" i="4"/>
  <c r="AF2" i="4" s="1"/>
  <c r="AB2" i="4"/>
  <c r="AG2" i="4" s="1"/>
  <c r="AC2" i="4"/>
  <c r="AD2" i="4"/>
  <c r="T2" i="4"/>
  <c r="R2" i="4"/>
  <c r="Q2" i="4"/>
  <c r="P2" i="4"/>
  <c r="X8" i="4" l="1"/>
  <c r="Y8" i="4" s="1"/>
  <c r="X9" i="4"/>
  <c r="Y9" i="4" s="1"/>
  <c r="X10" i="4"/>
  <c r="AC10" i="4" s="1"/>
  <c r="AD10" i="4" s="1"/>
  <c r="X11" i="4"/>
  <c r="AA11" i="4" s="1"/>
  <c r="X12" i="4"/>
  <c r="Z12" i="4" s="1"/>
  <c r="X13" i="4"/>
  <c r="Z13" i="4" s="1"/>
  <c r="X14" i="4"/>
  <c r="X15" i="4"/>
  <c r="Y15" i="4" s="1"/>
  <c r="X16" i="4"/>
  <c r="AB16" i="4" s="1"/>
  <c r="X17" i="4"/>
  <c r="Z17" i="4" s="1"/>
  <c r="AC17" i="4"/>
  <c r="AD17" i="4" s="1"/>
  <c r="X18" i="4"/>
  <c r="Z18" i="4" s="1"/>
  <c r="X19" i="4"/>
  <c r="Y19" i="4" s="1"/>
  <c r="X20" i="4"/>
  <c r="Z20" i="4" s="1"/>
  <c r="X21" i="4"/>
  <c r="Z21" i="4" s="1"/>
  <c r="X22" i="4"/>
  <c r="Z22" i="4" s="1"/>
  <c r="X23" i="4"/>
  <c r="X24" i="4"/>
  <c r="Z24" i="4" s="1"/>
  <c r="X25" i="4"/>
  <c r="Z25" i="4" s="1"/>
  <c r="X26" i="4"/>
  <c r="AA26" i="4" s="1"/>
  <c r="Z26" i="4"/>
  <c r="X27" i="4"/>
  <c r="Y27" i="4" s="1"/>
  <c r="X28" i="4"/>
  <c r="X29" i="4"/>
  <c r="Z29" i="4" s="1"/>
  <c r="X30" i="4"/>
  <c r="Z30" i="4" s="1"/>
  <c r="X31" i="4"/>
  <c r="Y31" i="4" s="1"/>
  <c r="X32" i="4"/>
  <c r="AB32" i="4" s="1"/>
  <c r="X33" i="4"/>
  <c r="Z33" i="4" s="1"/>
  <c r="X34" i="4"/>
  <c r="Z34" i="4" s="1"/>
  <c r="X35" i="4"/>
  <c r="Y35" i="4" s="1"/>
  <c r="AB35" i="4"/>
  <c r="X36" i="4"/>
  <c r="Z36" i="4" s="1"/>
  <c r="X37" i="4"/>
  <c r="X38" i="4"/>
  <c r="Z38" i="4" s="1"/>
  <c r="X39" i="4"/>
  <c r="Y39" i="4" s="1"/>
  <c r="X40" i="4"/>
  <c r="AB40" i="4" s="1"/>
  <c r="Z40" i="4"/>
  <c r="X41" i="4"/>
  <c r="Z41" i="4" s="1"/>
  <c r="X42" i="4"/>
  <c r="AB42" i="4" s="1"/>
  <c r="X43" i="4"/>
  <c r="Y43" i="4" s="1"/>
  <c r="AB43" i="4"/>
  <c r="X44" i="4"/>
  <c r="Z44" i="4" s="1"/>
  <c r="X45" i="4"/>
  <c r="Z45" i="4" s="1"/>
  <c r="X46" i="4"/>
  <c r="X47" i="4"/>
  <c r="Y47" i="4" s="1"/>
  <c r="X48" i="4"/>
  <c r="AB48" i="4" s="1"/>
  <c r="X49" i="4"/>
  <c r="AB49" i="4" s="1"/>
  <c r="X50" i="4"/>
  <c r="Z50" i="4" s="1"/>
  <c r="X51" i="4"/>
  <c r="Y51" i="4" s="1"/>
  <c r="X52" i="4"/>
  <c r="Z52" i="4" s="1"/>
  <c r="X53" i="4"/>
  <c r="Z53" i="4" s="1"/>
  <c r="X54" i="4"/>
  <c r="Z54" i="4" s="1"/>
  <c r="X55" i="4"/>
  <c r="X56" i="4"/>
  <c r="Z56" i="4" s="1"/>
  <c r="X57" i="4"/>
  <c r="AB57" i="4" s="1"/>
  <c r="X58" i="4"/>
  <c r="Z58" i="4"/>
  <c r="AA58" i="4"/>
  <c r="AB58" i="4"/>
  <c r="X59" i="4"/>
  <c r="Z59" i="4" s="1"/>
  <c r="X60" i="4"/>
  <c r="X61" i="4"/>
  <c r="Z61" i="4" s="1"/>
  <c r="X62" i="4"/>
  <c r="Z62" i="4" s="1"/>
  <c r="X63" i="4"/>
  <c r="Y63" i="4" s="1"/>
  <c r="X64" i="4"/>
  <c r="Z64" i="4" s="1"/>
  <c r="X65" i="4"/>
  <c r="AC65" i="4" s="1"/>
  <c r="AD65" i="4" s="1"/>
  <c r="X66" i="4"/>
  <c r="AA66" i="4" s="1"/>
  <c r="X67" i="4"/>
  <c r="Y67" i="4" s="1"/>
  <c r="X68" i="4"/>
  <c r="Z68" i="4" s="1"/>
  <c r="X69" i="4"/>
  <c r="AB69" i="4" s="1"/>
  <c r="X70" i="4"/>
  <c r="Z70" i="4" s="1"/>
  <c r="X71" i="4"/>
  <c r="Y71" i="4" s="1"/>
  <c r="X72" i="4"/>
  <c r="AB72" i="4" s="1"/>
  <c r="X73" i="4"/>
  <c r="AB73" i="4" s="1"/>
  <c r="X74" i="4"/>
  <c r="Z74" i="4" s="1"/>
  <c r="AB74" i="4"/>
  <c r="X75" i="4"/>
  <c r="AC75" i="4" s="1"/>
  <c r="AD75" i="4" s="1"/>
  <c r="X76" i="4"/>
  <c r="Z76" i="4" s="1"/>
  <c r="X77" i="4"/>
  <c r="AB77" i="4" s="1"/>
  <c r="X78" i="4"/>
  <c r="Z78" i="4" s="1"/>
  <c r="X79" i="4"/>
  <c r="AB79" i="4" s="1"/>
  <c r="AA79" i="4"/>
  <c r="AC79" i="4"/>
  <c r="AD79" i="4" s="1"/>
  <c r="X80" i="4"/>
  <c r="Z80" i="4" s="1"/>
  <c r="X81" i="4"/>
  <c r="AB81" i="4" s="1"/>
  <c r="AC81" i="4"/>
  <c r="AF81" i="4" s="1"/>
  <c r="X82" i="4"/>
  <c r="Y82" i="4" s="1"/>
  <c r="X83" i="4"/>
  <c r="AB83" i="4" s="1"/>
  <c r="X84" i="4"/>
  <c r="Z84" i="4" s="1"/>
  <c r="X85" i="4"/>
  <c r="AB85" i="4" s="1"/>
  <c r="X86" i="4"/>
  <c r="Y86" i="4" s="1"/>
  <c r="X87" i="4"/>
  <c r="AB87" i="4" s="1"/>
  <c r="X88" i="4"/>
  <c r="Z88" i="4" s="1"/>
  <c r="X89" i="4"/>
  <c r="AA89" i="4" s="1"/>
  <c r="AC89" i="4"/>
  <c r="AF89" i="4" s="1"/>
  <c r="X90" i="4"/>
  <c r="Y90" i="4" s="1"/>
  <c r="AA90" i="4"/>
  <c r="X91" i="4"/>
  <c r="AB91" i="4" s="1"/>
  <c r="AA91" i="4"/>
  <c r="X92" i="4"/>
  <c r="Z92" i="4" s="1"/>
  <c r="X93" i="4"/>
  <c r="AA93" i="4" s="1"/>
  <c r="X94" i="4"/>
  <c r="Y94" i="4" s="1"/>
  <c r="X95" i="4"/>
  <c r="AB95" i="4" s="1"/>
  <c r="X96" i="4"/>
  <c r="Z96" i="4" s="1"/>
  <c r="X97" i="4"/>
  <c r="Y97" i="4" s="1"/>
  <c r="Z97" i="4"/>
  <c r="X98" i="4"/>
  <c r="Y98" i="4" s="1"/>
  <c r="X99" i="4"/>
  <c r="AB99" i="4" s="1"/>
  <c r="Z99" i="4"/>
  <c r="X100" i="4"/>
  <c r="Z100" i="4" s="1"/>
  <c r="X101" i="4"/>
  <c r="Y101" i="4" s="1"/>
  <c r="X102" i="4"/>
  <c r="Y102" i="4" s="1"/>
  <c r="X103" i="4"/>
  <c r="AB103" i="4" s="1"/>
  <c r="X104" i="4"/>
  <c r="Z104" i="4" s="1"/>
  <c r="Y104" i="4"/>
  <c r="X105" i="4"/>
  <c r="Y105" i="4" s="1"/>
  <c r="X106" i="4"/>
  <c r="Y106" i="4" s="1"/>
  <c r="X7" i="4"/>
  <c r="AA7" i="4" s="1"/>
  <c r="N8" i="4"/>
  <c r="O8" i="4" s="1"/>
  <c r="N9" i="4"/>
  <c r="O9" i="4" s="1"/>
  <c r="N10" i="4"/>
  <c r="S10" i="4" s="1"/>
  <c r="N11" i="4"/>
  <c r="Q11" i="4" s="1"/>
  <c r="O11" i="4"/>
  <c r="N12" i="4"/>
  <c r="P12" i="4" s="1"/>
  <c r="N13" i="4"/>
  <c r="P13" i="4" s="1"/>
  <c r="N14" i="4"/>
  <c r="N15" i="4"/>
  <c r="O15" i="4" s="1"/>
  <c r="N16" i="4"/>
  <c r="R16" i="4" s="1"/>
  <c r="N17" i="4"/>
  <c r="R17" i="4" s="1"/>
  <c r="N18" i="4"/>
  <c r="Q18" i="4" s="1"/>
  <c r="N19" i="4"/>
  <c r="O19" i="4" s="1"/>
  <c r="N20" i="4"/>
  <c r="P20" i="4" s="1"/>
  <c r="N21" i="4"/>
  <c r="P21" i="4" s="1"/>
  <c r="N22" i="4"/>
  <c r="P22" i="4" s="1"/>
  <c r="N23" i="4"/>
  <c r="N24" i="4"/>
  <c r="P24" i="4" s="1"/>
  <c r="N25" i="4"/>
  <c r="S25" i="4" s="1"/>
  <c r="N26" i="4"/>
  <c r="Q26" i="4" s="1"/>
  <c r="N27" i="4"/>
  <c r="O27" i="4" s="1"/>
  <c r="N28" i="4"/>
  <c r="N29" i="4"/>
  <c r="P29" i="4" s="1"/>
  <c r="N30" i="4"/>
  <c r="P30" i="4" s="1"/>
  <c r="N31" i="4"/>
  <c r="O31" i="4" s="1"/>
  <c r="N32" i="4"/>
  <c r="P32" i="4" s="1"/>
  <c r="N33" i="4"/>
  <c r="P33" i="4" s="1"/>
  <c r="N34" i="4"/>
  <c r="P34" i="4" s="1"/>
  <c r="N35" i="4"/>
  <c r="P35" i="4" s="1"/>
  <c r="N36" i="4"/>
  <c r="P36" i="4" s="1"/>
  <c r="N37" i="4"/>
  <c r="N38" i="4"/>
  <c r="P38" i="4" s="1"/>
  <c r="N39" i="4"/>
  <c r="O39" i="4" s="1"/>
  <c r="N40" i="4"/>
  <c r="R40" i="4" s="1"/>
  <c r="N41" i="4"/>
  <c r="R41" i="4" s="1"/>
  <c r="N42" i="4"/>
  <c r="P42" i="4" s="1"/>
  <c r="N43" i="4"/>
  <c r="P43" i="4" s="1"/>
  <c r="N44" i="4"/>
  <c r="P44" i="4" s="1"/>
  <c r="N45" i="4"/>
  <c r="P45" i="4" s="1"/>
  <c r="N46" i="4"/>
  <c r="N47" i="4"/>
  <c r="O47" i="4" s="1"/>
  <c r="N48" i="4"/>
  <c r="R48" i="4" s="1"/>
  <c r="N49" i="4"/>
  <c r="R49" i="4" s="1"/>
  <c r="N50" i="4"/>
  <c r="R50" i="4" s="1"/>
  <c r="N51" i="4"/>
  <c r="O51" i="4" s="1"/>
  <c r="N52" i="4"/>
  <c r="P52" i="4" s="1"/>
  <c r="N53" i="4"/>
  <c r="P53" i="4" s="1"/>
  <c r="N54" i="4"/>
  <c r="P54" i="4" s="1"/>
  <c r="N55" i="4"/>
  <c r="N56" i="4"/>
  <c r="P56" i="4" s="1"/>
  <c r="N57" i="4"/>
  <c r="P57" i="4" s="1"/>
  <c r="N58" i="4"/>
  <c r="Q58" i="4" s="1"/>
  <c r="N59" i="4"/>
  <c r="O59" i="4" s="1"/>
  <c r="N60" i="4"/>
  <c r="N61" i="4"/>
  <c r="P61" i="4" s="1"/>
  <c r="N62" i="4"/>
  <c r="P62" i="4" s="1"/>
  <c r="N63" i="4"/>
  <c r="O63" i="4" s="1"/>
  <c r="N64" i="4"/>
  <c r="R64" i="4" s="1"/>
  <c r="N65" i="4"/>
  <c r="P65" i="4" s="1"/>
  <c r="N66" i="4"/>
  <c r="R66" i="4" s="1"/>
  <c r="N67" i="4"/>
  <c r="P67" i="4" s="1"/>
  <c r="N68" i="4"/>
  <c r="P68" i="4" s="1"/>
  <c r="N69" i="4"/>
  <c r="N70" i="4"/>
  <c r="P70" i="4" s="1"/>
  <c r="N71" i="4"/>
  <c r="N72" i="4"/>
  <c r="R72" i="4" s="1"/>
  <c r="N73" i="4"/>
  <c r="P73" i="4" s="1"/>
  <c r="N74" i="4"/>
  <c r="P74" i="4" s="1"/>
  <c r="N75" i="4"/>
  <c r="P75" i="4" s="1"/>
  <c r="N76" i="4"/>
  <c r="R76" i="4" s="1"/>
  <c r="N77" i="4"/>
  <c r="Q77" i="4" s="1"/>
  <c r="N78" i="4"/>
  <c r="R78" i="4" s="1"/>
  <c r="N79" i="4"/>
  <c r="P79" i="4" s="1"/>
  <c r="N80" i="4"/>
  <c r="N81" i="4"/>
  <c r="O81" i="4" s="1"/>
  <c r="N82" i="4"/>
  <c r="P82" i="4" s="1"/>
  <c r="N83" i="4"/>
  <c r="R83" i="4" s="1"/>
  <c r="N84" i="4"/>
  <c r="P84" i="4" s="1"/>
  <c r="N85" i="4"/>
  <c r="O85" i="4" s="1"/>
  <c r="N86" i="4"/>
  <c r="P86" i="4" s="1"/>
  <c r="N87" i="4"/>
  <c r="S87" i="4" s="1"/>
  <c r="N88" i="4"/>
  <c r="P88" i="4" s="1"/>
  <c r="N89" i="4"/>
  <c r="N90" i="4"/>
  <c r="P90" i="4" s="1"/>
  <c r="N91" i="4"/>
  <c r="P91" i="4" s="1"/>
  <c r="N92" i="4"/>
  <c r="Q92" i="4" s="1"/>
  <c r="N93" i="4"/>
  <c r="O93" i="4" s="1"/>
  <c r="N94" i="4"/>
  <c r="N95" i="4"/>
  <c r="P95" i="4" s="1"/>
  <c r="N96" i="4"/>
  <c r="P96" i="4" s="1"/>
  <c r="N97" i="4"/>
  <c r="O97" i="4" s="1"/>
  <c r="N98" i="4"/>
  <c r="P98" i="4" s="1"/>
  <c r="N99" i="4"/>
  <c r="Q99" i="4" s="1"/>
  <c r="N100" i="4"/>
  <c r="P100" i="4" s="1"/>
  <c r="N101" i="4"/>
  <c r="Q101" i="4" s="1"/>
  <c r="N102" i="4"/>
  <c r="P102" i="4" s="1"/>
  <c r="N103" i="4"/>
  <c r="Q103" i="4" s="1"/>
  <c r="N104" i="4"/>
  <c r="Q104" i="4" s="1"/>
  <c r="N105" i="4"/>
  <c r="Q105" i="4" s="1"/>
  <c r="N106" i="4"/>
  <c r="Q106" i="4" s="1"/>
  <c r="N7" i="4"/>
  <c r="P7" i="4" s="1"/>
  <c r="Z32" i="4" l="1"/>
  <c r="Y93" i="4"/>
  <c r="Z73" i="4"/>
  <c r="Z67" i="4"/>
  <c r="Z65" i="4"/>
  <c r="Z103" i="4"/>
  <c r="AC98" i="4"/>
  <c r="AD98" i="4" s="1"/>
  <c r="AB82" i="4"/>
  <c r="Y78" i="4"/>
  <c r="AC49" i="4"/>
  <c r="AD49" i="4" s="1"/>
  <c r="AC87" i="4"/>
  <c r="AD87" i="4" s="1"/>
  <c r="Z72" i="4"/>
  <c r="Z66" i="4"/>
  <c r="Z42" i="4"/>
  <c r="AB17" i="4"/>
  <c r="AB106" i="4"/>
  <c r="AC101" i="4"/>
  <c r="AF101" i="4" s="1"/>
  <c r="AC86" i="4"/>
  <c r="AD86" i="4" s="1"/>
  <c r="Z16" i="4"/>
  <c r="AB19" i="4"/>
  <c r="Z101" i="4"/>
  <c r="AB98" i="4"/>
  <c r="AC95" i="4"/>
  <c r="AE95" i="4" s="1"/>
  <c r="AC93" i="4"/>
  <c r="Z91" i="4"/>
  <c r="AB86" i="4"/>
  <c r="Z83" i="4"/>
  <c r="AA81" i="4"/>
  <c r="Z79" i="4"/>
  <c r="AB61" i="4"/>
  <c r="AB52" i="4"/>
  <c r="Z49" i="4"/>
  <c r="Z35" i="4"/>
  <c r="AB27" i="4"/>
  <c r="AB11" i="4"/>
  <c r="AA103" i="4"/>
  <c r="AA95" i="4"/>
  <c r="Z93" i="4"/>
  <c r="Y91" i="4"/>
  <c r="Y88" i="4"/>
  <c r="AA86" i="4"/>
  <c r="Y83" i="4"/>
  <c r="Z81" i="4"/>
  <c r="Y79" i="4"/>
  <c r="AC76" i="4"/>
  <c r="Z57" i="4"/>
  <c r="Z39" i="4"/>
  <c r="Z95" i="4"/>
  <c r="Y81" i="4"/>
  <c r="AA76" i="4"/>
  <c r="AB51" i="4"/>
  <c r="AB26" i="4"/>
  <c r="AB18" i="4"/>
  <c r="AB10" i="4"/>
  <c r="AC106" i="4"/>
  <c r="AD106" i="4" s="1"/>
  <c r="AA99" i="4"/>
  <c r="AC97" i="4"/>
  <c r="Y95" i="4"/>
  <c r="AB90" i="4"/>
  <c r="AG87" i="4"/>
  <c r="Y85" i="4"/>
  <c r="AC82" i="4"/>
  <c r="AD82" i="4" s="1"/>
  <c r="AA78" i="4"/>
  <c r="Y76" i="4"/>
  <c r="AB67" i="4"/>
  <c r="Y59" i="4"/>
  <c r="AA38" i="4"/>
  <c r="AB34" i="4"/>
  <c r="AA22" i="4"/>
  <c r="AA18" i="4"/>
  <c r="AA10" i="4"/>
  <c r="AE101" i="4"/>
  <c r="Y99" i="4"/>
  <c r="AA87" i="4"/>
  <c r="AA84" i="4"/>
  <c r="AA82" i="4"/>
  <c r="AG79" i="4"/>
  <c r="Z75" i="4"/>
  <c r="AC41" i="4"/>
  <c r="AC33" i="4"/>
  <c r="AD33" i="4" s="1"/>
  <c r="AB29" i="4"/>
  <c r="AB13" i="4"/>
  <c r="AD101" i="4"/>
  <c r="Y96" i="4"/>
  <c r="AC91" i="4"/>
  <c r="AE89" i="4"/>
  <c r="Y84" i="4"/>
  <c r="Z71" i="4"/>
  <c r="AA62" i="4"/>
  <c r="AF49" i="4"/>
  <c r="AC25" i="4"/>
  <c r="P92" i="4"/>
  <c r="R59" i="4"/>
  <c r="R32" i="4"/>
  <c r="R92" i="4"/>
  <c r="P64" i="4"/>
  <c r="Q38" i="4"/>
  <c r="P50" i="4"/>
  <c r="P97" i="4"/>
  <c r="S49" i="4"/>
  <c r="T49" i="4" s="1"/>
  <c r="R67" i="4"/>
  <c r="Q54" i="4"/>
  <c r="P41" i="4"/>
  <c r="R27" i="4"/>
  <c r="R106" i="4"/>
  <c r="P105" i="4"/>
  <c r="P99" i="4"/>
  <c r="Q88" i="4"/>
  <c r="P59" i="4"/>
  <c r="P49" i="4"/>
  <c r="O43" i="4"/>
  <c r="P27" i="4"/>
  <c r="Q22" i="4"/>
  <c r="O67" i="4"/>
  <c r="R36" i="4"/>
  <c r="P26" i="4"/>
  <c r="P15" i="4"/>
  <c r="R103" i="4"/>
  <c r="P47" i="4"/>
  <c r="Q66" i="4"/>
  <c r="R29" i="4"/>
  <c r="R25" i="4"/>
  <c r="R84" i="4"/>
  <c r="Q70" i="4"/>
  <c r="P66" i="4"/>
  <c r="P25" i="4"/>
  <c r="P18" i="4"/>
  <c r="S57" i="4"/>
  <c r="T57" i="4" s="1"/>
  <c r="P104" i="4"/>
  <c r="R87" i="4"/>
  <c r="P83" i="4"/>
  <c r="P77" i="4"/>
  <c r="S73" i="4"/>
  <c r="U73" i="4" s="1"/>
  <c r="R57" i="4"/>
  <c r="R11" i="4"/>
  <c r="S9" i="4"/>
  <c r="R95" i="4"/>
  <c r="S91" i="4"/>
  <c r="P87" i="4"/>
  <c r="O77" i="4"/>
  <c r="R73" i="4"/>
  <c r="R52" i="4"/>
  <c r="R45" i="4"/>
  <c r="R20" i="4"/>
  <c r="P16" i="4"/>
  <c r="P11" i="4"/>
  <c r="O103" i="4"/>
  <c r="O99" i="4"/>
  <c r="P81" i="4"/>
  <c r="P72" i="4"/>
  <c r="O75" i="4"/>
  <c r="P48" i="4"/>
  <c r="R43" i="4"/>
  <c r="P40" i="4"/>
  <c r="R35" i="4"/>
  <c r="R18" i="4"/>
  <c r="R10" i="4"/>
  <c r="S105" i="4"/>
  <c r="U105" i="4" s="1"/>
  <c r="Q102" i="4"/>
  <c r="R88" i="4"/>
  <c r="P63" i="4"/>
  <c r="Q50" i="4"/>
  <c r="O35" i="4"/>
  <c r="R26" i="4"/>
  <c r="Q7" i="4"/>
  <c r="AC94" i="4"/>
  <c r="AD94" i="4" s="1"/>
  <c r="Z89" i="4"/>
  <c r="Z87" i="4"/>
  <c r="AC85" i="4"/>
  <c r="AA80" i="4"/>
  <c r="AA77" i="4"/>
  <c r="AB64" i="4"/>
  <c r="AB50" i="4"/>
  <c r="Z48" i="4"/>
  <c r="Z43" i="4"/>
  <c r="AB41" i="4"/>
  <c r="AA34" i="4"/>
  <c r="Z27" i="4"/>
  <c r="AB25" i="4"/>
  <c r="Z11" i="4"/>
  <c r="AC9" i="4"/>
  <c r="O7" i="4"/>
  <c r="AC77" i="4"/>
  <c r="S7" i="4"/>
  <c r="R34" i="4"/>
  <c r="R93" i="4"/>
  <c r="S83" i="4"/>
  <c r="S79" i="4"/>
  <c r="T79" i="4" s="1"/>
  <c r="R75" i="4"/>
  <c r="R68" i="4"/>
  <c r="R58" i="4"/>
  <c r="S41" i="4"/>
  <c r="T41" i="4" s="1"/>
  <c r="Q34" i="4"/>
  <c r="P31" i="4"/>
  <c r="S17" i="4"/>
  <c r="W17" i="4" s="1"/>
  <c r="R13" i="4"/>
  <c r="Q10" i="4"/>
  <c r="AB7" i="4"/>
  <c r="AC102" i="4"/>
  <c r="AD102" i="4" s="1"/>
  <c r="Y100" i="4"/>
  <c r="AB94" i="4"/>
  <c r="Y89" i="4"/>
  <c r="Y87" i="4"/>
  <c r="AA85" i="4"/>
  <c r="AC83" i="4"/>
  <c r="Y80" i="4"/>
  <c r="AC78" i="4"/>
  <c r="AD78" i="4" s="1"/>
  <c r="Z77" i="4"/>
  <c r="AC73" i="4"/>
  <c r="AE73" i="4" s="1"/>
  <c r="AA70" i="4"/>
  <c r="AB66" i="4"/>
  <c r="AB59" i="4"/>
  <c r="AC57" i="4"/>
  <c r="AB53" i="4"/>
  <c r="AA50" i="4"/>
  <c r="AB20" i="4"/>
  <c r="Z15" i="4"/>
  <c r="Y11" i="4"/>
  <c r="R7" i="4"/>
  <c r="Y7" i="4"/>
  <c r="Z7" i="4"/>
  <c r="R104" i="4"/>
  <c r="P101" i="4"/>
  <c r="R97" i="4"/>
  <c r="R86" i="4"/>
  <c r="R79" i="4"/>
  <c r="R61" i="4"/>
  <c r="P58" i="4"/>
  <c r="P17" i="4"/>
  <c r="Z105" i="4"/>
  <c r="AB102" i="4"/>
  <c r="AE97" i="4"/>
  <c r="AD95" i="4"/>
  <c r="AA94" i="4"/>
  <c r="Y92" i="4"/>
  <c r="AC90" i="4"/>
  <c r="AD90" i="4" s="1"/>
  <c r="Z85" i="4"/>
  <c r="AA83" i="4"/>
  <c r="AE81" i="4"/>
  <c r="AB78" i="4"/>
  <c r="Y77" i="4"/>
  <c r="AG75" i="4"/>
  <c r="Z47" i="4"/>
  <c r="AA30" i="4"/>
  <c r="AF17" i="4"/>
  <c r="Y28" i="4"/>
  <c r="AA28" i="4"/>
  <c r="AC28" i="4"/>
  <c r="AD89" i="4"/>
  <c r="AD85" i="4"/>
  <c r="AD81" i="4"/>
  <c r="AF76" i="4"/>
  <c r="Y75" i="4"/>
  <c r="AC74" i="4"/>
  <c r="Y74" i="4"/>
  <c r="AB71" i="4"/>
  <c r="Y65" i="4"/>
  <c r="AA65" i="4"/>
  <c r="AB62" i="4"/>
  <c r="Y56" i="4"/>
  <c r="AA56" i="4"/>
  <c r="AC56" i="4"/>
  <c r="AC53" i="4"/>
  <c r="AA51" i="4"/>
  <c r="AC51" i="4"/>
  <c r="AC42" i="4"/>
  <c r="Y42" i="4"/>
  <c r="AB39" i="4"/>
  <c r="Y33" i="4"/>
  <c r="AA33" i="4"/>
  <c r="AB30" i="4"/>
  <c r="Y24" i="4"/>
  <c r="AA24" i="4"/>
  <c r="AC24" i="4"/>
  <c r="AC21" i="4"/>
  <c r="AA19" i="4"/>
  <c r="AC19" i="4"/>
  <c r="Y37" i="4"/>
  <c r="AA37" i="4"/>
  <c r="AA106" i="4"/>
  <c r="AC105" i="4"/>
  <c r="Y103" i="4"/>
  <c r="AA102" i="4"/>
  <c r="AA98" i="4"/>
  <c r="AC70" i="4"/>
  <c r="Y70" i="4"/>
  <c r="Y61" i="4"/>
  <c r="AA61" i="4"/>
  <c r="Y52" i="4"/>
  <c r="AA52" i="4"/>
  <c r="AC52" i="4"/>
  <c r="AE49" i="4"/>
  <c r="AG49" i="4"/>
  <c r="AA47" i="4"/>
  <c r="AC47" i="4"/>
  <c r="AB44" i="4"/>
  <c r="AC38" i="4"/>
  <c r="Y38" i="4"/>
  <c r="Y29" i="4"/>
  <c r="AA29" i="4"/>
  <c r="AB21" i="4"/>
  <c r="Y20" i="4"/>
  <c r="AA20" i="4"/>
  <c r="AC20" i="4"/>
  <c r="AE17" i="4"/>
  <c r="AG17" i="4"/>
  <c r="AA15" i="4"/>
  <c r="AC15" i="4"/>
  <c r="AB12" i="4"/>
  <c r="AC46" i="4"/>
  <c r="Y46" i="4"/>
  <c r="AC14" i="4"/>
  <c r="Y14" i="4"/>
  <c r="Z106" i="4"/>
  <c r="AB105" i="4"/>
  <c r="Z102" i="4"/>
  <c r="AB101" i="4"/>
  <c r="Z98" i="4"/>
  <c r="AB97" i="4"/>
  <c r="AF95" i="4"/>
  <c r="Z94" i="4"/>
  <c r="AB93" i="4"/>
  <c r="AF91" i="4"/>
  <c r="Z90" i="4"/>
  <c r="AB89" i="4"/>
  <c r="AF87" i="4"/>
  <c r="Z86" i="4"/>
  <c r="AF83" i="4"/>
  <c r="Z82" i="4"/>
  <c r="AF79" i="4"/>
  <c r="AF75" i="4"/>
  <c r="AC66" i="4"/>
  <c r="Y66" i="4"/>
  <c r="AB63" i="4"/>
  <c r="Y57" i="4"/>
  <c r="AA57" i="4"/>
  <c r="AB54" i="4"/>
  <c r="Y48" i="4"/>
  <c r="AA48" i="4"/>
  <c r="AC48" i="4"/>
  <c r="AC45" i="4"/>
  <c r="AA43" i="4"/>
  <c r="AC43" i="4"/>
  <c r="AC34" i="4"/>
  <c r="Y34" i="4"/>
  <c r="AB31" i="4"/>
  <c r="Y25" i="4"/>
  <c r="AA25" i="4"/>
  <c r="AB22" i="4"/>
  <c r="Y16" i="4"/>
  <c r="AA16" i="4"/>
  <c r="AC16" i="4"/>
  <c r="AC13" i="4"/>
  <c r="AE9" i="4"/>
  <c r="AG9" i="4"/>
  <c r="Y60" i="4"/>
  <c r="AA60" i="4"/>
  <c r="AC60" i="4"/>
  <c r="AG106" i="4"/>
  <c r="AA105" i="4"/>
  <c r="AC104" i="4"/>
  <c r="AG102" i="4"/>
  <c r="AA101" i="4"/>
  <c r="AC100" i="4"/>
  <c r="AG98" i="4"/>
  <c r="AA97" i="4"/>
  <c r="AC96" i="4"/>
  <c r="AG94" i="4"/>
  <c r="AC92" i="4"/>
  <c r="AE91" i="4"/>
  <c r="AG90" i="4"/>
  <c r="AC88" i="4"/>
  <c r="AE87" i="4"/>
  <c r="AG86" i="4"/>
  <c r="AC84" i="4"/>
  <c r="AE83" i="4"/>
  <c r="AG82" i="4"/>
  <c r="AC80" i="4"/>
  <c r="AE79" i="4"/>
  <c r="AE75" i="4"/>
  <c r="AA71" i="4"/>
  <c r="AC71" i="4"/>
  <c r="AB68" i="4"/>
  <c r="AF65" i="4"/>
  <c r="Z63" i="4"/>
  <c r="AC62" i="4"/>
  <c r="Y62" i="4"/>
  <c r="AA54" i="4"/>
  <c r="Y53" i="4"/>
  <c r="AA53" i="4"/>
  <c r="AB45" i="4"/>
  <c r="Y44" i="4"/>
  <c r="AA44" i="4"/>
  <c r="AC44" i="4"/>
  <c r="AE41" i="4"/>
  <c r="AG41" i="4"/>
  <c r="AA39" i="4"/>
  <c r="AC39" i="4"/>
  <c r="AB36" i="4"/>
  <c r="Z31" i="4"/>
  <c r="AC30" i="4"/>
  <c r="Y30" i="4"/>
  <c r="Y21" i="4"/>
  <c r="AA21" i="4"/>
  <c r="Y12" i="4"/>
  <c r="AA12" i="4"/>
  <c r="AC12" i="4"/>
  <c r="AF10" i="4"/>
  <c r="AA55" i="4"/>
  <c r="AC55" i="4"/>
  <c r="AA23" i="4"/>
  <c r="AC23" i="4"/>
  <c r="AF106" i="4"/>
  <c r="AB104" i="4"/>
  <c r="AF102" i="4"/>
  <c r="AB100" i="4"/>
  <c r="AF98" i="4"/>
  <c r="AB96" i="4"/>
  <c r="AF94" i="4"/>
  <c r="AB92" i="4"/>
  <c r="AF90" i="4"/>
  <c r="AB88" i="4"/>
  <c r="AF86" i="4"/>
  <c r="AB84" i="4"/>
  <c r="AF82" i="4"/>
  <c r="AB80" i="4"/>
  <c r="AB76" i="4"/>
  <c r="Y72" i="4"/>
  <c r="AA72" i="4"/>
  <c r="AC72" i="4"/>
  <c r="AC69" i="4"/>
  <c r="AA67" i="4"/>
  <c r="AC67" i="4"/>
  <c r="AC58" i="4"/>
  <c r="Y58" i="4"/>
  <c r="AB55" i="4"/>
  <c r="Y49" i="4"/>
  <c r="AA49" i="4"/>
  <c r="AB46" i="4"/>
  <c r="Y40" i="4"/>
  <c r="AA40" i="4"/>
  <c r="AC40" i="4"/>
  <c r="AC37" i="4"/>
  <c r="AA35" i="4"/>
  <c r="AC35" i="4"/>
  <c r="AC26" i="4"/>
  <c r="Y26" i="4"/>
  <c r="AB23" i="4"/>
  <c r="Y17" i="4"/>
  <c r="AA17" i="4"/>
  <c r="AB14" i="4"/>
  <c r="AE57" i="4"/>
  <c r="AG57" i="4"/>
  <c r="AE25" i="4"/>
  <c r="AG25" i="4"/>
  <c r="AE10" i="4"/>
  <c r="AG10" i="4"/>
  <c r="AE106" i="4"/>
  <c r="AA104" i="4"/>
  <c r="AC103" i="4"/>
  <c r="AE102" i="4"/>
  <c r="AG101" i="4"/>
  <c r="AA100" i="4"/>
  <c r="AC99" i="4"/>
  <c r="AE98" i="4"/>
  <c r="AG97" i="4"/>
  <c r="AA96" i="4"/>
  <c r="AE94" i="4"/>
  <c r="AG93" i="4"/>
  <c r="AA92" i="4"/>
  <c r="AE90" i="4"/>
  <c r="AG89" i="4"/>
  <c r="AA88" i="4"/>
  <c r="AE86" i="4"/>
  <c r="AG85" i="4"/>
  <c r="AE82" i="4"/>
  <c r="AG81" i="4"/>
  <c r="AG77" i="4"/>
  <c r="AB75" i="4"/>
  <c r="Y68" i="4"/>
  <c r="AA68" i="4"/>
  <c r="AC68" i="4"/>
  <c r="AE65" i="4"/>
  <c r="AG65" i="4"/>
  <c r="AA63" i="4"/>
  <c r="AC63" i="4"/>
  <c r="AB60" i="4"/>
  <c r="AF57" i="4"/>
  <c r="Z55" i="4"/>
  <c r="AC54" i="4"/>
  <c r="Y54" i="4"/>
  <c r="AA46" i="4"/>
  <c r="Y45" i="4"/>
  <c r="AA45" i="4"/>
  <c r="AB37" i="4"/>
  <c r="Y36" i="4"/>
  <c r="AA36" i="4"/>
  <c r="AC36" i="4"/>
  <c r="AA31" i="4"/>
  <c r="AC31" i="4"/>
  <c r="AB28" i="4"/>
  <c r="AF25" i="4"/>
  <c r="Z23" i="4"/>
  <c r="AC22" i="4"/>
  <c r="Y22" i="4"/>
  <c r="AA14" i="4"/>
  <c r="Y13" i="4"/>
  <c r="AA13" i="4"/>
  <c r="Y69" i="4"/>
  <c r="AA69" i="4"/>
  <c r="AA75" i="4"/>
  <c r="AA74" i="4"/>
  <c r="Y73" i="4"/>
  <c r="AA73" i="4"/>
  <c r="AB70" i="4"/>
  <c r="Z69" i="4"/>
  <c r="AB65" i="4"/>
  <c r="Y64" i="4"/>
  <c r="AA64" i="4"/>
  <c r="AC64" i="4"/>
  <c r="AC61" i="4"/>
  <c r="Z60" i="4"/>
  <c r="AA59" i="4"/>
  <c r="AC59" i="4"/>
  <c r="AD57" i="4"/>
  <c r="AB56" i="4"/>
  <c r="Y55" i="4"/>
  <c r="Z51" i="4"/>
  <c r="AC50" i="4"/>
  <c r="Y50" i="4"/>
  <c r="AB47" i="4"/>
  <c r="Z46" i="4"/>
  <c r="AA42" i="4"/>
  <c r="Y41" i="4"/>
  <c r="AA41" i="4"/>
  <c r="AB38" i="4"/>
  <c r="Z37" i="4"/>
  <c r="AB33" i="4"/>
  <c r="Y32" i="4"/>
  <c r="AA32" i="4"/>
  <c r="AC32" i="4"/>
  <c r="AC29" i="4"/>
  <c r="Z28" i="4"/>
  <c r="AA27" i="4"/>
  <c r="AC27" i="4"/>
  <c r="AD25" i="4"/>
  <c r="AB24" i="4"/>
  <c r="Y23" i="4"/>
  <c r="Z19" i="4"/>
  <c r="AC18" i="4"/>
  <c r="Y18" i="4"/>
  <c r="AB15" i="4"/>
  <c r="Z14" i="4"/>
  <c r="Z10" i="4"/>
  <c r="AB9" i="4"/>
  <c r="Y10" i="4"/>
  <c r="AA9" i="4"/>
  <c r="AC8" i="4"/>
  <c r="Z9" i="4"/>
  <c r="AB8" i="4"/>
  <c r="AC11" i="4"/>
  <c r="AA8" i="4"/>
  <c r="Z8" i="4"/>
  <c r="AC7" i="4"/>
  <c r="U87" i="4"/>
  <c r="W87" i="4"/>
  <c r="V87" i="4"/>
  <c r="T87" i="4"/>
  <c r="O69" i="4"/>
  <c r="Q69" i="4"/>
  <c r="P69" i="4"/>
  <c r="R69" i="4"/>
  <c r="S69" i="4"/>
  <c r="R105" i="4"/>
  <c r="P103" i="4"/>
  <c r="O101" i="4"/>
  <c r="S100" i="4"/>
  <c r="O100" i="4"/>
  <c r="R96" i="4"/>
  <c r="R91" i="4"/>
  <c r="O90" i="4"/>
  <c r="Q90" i="4"/>
  <c r="S90" i="4"/>
  <c r="Q85" i="4"/>
  <c r="S85" i="4"/>
  <c r="R82" i="4"/>
  <c r="Q23" i="4"/>
  <c r="S23" i="4"/>
  <c r="O23" i="4"/>
  <c r="P23" i="4"/>
  <c r="R23" i="4"/>
  <c r="S80" i="4"/>
  <c r="O80" i="4"/>
  <c r="O102" i="4"/>
  <c r="S102" i="4"/>
  <c r="Q96" i="4"/>
  <c r="O95" i="4"/>
  <c r="Q95" i="4"/>
  <c r="O86" i="4"/>
  <c r="Q86" i="4"/>
  <c r="S86" i="4"/>
  <c r="Q81" i="4"/>
  <c r="S81" i="4"/>
  <c r="O28" i="4"/>
  <c r="Q28" i="4"/>
  <c r="S28" i="4"/>
  <c r="P28" i="4"/>
  <c r="R28" i="4"/>
  <c r="U10" i="4"/>
  <c r="W10" i="4"/>
  <c r="T10" i="4"/>
  <c r="V10" i="4"/>
  <c r="O94" i="4"/>
  <c r="Q94" i="4"/>
  <c r="S94" i="4"/>
  <c r="O91" i="4"/>
  <c r="Q91" i="4"/>
  <c r="O82" i="4"/>
  <c r="Q82" i="4"/>
  <c r="S82" i="4"/>
  <c r="O78" i="4"/>
  <c r="P78" i="4"/>
  <c r="Q78" i="4"/>
  <c r="S78" i="4"/>
  <c r="O37" i="4"/>
  <c r="Q37" i="4"/>
  <c r="P37" i="4"/>
  <c r="R37" i="4"/>
  <c r="S37" i="4"/>
  <c r="U25" i="4"/>
  <c r="W25" i="4"/>
  <c r="T25" i="4"/>
  <c r="V25" i="4"/>
  <c r="Q89" i="4"/>
  <c r="S89" i="4"/>
  <c r="S104" i="4"/>
  <c r="O104" i="4"/>
  <c r="S96" i="4"/>
  <c r="O96" i="4"/>
  <c r="O87" i="4"/>
  <c r="Q87" i="4"/>
  <c r="S76" i="4"/>
  <c r="O76" i="4"/>
  <c r="P76" i="4"/>
  <c r="Q76" i="4"/>
  <c r="T73" i="4"/>
  <c r="Q71" i="4"/>
  <c r="S71" i="4"/>
  <c r="O71" i="4"/>
  <c r="P71" i="4"/>
  <c r="R71" i="4"/>
  <c r="U91" i="4"/>
  <c r="W91" i="4"/>
  <c r="O106" i="4"/>
  <c r="S106" i="4"/>
  <c r="S99" i="4"/>
  <c r="R98" i="4"/>
  <c r="P93" i="4"/>
  <c r="S92" i="4"/>
  <c r="O92" i="4"/>
  <c r="R89" i="4"/>
  <c r="Q84" i="4"/>
  <c r="O83" i="4"/>
  <c r="Q83" i="4"/>
  <c r="R80" i="4"/>
  <c r="S46" i="4"/>
  <c r="O46" i="4"/>
  <c r="P46" i="4"/>
  <c r="Q46" i="4"/>
  <c r="R46" i="4"/>
  <c r="W57" i="4"/>
  <c r="V105" i="4"/>
  <c r="S101" i="4"/>
  <c r="R100" i="4"/>
  <c r="R99" i="4"/>
  <c r="Q97" i="4"/>
  <c r="S97" i="4"/>
  <c r="R94" i="4"/>
  <c r="V91" i="4"/>
  <c r="P89" i="4"/>
  <c r="S88" i="4"/>
  <c r="O88" i="4"/>
  <c r="R85" i="4"/>
  <c r="Q80" i="4"/>
  <c r="O79" i="4"/>
  <c r="Q79" i="4"/>
  <c r="Q55" i="4"/>
  <c r="S55" i="4"/>
  <c r="O55" i="4"/>
  <c r="P55" i="4"/>
  <c r="R55" i="4"/>
  <c r="P106" i="4"/>
  <c r="O105" i="4"/>
  <c r="S103" i="4"/>
  <c r="R102" i="4"/>
  <c r="R101" i="4"/>
  <c r="Q100" i="4"/>
  <c r="O98" i="4"/>
  <c r="Q98" i="4"/>
  <c r="S98" i="4"/>
  <c r="S95" i="4"/>
  <c r="P94" i="4"/>
  <c r="Q93" i="4"/>
  <c r="S93" i="4"/>
  <c r="T91" i="4"/>
  <c r="R90" i="4"/>
  <c r="O89" i="4"/>
  <c r="P85" i="4"/>
  <c r="S84" i="4"/>
  <c r="O84" i="4"/>
  <c r="R81" i="4"/>
  <c r="P80" i="4"/>
  <c r="O60" i="4"/>
  <c r="Q60" i="4"/>
  <c r="S60" i="4"/>
  <c r="P60" i="4"/>
  <c r="R60" i="4"/>
  <c r="S14" i="4"/>
  <c r="O14" i="4"/>
  <c r="P14" i="4"/>
  <c r="Q14" i="4"/>
  <c r="R14" i="4"/>
  <c r="S74" i="4"/>
  <c r="O74" i="4"/>
  <c r="O65" i="4"/>
  <c r="Q65" i="4"/>
  <c r="R62" i="4"/>
  <c r="O56" i="4"/>
  <c r="Q56" i="4"/>
  <c r="S56" i="4"/>
  <c r="S53" i="4"/>
  <c r="Q51" i="4"/>
  <c r="S51" i="4"/>
  <c r="S42" i="4"/>
  <c r="O42" i="4"/>
  <c r="R39" i="4"/>
  <c r="O33" i="4"/>
  <c r="Q33" i="4"/>
  <c r="R30" i="4"/>
  <c r="O24" i="4"/>
  <c r="Q24" i="4"/>
  <c r="S24" i="4"/>
  <c r="S21" i="4"/>
  <c r="Q19" i="4"/>
  <c r="S19" i="4"/>
  <c r="S70" i="4"/>
  <c r="O70" i="4"/>
  <c r="Q62" i="4"/>
  <c r="O61" i="4"/>
  <c r="Q61" i="4"/>
  <c r="R53" i="4"/>
  <c r="O52" i="4"/>
  <c r="Q52" i="4"/>
  <c r="S52" i="4"/>
  <c r="U49" i="4"/>
  <c r="W49" i="4"/>
  <c r="Q47" i="4"/>
  <c r="S47" i="4"/>
  <c r="R44" i="4"/>
  <c r="P39" i="4"/>
  <c r="S38" i="4"/>
  <c r="O38" i="4"/>
  <c r="Q30" i="4"/>
  <c r="O29" i="4"/>
  <c r="Q29" i="4"/>
  <c r="R21" i="4"/>
  <c r="O20" i="4"/>
  <c r="Q20" i="4"/>
  <c r="S20" i="4"/>
  <c r="Q15" i="4"/>
  <c r="S15" i="4"/>
  <c r="R12" i="4"/>
  <c r="Q75" i="4"/>
  <c r="S75" i="4"/>
  <c r="S66" i="4"/>
  <c r="O66" i="4"/>
  <c r="R63" i="4"/>
  <c r="O57" i="4"/>
  <c r="Q57" i="4"/>
  <c r="R54" i="4"/>
  <c r="O48" i="4"/>
  <c r="Q48" i="4"/>
  <c r="S48" i="4"/>
  <c r="S45" i="4"/>
  <c r="Q43" i="4"/>
  <c r="S43" i="4"/>
  <c r="S34" i="4"/>
  <c r="O34" i="4"/>
  <c r="R31" i="4"/>
  <c r="O25" i="4"/>
  <c r="Q25" i="4"/>
  <c r="R22" i="4"/>
  <c r="O16" i="4"/>
  <c r="Q16" i="4"/>
  <c r="S16" i="4"/>
  <c r="S13" i="4"/>
  <c r="U9" i="4"/>
  <c r="W9" i="4"/>
  <c r="S62" i="4"/>
  <c r="O62" i="4"/>
  <c r="O53" i="4"/>
  <c r="Q53" i="4"/>
  <c r="O44" i="4"/>
  <c r="Q44" i="4"/>
  <c r="S44" i="4"/>
  <c r="U41" i="4"/>
  <c r="W41" i="4"/>
  <c r="Q39" i="4"/>
  <c r="S39" i="4"/>
  <c r="S30" i="4"/>
  <c r="O30" i="4"/>
  <c r="O21" i="4"/>
  <c r="Q21" i="4"/>
  <c r="O12" i="4"/>
  <c r="Q12" i="4"/>
  <c r="S12" i="4"/>
  <c r="S77" i="4"/>
  <c r="O72" i="4"/>
  <c r="Q72" i="4"/>
  <c r="S72" i="4"/>
  <c r="Q67" i="4"/>
  <c r="S67" i="4"/>
  <c r="S58" i="4"/>
  <c r="O58" i="4"/>
  <c r="O49" i="4"/>
  <c r="Q49" i="4"/>
  <c r="O40" i="4"/>
  <c r="Q40" i="4"/>
  <c r="S40" i="4"/>
  <c r="Q35" i="4"/>
  <c r="S35" i="4"/>
  <c r="S26" i="4"/>
  <c r="O26" i="4"/>
  <c r="O17" i="4"/>
  <c r="Q17" i="4"/>
  <c r="R77" i="4"/>
  <c r="R74" i="4"/>
  <c r="O68" i="4"/>
  <c r="Q68" i="4"/>
  <c r="S68" i="4"/>
  <c r="S65" i="4"/>
  <c r="Q63" i="4"/>
  <c r="S63" i="4"/>
  <c r="S54" i="4"/>
  <c r="O54" i="4"/>
  <c r="R51" i="4"/>
  <c r="O45" i="4"/>
  <c r="Q45" i="4"/>
  <c r="R42" i="4"/>
  <c r="O36" i="4"/>
  <c r="Q36" i="4"/>
  <c r="S36" i="4"/>
  <c r="S33" i="4"/>
  <c r="Q31" i="4"/>
  <c r="S31" i="4"/>
  <c r="S22" i="4"/>
  <c r="O22" i="4"/>
  <c r="R19" i="4"/>
  <c r="O13" i="4"/>
  <c r="Q13" i="4"/>
  <c r="Q74" i="4"/>
  <c r="O73" i="4"/>
  <c r="Q73" i="4"/>
  <c r="R70" i="4"/>
  <c r="R65" i="4"/>
  <c r="O64" i="4"/>
  <c r="Q64" i="4"/>
  <c r="S64" i="4"/>
  <c r="S61" i="4"/>
  <c r="Q59" i="4"/>
  <c r="S59" i="4"/>
  <c r="R56" i="4"/>
  <c r="P51" i="4"/>
  <c r="S50" i="4"/>
  <c r="O50" i="4"/>
  <c r="R47" i="4"/>
  <c r="Q42" i="4"/>
  <c r="O41" i="4"/>
  <c r="Q41" i="4"/>
  <c r="R38" i="4"/>
  <c r="R33" i="4"/>
  <c r="O32" i="4"/>
  <c r="Q32" i="4"/>
  <c r="S32" i="4"/>
  <c r="S29" i="4"/>
  <c r="Q27" i="4"/>
  <c r="S27" i="4"/>
  <c r="R24" i="4"/>
  <c r="P19" i="4"/>
  <c r="S18" i="4"/>
  <c r="O18" i="4"/>
  <c r="R15" i="4"/>
  <c r="P10" i="4"/>
  <c r="R9" i="4"/>
  <c r="O10" i="4"/>
  <c r="Q9" i="4"/>
  <c r="S8" i="4"/>
  <c r="P9" i="4"/>
  <c r="R8" i="4"/>
  <c r="S11" i="4"/>
  <c r="Q8" i="4"/>
  <c r="P8" i="4"/>
  <c r="AG33" i="4" l="1"/>
  <c r="AE33" i="4"/>
  <c r="AF78" i="4"/>
  <c r="AF33" i="4"/>
  <c r="AG95" i="4"/>
  <c r="AF97" i="4"/>
  <c r="AD97" i="4"/>
  <c r="AF93" i="4"/>
  <c r="AE93" i="4"/>
  <c r="AD93" i="4"/>
  <c r="AD41" i="4"/>
  <c r="AF41" i="4"/>
  <c r="AD91" i="4"/>
  <c r="AG91" i="4"/>
  <c r="AD76" i="4"/>
  <c r="AG76" i="4"/>
  <c r="AE76" i="4"/>
  <c r="W73" i="4"/>
  <c r="V49" i="4"/>
  <c r="V73" i="4"/>
  <c r="U57" i="4"/>
  <c r="V57" i="4"/>
  <c r="T105" i="4"/>
  <c r="W105" i="4"/>
  <c r="T9" i="4"/>
  <c r="V9" i="4"/>
  <c r="W79" i="4"/>
  <c r="T83" i="4"/>
  <c r="V83" i="4"/>
  <c r="AG73" i="4"/>
  <c r="V41" i="4"/>
  <c r="AF77" i="4"/>
  <c r="AE77" i="4"/>
  <c r="U79" i="4"/>
  <c r="AD73" i="4"/>
  <c r="AF73" i="4"/>
  <c r="AF85" i="4"/>
  <c r="AE85" i="4"/>
  <c r="T7" i="4"/>
  <c r="V7" i="4"/>
  <c r="W7" i="4"/>
  <c r="U7" i="4"/>
  <c r="W83" i="4"/>
  <c r="AD7" i="4"/>
  <c r="AF7" i="4"/>
  <c r="AE7" i="4"/>
  <c r="AG7" i="4"/>
  <c r="AG78" i="4"/>
  <c r="AD83" i="4"/>
  <c r="AG83" i="4"/>
  <c r="T17" i="4"/>
  <c r="V17" i="4"/>
  <c r="U17" i="4"/>
  <c r="U83" i="4"/>
  <c r="V79" i="4"/>
  <c r="AE78" i="4"/>
  <c r="AD77" i="4"/>
  <c r="AD9" i="4"/>
  <c r="AF9" i="4"/>
  <c r="AD103" i="4"/>
  <c r="AE103" i="4"/>
  <c r="AF103" i="4"/>
  <c r="AG103" i="4"/>
  <c r="AG80" i="4"/>
  <c r="AD80" i="4"/>
  <c r="AE80" i="4"/>
  <c r="AF80" i="4"/>
  <c r="AG64" i="4"/>
  <c r="AD64" i="4"/>
  <c r="AE64" i="4"/>
  <c r="AF64" i="4"/>
  <c r="AE22" i="4"/>
  <c r="AG22" i="4"/>
  <c r="AD22" i="4"/>
  <c r="AF22" i="4"/>
  <c r="AG36" i="4"/>
  <c r="AD36" i="4"/>
  <c r="AE36" i="4"/>
  <c r="AF36" i="4"/>
  <c r="AE54" i="4"/>
  <c r="AG54" i="4"/>
  <c r="AD54" i="4"/>
  <c r="AF54" i="4"/>
  <c r="AG68" i="4"/>
  <c r="AD68" i="4"/>
  <c r="AE68" i="4"/>
  <c r="AF68" i="4"/>
  <c r="AE39" i="4"/>
  <c r="AF39" i="4"/>
  <c r="AG39" i="4"/>
  <c r="AD39" i="4"/>
  <c r="AE71" i="4"/>
  <c r="AF71" i="4"/>
  <c r="AG71" i="4"/>
  <c r="AD71" i="4"/>
  <c r="AD92" i="4"/>
  <c r="AG92" i="4"/>
  <c r="AE92" i="4"/>
  <c r="AF92" i="4"/>
  <c r="AG104" i="4"/>
  <c r="AD104" i="4"/>
  <c r="AE104" i="4"/>
  <c r="AF104" i="4"/>
  <c r="AE13" i="4"/>
  <c r="AG13" i="4"/>
  <c r="AD13" i="4"/>
  <c r="AF13" i="4"/>
  <c r="AE38" i="4"/>
  <c r="AG38" i="4"/>
  <c r="AD38" i="4"/>
  <c r="AF38" i="4"/>
  <c r="AF105" i="4"/>
  <c r="AG105" i="4"/>
  <c r="AE105" i="4"/>
  <c r="AD105" i="4"/>
  <c r="AG24" i="4"/>
  <c r="AD24" i="4"/>
  <c r="AE24" i="4"/>
  <c r="AF24" i="4"/>
  <c r="AE42" i="4"/>
  <c r="AG42" i="4"/>
  <c r="AD42" i="4"/>
  <c r="AF42" i="4"/>
  <c r="AE37" i="4"/>
  <c r="AG37" i="4"/>
  <c r="AD37" i="4"/>
  <c r="AF37" i="4"/>
  <c r="AE23" i="4"/>
  <c r="AD23" i="4"/>
  <c r="AF23" i="4"/>
  <c r="AG23" i="4"/>
  <c r="AG16" i="4"/>
  <c r="AE16" i="4"/>
  <c r="AF16" i="4"/>
  <c r="AD16" i="4"/>
  <c r="AE34" i="4"/>
  <c r="AG34" i="4"/>
  <c r="AD34" i="4"/>
  <c r="AF34" i="4"/>
  <c r="AE14" i="4"/>
  <c r="AG14" i="4"/>
  <c r="AD14" i="4"/>
  <c r="AF14" i="4"/>
  <c r="AG20" i="4"/>
  <c r="AD20" i="4"/>
  <c r="AE20" i="4"/>
  <c r="AF20" i="4"/>
  <c r="AE51" i="4"/>
  <c r="AD51" i="4"/>
  <c r="AF51" i="4"/>
  <c r="AG51" i="4"/>
  <c r="AG12" i="4"/>
  <c r="AF12" i="4"/>
  <c r="AE12" i="4"/>
  <c r="AD12" i="4"/>
  <c r="AG52" i="4"/>
  <c r="AD52" i="4"/>
  <c r="AE52" i="4"/>
  <c r="AF52" i="4"/>
  <c r="AE27" i="4"/>
  <c r="AD27" i="4"/>
  <c r="AF27" i="4"/>
  <c r="AG27" i="4"/>
  <c r="AG8" i="4"/>
  <c r="AD8" i="4"/>
  <c r="AE8" i="4"/>
  <c r="AF8" i="4"/>
  <c r="AE18" i="4"/>
  <c r="AG18" i="4"/>
  <c r="AD18" i="4"/>
  <c r="AF18" i="4"/>
  <c r="AE29" i="4"/>
  <c r="AG29" i="4"/>
  <c r="AD29" i="4"/>
  <c r="AF29" i="4"/>
  <c r="AG40" i="4"/>
  <c r="AF40" i="4"/>
  <c r="AD40" i="4"/>
  <c r="AE40" i="4"/>
  <c r="AE58" i="4"/>
  <c r="AG58" i="4"/>
  <c r="AD58" i="4"/>
  <c r="AF58" i="4"/>
  <c r="AG84" i="4"/>
  <c r="AD84" i="4"/>
  <c r="AE84" i="4"/>
  <c r="AF84" i="4"/>
  <c r="AG96" i="4"/>
  <c r="AD96" i="4"/>
  <c r="AE96" i="4"/>
  <c r="AF96" i="4"/>
  <c r="AE43" i="4"/>
  <c r="AD43" i="4"/>
  <c r="AF43" i="4"/>
  <c r="AG43" i="4"/>
  <c r="AE47" i="4"/>
  <c r="AD47" i="4"/>
  <c r="AF47" i="4"/>
  <c r="AG47" i="4"/>
  <c r="AE26" i="4"/>
  <c r="AG26" i="4"/>
  <c r="AF26" i="4"/>
  <c r="AD26" i="4"/>
  <c r="AE50" i="4"/>
  <c r="AG50" i="4"/>
  <c r="AD50" i="4"/>
  <c r="AF50" i="4"/>
  <c r="AG32" i="4"/>
  <c r="AD32" i="4"/>
  <c r="AE32" i="4"/>
  <c r="AF32" i="4"/>
  <c r="AD99" i="4"/>
  <c r="AE99" i="4"/>
  <c r="AF99" i="4"/>
  <c r="AG99" i="4"/>
  <c r="AE67" i="4"/>
  <c r="AG67" i="4"/>
  <c r="AF67" i="4"/>
  <c r="AD67" i="4"/>
  <c r="AE55" i="4"/>
  <c r="AD55" i="4"/>
  <c r="AF55" i="4"/>
  <c r="AG55" i="4"/>
  <c r="AG60" i="4"/>
  <c r="AD60" i="4"/>
  <c r="AE60" i="4"/>
  <c r="AF60" i="4"/>
  <c r="AE46" i="4"/>
  <c r="AG46" i="4"/>
  <c r="AD46" i="4"/>
  <c r="AF46" i="4"/>
  <c r="AE53" i="4"/>
  <c r="AG53" i="4"/>
  <c r="AF53" i="4"/>
  <c r="AD53" i="4"/>
  <c r="AG28" i="4"/>
  <c r="AD28" i="4"/>
  <c r="AE28" i="4"/>
  <c r="AF28" i="4"/>
  <c r="AG72" i="4"/>
  <c r="AF72" i="4"/>
  <c r="AD72" i="4"/>
  <c r="AE72" i="4"/>
  <c r="AE11" i="4"/>
  <c r="AD11" i="4"/>
  <c r="AF11" i="4"/>
  <c r="AG11" i="4"/>
  <c r="AE61" i="4"/>
  <c r="AG61" i="4"/>
  <c r="AD61" i="4"/>
  <c r="AF61" i="4"/>
  <c r="AE35" i="4"/>
  <c r="AG35" i="4"/>
  <c r="AF35" i="4"/>
  <c r="AD35" i="4"/>
  <c r="AE21" i="4"/>
  <c r="AG21" i="4"/>
  <c r="AF21" i="4"/>
  <c r="AD21" i="4"/>
  <c r="AE59" i="4"/>
  <c r="AD59" i="4"/>
  <c r="AF59" i="4"/>
  <c r="AG59" i="4"/>
  <c r="AE31" i="4"/>
  <c r="AD31" i="4"/>
  <c r="AG31" i="4"/>
  <c r="AF31" i="4"/>
  <c r="AE63" i="4"/>
  <c r="AG63" i="4"/>
  <c r="AD63" i="4"/>
  <c r="AF63" i="4"/>
  <c r="AE30" i="4"/>
  <c r="AG30" i="4"/>
  <c r="AF30" i="4"/>
  <c r="AD30" i="4"/>
  <c r="AG44" i="4"/>
  <c r="AF44" i="4"/>
  <c r="AE44" i="4"/>
  <c r="AD44" i="4"/>
  <c r="AE62" i="4"/>
  <c r="AG62" i="4"/>
  <c r="AF62" i="4"/>
  <c r="AD62" i="4"/>
  <c r="AE45" i="4"/>
  <c r="AG45" i="4"/>
  <c r="AD45" i="4"/>
  <c r="AF45" i="4"/>
  <c r="AE70" i="4"/>
  <c r="AG70" i="4"/>
  <c r="AD70" i="4"/>
  <c r="AF70" i="4"/>
  <c r="AG56" i="4"/>
  <c r="AD56" i="4"/>
  <c r="AE56" i="4"/>
  <c r="AF56" i="4"/>
  <c r="AE74" i="4"/>
  <c r="AD74" i="4"/>
  <c r="AF74" i="4"/>
  <c r="AG74" i="4"/>
  <c r="AE69" i="4"/>
  <c r="AG69" i="4"/>
  <c r="AD69" i="4"/>
  <c r="AF69" i="4"/>
  <c r="AG88" i="4"/>
  <c r="AD88" i="4"/>
  <c r="AE88" i="4"/>
  <c r="AF88" i="4"/>
  <c r="AG100" i="4"/>
  <c r="AD100" i="4"/>
  <c r="AE100" i="4"/>
  <c r="AF100" i="4"/>
  <c r="AG48" i="4"/>
  <c r="AE48" i="4"/>
  <c r="AD48" i="4"/>
  <c r="AF48" i="4"/>
  <c r="AE66" i="4"/>
  <c r="AG66" i="4"/>
  <c r="AD66" i="4"/>
  <c r="AF66" i="4"/>
  <c r="AE15" i="4"/>
  <c r="AD15" i="4"/>
  <c r="AF15" i="4"/>
  <c r="AG15" i="4"/>
  <c r="AE19" i="4"/>
  <c r="AD19" i="4"/>
  <c r="AF19" i="4"/>
  <c r="AG19" i="4"/>
  <c r="U77" i="4"/>
  <c r="T77" i="4"/>
  <c r="V77" i="4"/>
  <c r="W77" i="4"/>
  <c r="W102" i="4"/>
  <c r="T102" i="4"/>
  <c r="V102" i="4"/>
  <c r="U102" i="4"/>
  <c r="U22" i="4"/>
  <c r="W22" i="4"/>
  <c r="T22" i="4"/>
  <c r="V22" i="4"/>
  <c r="W68" i="4"/>
  <c r="T68" i="4"/>
  <c r="U68" i="4"/>
  <c r="V68" i="4"/>
  <c r="U26" i="4"/>
  <c r="W26" i="4"/>
  <c r="T26" i="4"/>
  <c r="V26" i="4"/>
  <c r="W12" i="4"/>
  <c r="V12" i="4"/>
  <c r="T12" i="4"/>
  <c r="U12" i="4"/>
  <c r="U45" i="4"/>
  <c r="W45" i="4"/>
  <c r="T45" i="4"/>
  <c r="V45" i="4"/>
  <c r="U53" i="4"/>
  <c r="W53" i="4"/>
  <c r="V53" i="4"/>
  <c r="T53" i="4"/>
  <c r="U74" i="4"/>
  <c r="W74" i="4"/>
  <c r="T74" i="4"/>
  <c r="V74" i="4"/>
  <c r="W60" i="4"/>
  <c r="T60" i="4"/>
  <c r="U60" i="4"/>
  <c r="V60" i="4"/>
  <c r="U99" i="4"/>
  <c r="T99" i="4"/>
  <c r="V99" i="4"/>
  <c r="W99" i="4"/>
  <c r="W98" i="4"/>
  <c r="T98" i="4"/>
  <c r="U98" i="4"/>
  <c r="V98" i="4"/>
  <c r="U35" i="4"/>
  <c r="W35" i="4"/>
  <c r="T35" i="4"/>
  <c r="V35" i="4"/>
  <c r="U58" i="4"/>
  <c r="W58" i="4"/>
  <c r="T58" i="4"/>
  <c r="V58" i="4"/>
  <c r="U62" i="4"/>
  <c r="W62" i="4"/>
  <c r="V62" i="4"/>
  <c r="T62" i="4"/>
  <c r="W48" i="4"/>
  <c r="U48" i="4"/>
  <c r="V48" i="4"/>
  <c r="T48" i="4"/>
  <c r="U66" i="4"/>
  <c r="W66" i="4"/>
  <c r="T66" i="4"/>
  <c r="V66" i="4"/>
  <c r="W20" i="4"/>
  <c r="T20" i="4"/>
  <c r="U20" i="4"/>
  <c r="V20" i="4"/>
  <c r="U38" i="4"/>
  <c r="W38" i="4"/>
  <c r="T38" i="4"/>
  <c r="V38" i="4"/>
  <c r="W52" i="4"/>
  <c r="T52" i="4"/>
  <c r="U52" i="4"/>
  <c r="V52" i="4"/>
  <c r="U70" i="4"/>
  <c r="W70" i="4"/>
  <c r="T70" i="4"/>
  <c r="V70" i="4"/>
  <c r="W56" i="4"/>
  <c r="T56" i="4"/>
  <c r="U56" i="4"/>
  <c r="V56" i="4"/>
  <c r="U37" i="4"/>
  <c r="W37" i="4"/>
  <c r="T37" i="4"/>
  <c r="V37" i="4"/>
  <c r="W94" i="4"/>
  <c r="T94" i="4"/>
  <c r="U94" i="4"/>
  <c r="V94" i="4"/>
  <c r="W86" i="4"/>
  <c r="T86" i="4"/>
  <c r="U86" i="4"/>
  <c r="V86" i="4"/>
  <c r="U59" i="4"/>
  <c r="T59" i="4"/>
  <c r="V59" i="4"/>
  <c r="W59" i="4"/>
  <c r="U67" i="4"/>
  <c r="W67" i="4"/>
  <c r="T67" i="4"/>
  <c r="V67" i="4"/>
  <c r="U75" i="4"/>
  <c r="T75" i="4"/>
  <c r="V75" i="4"/>
  <c r="W75" i="4"/>
  <c r="U19" i="4"/>
  <c r="T19" i="4"/>
  <c r="V19" i="4"/>
  <c r="W19" i="4"/>
  <c r="U71" i="4"/>
  <c r="V71" i="4"/>
  <c r="W71" i="4"/>
  <c r="T71" i="4"/>
  <c r="W104" i="4"/>
  <c r="T104" i="4"/>
  <c r="U104" i="4"/>
  <c r="V104" i="4"/>
  <c r="W28" i="4"/>
  <c r="T28" i="4"/>
  <c r="U28" i="4"/>
  <c r="V28" i="4"/>
  <c r="U80" i="4"/>
  <c r="W80" i="4"/>
  <c r="T80" i="4"/>
  <c r="V80" i="4"/>
  <c r="U85" i="4"/>
  <c r="T85" i="4"/>
  <c r="V85" i="4"/>
  <c r="W85" i="4"/>
  <c r="W100" i="4"/>
  <c r="T100" i="4"/>
  <c r="U100" i="4"/>
  <c r="V100" i="4"/>
  <c r="W40" i="4"/>
  <c r="T40" i="4"/>
  <c r="U40" i="4"/>
  <c r="V40" i="4"/>
  <c r="W44" i="4"/>
  <c r="V44" i="4"/>
  <c r="T44" i="4"/>
  <c r="U44" i="4"/>
  <c r="U93" i="4"/>
  <c r="T93" i="4"/>
  <c r="V93" i="4"/>
  <c r="W93" i="4"/>
  <c r="U88" i="4"/>
  <c r="W88" i="4"/>
  <c r="T88" i="4"/>
  <c r="V88" i="4"/>
  <c r="U101" i="4"/>
  <c r="T101" i="4"/>
  <c r="V101" i="4"/>
  <c r="W101" i="4"/>
  <c r="W106" i="4"/>
  <c r="U106" i="4"/>
  <c r="V106" i="4"/>
  <c r="T106" i="4"/>
  <c r="T76" i="4"/>
  <c r="U76" i="4"/>
  <c r="W76" i="4"/>
  <c r="V76" i="4"/>
  <c r="U89" i="4"/>
  <c r="T89" i="4"/>
  <c r="V89" i="4"/>
  <c r="W89" i="4"/>
  <c r="U33" i="4"/>
  <c r="W33" i="4"/>
  <c r="T33" i="4"/>
  <c r="V33" i="4"/>
  <c r="U11" i="4"/>
  <c r="T11" i="4"/>
  <c r="V11" i="4"/>
  <c r="W11" i="4"/>
  <c r="W32" i="4"/>
  <c r="T32" i="4"/>
  <c r="U32" i="4"/>
  <c r="V32" i="4"/>
  <c r="W64" i="4"/>
  <c r="T64" i="4"/>
  <c r="U64" i="4"/>
  <c r="V64" i="4"/>
  <c r="W36" i="4"/>
  <c r="T36" i="4"/>
  <c r="U36" i="4"/>
  <c r="V36" i="4"/>
  <c r="U54" i="4"/>
  <c r="W54" i="4"/>
  <c r="T54" i="4"/>
  <c r="V54" i="4"/>
  <c r="W72" i="4"/>
  <c r="T72" i="4"/>
  <c r="U72" i="4"/>
  <c r="V72" i="4"/>
  <c r="U13" i="4"/>
  <c r="W13" i="4"/>
  <c r="T13" i="4"/>
  <c r="V13" i="4"/>
  <c r="U21" i="4"/>
  <c r="W21" i="4"/>
  <c r="V21" i="4"/>
  <c r="T21" i="4"/>
  <c r="U55" i="4"/>
  <c r="T55" i="4"/>
  <c r="V55" i="4"/>
  <c r="W55" i="4"/>
  <c r="W82" i="4"/>
  <c r="U82" i="4"/>
  <c r="V82" i="4"/>
  <c r="T82" i="4"/>
  <c r="W90" i="4"/>
  <c r="T90" i="4"/>
  <c r="U90" i="4"/>
  <c r="V90" i="4"/>
  <c r="W8" i="4"/>
  <c r="T8" i="4"/>
  <c r="U8" i="4"/>
  <c r="V8" i="4"/>
  <c r="U65" i="4"/>
  <c r="W65" i="4"/>
  <c r="T65" i="4"/>
  <c r="V65" i="4"/>
  <c r="U27" i="4"/>
  <c r="T27" i="4"/>
  <c r="V27" i="4"/>
  <c r="W27" i="4"/>
  <c r="U61" i="4"/>
  <c r="W61" i="4"/>
  <c r="T61" i="4"/>
  <c r="V61" i="4"/>
  <c r="W16" i="4"/>
  <c r="U16" i="4"/>
  <c r="V16" i="4"/>
  <c r="T16" i="4"/>
  <c r="U34" i="4"/>
  <c r="W34" i="4"/>
  <c r="T34" i="4"/>
  <c r="V34" i="4"/>
  <c r="U15" i="4"/>
  <c r="T15" i="4"/>
  <c r="V15" i="4"/>
  <c r="W15" i="4"/>
  <c r="U47" i="4"/>
  <c r="T47" i="4"/>
  <c r="V47" i="4"/>
  <c r="W47" i="4"/>
  <c r="W24" i="4"/>
  <c r="T24" i="4"/>
  <c r="U24" i="4"/>
  <c r="V24" i="4"/>
  <c r="U42" i="4"/>
  <c r="W42" i="4"/>
  <c r="T42" i="4"/>
  <c r="V42" i="4"/>
  <c r="U14" i="4"/>
  <c r="W14" i="4"/>
  <c r="T14" i="4"/>
  <c r="V14" i="4"/>
  <c r="U103" i="4"/>
  <c r="T103" i="4"/>
  <c r="V103" i="4"/>
  <c r="W103" i="4"/>
  <c r="U92" i="4"/>
  <c r="W92" i="4"/>
  <c r="V92" i="4"/>
  <c r="T92" i="4"/>
  <c r="U81" i="4"/>
  <c r="T81" i="4"/>
  <c r="V81" i="4"/>
  <c r="W81" i="4"/>
  <c r="U39" i="4"/>
  <c r="V39" i="4"/>
  <c r="W39" i="4"/>
  <c r="T39" i="4"/>
  <c r="U97" i="4"/>
  <c r="W97" i="4"/>
  <c r="T97" i="4"/>
  <c r="V97" i="4"/>
  <c r="U96" i="4"/>
  <c r="W96" i="4"/>
  <c r="V96" i="4"/>
  <c r="T96" i="4"/>
  <c r="U31" i="4"/>
  <c r="T31" i="4"/>
  <c r="V31" i="4"/>
  <c r="W31" i="4"/>
  <c r="U29" i="4"/>
  <c r="W29" i="4"/>
  <c r="T29" i="4"/>
  <c r="V29" i="4"/>
  <c r="U63" i="4"/>
  <c r="T63" i="4"/>
  <c r="V63" i="4"/>
  <c r="W63" i="4"/>
  <c r="U18" i="4"/>
  <c r="W18" i="4"/>
  <c r="T18" i="4"/>
  <c r="V18" i="4"/>
  <c r="U50" i="4"/>
  <c r="W50" i="4"/>
  <c r="T50" i="4"/>
  <c r="V50" i="4"/>
  <c r="U30" i="4"/>
  <c r="W30" i="4"/>
  <c r="V30" i="4"/>
  <c r="T30" i="4"/>
  <c r="U43" i="4"/>
  <c r="T43" i="4"/>
  <c r="V43" i="4"/>
  <c r="W43" i="4"/>
  <c r="U51" i="4"/>
  <c r="T51" i="4"/>
  <c r="V51" i="4"/>
  <c r="W51" i="4"/>
  <c r="U84" i="4"/>
  <c r="W84" i="4"/>
  <c r="T84" i="4"/>
  <c r="V84" i="4"/>
  <c r="U95" i="4"/>
  <c r="W95" i="4"/>
  <c r="T95" i="4"/>
  <c r="V95" i="4"/>
  <c r="U46" i="4"/>
  <c r="W46" i="4"/>
  <c r="T46" i="4"/>
  <c r="V46" i="4"/>
  <c r="W78" i="4"/>
  <c r="V78" i="4"/>
  <c r="U78" i="4"/>
  <c r="T78" i="4"/>
  <c r="U23" i="4"/>
  <c r="T23" i="4"/>
  <c r="V23" i="4"/>
  <c r="W23" i="4"/>
  <c r="U69" i="4"/>
  <c r="W69" i="4"/>
  <c r="V69" i="4"/>
  <c r="T69" i="4"/>
  <c r="B47" i="1" l="1"/>
  <c r="C47" i="1"/>
  <c r="B44" i="1"/>
  <c r="C44" i="1"/>
  <c r="B51" i="1"/>
  <c r="C51" i="1"/>
  <c r="B55" i="1"/>
  <c r="C55" i="1"/>
  <c r="L106" i="4" l="1"/>
  <c r="K106" i="4"/>
  <c r="L105" i="4"/>
  <c r="K105" i="4"/>
  <c r="L104" i="4"/>
  <c r="K104" i="4"/>
  <c r="L103" i="4"/>
  <c r="K103" i="4"/>
  <c r="L102" i="4"/>
  <c r="K102" i="4"/>
  <c r="L101" i="4"/>
  <c r="K101" i="4"/>
  <c r="L100" i="4"/>
  <c r="K100" i="4"/>
  <c r="L99" i="4"/>
  <c r="K99" i="4"/>
  <c r="L98" i="4"/>
  <c r="K98" i="4"/>
  <c r="L97" i="4"/>
  <c r="K97" i="4"/>
  <c r="L96" i="4"/>
  <c r="K96" i="4"/>
  <c r="L95" i="4"/>
  <c r="K95" i="4"/>
  <c r="L94" i="4"/>
  <c r="K94" i="4"/>
  <c r="L93" i="4"/>
  <c r="K93" i="4"/>
  <c r="L92" i="4"/>
  <c r="K92" i="4"/>
  <c r="L91" i="4"/>
  <c r="K91" i="4"/>
  <c r="L90" i="4"/>
  <c r="K90" i="4"/>
  <c r="L89" i="4"/>
  <c r="K89" i="4"/>
  <c r="L88" i="4"/>
  <c r="K88" i="4"/>
  <c r="L87" i="4"/>
  <c r="K87" i="4"/>
  <c r="L86" i="4"/>
  <c r="K86" i="4"/>
  <c r="L85" i="4"/>
  <c r="K85" i="4"/>
  <c r="L84" i="4"/>
  <c r="K84" i="4"/>
  <c r="L83" i="4"/>
  <c r="K83" i="4"/>
  <c r="L82" i="4"/>
  <c r="K82" i="4"/>
  <c r="L81" i="4"/>
  <c r="K81" i="4"/>
  <c r="L80" i="4"/>
  <c r="K80" i="4"/>
  <c r="L79" i="4"/>
  <c r="K79" i="4"/>
  <c r="L78" i="4"/>
  <c r="K78" i="4"/>
  <c r="L77" i="4"/>
  <c r="K77" i="4"/>
  <c r="L76" i="4"/>
  <c r="K76" i="4"/>
  <c r="L75" i="4"/>
  <c r="K75" i="4"/>
  <c r="L74" i="4"/>
  <c r="K74" i="4"/>
  <c r="L73" i="4"/>
  <c r="K73" i="4"/>
  <c r="L72" i="4"/>
  <c r="K72" i="4"/>
  <c r="L71" i="4"/>
  <c r="K71" i="4"/>
  <c r="L70" i="4"/>
  <c r="K70" i="4"/>
  <c r="L69" i="4"/>
  <c r="K69" i="4"/>
  <c r="L68" i="4"/>
  <c r="K68" i="4"/>
  <c r="L67" i="4"/>
  <c r="K67" i="4"/>
  <c r="L66" i="4"/>
  <c r="K66" i="4"/>
  <c r="L65" i="4"/>
  <c r="K65" i="4"/>
  <c r="L64" i="4"/>
  <c r="K64" i="4"/>
  <c r="L63" i="4"/>
  <c r="K63" i="4"/>
  <c r="L62" i="4"/>
  <c r="K62" i="4"/>
  <c r="L61" i="4"/>
  <c r="K61" i="4"/>
  <c r="L60" i="4"/>
  <c r="K60" i="4"/>
  <c r="L59" i="4"/>
  <c r="K59" i="4"/>
  <c r="L58" i="4"/>
  <c r="K58" i="4"/>
  <c r="L57" i="4"/>
  <c r="K57" i="4"/>
  <c r="L56" i="4"/>
  <c r="K56" i="4"/>
  <c r="L55" i="4"/>
  <c r="K55" i="4"/>
  <c r="L54" i="4"/>
  <c r="K54" i="4"/>
  <c r="L53" i="4"/>
  <c r="K53" i="4"/>
  <c r="L52" i="4"/>
  <c r="K52" i="4"/>
  <c r="L51" i="4"/>
  <c r="K51" i="4"/>
  <c r="L50" i="4"/>
  <c r="K50" i="4"/>
  <c r="L49" i="4"/>
  <c r="K49" i="4"/>
  <c r="L48" i="4"/>
  <c r="K48" i="4"/>
  <c r="L47" i="4"/>
  <c r="K47" i="4"/>
  <c r="L46" i="4"/>
  <c r="K46" i="4"/>
  <c r="L45" i="4"/>
  <c r="K45" i="4"/>
  <c r="L44" i="4"/>
  <c r="K44" i="4"/>
  <c r="L43" i="4"/>
  <c r="K43" i="4"/>
  <c r="L42" i="4"/>
  <c r="K42" i="4"/>
  <c r="L41" i="4"/>
  <c r="K41" i="4"/>
  <c r="L40" i="4"/>
  <c r="K40" i="4"/>
  <c r="L39" i="4"/>
  <c r="K39" i="4"/>
  <c r="L38" i="4"/>
  <c r="K38" i="4"/>
  <c r="L37" i="4"/>
  <c r="K37" i="4"/>
  <c r="L36" i="4"/>
  <c r="K36" i="4"/>
  <c r="L35" i="4"/>
  <c r="K35" i="4"/>
  <c r="L34" i="4"/>
  <c r="K34" i="4"/>
  <c r="L33" i="4"/>
  <c r="K33" i="4"/>
  <c r="L32" i="4"/>
  <c r="K32" i="4"/>
  <c r="L31" i="4"/>
  <c r="K31" i="4"/>
  <c r="L30" i="4"/>
  <c r="K30" i="4"/>
  <c r="L29" i="4"/>
  <c r="K29" i="4"/>
  <c r="L28" i="4"/>
  <c r="K28" i="4"/>
  <c r="L27" i="4"/>
  <c r="K27" i="4"/>
  <c r="L26" i="4"/>
  <c r="K26" i="4"/>
  <c r="L25" i="4"/>
  <c r="K25" i="4"/>
  <c r="L24" i="4"/>
  <c r="K24" i="4"/>
  <c r="L23" i="4"/>
  <c r="K23" i="4"/>
  <c r="L22" i="4"/>
  <c r="K22" i="4"/>
  <c r="L21" i="4"/>
  <c r="K21" i="4"/>
  <c r="L20" i="4"/>
  <c r="K20" i="4"/>
  <c r="L19" i="4"/>
  <c r="K19" i="4"/>
  <c r="L18" i="4"/>
  <c r="K18" i="4"/>
  <c r="L17" i="4"/>
  <c r="K17" i="4"/>
  <c r="L16" i="4"/>
  <c r="K16" i="4"/>
  <c r="L15" i="4"/>
  <c r="K15" i="4"/>
  <c r="L14" i="4"/>
  <c r="K14" i="4"/>
  <c r="L13" i="4"/>
  <c r="K13" i="4"/>
  <c r="L12" i="4"/>
  <c r="K12" i="4"/>
  <c r="L11" i="4"/>
  <c r="K11" i="4"/>
  <c r="L10" i="4"/>
  <c r="K10" i="4"/>
  <c r="L9" i="4"/>
  <c r="K9" i="4"/>
  <c r="L8" i="4"/>
  <c r="K8" i="4"/>
  <c r="L7" i="4"/>
  <c r="K7" i="4"/>
  <c r="L8" i="5"/>
  <c r="L9" i="5"/>
  <c r="L10" i="5"/>
  <c r="L11" i="5"/>
  <c r="L12" i="5"/>
  <c r="L13" i="5"/>
  <c r="L14" i="5"/>
  <c r="L15" i="5"/>
  <c r="L16" i="5"/>
  <c r="L17" i="5"/>
  <c r="L18" i="5"/>
  <c r="L19" i="5"/>
  <c r="L20" i="5"/>
  <c r="L21" i="5"/>
  <c r="L22" i="5"/>
  <c r="L23" i="5"/>
  <c r="L24" i="5"/>
  <c r="L25" i="5"/>
  <c r="L26" i="5"/>
  <c r="L27" i="5"/>
  <c r="L28" i="5"/>
  <c r="L29" i="5"/>
  <c r="L30" i="5"/>
  <c r="L31" i="5"/>
  <c r="L32" i="5"/>
  <c r="L33" i="5"/>
  <c r="L34" i="5"/>
  <c r="L35" i="5"/>
  <c r="L36" i="5"/>
  <c r="L37" i="5"/>
  <c r="L38" i="5"/>
  <c r="L39" i="5"/>
  <c r="L40" i="5"/>
  <c r="L41" i="5"/>
  <c r="L42" i="5"/>
  <c r="L43" i="5"/>
  <c r="L44" i="5"/>
  <c r="L45" i="5"/>
  <c r="L46" i="5"/>
  <c r="L47" i="5"/>
  <c r="L48" i="5"/>
  <c r="L49" i="5"/>
  <c r="L50" i="5"/>
  <c r="L51" i="5"/>
  <c r="L52" i="5"/>
  <c r="L53" i="5"/>
  <c r="L54" i="5"/>
  <c r="L55" i="5"/>
  <c r="L56" i="5"/>
  <c r="L57" i="5"/>
  <c r="L58" i="5"/>
  <c r="L59" i="5"/>
  <c r="L60" i="5"/>
  <c r="L61" i="5"/>
  <c r="L62" i="5"/>
  <c r="L63" i="5"/>
  <c r="L64" i="5"/>
  <c r="L65" i="5"/>
  <c r="L66" i="5"/>
  <c r="L67" i="5"/>
  <c r="L68" i="5"/>
  <c r="L69" i="5"/>
  <c r="L70" i="5"/>
  <c r="L71" i="5"/>
  <c r="L72" i="5"/>
  <c r="L73" i="5"/>
  <c r="L74" i="5"/>
  <c r="L75" i="5"/>
  <c r="L76" i="5"/>
  <c r="L77" i="5"/>
  <c r="L78" i="5"/>
  <c r="L79" i="5"/>
  <c r="L80" i="5"/>
  <c r="L81" i="5"/>
  <c r="L82" i="5"/>
  <c r="L83" i="5"/>
  <c r="L84" i="5"/>
  <c r="L85" i="5"/>
  <c r="L86" i="5"/>
  <c r="L87" i="5"/>
  <c r="L88" i="5"/>
  <c r="L89" i="5"/>
  <c r="L90" i="5"/>
  <c r="L91" i="5"/>
  <c r="L92" i="5"/>
  <c r="L93" i="5"/>
  <c r="L94" i="5"/>
  <c r="L95" i="5"/>
  <c r="L96" i="5"/>
  <c r="L97" i="5"/>
  <c r="L98" i="5"/>
  <c r="L99" i="5"/>
  <c r="L100" i="5"/>
  <c r="L101" i="5"/>
  <c r="L102" i="5"/>
  <c r="L103" i="5"/>
  <c r="L104" i="5"/>
  <c r="L105" i="5"/>
  <c r="L106" i="5"/>
  <c r="L7" i="5"/>
  <c r="K8" i="5"/>
  <c r="K9" i="5"/>
  <c r="K10" i="5"/>
  <c r="K11" i="5"/>
  <c r="K12" i="5"/>
  <c r="K13" i="5"/>
  <c r="K14" i="5"/>
  <c r="K15" i="5"/>
  <c r="K16" i="5"/>
  <c r="K17" i="5"/>
  <c r="K18" i="5"/>
  <c r="K19" i="5"/>
  <c r="K20" i="5"/>
  <c r="K21" i="5"/>
  <c r="K22" i="5"/>
  <c r="K23" i="5"/>
  <c r="K24" i="5"/>
  <c r="K25" i="5"/>
  <c r="K26" i="5"/>
  <c r="K27" i="5"/>
  <c r="K28" i="5"/>
  <c r="K29" i="5"/>
  <c r="K30" i="5"/>
  <c r="K31" i="5"/>
  <c r="K32" i="5"/>
  <c r="K33" i="5"/>
  <c r="K34" i="5"/>
  <c r="K35" i="5"/>
  <c r="K36" i="5"/>
  <c r="K37" i="5"/>
  <c r="K38" i="5"/>
  <c r="K39" i="5"/>
  <c r="K40" i="5"/>
  <c r="K41" i="5"/>
  <c r="K42" i="5"/>
  <c r="K43" i="5"/>
  <c r="K44" i="5"/>
  <c r="K45" i="5"/>
  <c r="K46" i="5"/>
  <c r="K47" i="5"/>
  <c r="K48" i="5"/>
  <c r="K49" i="5"/>
  <c r="K50" i="5"/>
  <c r="K51" i="5"/>
  <c r="K52" i="5"/>
  <c r="K53" i="5"/>
  <c r="K54" i="5"/>
  <c r="K55" i="5"/>
  <c r="K56" i="5"/>
  <c r="K57" i="5"/>
  <c r="K58" i="5"/>
  <c r="K59" i="5"/>
  <c r="K60" i="5"/>
  <c r="K61" i="5"/>
  <c r="K62" i="5"/>
  <c r="K63" i="5"/>
  <c r="K64" i="5"/>
  <c r="K65" i="5"/>
  <c r="K66" i="5"/>
  <c r="K67" i="5"/>
  <c r="K68" i="5"/>
  <c r="K69" i="5"/>
  <c r="K70" i="5"/>
  <c r="K71" i="5"/>
  <c r="K72" i="5"/>
  <c r="K73" i="5"/>
  <c r="K74" i="5"/>
  <c r="K75" i="5"/>
  <c r="K76" i="5"/>
  <c r="K77" i="5"/>
  <c r="K78" i="5"/>
  <c r="K79" i="5"/>
  <c r="K80" i="5"/>
  <c r="K81" i="5"/>
  <c r="K82" i="5"/>
  <c r="K83" i="5"/>
  <c r="K84" i="5"/>
  <c r="K85" i="5"/>
  <c r="K86" i="5"/>
  <c r="K87" i="5"/>
  <c r="K88" i="5"/>
  <c r="K89" i="5"/>
  <c r="K90" i="5"/>
  <c r="K91" i="5"/>
  <c r="K92" i="5"/>
  <c r="K93" i="5"/>
  <c r="K94" i="5"/>
  <c r="K95" i="5"/>
  <c r="K96" i="5"/>
  <c r="K97" i="5"/>
  <c r="K98" i="5"/>
  <c r="K99" i="5"/>
  <c r="K100" i="5"/>
  <c r="K101" i="5"/>
  <c r="K102" i="5"/>
  <c r="K103" i="5"/>
  <c r="K104" i="5"/>
  <c r="K105" i="5"/>
  <c r="K106" i="5"/>
  <c r="K7" i="5"/>
  <c r="C26" i="1" l="1"/>
  <c r="C24" i="1"/>
  <c r="C23" i="1"/>
  <c r="C22" i="1"/>
  <c r="C21" i="1"/>
  <c r="C19" i="1"/>
  <c r="C18" i="1"/>
  <c r="C17" i="1"/>
  <c r="C15" i="1"/>
  <c r="C75" i="1" l="1"/>
  <c r="B75" i="1"/>
  <c r="C14" i="1"/>
  <c r="C13" i="1"/>
  <c r="C11" i="1"/>
  <c r="C10" i="1"/>
  <c r="C9" i="1"/>
  <c r="C7" i="1"/>
  <c r="C8" i="1"/>
  <c r="B76" i="1" l="1"/>
  <c r="C76" i="1"/>
  <c r="B77" i="1" l="1"/>
  <c r="C77" i="1"/>
  <c r="B3" i="9" l="1" a="1"/>
  <c r="EK4" i="9" l="1"/>
  <c r="AX4" i="9"/>
  <c r="HR4" i="9"/>
  <c r="OF3" i="9"/>
  <c r="QH3" i="9"/>
  <c r="BW4" i="9"/>
  <c r="CF4" i="9"/>
  <c r="BF4" i="9"/>
  <c r="BL3" i="9"/>
  <c r="CI4" i="9"/>
  <c r="Z3" i="9"/>
  <c r="I4" i="9"/>
  <c r="DE3" i="9"/>
  <c r="FL3" i="9"/>
  <c r="MF3" i="9"/>
  <c r="GX4" i="9"/>
  <c r="JV4" i="9"/>
  <c r="PX4" i="9"/>
  <c r="BR3" i="9"/>
  <c r="EP3" i="9"/>
  <c r="HE3" i="9"/>
  <c r="HN3" i="9"/>
  <c r="BB3" i="9"/>
  <c r="FT4" i="9"/>
  <c r="CM4" i="9"/>
  <c r="HD4" i="9"/>
  <c r="NZ3" i="9"/>
  <c r="GN3" i="9"/>
  <c r="JC3" i="9"/>
  <c r="AF3" i="9"/>
  <c r="OJ3" i="9"/>
  <c r="FI4" i="9"/>
  <c r="NN3" i="9"/>
  <c r="LQ4" i="9"/>
  <c r="HX4" i="9"/>
  <c r="DW4" i="9"/>
  <c r="OE3" i="9"/>
  <c r="KH4" i="9"/>
  <c r="AB3" i="9"/>
  <c r="PC3" i="9"/>
  <c r="DD3" i="9"/>
  <c r="IF4" i="9"/>
  <c r="NP4" i="9"/>
  <c r="QF4" i="9"/>
  <c r="AU4" i="9"/>
  <c r="AI4" i="9"/>
  <c r="GR4" i="9"/>
  <c r="PS3" i="9"/>
  <c r="G4" i="9"/>
  <c r="DJ4" i="9"/>
  <c r="BI3" i="9"/>
  <c r="EB3" i="9"/>
  <c r="GQ3" i="9"/>
  <c r="NK3" i="9"/>
  <c r="HQ4" i="9"/>
  <c r="GZ3" i="9"/>
  <c r="FX3" i="9"/>
  <c r="IU3" i="9"/>
  <c r="CI3" i="9"/>
  <c r="GM4" i="9"/>
  <c r="JM4" i="9"/>
  <c r="PK3" i="9"/>
  <c r="AR4" i="9"/>
  <c r="HL4" i="9"/>
  <c r="AP3" i="9"/>
  <c r="OH4" i="9"/>
  <c r="LI4" i="9"/>
  <c r="LX4" i="9"/>
  <c r="KT3" i="9"/>
  <c r="PH4" i="9"/>
  <c r="CV4" i="9"/>
  <c r="CL4" i="9"/>
  <c r="GS3" i="9"/>
  <c r="JZ3" i="9"/>
  <c r="CW4" i="9"/>
  <c r="GG4" i="9"/>
  <c r="BC4" i="9"/>
  <c r="HN4" i="9"/>
  <c r="LV4" i="9"/>
  <c r="OR4" i="9"/>
  <c r="BO3" i="9"/>
  <c r="X4" i="9"/>
  <c r="LM3" i="9"/>
  <c r="W4" i="9"/>
  <c r="MT4" i="9"/>
  <c r="MA3" i="9"/>
  <c r="IV4" i="9"/>
  <c r="BE3" i="9"/>
  <c r="LC3" i="9"/>
  <c r="DM3" i="9"/>
  <c r="KS4" i="9"/>
  <c r="DB4" i="9"/>
  <c r="QH4" i="9"/>
  <c r="QG4" i="9"/>
  <c r="PV4" i="9"/>
  <c r="EJ4" i="9"/>
  <c r="BR4" i="9"/>
  <c r="CB4" i="9"/>
  <c r="EQ4" i="9"/>
  <c r="CP3" i="9"/>
  <c r="GT3" i="9"/>
  <c r="Q4" i="9"/>
  <c r="JJ4" i="9"/>
  <c r="AY4" i="9"/>
  <c r="JV3" i="9"/>
  <c r="BI4" i="9"/>
  <c r="LZ4" i="9"/>
  <c r="PW3" i="9"/>
  <c r="HI3" i="9"/>
  <c r="U4" i="9"/>
  <c r="FH4" i="9"/>
  <c r="FF4" i="9"/>
  <c r="LT3" i="9"/>
  <c r="NV3" i="9"/>
  <c r="K4" i="9"/>
  <c r="GE4" i="9"/>
  <c r="KQ4" i="9"/>
  <c r="L4" i="9"/>
  <c r="BM4" i="9"/>
  <c r="KU4" i="9"/>
  <c r="OY4" i="9"/>
  <c r="CD4" i="9"/>
  <c r="CZ3" i="9"/>
  <c r="JT3" i="9"/>
  <c r="DP4" i="9"/>
  <c r="LS4" i="9"/>
  <c r="IA4" i="9"/>
  <c r="OP4" i="9"/>
  <c r="OV4" i="9"/>
  <c r="AL4" i="9"/>
  <c r="PL4" i="9"/>
  <c r="BG3" i="9"/>
  <c r="MP3" i="9"/>
  <c r="HA4" i="9"/>
  <c r="KS3" i="9"/>
  <c r="AM4" i="9"/>
  <c r="JH3" i="9"/>
  <c r="LJ3" i="9"/>
  <c r="OG3" i="9"/>
  <c r="DS4" i="9"/>
  <c r="HD3" i="9"/>
  <c r="HB3" i="9"/>
  <c r="JQ3" i="9"/>
  <c r="CB3" i="9"/>
  <c r="PI4" i="9"/>
  <c r="NC4" i="9"/>
  <c r="DI4" i="9"/>
  <c r="MG4" i="9"/>
  <c r="M3" i="9"/>
  <c r="V3" i="9"/>
  <c r="JZ4" i="9"/>
  <c r="J4" i="9"/>
  <c r="IV3" i="9"/>
  <c r="PN4" i="9"/>
  <c r="FY3" i="9"/>
  <c r="OQ4" i="9"/>
  <c r="GU4" i="9"/>
  <c r="BP3" i="9"/>
  <c r="AV4" i="9"/>
  <c r="PX3" i="9"/>
  <c r="DY4" i="9"/>
  <c r="KT4" i="9"/>
  <c r="OM4" i="9"/>
  <c r="NL3" i="9"/>
  <c r="FF3" i="9"/>
  <c r="LT4" i="9"/>
  <c r="P3" i="9"/>
  <c r="LS3" i="9"/>
  <c r="IS3" i="9"/>
  <c r="BH3" i="9"/>
  <c r="OE4" i="9"/>
  <c r="NF3" i="9"/>
  <c r="PC4" i="9"/>
  <c r="IY3" i="9"/>
  <c r="GD3" i="9"/>
  <c r="FP3" i="9"/>
  <c r="FU3" i="9"/>
  <c r="LF4" i="9"/>
  <c r="ND4" i="9"/>
  <c r="QI4" i="9"/>
  <c r="DQ3" i="9"/>
  <c r="JL3" i="9"/>
  <c r="HH4" i="9"/>
  <c r="EL4" i="9"/>
  <c r="ES4" i="9"/>
  <c r="IP4" i="9"/>
  <c r="OB3" i="9"/>
  <c r="HV4" i="9"/>
  <c r="JW4" i="9"/>
  <c r="AG4" i="9"/>
  <c r="BF3" i="9"/>
  <c r="NY4" i="9"/>
  <c r="GI4" i="9"/>
  <c r="FL4" i="9"/>
  <c r="DB3" i="9"/>
  <c r="IG3" i="9"/>
  <c r="BY4" i="9"/>
  <c r="IQ3" i="9"/>
  <c r="LD3" i="9"/>
  <c r="IG4" i="9"/>
  <c r="PA4" i="9"/>
  <c r="EB4" i="9"/>
  <c r="MJ3" i="9"/>
  <c r="JT4" i="9"/>
  <c r="FX4" i="9"/>
  <c r="MD4" i="9"/>
  <c r="P4" i="9"/>
  <c r="CE4" i="9"/>
  <c r="AD3" i="9"/>
  <c r="BA4" i="9"/>
  <c r="AO4" i="9"/>
  <c r="DD4" i="9"/>
  <c r="FD3" i="9"/>
  <c r="OI3" i="9"/>
  <c r="NA4" i="9"/>
  <c r="LA3" i="9"/>
  <c r="OB4" i="9"/>
  <c r="KL3" i="9"/>
  <c r="KV4" i="9"/>
  <c r="GU3" i="9"/>
  <c r="HQ3" i="9"/>
  <c r="GE3" i="9"/>
  <c r="GF3" i="9"/>
  <c r="O4" i="9"/>
  <c r="MO4" i="9"/>
  <c r="EZ3" i="9"/>
  <c r="MH3" i="9"/>
  <c r="KA3" i="9"/>
  <c r="HO3" i="9"/>
  <c r="FM3" i="9"/>
  <c r="KW4" i="9"/>
  <c r="AF4" i="9"/>
  <c r="JF3" i="9"/>
  <c r="GC3" i="9"/>
  <c r="HA3" i="9"/>
  <c r="LA4" i="9"/>
  <c r="NO4" i="9"/>
  <c r="NH3" i="9"/>
  <c r="C3" i="9"/>
  <c r="NY3" i="9"/>
  <c r="OQ3" i="9"/>
  <c r="MC4" i="9"/>
  <c r="HC3" i="9"/>
  <c r="EM4" i="9"/>
  <c r="MI3" i="9"/>
  <c r="JU3" i="9"/>
  <c r="LK4" i="9"/>
  <c r="BB4" i="9"/>
  <c r="IE4" i="9"/>
  <c r="LY3" i="9"/>
  <c r="AT4" i="9"/>
  <c r="HY4" i="9"/>
  <c r="IT3" i="9"/>
  <c r="GB3" i="9"/>
  <c r="PU4" i="9"/>
  <c r="NZ4" i="9"/>
  <c r="HI4" i="9"/>
  <c r="BK3" i="9"/>
  <c r="IE3" i="9"/>
  <c r="KO3" i="9"/>
  <c r="IJ4" i="9"/>
  <c r="KM4" i="9"/>
  <c r="EW3" i="9"/>
  <c r="HB4" i="9"/>
  <c r="AC4" i="9"/>
  <c r="NG4" i="9"/>
  <c r="LL4" i="9"/>
  <c r="KI3" i="9"/>
  <c r="AS4" i="9"/>
  <c r="JA4" i="9"/>
  <c r="MU4" i="9"/>
  <c r="MY3" i="9"/>
  <c r="PN3" i="9"/>
  <c r="EZ4" i="9"/>
  <c r="PG4" i="9"/>
  <c r="MM3" i="9"/>
  <c r="DJ3" i="9"/>
  <c r="MK4" i="9"/>
  <c r="HG4" i="9"/>
  <c r="Y3" i="9"/>
  <c r="EI3" i="9"/>
  <c r="MQ4" i="9"/>
  <c r="GM3" i="9"/>
  <c r="LP3" i="9"/>
  <c r="AS3" i="9"/>
  <c r="DA3" i="9"/>
  <c r="LV3" i="9"/>
  <c r="NQ4" i="9"/>
  <c r="PH3" i="9"/>
  <c r="GT4" i="9"/>
  <c r="PA3" i="9"/>
  <c r="EV4" i="9"/>
  <c r="LX3" i="9"/>
  <c r="JM3" i="9"/>
  <c r="JU4" i="9"/>
  <c r="FU4" i="9"/>
  <c r="BL4" i="9"/>
  <c r="EI4" i="9"/>
  <c r="PE3" i="9"/>
  <c r="BX3" i="9"/>
  <c r="GJ4" i="9"/>
  <c r="JC4" i="9"/>
  <c r="JR3" i="9"/>
  <c r="IC4" i="9"/>
  <c r="AZ3" i="9"/>
  <c r="DW3" i="9"/>
  <c r="EA3" i="9"/>
  <c r="NN4" i="9"/>
  <c r="CV3" i="9"/>
  <c r="IN4" i="9"/>
  <c r="OR3" i="9"/>
  <c r="FE4" i="9"/>
  <c r="CC4" i="9"/>
  <c r="F3" i="9"/>
  <c r="FV3" i="9"/>
  <c r="AD4" i="9"/>
  <c r="PJ3" i="9"/>
  <c r="HO4" i="9"/>
  <c r="GN4" i="9"/>
  <c r="BK4" i="9"/>
  <c r="IW3" i="9"/>
  <c r="S3" i="9"/>
  <c r="BJ4" i="9"/>
  <c r="KE4" i="9"/>
  <c r="IA3" i="9"/>
  <c r="EY4" i="9"/>
  <c r="JJ3" i="9"/>
  <c r="GA3" i="9"/>
  <c r="QI3" i="9"/>
  <c r="HF3" i="9"/>
  <c r="GV3" i="9"/>
  <c r="IW4" i="9"/>
  <c r="GX3" i="9"/>
  <c r="EK3" i="9"/>
  <c r="KG3" i="9"/>
  <c r="IL3" i="9"/>
  <c r="MO3" i="9"/>
  <c r="OG4" i="9"/>
  <c r="KB4" i="9"/>
  <c r="EL3" i="9"/>
  <c r="IC3" i="9"/>
  <c r="R3" i="9"/>
  <c r="CG3" i="9"/>
  <c r="JA3" i="9"/>
  <c r="NH4" i="9"/>
  <c r="DA4" i="9"/>
  <c r="FP4" i="9"/>
  <c r="LH3" i="9"/>
  <c r="FN4" i="9"/>
  <c r="JL4" i="9"/>
  <c r="B3" i="9"/>
  <c r="KY3" i="9"/>
  <c r="HS3" i="9"/>
  <c r="BP4" i="9"/>
  <c r="IH3" i="9"/>
  <c r="NT4" i="9"/>
  <c r="AW4" i="9"/>
  <c r="PO4" i="9"/>
  <c r="FV4" i="9"/>
  <c r="DU3" i="9"/>
  <c r="N4" i="9"/>
  <c r="F4" i="9"/>
  <c r="DQ4" i="9"/>
  <c r="ND3" i="9"/>
  <c r="QE3" i="9"/>
  <c r="EW4" i="9"/>
  <c r="HT4" i="9"/>
  <c r="FS3" i="9"/>
  <c r="KF3" i="9"/>
  <c r="FO4" i="9"/>
  <c r="KJ3" i="9"/>
  <c r="OU4" i="9"/>
  <c r="II4" i="9"/>
  <c r="ET3" i="9"/>
  <c r="LP4" i="9"/>
  <c r="LR3" i="9"/>
  <c r="FW4" i="9"/>
  <c r="PT4" i="9"/>
  <c r="CQ4" i="9"/>
  <c r="NI4" i="9"/>
  <c r="CR4" i="9"/>
  <c r="NI3" i="9"/>
  <c r="NE4" i="9"/>
  <c r="DG4" i="9"/>
  <c r="AH4" i="9"/>
  <c r="EV3" i="9"/>
  <c r="PY4" i="9"/>
  <c r="OD4" i="9"/>
  <c r="AQ4" i="9"/>
  <c r="CD3" i="9"/>
  <c r="ES3" i="9"/>
  <c r="DG3" i="9"/>
  <c r="AJ3" i="9"/>
  <c r="NA3" i="9"/>
  <c r="HX3" i="9"/>
  <c r="FB3" i="9"/>
  <c r="DR3" i="9"/>
  <c r="ET4" i="9"/>
  <c r="BX4" i="9"/>
  <c r="EY3" i="9"/>
  <c r="HV3" i="9"/>
  <c r="OP3" i="9"/>
  <c r="GK3" i="9"/>
  <c r="GP3" i="9"/>
  <c r="MV3" i="9"/>
  <c r="GJ3" i="9"/>
  <c r="HP4" i="9"/>
  <c r="II3" i="9"/>
  <c r="PP3" i="9"/>
  <c r="HM3" i="9"/>
  <c r="BN3" i="9"/>
  <c r="AL3" i="9"/>
  <c r="EE3" i="9"/>
  <c r="OF4" i="9"/>
  <c r="PO3" i="9"/>
  <c r="BM3" i="9"/>
  <c r="LL3" i="9"/>
  <c r="JK3" i="9"/>
  <c r="FZ4" i="9"/>
  <c r="EO4" i="9"/>
  <c r="MX4" i="9"/>
  <c r="EM3" i="9"/>
  <c r="FN3" i="9"/>
  <c r="NS3" i="9"/>
  <c r="QA3" i="9"/>
  <c r="MG3" i="9"/>
  <c r="AI3" i="9"/>
  <c r="JE3" i="9"/>
  <c r="MB4" i="9"/>
  <c r="JR4" i="9"/>
  <c r="FD4" i="9"/>
  <c r="ON3" i="9"/>
  <c r="AN3" i="9"/>
  <c r="B4" i="9"/>
  <c r="FY4" i="9"/>
  <c r="CS4" i="9"/>
  <c r="I3" i="9"/>
  <c r="KC4" i="9"/>
  <c r="ER3" i="9"/>
  <c r="AX3" i="9"/>
  <c r="OZ3" i="9"/>
  <c r="MX3" i="9"/>
  <c r="NJ4" i="9"/>
  <c r="DH4" i="9"/>
  <c r="DU4" i="9"/>
  <c r="HL3" i="9"/>
  <c r="OS3" i="9"/>
  <c r="D4" i="9"/>
  <c r="HZ4" i="9"/>
  <c r="CK4" i="9"/>
  <c r="CL3" i="9"/>
  <c r="BA3" i="9"/>
  <c r="LG4" i="9"/>
  <c r="EU4" i="9"/>
  <c r="DK3" i="9"/>
  <c r="IX4" i="9"/>
  <c r="BY3" i="9"/>
  <c r="EH4" i="9"/>
  <c r="LQ3" i="9"/>
  <c r="ED4" i="9"/>
  <c r="PK4" i="9"/>
  <c r="QC3" i="9"/>
  <c r="CY3" i="9"/>
  <c r="HK3" i="9"/>
  <c r="KH3" i="9"/>
  <c r="T4" i="9"/>
  <c r="ED3" i="9"/>
  <c r="NG3" i="9"/>
  <c r="NQ3" i="9"/>
  <c r="BQ4" i="9"/>
  <c r="IP3" i="9"/>
  <c r="EF3" i="9"/>
  <c r="FJ4" i="9"/>
  <c r="GA4" i="9"/>
  <c r="KE3" i="9"/>
  <c r="Z4" i="9"/>
  <c r="IU4" i="9"/>
  <c r="BZ4" i="9"/>
  <c r="AY3" i="9"/>
  <c r="JO4" i="9"/>
  <c r="LM4" i="9"/>
  <c r="KY4" i="9"/>
  <c r="IO3" i="9"/>
  <c r="GK4" i="9"/>
  <c r="CU3" i="9"/>
  <c r="AR3" i="9"/>
  <c r="OX4" i="9"/>
  <c r="BZ3" i="9"/>
  <c r="FW3" i="9"/>
  <c r="BD4" i="9"/>
  <c r="FQ3" i="9"/>
  <c r="QD4" i="9"/>
  <c r="EC4" i="9"/>
  <c r="JB4" i="9"/>
  <c r="NU3" i="9"/>
  <c r="DP3" i="9"/>
  <c r="GR3" i="9"/>
  <c r="CA4" i="9"/>
  <c r="KX3" i="9"/>
  <c r="EJ3" i="9"/>
  <c r="KV3" i="9"/>
  <c r="BW3" i="9"/>
  <c r="MY4" i="9"/>
  <c r="KG4" i="9"/>
  <c r="JG3" i="9"/>
  <c r="OL4" i="9"/>
  <c r="KA4" i="9"/>
  <c r="DE4" i="9"/>
  <c r="BQ3" i="9"/>
  <c r="EG4" i="9"/>
  <c r="N3" i="9"/>
  <c r="NP3" i="9"/>
  <c r="C4" i="9"/>
  <c r="LO4" i="9"/>
  <c r="EA4" i="9"/>
  <c r="DX3" i="9"/>
  <c r="KP3" i="9"/>
  <c r="JN3" i="9"/>
  <c r="IY4" i="9"/>
  <c r="PW4" i="9"/>
  <c r="KC3" i="9"/>
  <c r="AO3" i="9"/>
  <c r="MJ4" i="9"/>
  <c r="AJ4" i="9"/>
  <c r="DZ4" i="9"/>
  <c r="KX4" i="9"/>
  <c r="KP4" i="9"/>
  <c r="AK4" i="9"/>
  <c r="FC3" i="9"/>
  <c r="KN4" i="9"/>
  <c r="EH3" i="9"/>
  <c r="MV4" i="9"/>
  <c r="IB4" i="9"/>
  <c r="GL3" i="9"/>
  <c r="OT3" i="9"/>
  <c r="DH3" i="9"/>
  <c r="EU3" i="9"/>
  <c r="BH4" i="9"/>
  <c r="MN3" i="9"/>
  <c r="FG4" i="9"/>
  <c r="FK4" i="9"/>
  <c r="MW4" i="9"/>
  <c r="AQ3" i="9"/>
  <c r="MA4" i="9"/>
  <c r="JN4" i="9"/>
  <c r="EC3" i="9"/>
  <c r="QC4" i="9"/>
  <c r="GS4" i="9"/>
  <c r="CP4" i="9"/>
  <c r="FE3" i="9"/>
  <c r="BC3" i="9"/>
  <c r="GO3" i="9"/>
  <c r="DN3" i="9"/>
  <c r="IM4" i="9"/>
  <c r="IK4" i="9"/>
  <c r="LU3" i="9"/>
  <c r="CJ4" i="9"/>
  <c r="NS4" i="9"/>
  <c r="IS4" i="9"/>
  <c r="U3" i="9"/>
  <c r="KZ3" i="9"/>
  <c r="OO3" i="9"/>
  <c r="PV3" i="9"/>
  <c r="JE4" i="9"/>
  <c r="Y4" i="9"/>
  <c r="LW4" i="9"/>
  <c r="R4" i="9"/>
  <c r="MW3" i="9"/>
  <c r="CK3" i="9"/>
  <c r="LN4" i="9"/>
  <c r="PB4" i="9"/>
  <c r="EX4" i="9"/>
  <c r="FK3" i="9"/>
  <c r="DT4" i="9"/>
  <c r="EP4" i="9"/>
  <c r="X3" i="9"/>
  <c r="LE4" i="9"/>
  <c r="LB3" i="9"/>
  <c r="FA4" i="9"/>
  <c r="AC3" i="9"/>
  <c r="JK4" i="9"/>
  <c r="JP4" i="9"/>
  <c r="GI3" i="9"/>
  <c r="BU4" i="9"/>
  <c r="BJ3" i="9"/>
  <c r="ON4" i="9"/>
  <c r="NK4" i="9"/>
  <c r="KB3" i="9"/>
  <c r="FO3" i="9"/>
  <c r="BE4" i="9"/>
  <c r="DC4" i="9"/>
  <c r="QB3" i="9"/>
  <c r="IZ4" i="9"/>
  <c r="CH3" i="9"/>
  <c r="ML3" i="9"/>
  <c r="MM4" i="9"/>
  <c r="ID3" i="9"/>
  <c r="OD3" i="9"/>
  <c r="JX4" i="9"/>
  <c r="GV4" i="9"/>
  <c r="NM4" i="9"/>
  <c r="HH3" i="9"/>
  <c r="MF4" i="9"/>
  <c r="PD3" i="9"/>
  <c r="KO4" i="9"/>
  <c r="HW4" i="9"/>
  <c r="DL3" i="9"/>
  <c r="CC3" i="9"/>
  <c r="IZ3" i="9"/>
  <c r="IM3" i="9"/>
  <c r="OK4" i="9"/>
  <c r="DS3" i="9"/>
  <c r="BU3" i="9"/>
  <c r="JO3" i="9"/>
  <c r="MQ3" i="9"/>
  <c r="KD4" i="9"/>
  <c r="PP4" i="9"/>
  <c r="AU3" i="9"/>
  <c r="GC4" i="9"/>
  <c r="AA3" i="9"/>
  <c r="HS4" i="9"/>
  <c r="GQ4" i="9"/>
  <c r="HG3" i="9"/>
  <c r="KK3" i="9"/>
  <c r="MZ4" i="9"/>
  <c r="FQ4" i="9"/>
  <c r="T3" i="9"/>
  <c r="DK4" i="9"/>
  <c r="OJ4" i="9"/>
  <c r="IQ4" i="9"/>
  <c r="PM4" i="9"/>
  <c r="HM4" i="9"/>
  <c r="CQ3" i="9"/>
  <c r="FR3" i="9"/>
  <c r="LZ3" i="9"/>
  <c r="NJ3" i="9"/>
  <c r="NC3" i="9"/>
  <c r="LK3" i="9"/>
  <c r="DT3" i="9"/>
  <c r="OZ4" i="9"/>
  <c r="IR3" i="9"/>
  <c r="HW3" i="9"/>
  <c r="E4" i="9"/>
  <c r="BS3" i="9"/>
  <c r="AW3" i="9"/>
  <c r="LD4" i="9"/>
  <c r="NR3" i="9"/>
  <c r="DO3" i="9"/>
  <c r="LN3" i="9"/>
  <c r="HC4" i="9"/>
  <c r="CE3" i="9"/>
  <c r="K3" i="9"/>
  <c r="AT3" i="9"/>
  <c r="FR4" i="9"/>
  <c r="JD4" i="9"/>
  <c r="JW3" i="9"/>
  <c r="IX3" i="9"/>
  <c r="KW3" i="9"/>
  <c r="NR4" i="9"/>
  <c r="OY3" i="9"/>
  <c r="IF3" i="9"/>
  <c r="W3" i="9"/>
  <c r="FG3" i="9"/>
  <c r="BO4" i="9"/>
  <c r="DN4" i="9"/>
  <c r="NX3" i="9"/>
  <c r="NE3" i="9"/>
  <c r="CX3" i="9"/>
  <c r="JS4" i="9"/>
  <c r="PE4" i="9"/>
  <c r="OC3" i="9"/>
  <c r="JY3" i="9"/>
  <c r="QG3" i="9"/>
  <c r="E3" i="9"/>
  <c r="HT3" i="9"/>
  <c r="EO3" i="9"/>
  <c r="HY3" i="9"/>
  <c r="NM3" i="9"/>
  <c r="NW3" i="9"/>
  <c r="DY3" i="9"/>
  <c r="PM3" i="9"/>
  <c r="IN3" i="9"/>
  <c r="CW3" i="9"/>
  <c r="KU3" i="9"/>
  <c r="OO4" i="9"/>
  <c r="BV4" i="9"/>
  <c r="LF3" i="9"/>
  <c r="PJ4" i="9"/>
  <c r="ID4" i="9"/>
  <c r="KK4" i="9"/>
  <c r="PY3" i="9"/>
  <c r="QA4" i="9"/>
  <c r="OS4" i="9"/>
  <c r="NL4" i="9"/>
  <c r="MS3" i="9"/>
  <c r="M4" i="9"/>
  <c r="CF3" i="9"/>
  <c r="OV3" i="9"/>
  <c r="AH3" i="9"/>
  <c r="BT4" i="9"/>
  <c r="KR3" i="9"/>
  <c r="HU4" i="9"/>
  <c r="CN3" i="9"/>
  <c r="KN3" i="9"/>
  <c r="CZ4" i="9"/>
  <c r="JG4" i="9"/>
  <c r="H3" i="9"/>
  <c r="OX3" i="9"/>
  <c r="NW4" i="9"/>
  <c r="MB3" i="9"/>
  <c r="PG3" i="9"/>
  <c r="GB4" i="9"/>
  <c r="HF4" i="9"/>
  <c r="MT3" i="9"/>
  <c r="AK3" i="9"/>
  <c r="QF3" i="9"/>
  <c r="QB4" i="9"/>
  <c r="AZ4" i="9"/>
  <c r="OL3" i="9"/>
  <c r="ER4" i="9"/>
  <c r="QE4" i="9"/>
  <c r="CH4" i="9"/>
  <c r="LW3" i="9"/>
  <c r="IJ3" i="9"/>
  <c r="CJ3" i="9"/>
  <c r="EE4" i="9"/>
  <c r="LB4" i="9"/>
  <c r="NV4" i="9"/>
  <c r="J3" i="9"/>
  <c r="KR4" i="9"/>
  <c r="CA3" i="9"/>
  <c r="DV4" i="9"/>
  <c r="GD4" i="9"/>
  <c r="BT3" i="9"/>
  <c r="FI3" i="9"/>
  <c r="FM4" i="9"/>
  <c r="DF4" i="9"/>
  <c r="DX4" i="9"/>
  <c r="PR4" i="9"/>
  <c r="PL3" i="9"/>
  <c r="CX4" i="9"/>
  <c r="EN4" i="9"/>
  <c r="HJ3" i="9"/>
  <c r="MP4" i="9"/>
  <c r="PZ3" i="9"/>
  <c r="JB3" i="9"/>
  <c r="IB3" i="9"/>
  <c r="GZ4" i="9"/>
  <c r="LJ4" i="9"/>
  <c r="HZ3" i="9"/>
  <c r="BV3" i="9"/>
  <c r="MU3" i="9"/>
  <c r="NU4" i="9"/>
  <c r="L3" i="9"/>
  <c r="EX3" i="9"/>
  <c r="JX3" i="9"/>
  <c r="KZ4" i="9"/>
  <c r="MN4" i="9"/>
  <c r="GH4" i="9"/>
  <c r="LH4" i="9"/>
  <c r="JS3" i="9"/>
  <c r="FA3" i="9"/>
  <c r="ME3" i="9"/>
  <c r="IO4" i="9"/>
  <c r="FH3" i="9"/>
  <c r="OC4" i="9"/>
  <c r="PS4" i="9"/>
  <c r="D3" i="9"/>
  <c r="OM3" i="9"/>
  <c r="CG4" i="9"/>
  <c r="GP4" i="9"/>
  <c r="NX4" i="9"/>
  <c r="BD3" i="9"/>
  <c r="GY4" i="9"/>
  <c r="DI3" i="9"/>
  <c r="V4" i="9"/>
  <c r="MD3" i="9"/>
  <c r="PF4" i="9"/>
  <c r="LI3" i="9"/>
  <c r="AB4" i="9"/>
  <c r="IT4" i="9"/>
  <c r="OK3" i="9"/>
  <c r="CT4" i="9"/>
  <c r="IL4" i="9"/>
  <c r="OA4" i="9"/>
  <c r="CO3" i="9"/>
  <c r="NF4" i="9"/>
  <c r="OI4" i="9"/>
  <c r="IH4" i="9"/>
  <c r="HP3" i="9"/>
  <c r="DZ3" i="9"/>
  <c r="PU3" i="9"/>
  <c r="AM3" i="9"/>
  <c r="KI4" i="9"/>
  <c r="AE4" i="9"/>
  <c r="CT3" i="9"/>
  <c r="PR3" i="9"/>
  <c r="NB3" i="9"/>
  <c r="OT4" i="9"/>
  <c r="CY4" i="9"/>
  <c r="JY4" i="9"/>
  <c r="FJ3" i="9"/>
  <c r="LO3" i="9"/>
  <c r="O3" i="9"/>
  <c r="JD3" i="9"/>
  <c r="DC3" i="9"/>
  <c r="AV3" i="9"/>
  <c r="OU3" i="9"/>
  <c r="CO4" i="9"/>
  <c r="DM4" i="9"/>
  <c r="GH3" i="9"/>
  <c r="LG3" i="9"/>
  <c r="JF4" i="9"/>
  <c r="MC3" i="9"/>
  <c r="Q3" i="9"/>
  <c r="MZ3" i="9"/>
  <c r="G3" i="9"/>
  <c r="PQ4" i="9"/>
  <c r="CU4" i="9"/>
  <c r="MI4" i="9"/>
  <c r="LY4" i="9"/>
  <c r="KM3" i="9"/>
  <c r="IR4" i="9"/>
  <c r="H4" i="9"/>
  <c r="AE3" i="9"/>
  <c r="CM3" i="9"/>
  <c r="LR4" i="9"/>
  <c r="PD4" i="9"/>
  <c r="NT3" i="9"/>
  <c r="KL4" i="9"/>
  <c r="PZ4" i="9"/>
  <c r="JQ4" i="9"/>
  <c r="HR3" i="9"/>
  <c r="EG3" i="9"/>
  <c r="NO3" i="9"/>
  <c r="GF4" i="9"/>
  <c r="MR3" i="9"/>
  <c r="FB4" i="9"/>
  <c r="GW4" i="9"/>
  <c r="JI3" i="9"/>
  <c r="FT3" i="9"/>
  <c r="ME4" i="9"/>
  <c r="OH3" i="9"/>
  <c r="GO4" i="9"/>
  <c r="KD3" i="9"/>
  <c r="JH4" i="9"/>
  <c r="CN4" i="9"/>
  <c r="AP4" i="9"/>
  <c r="ML4" i="9"/>
  <c r="FS4" i="9"/>
  <c r="CR3" i="9"/>
  <c r="LC4" i="9"/>
  <c r="LU4" i="9"/>
  <c r="GL4" i="9"/>
  <c r="FC4" i="9"/>
  <c r="EN3" i="9"/>
  <c r="MK3" i="9"/>
  <c r="GY3" i="9"/>
  <c r="OA3" i="9"/>
  <c r="HU3" i="9"/>
  <c r="HE4" i="9"/>
  <c r="KF4" i="9"/>
  <c r="PI3" i="9"/>
  <c r="BN4" i="9"/>
  <c r="S4" i="9"/>
  <c r="AA4" i="9"/>
  <c r="MR4" i="9"/>
  <c r="QD3" i="9"/>
  <c r="MS4" i="9"/>
  <c r="KJ4" i="9"/>
  <c r="JI4" i="9"/>
  <c r="EQ3" i="9"/>
  <c r="GW3" i="9"/>
  <c r="PF3" i="9"/>
  <c r="LE3" i="9"/>
  <c r="BS4" i="9"/>
  <c r="NB4" i="9"/>
  <c r="DV3" i="9"/>
  <c r="PQ3" i="9"/>
  <c r="OW4" i="9"/>
  <c r="KQ3" i="9"/>
  <c r="OW3" i="9"/>
  <c r="FZ3" i="9"/>
  <c r="DF3" i="9"/>
  <c r="MH4" i="9"/>
  <c r="GG3" i="9"/>
  <c r="DO4" i="9"/>
  <c r="IK3" i="9"/>
  <c r="PT3" i="9"/>
  <c r="AN4" i="9"/>
  <c r="EF4" i="9"/>
  <c r="DL4" i="9"/>
  <c r="AG3" i="9"/>
  <c r="HK4" i="9"/>
  <c r="JP3" i="9"/>
  <c r="PB3" i="9"/>
  <c r="BG4" i="9"/>
  <c r="DR4" i="9"/>
  <c r="CS3" i="9"/>
  <c r="HJ4" i="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Emma Nugent</author>
  </authors>
  <commentList>
    <comment ref="B5" authorId="0" shapeId="0" xr:uid="{996B2996-E35F-4C6C-A904-D1C5FCF37ED8}">
      <text>
        <r>
          <rPr>
            <sz val="8"/>
            <color indexed="8"/>
            <rFont val="Arial"/>
            <family val="2"/>
          </rPr>
          <t>lx – number of persons surviving to exact age x.</t>
        </r>
      </text>
    </comment>
    <comment ref="C5" authorId="0" shapeId="0" xr:uid="{EE8DD284-98D9-4F25-B7E3-1B8DD79AEC37}">
      <text>
        <r>
          <rPr>
            <sz val="8"/>
            <color indexed="8"/>
            <rFont val="Arial"/>
            <family val="2"/>
          </rPr>
          <t>qx – proportion of persons dying between exact age x and exact age x+1.</t>
        </r>
      </text>
    </comment>
    <comment ref="D5" authorId="0" shapeId="0" xr:uid="{E2DD4A56-81F7-40D5-A73A-FACEBD635198}">
      <text>
        <r>
          <rPr>
            <sz val="8"/>
            <color indexed="8"/>
            <rFont val="Arial"/>
            <family val="2"/>
          </rPr>
          <t>Lx – number of person years lived within the age interval x to x+1.</t>
        </r>
      </text>
    </comment>
    <comment ref="E5" authorId="0" shapeId="0" xr:uid="{0590AF98-9FB5-4B32-904F-270895D3F0FE}">
      <text>
        <r>
          <rPr>
            <sz val="8"/>
            <color indexed="8"/>
            <rFont val="Arial"/>
            <family val="2"/>
          </rPr>
          <t>ex – expectation of life at exact age x.</t>
        </r>
      </text>
    </comment>
    <comment ref="F5" authorId="0" shapeId="0" xr:uid="{0088904E-3E9F-4C71-AAE2-27E5ACDAE44D}">
      <text>
        <r>
          <rPr>
            <sz val="8"/>
            <color indexed="8"/>
            <rFont val="Arial"/>
            <family val="2"/>
          </rPr>
          <t>lx – number of persons surviving to exact age x.</t>
        </r>
      </text>
    </comment>
    <comment ref="G5" authorId="0" shapeId="0" xr:uid="{7BFA7112-EB67-405D-86FE-322464EDDDB4}">
      <text>
        <r>
          <rPr>
            <sz val="8"/>
            <color indexed="8"/>
            <rFont val="Arial"/>
            <family val="2"/>
          </rPr>
          <t>qx – proportion of persons dying between exact age x and exact age x+1.</t>
        </r>
      </text>
    </comment>
    <comment ref="H5" authorId="0" shapeId="0" xr:uid="{4E073065-E1BA-4E69-B2E8-2DA3BF64EEA2}">
      <text>
        <r>
          <rPr>
            <sz val="8"/>
            <color indexed="8"/>
            <rFont val="Arial"/>
            <family val="2"/>
          </rPr>
          <t>Lx – number of person years lived within the age interval x to x+1.</t>
        </r>
      </text>
    </comment>
    <comment ref="I5" authorId="0" shapeId="0" xr:uid="{0CE53CEF-23E2-44ED-9455-5794D79873BE}">
      <text>
        <r>
          <rPr>
            <sz val="8"/>
            <color indexed="8"/>
            <rFont val="Arial"/>
            <family val="2"/>
          </rPr>
          <t>ex – expectation of life at exact age x.</t>
        </r>
      </text>
    </comment>
    <comment ref="D107" authorId="1" shapeId="0" xr:uid="{F9588181-19A0-4DB1-868F-C857733452B8}">
      <text>
        <r>
          <rPr>
            <sz val="8"/>
            <color indexed="81"/>
            <rFont val="Tahoma"/>
            <family val="2"/>
          </rPr>
          <t>At age 100, L100+ is shown.</t>
        </r>
      </text>
    </comment>
    <comment ref="H107" authorId="1" shapeId="0" xr:uid="{8DFFCED8-7E3C-4FD9-A9BE-22173A706AAF}">
      <text>
        <r>
          <rPr>
            <sz val="8"/>
            <color indexed="81"/>
            <rFont val="Tahoma"/>
            <family val="2"/>
          </rPr>
          <t>At age 100, L100+ is shown.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B5" authorId="0" shapeId="0" xr:uid="{BC188ADF-9986-4642-B453-53D38793D6B5}">
      <text>
        <r>
          <rPr>
            <sz val="8"/>
            <color indexed="8"/>
            <rFont val="Arial"/>
            <family val="2"/>
          </rPr>
          <t>lx – number of persons surviving to exact age x.</t>
        </r>
      </text>
    </comment>
    <comment ref="C5" authorId="0" shapeId="0" xr:uid="{E24258C0-9242-4F9E-B911-C042A8AAA2FF}">
      <text>
        <r>
          <rPr>
            <sz val="8"/>
            <color indexed="8"/>
            <rFont val="Arial"/>
            <family val="2"/>
          </rPr>
          <t>qx – proportion of persons dying between exact age x and exact age x+1.</t>
        </r>
      </text>
    </comment>
    <comment ref="D5" authorId="0" shapeId="0" xr:uid="{CEF6B047-8E0B-4D77-99A9-0DDDE16D5AA8}">
      <text>
        <r>
          <rPr>
            <sz val="8"/>
            <color indexed="8"/>
            <rFont val="Arial"/>
            <family val="2"/>
          </rPr>
          <t>Lx – number of person years lived within the age interval x to x+1.</t>
        </r>
      </text>
    </comment>
    <comment ref="E5" authorId="0" shapeId="0" xr:uid="{C4A48DF9-0A06-4A8A-B33B-C1679D88C868}">
      <text>
        <r>
          <rPr>
            <sz val="8"/>
            <color indexed="8"/>
            <rFont val="Arial"/>
            <family val="2"/>
          </rPr>
          <t>ex – expectation of life at exact age x.</t>
        </r>
      </text>
    </comment>
    <comment ref="F5" authorId="0" shapeId="0" xr:uid="{C1F936D6-CCB4-4755-938D-EC7544D98761}">
      <text>
        <r>
          <rPr>
            <sz val="8"/>
            <color indexed="8"/>
            <rFont val="Arial"/>
            <family val="2"/>
          </rPr>
          <t>lx – number of persons surviving to exact age x.</t>
        </r>
      </text>
    </comment>
    <comment ref="G5" authorId="0" shapeId="0" xr:uid="{E30A4FD2-94C6-4032-877B-EFDEAC427DC5}">
      <text>
        <r>
          <rPr>
            <sz val="8"/>
            <color indexed="8"/>
            <rFont val="Arial"/>
            <family val="2"/>
          </rPr>
          <t>qx – proportion of persons dying between exact age x and exact age x+1.</t>
        </r>
      </text>
    </comment>
    <comment ref="H5" authorId="0" shapeId="0" xr:uid="{5A668CF3-24ED-4F0C-BE9F-433B62EBAE7C}">
      <text>
        <r>
          <rPr>
            <sz val="8"/>
            <color indexed="8"/>
            <rFont val="Arial"/>
            <family val="2"/>
          </rPr>
          <t>Lx – number of person years lived within the age interval x to x+1.</t>
        </r>
      </text>
    </comment>
    <comment ref="I5" authorId="0" shapeId="0" xr:uid="{0E8F7E8A-67C7-4351-A9F5-3BBED05B7423}">
      <text>
        <r>
          <rPr>
            <sz val="8"/>
            <color indexed="8"/>
            <rFont val="Arial"/>
            <family val="2"/>
          </rPr>
          <t>ex – expectation of life at exact age x.</t>
        </r>
      </text>
    </comment>
    <comment ref="D107" authorId="0" shapeId="0" xr:uid="{3347065F-F5D7-42A5-B398-7E5E2A113D70}">
      <text>
        <r>
          <rPr>
            <sz val="8"/>
            <color indexed="8"/>
            <rFont val="Arial"/>
            <family val="2"/>
          </rPr>
          <t xml:space="preserve">
At age 100, L100+ is shown.</t>
        </r>
      </text>
    </comment>
    <comment ref="H107" authorId="0" shapeId="0" xr:uid="{4B09E6EE-015F-4FA6-B47F-3370BA763B88}">
      <text>
        <r>
          <rPr>
            <sz val="8"/>
            <color indexed="8"/>
            <rFont val="Arial"/>
            <family val="2"/>
          </rPr>
          <t xml:space="preserve">
At age 100, L100+ is shown.</t>
        </r>
      </text>
    </comment>
  </commentList>
</comments>
</file>

<file path=xl/sharedStrings.xml><?xml version="1.0" encoding="utf-8"?>
<sst xmlns="http://schemas.openxmlformats.org/spreadsheetml/2006/main" count="1244" uniqueCount="537">
  <si>
    <t>Parameter</t>
  </si>
  <si>
    <t>Mean</t>
  </si>
  <si>
    <t>Distribution</t>
  </si>
  <si>
    <t>Source</t>
  </si>
  <si>
    <t>Live</t>
  </si>
  <si>
    <t>Parameter list</t>
  </si>
  <si>
    <t>Probabilistic?</t>
  </si>
  <si>
    <t>Probabilistic</t>
  </si>
  <si>
    <t>Standard Error</t>
  </si>
  <si>
    <t>alpha</t>
  </si>
  <si>
    <t>beta</t>
  </si>
  <si>
    <t>Description</t>
  </si>
  <si>
    <t>Simulation inputs</t>
  </si>
  <si>
    <t>3302055001DO001_20112013 Life Tables, States, Territories and Australia, 2011-2013</t>
  </si>
  <si>
    <t>Released at 11:30 am (Canberra time) Thurs 6 Nov 2014</t>
  </si>
  <si>
    <t>Table 1.9 Life Tables, Australia, 2011–2013</t>
  </si>
  <si>
    <t>Males</t>
  </si>
  <si>
    <t>Females</t>
  </si>
  <si>
    <t>lx</t>
  </si>
  <si>
    <t>qx</t>
  </si>
  <si>
    <t>Lx</t>
  </si>
  <si>
    <t>ex</t>
  </si>
  <si>
    <t>Age</t>
  </si>
  <si>
    <t>no.</t>
  </si>
  <si>
    <t>rate</t>
  </si>
  <si>
    <t>years</t>
  </si>
  <si>
    <t>0</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</si>
  <si>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</si>
  <si>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</si>
  <si>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</si>
  <si>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</si>
  <si>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</si>
  <si>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</si>
  <si>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</si>
  <si>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</si>
  <si>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</si>
  <si>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</si>
  <si>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</si>
  <si>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</si>
  <si>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</si>
  <si>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</si>
  <si>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</si>
  <si>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</si>
  <si>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</si>
  <si>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</si>
  <si>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</si>
  <si>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</si>
  <si>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</si>
  <si>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</si>
  <si>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</si>
  <si>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</si>
  <si>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</si>
  <si>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</si>
  <si>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</si>
  <si>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</si>
  <si>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</si>
  <si>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</si>
  <si>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</si>
  <si>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</si>
  <si>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</si>
  <si>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</si>
  <si>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</si>
  <si>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</si>
  <si>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</si>
  <si>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</si>
  <si>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</si>
  <si>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</si>
  <si>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</si>
  <si>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</si>
  <si>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</si>
  <si>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</si>
  <si>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</si>
  <si>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</si>
  <si>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</si>
  <si>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</si>
  <si>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</si>
  <si>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</si>
  <si>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</si>
  <si>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</si>
  <si>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</si>
  <si>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</si>
  <si>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</si>
  <si>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</si>
  <si>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</si>
  <si>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</si>
  <si>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</si>
  <si>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</si>
  <si>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</si>
  <si>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</si>
  <si>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</si>
  <si>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</si>
  <si>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</si>
  <si>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</si>
  <si>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</si>
  <si>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</si>
  <si>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</si>
  <si>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</si>
  <si>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</si>
  <si>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</si>
  <si>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</si>
  <si>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</si>
  <si>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</si>
  <si>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</si>
  <si>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</si>
  <si>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</si>
  <si>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</si>
  <si>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</si>
  <si>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</si>
  <si>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</si>
  <si>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</si>
  <si>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</si>
  <si>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</si>
  <si>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</si>
  <si>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</si>
  <si>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</si>
  <si>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</si>
  <si>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</si>
  <si>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</si>
  <si>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</si>
  <si>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</si>
  <si>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</si>
  <si>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</si>
  <si>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</si>
  <si>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</si>
  <si>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</si>
  <si>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</si>
  <si>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3302055001DO001_20192021 Life Tables, 2019-2021</t>
  </si>
  <si>
    <t>Released at 11:30 am (Canberra time) Tues 8 Nov 2022</t>
  </si>
  <si>
    <t>Table 1.9 Life Tables, Australia, 2019-2021</t>
  </si>
  <si>
    <t>Normal</t>
  </si>
  <si>
    <t>hr_SEP_mort</t>
  </si>
  <si>
    <t>Hayes et al, Socioeconomic inequalities in obesity: modelling future trends in Australia</t>
  </si>
  <si>
    <t>BMI equation 1 coefficients - weight gain for men &lt;50</t>
  </si>
  <si>
    <t>BMI equation 2 coefficients - weight gain for men 50+</t>
  </si>
  <si>
    <t>c1_bmi</t>
  </si>
  <si>
    <t>c1_age</t>
  </si>
  <si>
    <t>c1_year12</t>
  </si>
  <si>
    <t>c1_cons</t>
  </si>
  <si>
    <t>c2_bmi</t>
  </si>
  <si>
    <t>c2_age</t>
  </si>
  <si>
    <t>c2_year12</t>
  </si>
  <si>
    <t>c2_cons</t>
  </si>
  <si>
    <t>c3_age</t>
  </si>
  <si>
    <t>c3_bmi_high</t>
  </si>
  <si>
    <t>c3_bmi_low</t>
  </si>
  <si>
    <t>c4_bmi_low</t>
  </si>
  <si>
    <t>c4_bmi_high</t>
  </si>
  <si>
    <t>c4_age</t>
  </si>
  <si>
    <t>c5_bmi_low</t>
  </si>
  <si>
    <t>c5_bmi_high</t>
  </si>
  <si>
    <t>BMI equation 3 coefficients - weight gain for women &lt; 50</t>
  </si>
  <si>
    <t>c5_age</t>
  </si>
  <si>
    <t>c5_cons</t>
  </si>
  <si>
    <t>c4_cons</t>
  </si>
  <si>
    <t>c3_cons</t>
  </si>
  <si>
    <t>BMI</t>
  </si>
  <si>
    <t>&lt;25</t>
  </si>
  <si>
    <t>40+</t>
  </si>
  <si>
    <t>25-29.99</t>
  </si>
  <si>
    <t>30-34.99</t>
  </si>
  <si>
    <t>35-39.99</t>
  </si>
  <si>
    <t>&lt;45</t>
  </si>
  <si>
    <t>45-54</t>
  </si>
  <si>
    <t>55-64</t>
  </si>
  <si>
    <t>65-74</t>
  </si>
  <si>
    <t>75+</t>
  </si>
  <si>
    <t>Analysis of HILDA</t>
  </si>
  <si>
    <t>c6_bmi0</t>
  </si>
  <si>
    <t>c6_bmi1</t>
  </si>
  <si>
    <t>c6_bmi2</t>
  </si>
  <si>
    <t>c6_bmi3</t>
  </si>
  <si>
    <t>c6_bmi4</t>
  </si>
  <si>
    <t>c6_year12</t>
  </si>
  <si>
    <t>male</t>
  </si>
  <si>
    <t>female</t>
  </si>
  <si>
    <t>Current end</t>
  </si>
  <si>
    <t>p_KL2init</t>
  </si>
  <si>
    <t>p_KL3init</t>
  </si>
  <si>
    <t>p_KL4init</t>
  </si>
  <si>
    <t>c6_cons</t>
  </si>
  <si>
    <t>c8_bmi2</t>
  </si>
  <si>
    <t>c8_cons</t>
  </si>
  <si>
    <t>c9_cons</t>
  </si>
  <si>
    <t>c7_sex</t>
  </si>
  <si>
    <t>c7_bmi0</t>
  </si>
  <si>
    <t>c7_bmi1</t>
  </si>
  <si>
    <t>c7_bmi2</t>
  </si>
  <si>
    <t>c7_bmi3</t>
  </si>
  <si>
    <t>c7_bmi4</t>
  </si>
  <si>
    <t>c7_age1</t>
  </si>
  <si>
    <t>c7_age2</t>
  </si>
  <si>
    <t>c7_age3</t>
  </si>
  <si>
    <t>c7_age4</t>
  </si>
  <si>
    <t>c7_age5</t>
  </si>
  <si>
    <t>c7_cons</t>
  </si>
  <si>
    <t>Analysis of OAI</t>
  </si>
  <si>
    <t>c8_sex</t>
  </si>
  <si>
    <t>c8_age1</t>
  </si>
  <si>
    <t>c8_age2</t>
  </si>
  <si>
    <t>c8_age3</t>
  </si>
  <si>
    <t>c8_age4</t>
  </si>
  <si>
    <t>c8_bmi0</t>
  </si>
  <si>
    <t>c8_bmi1</t>
  </si>
  <si>
    <t>c8_bmi4</t>
  </si>
  <si>
    <t>c8_bmi3</t>
  </si>
  <si>
    <t>c8_age5</t>
  </si>
  <si>
    <t>OA progression KL2 to 3 coefficients</t>
  </si>
  <si>
    <t>OA incidence coefficients</t>
  </si>
  <si>
    <t>OA progression KL3 to 4 coefficients</t>
  </si>
  <si>
    <t>Prevalence</t>
  </si>
  <si>
    <t>HR for BMI</t>
  </si>
  <si>
    <t>HR for low SEP</t>
  </si>
  <si>
    <t>male_sep1_bmi0</t>
  </si>
  <si>
    <t>male_sep1_bmi1</t>
  </si>
  <si>
    <t>male_sep1_bmi2</t>
  </si>
  <si>
    <t>male_sep1_bmi3</t>
  </si>
  <si>
    <t>male_sep1_bmi4</t>
  </si>
  <si>
    <t>male_sep0_bmi0</t>
  </si>
  <si>
    <t>male_sep0_bmi1</t>
  </si>
  <si>
    <t>male_sep0_bmi2</t>
  </si>
  <si>
    <t>male_sep0_bmi3</t>
  </si>
  <si>
    <t>male_sep0_bmi4</t>
  </si>
  <si>
    <t>female_sep1_bmi0</t>
  </si>
  <si>
    <t>female_sep1_bmi1</t>
  </si>
  <si>
    <t>female_sep1_bmi2</t>
  </si>
  <si>
    <t>female_sep1_bmi3</t>
  </si>
  <si>
    <t>female_sep1_bmi4</t>
  </si>
  <si>
    <t>female_sep0_bmi0</t>
  </si>
  <si>
    <t>female_sep0_bmi1</t>
  </si>
  <si>
    <t>female_sep0_bmi2</t>
  </si>
  <si>
    <t>female_sep0_bmi3</t>
  </si>
  <si>
    <t>female_sep0_bmi4</t>
  </si>
  <si>
    <t>hr_BMI_mort</t>
  </si>
  <si>
    <t>Based on Hayes et al, Socioeconomic inequalities in obesity: modelling future trends in Australia</t>
  </si>
  <si>
    <t>c9_age</t>
  </si>
  <si>
    <t>c9_age2</t>
  </si>
  <si>
    <t>c9_drugoa</t>
  </si>
  <si>
    <t>c9_ccount</t>
  </si>
  <si>
    <t>c9_mhc</t>
  </si>
  <si>
    <t>c9_tkr</t>
  </si>
  <si>
    <t>c9_kl3hr</t>
  </si>
  <si>
    <t>c9_kl4hr</t>
  </si>
  <si>
    <t>c9_kl2hr</t>
  </si>
  <si>
    <t>c10_1</t>
  </si>
  <si>
    <t>c10_2</t>
  </si>
  <si>
    <t>c10_3</t>
  </si>
  <si>
    <t>c10_4</t>
  </si>
  <si>
    <t>c10_5</t>
  </si>
  <si>
    <t>c11_kl3</t>
  </si>
  <si>
    <t>c11_kl4</t>
  </si>
  <si>
    <t>c11_kl2</t>
  </si>
  <si>
    <t>Incidence of a comorbidity by age group</t>
  </si>
  <si>
    <t>Chance of using OA drug by KL score</t>
  </si>
  <si>
    <t>c12_male</t>
  </si>
  <si>
    <t>c12_female</t>
  </si>
  <si>
    <t>c14_kl2</t>
  </si>
  <si>
    <t>c14_kl3</t>
  </si>
  <si>
    <t>c14_kl4</t>
  </si>
  <si>
    <t>c14_ccount</t>
  </si>
  <si>
    <t>c14_mhc</t>
  </si>
  <si>
    <t>c14_age75</t>
  </si>
  <si>
    <t>KL distribution for initialising population</t>
  </si>
  <si>
    <t>c15_male</t>
  </si>
  <si>
    <t>c15_age3</t>
  </si>
  <si>
    <t>c15_age4</t>
  </si>
  <si>
    <t>c15_age5</t>
  </si>
  <si>
    <t>c15_bmi3</t>
  </si>
  <si>
    <t>c15_bmi4</t>
  </si>
  <si>
    <t>Specific analysis of SMART</t>
  </si>
  <si>
    <t>c15_kl3</t>
  </si>
  <si>
    <t>c15_kl4</t>
  </si>
  <si>
    <t>c15_mhc</t>
  </si>
  <si>
    <t>c15_cons</t>
  </si>
  <si>
    <t>c15_sf6d</t>
  </si>
  <si>
    <t>c15_ccount</t>
  </si>
  <si>
    <t>c14_bmi</t>
  </si>
  <si>
    <t>c14_rev</t>
  </si>
  <si>
    <t>Status</t>
  </si>
  <si>
    <t>The Australian Osteoathritis (AUS-OA) policy model</t>
  </si>
  <si>
    <t>Input sheets</t>
  </si>
  <si>
    <t>These sheets contain parameters that are used in the AUS-OA model</t>
  </si>
  <si>
    <t>Parameter inputs</t>
  </si>
  <si>
    <t>Life tables 2013</t>
  </si>
  <si>
    <t>High level simulation parameters</t>
  </si>
  <si>
    <t>No</t>
  </si>
  <si>
    <t>Incidence of TKA</t>
  </si>
  <si>
    <t>Analysis of OAI and literature - no age or BMI effects</t>
  </si>
  <si>
    <t>Calibrated to population norms</t>
  </si>
  <si>
    <t>Calibrated to data with HILDA - aiming for 40% of OA sufferers</t>
  </si>
  <si>
    <t>Incidence of mental illness</t>
  </si>
  <si>
    <t>HRQOL decrements due to KL</t>
  </si>
  <si>
    <t>TBC</t>
  </si>
  <si>
    <t>Year 1 HRQOL improvements post TKA</t>
  </si>
  <si>
    <t>HRQOL decrement due to comorbidities</t>
  </si>
  <si>
    <t>HRQOL decrement due to presence of mental health condition</t>
  </si>
  <si>
    <t>HRQOL decrement due to BMI</t>
  </si>
  <si>
    <t>HRQOL decrement due to a TKA revision</t>
  </si>
  <si>
    <t>HRQOL decrement due to age</t>
  </si>
  <si>
    <t>Based on average from literature</t>
  </si>
  <si>
    <t>Mortality hazard due to low SEP</t>
  </si>
  <si>
    <t>Mortality hazard due to BMI</t>
  </si>
  <si>
    <t>Ok</t>
  </si>
  <si>
    <t>Analysis of OAI and literature - calibrated up slightly to increase progression</t>
  </si>
  <si>
    <t>Based on Sharm's work with HR by KL score addition</t>
  </si>
  <si>
    <t>c16_male</t>
  </si>
  <si>
    <t>c16_age3</t>
  </si>
  <si>
    <t>c16_age4</t>
  </si>
  <si>
    <t>c16_age5</t>
  </si>
  <si>
    <t>c16_bmi3</t>
  </si>
  <si>
    <t>c16_bmi4</t>
  </si>
  <si>
    <t>c16_kl3</t>
  </si>
  <si>
    <t>c16_kl4</t>
  </si>
  <si>
    <t>c16_mhc</t>
  </si>
  <si>
    <t>c16_sf6d</t>
  </si>
  <si>
    <t>c16_ccount</t>
  </si>
  <si>
    <t>c16_cons</t>
  </si>
  <si>
    <t>TKA complication logistic regression</t>
  </si>
  <si>
    <t>TKA inpatient rehab logistic regression</t>
  </si>
  <si>
    <t>c17_age3</t>
  </si>
  <si>
    <t>c17_age4</t>
  </si>
  <si>
    <t>c17_age5</t>
  </si>
  <si>
    <t>c17_bmi3</t>
  </si>
  <si>
    <t>c17_bmi4</t>
  </si>
  <si>
    <t>c17_kl3</t>
  </si>
  <si>
    <t>c17_kl4</t>
  </si>
  <si>
    <t>c17_mhc</t>
  </si>
  <si>
    <t>c17_sf6d</t>
  </si>
  <si>
    <t>c17_ccount</t>
  </si>
  <si>
    <t>c17_cons</t>
  </si>
  <si>
    <t>c17_male</t>
  </si>
  <si>
    <t>c17_comp</t>
  </si>
  <si>
    <t>c15_comp</t>
  </si>
  <si>
    <t>Wilson et al 2018 based on OAI data: Radiographic knee osteoarthritis impacts multiple dimensions of health-related quality of life: data from the Osteoarthritis Initiative</t>
  </si>
  <si>
    <t>p_tka_qol</t>
  </si>
  <si>
    <t>HRQOL decrement that happens in year that have surgery</t>
  </si>
  <si>
    <t>Calibrated; based on Schilling et al regression to the mean</t>
  </si>
  <si>
    <t>Minimum important HRQOL improvement to have benefited from surgery</t>
  </si>
  <si>
    <t>Zhou et al 2022</t>
  </si>
  <si>
    <t>p_tka_qolmid</t>
  </si>
  <si>
    <t>p_ffs_adj</t>
  </si>
  <si>
    <t>Adjuster for fit for surgery. To implement SMART Choice. Baseline is calibrated to ensure around 80% of those getting surgeries are fit for surgery</t>
  </si>
  <si>
    <t>BMI equation 5 coefficients - weight gain for women 50+ low SEP</t>
  </si>
  <si>
    <t>BMI equation 4 coefficients - weight gain for women 50+ high SEP</t>
  </si>
  <si>
    <t>c17_public</t>
  </si>
  <si>
    <t>chs_tkacost_public</t>
  </si>
  <si>
    <t>chs_tkacost_private</t>
  </si>
  <si>
    <t>chs_revcost_public</t>
  </si>
  <si>
    <t>chs_revcost_private</t>
  </si>
  <si>
    <t>chs_inpatient_rehabcost_public</t>
  </si>
  <si>
    <t>chs_inpatient_rehabcost_private</t>
  </si>
  <si>
    <t>chs_home_rehabcost</t>
  </si>
  <si>
    <t>chs_oa_annualcost</t>
  </si>
  <si>
    <t>TKA cost public</t>
  </si>
  <si>
    <t>TKA cost private</t>
  </si>
  <si>
    <t>Revision cost public</t>
  </si>
  <si>
    <t>Revision cost private</t>
  </si>
  <si>
    <t>Inpatient rehab cost public</t>
  </si>
  <si>
    <t>Inpatient rehab cost private</t>
  </si>
  <si>
    <t>Home rehab cost</t>
  </si>
  <si>
    <t>Annual cost to health system for OA treatment</t>
  </si>
  <si>
    <t>IHACPA</t>
  </si>
  <si>
    <t>Assumed same as public</t>
  </si>
  <si>
    <t>Naylor et al 2017</t>
  </si>
  <si>
    <t>cp_discountrate</t>
  </si>
  <si>
    <t>TKA utilisation trends by age and sex.</t>
  </si>
  <si>
    <t>Model includes capability to adjust these based on BMI, KL, OA meds, MHC, CCI and previous TKA</t>
  </si>
  <si>
    <t>Year</t>
  </si>
  <si>
    <t>female4554</t>
  </si>
  <si>
    <t>female5564</t>
  </si>
  <si>
    <t>female6574</t>
  </si>
  <si>
    <t>Per 100,000</t>
  </si>
  <si>
    <t>male4554</t>
  </si>
  <si>
    <t>male5564</t>
  </si>
  <si>
    <t>male6574</t>
  </si>
  <si>
    <t>Option 1: Carry 2021 forward</t>
  </si>
  <si>
    <t>Option 2</t>
  </si>
  <si>
    <t>Exponential smoothing</t>
  </si>
  <si>
    <t>Option 3</t>
  </si>
  <si>
    <t>Exponential smoothing excluding COVID</t>
  </si>
  <si>
    <t>Select option</t>
  </si>
  <si>
    <t>1 = Carry 2021 forward; 2 = EPS (slow growth); 3 = EPS exc COVID (higher growth)</t>
  </si>
  <si>
    <t>male75</t>
  </si>
  <si>
    <t>female75</t>
  </si>
  <si>
    <t>Cal factor</t>
  </si>
  <si>
    <t>Point estimate</t>
  </si>
  <si>
    <t>Base population parameters</t>
  </si>
  <si>
    <t>Value</t>
  </si>
  <si>
    <t>Generate new base population?</t>
  </si>
  <si>
    <t>TRUE/FALSE</t>
  </si>
  <si>
    <t>Input data for base population</t>
  </si>
  <si>
    <t>Input data for base population. Only used if 'Generate new base population' is TRUE</t>
  </si>
  <si>
    <t>Population scale</t>
  </si>
  <si>
    <t>1 = full population; 100 = 1:100 scale. Only used if 'Generate new base population' is TRUE</t>
  </si>
  <si>
    <t>Population adjuster</t>
  </si>
  <si>
    <t>Scales population weights. Only used if 'Generate new base population' is TRUE</t>
  </si>
  <si>
    <t>Synthetic population if not generating a new one</t>
  </si>
  <si>
    <t>Synthetic dataset used for base population if 'Generate new base population' is FALSE</t>
  </si>
  <si>
    <t>Simulation parameters</t>
  </si>
  <si>
    <t>Simulation start year</t>
  </si>
  <si>
    <t>Start year for simulation</t>
  </si>
  <si>
    <t>Simulation length (years)</t>
  </si>
  <si>
    <t>Length of years for simulation</t>
  </si>
  <si>
    <t>Number of simulations</t>
  </si>
  <si>
    <t>Number of Monte Carlo simulation runs</t>
  </si>
  <si>
    <t>Parallelize</t>
  </si>
  <si>
    <t>Runs parallelized (faster)</t>
  </si>
  <si>
    <t>Calibration mode</t>
  </si>
  <si>
    <t>cr_age</t>
  </si>
  <si>
    <t>cr_age53</t>
  </si>
  <si>
    <t>cr_age63</t>
  </si>
  <si>
    <t>cr_age69</t>
  </si>
  <si>
    <t>cr_age74</t>
  </si>
  <si>
    <t>cr_age83</t>
  </si>
  <si>
    <t>cr_female</t>
  </si>
  <si>
    <t>cr_asa2</t>
  </si>
  <si>
    <t>cr_asa3</t>
  </si>
  <si>
    <t>cr_bmi</t>
  </si>
  <si>
    <t>cr_bmi23</t>
  </si>
  <si>
    <t>cr_bmi27</t>
  </si>
  <si>
    <t>cr_bmi31</t>
  </si>
  <si>
    <t>cr_bmi34</t>
  </si>
  <si>
    <t>cr_bmi43</t>
  </si>
  <si>
    <t>cr_public</t>
  </si>
  <si>
    <t>pmax(Age - 53, 0)^3</t>
  </si>
  <si>
    <t>pmax(Age - 63, 0)^3</t>
  </si>
  <si>
    <t>pmax(Age - 69, 0)^3</t>
  </si>
  <si>
    <t>pmax(Age - 74, 0)^3</t>
  </si>
  <si>
    <t>pmax(Age - 83, 0)^3</t>
  </si>
  <si>
    <t>Female Sex</t>
  </si>
  <si>
    <t>ASA 2</t>
  </si>
  <si>
    <t>ASA 3</t>
  </si>
  <si>
    <t>ASA 4 or 5</t>
  </si>
  <si>
    <t>pmax(BMI - 23.3, 0)^3</t>
  </si>
  <si>
    <t>pmax(BMI - 27.9, 0)^3</t>
  </si>
  <si>
    <t>pmax(BMI - 31.1, 0)^3</t>
  </si>
  <si>
    <t>pmax(BMI - 34.9, 0)^3</t>
  </si>
  <si>
    <t>pmax(BMI - 43.3, 0)^3</t>
  </si>
  <si>
    <t>Public Hospital</t>
  </si>
  <si>
    <t>cr_asa4_5</t>
  </si>
  <si>
    <t>Table 2a: Knot locations</t>
  </si>
  <si>
    <t>cr_k_min</t>
  </si>
  <si>
    <t>cr_k_1</t>
  </si>
  <si>
    <t>cr_k_2</t>
  </si>
  <si>
    <t>cr_k_3</t>
  </si>
  <si>
    <t>cr_k_4</t>
  </si>
  <si>
    <t>cr_k_5</t>
  </si>
  <si>
    <t>cr_k_6</t>
  </si>
  <si>
    <t>cr_k_7</t>
  </si>
  <si>
    <t>cr_k_max</t>
  </si>
  <si>
    <t>cr_lambda_1</t>
  </si>
  <si>
    <t>cr_lambda_2</t>
  </si>
  <si>
    <t>cr_lambda_3</t>
  </si>
  <si>
    <t>cr_lambda_4</t>
  </si>
  <si>
    <t>cr_lambda_5</t>
  </si>
  <si>
    <t>cr_lambda_6</t>
  </si>
  <si>
    <t>cr_lambda_7</t>
  </si>
  <si>
    <t>Table 2b: Scale knot values (kmax-kvalue)/(kmax-kmin)</t>
  </si>
  <si>
    <t>cr_gamma_0</t>
  </si>
  <si>
    <t>cr_gamma_1</t>
  </si>
  <si>
    <t>cr_gamma_2</t>
  </si>
  <si>
    <t>cr_gamma_3</t>
  </si>
  <si>
    <t>cr_gamma_4</t>
  </si>
  <si>
    <t>cr_gamma_5</t>
  </si>
  <si>
    <t>cr_gamma_6</t>
  </si>
  <si>
    <t>cr_gamma_7</t>
  </si>
  <si>
    <t>cr_gamma_8</t>
  </si>
  <si>
    <t>Table 3: Spline basis coefficients</t>
  </si>
  <si>
    <t>AOANJRR</t>
  </si>
  <si>
    <t>Cores</t>
  </si>
  <si>
    <t>Number of cores for parallel runs</t>
  </si>
  <si>
    <t>Set seed</t>
  </si>
  <si>
    <t>Set to TRUE to make generate the same random numbers in the same round of the simulation each time we run the model.</t>
  </si>
  <si>
    <t># modification for males &lt;50</t>
  </si>
  <si>
    <t># modification for males &gt;=50</t>
  </si>
  <si>
    <t># modification for females, &lt;50</t>
  </si>
  <si>
    <t># modification for females, high ses &gt;=50</t>
  </si>
  <si>
    <t xml:space="preserve"> # modification for females, low ses &gt;=50</t>
  </si>
  <si>
    <t>current.BMI.mod.value</t>
  </si>
  <si>
    <t xml:space="preserve">current.BMI.mod.value </t>
  </si>
  <si>
    <t># modification for c6_cons</t>
  </si>
  <si>
    <t>current.OA.mod.values</t>
  </si>
  <si>
    <t># modification for c9_age</t>
  </si>
  <si>
    <t># modification for c9_age2</t>
  </si>
  <si>
    <t># modification for c9_drugoa</t>
  </si>
  <si>
    <t># modification for c9_ccount</t>
  </si>
  <si>
    <t># modification for c9_mhc</t>
  </si>
  <si>
    <t># modification for c9_tkr</t>
  </si>
  <si>
    <t># modification for c9_cons</t>
  </si>
  <si>
    <t xml:space="preserve">current.TKR.mod.values </t>
  </si>
  <si>
    <t>current.TKR.mod.values</t>
  </si>
  <si>
    <t>Mod_type</t>
  </si>
  <si>
    <t>Mod_value</t>
  </si>
  <si>
    <t>Variable_label</t>
  </si>
  <si>
    <t>Variable description</t>
  </si>
  <si>
    <t>c1</t>
  </si>
  <si>
    <t>c2</t>
  </si>
  <si>
    <t>c3</t>
  </si>
  <si>
    <t>c4</t>
  </si>
  <si>
    <t>c5</t>
  </si>
  <si>
    <t>Setting_per_paper</t>
  </si>
  <si>
    <t>c6_age1m</t>
  </si>
  <si>
    <t>c6_age2m</t>
  </si>
  <si>
    <t>c6_age3m</t>
  </si>
  <si>
    <t>c6_age4m</t>
  </si>
  <si>
    <t>c6_age5m</t>
  </si>
  <si>
    <t>c6_age1f</t>
  </si>
  <si>
    <t>c6_age2f</t>
  </si>
  <si>
    <t>c6_age3f</t>
  </si>
  <si>
    <t>c6_age4f</t>
  </si>
  <si>
    <t>c6_age5f</t>
  </si>
  <si>
    <t xml:space="preserve"> # modification for c6_age1 male</t>
  </si>
  <si>
    <t xml:space="preserve"> # modification for c6_age2 male</t>
  </si>
  <si>
    <t xml:space="preserve"> # modification for c6_age3 male</t>
  </si>
  <si>
    <t xml:space="preserve"> # modification for c6_age4 male</t>
  </si>
  <si>
    <t xml:space="preserve"> # modification for c6_age5 male</t>
  </si>
  <si>
    <t xml:space="preserve"> # modification for c6_age1 female</t>
  </si>
  <si>
    <t xml:space="preserve"> # modification for c6_age2 female</t>
  </si>
  <si>
    <t xml:space="preserve"> # modification for c6_age3 female</t>
  </si>
  <si>
    <t xml:space="preserve"> # modification for c6_age4 female</t>
  </si>
  <si>
    <t xml:space="preserve"> # modification for c6_age5 female</t>
  </si>
  <si>
    <t>synpop_wave13imp3.csv</t>
  </si>
  <si>
    <t>Current data in ratio format</t>
  </si>
  <si>
    <t>If probabilistic is set to TRUE, coefficients with distributions will be sampled per individual for the simulation run. If set to FALSE, the mean parameter value will be used. Data can be found in the 'Parameter inputs' tab.</t>
  </si>
  <si>
    <t>If 'TRUE', then calibration coefficient modifiers found in 'customise_coefficents' will be applied to the baseline values. If 'FALSE' then the baseline values found in 'Parameter inputs' will be applied.</t>
  </si>
  <si>
    <t>Source: AOANJRR; see TKA rates analysis.xlsx</t>
  </si>
  <si>
    <t>mysim_public.csv</t>
  </si>
  <si>
    <t>Model parameters</t>
  </si>
  <si>
    <t>customise_coefficients</t>
  </si>
  <si>
    <t>Calibration coefficients for key dynamics</t>
  </si>
  <si>
    <t>TKA utilisation</t>
  </si>
  <si>
    <t>Utilisation trends for TKA</t>
  </si>
  <si>
    <t>Discount rate</t>
  </si>
  <si>
    <t>MSAC/PBAC standardard</t>
  </si>
  <si>
    <t xml:space="preserve">Analysis of SMART data; </t>
  </si>
  <si>
    <t>Calibrated to Carrello, J., Hayes, A., Killedar, A., Von Huben, A., Baur, L.A., Petrou, S. and Lung, T., 2021. Utility decrements associated with adult overweight and obesity in Australia: a systematic review and meta-analysis. Pharmacoeconomics, 39, pp.503-519.</t>
  </si>
  <si>
    <t xml:space="preserve">Analysis of HILDA data; </t>
  </si>
  <si>
    <t>Model parameters for death rates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</si>
</sst>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44" formatCode="_-&quot;$&quot;* #,##0.00_-;\-&quot;$&quot;* #,##0.00_-;_-&quot;$&quot;* &quot;-&quot;??_-;_-@_-"/>
    <numFmt numFmtId="43" formatCode="_-* #,##0.00_-;\-* #,##0.00_-;_-* &quot;-&quot;??_-;_-@_-"/>
    <numFmt numFmtId="164" formatCode="#,##0.00000"/>
    <numFmt numFmtId="165" formatCode="#,##0.0"/>
    <numFmt numFmtId="166" formatCode="_-* #,##0_-;\-* #,##0_-;_-* &quot;-&quot;??_-;_-@_-"/>
    <numFmt numFmtId="169" formatCode="0.000"/>
    <numFmt numFmtId="170" formatCode="0.0"/>
    <numFmt numFmtId="172" formatCode="[=0]\—;[&lt;0.05]\&lt;0.\1;#,##0\ "/>
    <numFmt numFmtId="173" formatCode="[=0]\—;[&lt;0.05]\&lt;0.\1;#,##0&quot;*&quot;"/>
    <numFmt numFmtId="174" formatCode="[=0]\—;[&lt;0.05]\&lt;0.\1;#,##0.0"/>
    <numFmt numFmtId="175" formatCode="#,##0.0;\-#,##0.0;\—"/>
    <numFmt numFmtId="176" formatCode="\—"/>
    <numFmt numFmtId="177" formatCode="#,##0;[Red]\(#,##0\)"/>
    <numFmt numFmtId="178" formatCode="0000"/>
    <numFmt numFmtId="179" formatCode="General&quot; &quot;"/>
    <numFmt numFmtId="180" formatCode="0.0000"/>
    <numFmt numFmtId="189" formatCode="#,##0.00_ ;\-#,##0.00\ "/>
  </numFmts>
  <fonts count="119">
    <font>
      <sz val="11"/>
      <color theme="1"/>
      <name val="Calibri"/>
      <family val="2"/>
      <scheme val="minor"/>
    </font>
    <font>
      <sz val="11"/>
      <color theme="1"/>
      <name val="Arial"/>
      <family val="2"/>
    </font>
    <font>
      <sz val="11"/>
      <color theme="1"/>
      <name val="Arial"/>
      <family val="2"/>
    </font>
    <font>
      <sz val="11"/>
      <color theme="1"/>
      <name val="Arial"/>
      <family val="2"/>
    </font>
    <font>
      <sz val="10"/>
      <color theme="1"/>
      <name val="Calibri"/>
      <family val="2"/>
      <scheme val="minor"/>
    </font>
    <font>
      <sz val="11"/>
      <color theme="1"/>
      <name val="Calibri"/>
      <family val="2"/>
      <scheme val="minor"/>
    </font>
    <font>
      <b/>
      <sz val="12"/>
      <color rgb="FF000000"/>
      <name val="Arial"/>
      <family val="2"/>
    </font>
    <font>
      <sz val="10"/>
      <color rgb="FF000000"/>
      <name val="Arial"/>
      <family val="2"/>
    </font>
    <font>
      <b/>
      <sz val="10"/>
      <color rgb="FF000000"/>
      <name val="Arial"/>
      <family val="2"/>
    </font>
    <font>
      <sz val="8"/>
      <color rgb="FF000000"/>
      <name val="Arial"/>
      <family val="2"/>
    </font>
    <font>
      <b/>
      <sz val="8"/>
      <color rgb="FF000000"/>
      <name val="Arial"/>
      <family val="2"/>
    </font>
    <font>
      <sz val="8"/>
      <color indexed="8"/>
      <name val="Arial"/>
      <family val="2"/>
    </font>
    <font>
      <sz val="8"/>
      <color indexed="81"/>
      <name val="Tahoma"/>
      <family val="2"/>
    </font>
    <font>
      <b/>
      <sz val="12"/>
      <name val="Arial"/>
      <family val="2"/>
    </font>
    <font>
      <sz val="11"/>
      <name val="Arial"/>
      <family val="2"/>
    </font>
    <font>
      <sz val="10"/>
      <name val="Arial"/>
      <family val="2"/>
    </font>
    <font>
      <b/>
      <sz val="10"/>
      <name val="Arial"/>
      <family val="2"/>
    </font>
    <font>
      <b/>
      <sz val="11"/>
      <name val="Arial"/>
      <family val="2"/>
    </font>
    <font>
      <sz val="8"/>
      <name val="Arial"/>
      <family val="2"/>
    </font>
    <font>
      <b/>
      <sz val="8"/>
      <name val="Arial"/>
      <family val="2"/>
    </font>
    <font>
      <sz val="8"/>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indexed="8"/>
      <name val="Calibri"/>
      <family val="2"/>
    </font>
    <font>
      <sz val="12"/>
      <name val="Arial"/>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u/>
      <sz val="10"/>
      <color indexed="12"/>
      <name val="Arial"/>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1"/>
      <color indexed="8"/>
      <name val="Calibri"/>
      <family val="2"/>
    </font>
    <font>
      <sz val="11"/>
      <color indexed="10"/>
      <name val="Calibri"/>
      <family val="2"/>
    </font>
    <font>
      <sz val="10"/>
      <color indexed="8"/>
      <name val="Arial"/>
      <family val="2"/>
    </font>
    <font>
      <b/>
      <sz val="8"/>
      <color indexed="12"/>
      <name val="Arial"/>
      <family val="2"/>
    </font>
    <font>
      <sz val="10"/>
      <name val="Geneva"/>
    </font>
    <font>
      <sz val="10"/>
      <name val="Geneva"/>
      <family val="2"/>
    </font>
    <font>
      <sz val="10"/>
      <color indexed="9"/>
      <name val="Arial"/>
      <family val="2"/>
    </font>
    <font>
      <sz val="10"/>
      <color indexed="20"/>
      <name val="Arial"/>
      <family val="2"/>
    </font>
    <font>
      <b/>
      <sz val="10"/>
      <color indexed="52"/>
      <name val="Arial"/>
      <family val="2"/>
    </font>
    <font>
      <b/>
      <sz val="10"/>
      <color indexed="9"/>
      <name val="Arial"/>
      <family val="2"/>
    </font>
    <font>
      <b/>
      <u/>
      <sz val="8.5"/>
      <color indexed="8"/>
      <name val="MS Sans Serif"/>
      <family val="2"/>
    </font>
    <font>
      <b/>
      <sz val="8.5"/>
      <color indexed="12"/>
      <name val="MS Sans Serif"/>
      <family val="2"/>
    </font>
    <font>
      <b/>
      <sz val="8"/>
      <name val="Helv"/>
    </font>
    <font>
      <sz val="10"/>
      <color indexed="18"/>
      <name val="Arial"/>
      <family val="2"/>
    </font>
    <font>
      <sz val="10"/>
      <color indexed="8"/>
      <name val="MS Sans Serif"/>
      <family val="2"/>
    </font>
    <font>
      <i/>
      <sz val="10"/>
      <color indexed="23"/>
      <name val="Arial"/>
      <family val="2"/>
    </font>
    <font>
      <sz val="10"/>
      <color indexed="8"/>
      <name val="Arial"/>
      <family val="2"/>
      <charset val="238"/>
    </font>
    <font>
      <sz val="11"/>
      <color indexed="17"/>
      <name val="Calibri"/>
      <family val="2"/>
    </font>
    <font>
      <sz val="10"/>
      <color indexed="17"/>
      <name val="Arial"/>
      <family val="2"/>
    </font>
    <font>
      <b/>
      <sz val="8"/>
      <color indexed="8"/>
      <name val="MS Sans Serif"/>
      <family val="2"/>
    </font>
    <font>
      <b/>
      <sz val="12"/>
      <color indexed="16"/>
      <name val="Arial"/>
      <family val="2"/>
    </font>
    <font>
      <b/>
      <sz val="15"/>
      <color indexed="56"/>
      <name val="Calibri"/>
      <family val="2"/>
    </font>
    <font>
      <b/>
      <sz val="10"/>
      <color indexed="16"/>
      <name val="Arial"/>
      <family val="2"/>
    </font>
    <font>
      <b/>
      <sz val="13"/>
      <color indexed="56"/>
      <name val="Calibri"/>
      <family val="2"/>
    </font>
    <font>
      <b/>
      <sz val="11"/>
      <color indexed="56"/>
      <name val="Calibri"/>
      <family val="2"/>
    </font>
    <font>
      <b/>
      <sz val="11"/>
      <color indexed="56"/>
      <name val="Arial"/>
      <family val="2"/>
    </font>
    <font>
      <u/>
      <sz val="11"/>
      <color indexed="12"/>
      <name val="Calibri"/>
      <family val="2"/>
    </font>
    <font>
      <u/>
      <sz val="10"/>
      <color indexed="30"/>
      <name val="Arial"/>
      <family val="2"/>
    </font>
    <font>
      <sz val="10"/>
      <color indexed="62"/>
      <name val="Arial"/>
      <family val="2"/>
    </font>
    <font>
      <sz val="8"/>
      <name val="Helv"/>
    </font>
    <font>
      <b/>
      <sz val="8"/>
      <color indexed="8"/>
      <name val="Helv"/>
    </font>
    <font>
      <i/>
      <sz val="8"/>
      <name val="Helv"/>
    </font>
    <font>
      <sz val="8"/>
      <name val="Arial"/>
      <family val="2"/>
      <charset val="238"/>
    </font>
    <font>
      <sz val="10"/>
      <color indexed="52"/>
      <name val="Arial"/>
      <family val="2"/>
    </font>
    <font>
      <sz val="10"/>
      <color indexed="60"/>
      <name val="Arial"/>
      <family val="2"/>
    </font>
    <font>
      <b/>
      <sz val="10"/>
      <color indexed="63"/>
      <name val="Arial"/>
      <family val="2"/>
    </font>
    <font>
      <b/>
      <sz val="12"/>
      <color indexed="9"/>
      <name val="Arial"/>
      <family val="2"/>
    </font>
    <font>
      <b/>
      <u/>
      <sz val="10"/>
      <color indexed="8"/>
      <name val="MS Sans Serif"/>
      <family val="2"/>
    </font>
    <font>
      <b/>
      <sz val="8.5"/>
      <color indexed="8"/>
      <name val="MS Sans Serif"/>
      <family val="2"/>
    </font>
    <font>
      <sz val="8"/>
      <color indexed="8"/>
      <name val="MS Sans Serif"/>
      <family val="2"/>
    </font>
    <font>
      <sz val="10"/>
      <name val="Courier"/>
      <family val="3"/>
    </font>
    <font>
      <b/>
      <sz val="9"/>
      <name val="Palatino"/>
      <family val="1"/>
    </font>
    <font>
      <b/>
      <sz val="10"/>
      <color indexed="58"/>
      <name val="Arial"/>
      <family val="2"/>
    </font>
    <font>
      <b/>
      <sz val="18"/>
      <color indexed="56"/>
      <name val="Cambria"/>
      <family val="2"/>
    </font>
    <font>
      <sz val="10"/>
      <color indexed="10"/>
      <name val="Arial"/>
      <family val="2"/>
    </font>
    <font>
      <b/>
      <sz val="20"/>
      <name val="Arial"/>
      <family val="2"/>
    </font>
    <font>
      <sz val="10"/>
      <name val="Tahoma"/>
      <family val="2"/>
    </font>
    <font>
      <sz val="8"/>
      <color theme="1"/>
      <name val="Arial"/>
      <family val="2"/>
    </font>
    <font>
      <sz val="8"/>
      <color theme="0"/>
      <name val="Arial"/>
      <family val="2"/>
    </font>
    <font>
      <sz val="8"/>
      <color rgb="FF9C0006"/>
      <name val="Arial"/>
      <family val="2"/>
    </font>
    <font>
      <b/>
      <sz val="8"/>
      <color rgb="FFFA7D00"/>
      <name val="Arial"/>
      <family val="2"/>
    </font>
    <font>
      <b/>
      <sz val="8"/>
      <color theme="0"/>
      <name val="Arial"/>
      <family val="2"/>
    </font>
    <font>
      <i/>
      <sz val="8"/>
      <color rgb="FF7F7F7F"/>
      <name val="Arial"/>
      <family val="2"/>
    </font>
    <font>
      <u/>
      <sz val="11"/>
      <color rgb="FF0000FF"/>
      <name val="Calibri"/>
      <family val="2"/>
      <scheme val="minor"/>
    </font>
    <font>
      <u/>
      <sz val="8"/>
      <color rgb="FF0000FF"/>
      <name val="Arial"/>
      <family val="2"/>
    </font>
    <font>
      <sz val="8"/>
      <color rgb="FF006100"/>
      <name val="Arial"/>
      <family val="2"/>
    </font>
    <font>
      <b/>
      <sz val="15"/>
      <color theme="3"/>
      <name val="Arial"/>
      <family val="2"/>
    </font>
    <font>
      <b/>
      <sz val="13"/>
      <color theme="3"/>
      <name val="Arial"/>
      <family val="2"/>
    </font>
    <font>
      <b/>
      <sz val="11"/>
      <color theme="3"/>
      <name val="Arial"/>
      <family val="2"/>
    </font>
    <font>
      <u/>
      <sz val="10"/>
      <color theme="10"/>
      <name val="Arial"/>
      <family val="2"/>
    </font>
    <font>
      <sz val="8"/>
      <color rgb="FF3F3F76"/>
      <name val="Arial"/>
      <family val="2"/>
    </font>
    <font>
      <sz val="8"/>
      <color rgb="FFFA7D00"/>
      <name val="Arial"/>
      <family val="2"/>
    </font>
    <font>
      <sz val="11"/>
      <color rgb="FF9C6500"/>
      <name val="Calibri"/>
      <family val="2"/>
      <scheme val="minor"/>
    </font>
    <font>
      <sz val="8"/>
      <color rgb="FF9C6500"/>
      <name val="Arial"/>
      <family val="2"/>
    </font>
    <font>
      <sz val="10"/>
      <color theme="1"/>
      <name val="Calibri"/>
      <family val="2"/>
    </font>
    <font>
      <b/>
      <sz val="8"/>
      <color rgb="FF3F3F3F"/>
      <name val="Arial"/>
      <family val="2"/>
    </font>
    <font>
      <b/>
      <sz val="18"/>
      <color theme="3"/>
      <name val="Calibri Light"/>
      <family val="2"/>
      <scheme val="major"/>
    </font>
    <font>
      <b/>
      <sz val="8"/>
      <color theme="1"/>
      <name val="Arial"/>
      <family val="2"/>
    </font>
    <font>
      <sz val="8"/>
      <color rgb="FFFF0000"/>
      <name val="Arial"/>
      <family val="2"/>
    </font>
    <font>
      <i/>
      <sz val="11"/>
      <color theme="1"/>
      <name val="Calibri"/>
      <family val="2"/>
      <scheme val="minor"/>
    </font>
    <font>
      <b/>
      <sz val="10"/>
      <color theme="1"/>
      <name val="Calibri"/>
      <family val="2"/>
      <scheme val="minor"/>
    </font>
    <font>
      <sz val="11"/>
      <color theme="1"/>
      <name val="Calibri"/>
      <family val="2"/>
    </font>
  </fonts>
  <fills count="6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31"/>
      </patternFill>
    </fill>
    <fill>
      <patternFill patternType="solid">
        <fgColor indexed="47"/>
      </patternFill>
    </fill>
    <fill>
      <patternFill patternType="solid">
        <fgColor indexed="45"/>
      </patternFill>
    </fill>
    <fill>
      <patternFill patternType="solid">
        <fgColor indexed="26"/>
      </patternFill>
    </fill>
    <fill>
      <patternFill patternType="solid">
        <fgColor indexed="42"/>
      </patternFill>
    </fill>
    <fill>
      <patternFill patternType="solid">
        <fgColor indexed="46"/>
      </patternFill>
    </fill>
    <fill>
      <patternFill patternType="solid">
        <fgColor indexed="27"/>
      </patternFill>
    </fill>
    <fill>
      <patternFill patternType="solid">
        <fgColor indexed="22"/>
      </patternFill>
    </fill>
    <fill>
      <patternFill patternType="solid">
        <fgColor indexed="44"/>
      </patternFill>
    </fill>
    <fill>
      <patternFill patternType="solid">
        <fgColor indexed="29"/>
      </patternFill>
    </fill>
    <fill>
      <patternFill patternType="solid">
        <fgColor indexed="43"/>
      </patternFill>
    </fill>
    <fill>
      <patternFill patternType="solid">
        <fgColor indexed="11"/>
      </patternFill>
    </fill>
    <fill>
      <patternFill patternType="solid">
        <fgColor indexed="51"/>
      </patternFill>
    </fill>
    <fill>
      <patternFill patternType="solid">
        <fgColor indexed="49"/>
      </patternFill>
    </fill>
    <fill>
      <patternFill patternType="solid">
        <fgColor indexed="30"/>
      </patternFill>
    </fill>
    <fill>
      <patternFill patternType="solid">
        <fgColor indexed="36"/>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31"/>
        <bgColor indexed="64"/>
      </patternFill>
    </fill>
    <fill>
      <patternFill patternType="solid">
        <fgColor indexed="55"/>
      </patternFill>
    </fill>
    <fill>
      <patternFill patternType="solid">
        <fgColor indexed="22"/>
        <bgColor indexed="64"/>
      </patternFill>
    </fill>
    <fill>
      <patternFill patternType="solid">
        <fgColor indexed="22"/>
        <bgColor indexed="10"/>
      </patternFill>
    </fill>
    <fill>
      <patternFill patternType="solid">
        <fgColor indexed="44"/>
        <bgColor indexed="64"/>
      </patternFill>
    </fill>
    <fill>
      <patternFill patternType="solid">
        <fgColor indexed="9"/>
        <bgColor indexed="64"/>
      </patternFill>
    </fill>
    <fill>
      <patternFill patternType="solid">
        <fgColor indexed="22"/>
        <bgColor indexed="8"/>
      </patternFill>
    </fill>
    <fill>
      <patternFill patternType="solid">
        <fgColor indexed="26"/>
        <bgColor indexed="64"/>
      </patternFill>
    </fill>
    <fill>
      <patternFill patternType="solid">
        <fgColor indexed="49"/>
        <bgColor indexed="64"/>
      </patternFill>
    </fill>
    <fill>
      <patternFill patternType="solid">
        <fgColor indexed="10"/>
        <bgColor indexed="64"/>
      </patternFill>
    </fill>
  </fills>
  <borders count="3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style="double">
        <color indexed="64"/>
      </left>
      <right style="double">
        <color indexed="64"/>
      </right>
      <top style="double">
        <color indexed="64"/>
      </top>
      <bottom style="double">
        <color indexed="64"/>
      </bottom>
      <diagonal/>
    </border>
    <border>
      <left style="thin">
        <color indexed="64"/>
      </left>
      <right style="thin">
        <color indexed="64"/>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style="medium">
        <color indexed="18"/>
      </left>
      <right/>
      <top style="medium">
        <color indexed="18"/>
      </top>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medium">
        <color indexed="18"/>
      </left>
      <right style="medium">
        <color indexed="18"/>
      </right>
      <top style="medium">
        <color indexed="18"/>
      </top>
      <bottom style="medium">
        <color indexed="18"/>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bottom style="thin">
        <color indexed="58"/>
      </bottom>
      <diagonal/>
    </border>
    <border>
      <left/>
      <right/>
      <top style="thin">
        <color indexed="62"/>
      </top>
      <bottom style="double">
        <color indexed="62"/>
      </bottom>
      <diagonal/>
    </border>
  </borders>
  <cellStyleXfs count="3091">
    <xf numFmtId="0" fontId="0" fillId="0" borderId="0"/>
    <xf numFmtId="43" fontId="5" fillId="0" borderId="0" applyFont="0" applyFill="0" applyBorder="0" applyAlignment="0" applyProtection="0"/>
    <xf numFmtId="0" fontId="5" fillId="0" borderId="0"/>
    <xf numFmtId="0" fontId="21" fillId="0" borderId="1" applyNumberFormat="0" applyFill="0" applyAlignment="0" applyProtection="0"/>
    <xf numFmtId="0" fontId="22" fillId="0" borderId="2" applyNumberFormat="0" applyFill="0" applyAlignment="0" applyProtection="0"/>
    <xf numFmtId="0" fontId="23" fillId="0" borderId="3" applyNumberFormat="0" applyFill="0" applyAlignment="0" applyProtection="0"/>
    <xf numFmtId="0" fontId="23" fillId="0" borderId="0" applyNumberFormat="0" applyFill="0" applyBorder="0" applyAlignment="0" applyProtection="0"/>
    <xf numFmtId="0" fontId="24" fillId="2" borderId="0" applyNumberFormat="0" applyBorder="0" applyAlignment="0" applyProtection="0"/>
    <xf numFmtId="0" fontId="25" fillId="3" borderId="0" applyNumberFormat="0" applyBorder="0" applyAlignment="0" applyProtection="0"/>
    <xf numFmtId="0" fontId="26" fillId="5" borderId="4" applyNumberFormat="0" applyAlignment="0" applyProtection="0"/>
    <xf numFmtId="0" fontId="27" fillId="6" borderId="5" applyNumberFormat="0" applyAlignment="0" applyProtection="0"/>
    <xf numFmtId="0" fontId="28" fillId="6" borderId="4" applyNumberFormat="0" applyAlignment="0" applyProtection="0"/>
    <xf numFmtId="0" fontId="29" fillId="0" borderId="6" applyNumberFormat="0" applyFill="0" applyAlignment="0" applyProtection="0"/>
    <xf numFmtId="0" fontId="30" fillId="7" borderId="7" applyNumberFormat="0" applyAlignment="0" applyProtection="0"/>
    <xf numFmtId="0" fontId="31" fillId="0" borderId="0" applyNumberFormat="0" applyFill="0" applyBorder="0" applyAlignment="0" applyProtection="0"/>
    <xf numFmtId="0" fontId="32" fillId="0" borderId="0" applyNumberFormat="0" applyFill="0" applyBorder="0" applyAlignment="0" applyProtection="0"/>
    <xf numFmtId="0" fontId="33" fillId="0" borderId="9" applyNumberFormat="0" applyFill="0" applyAlignment="0" applyProtection="0"/>
    <xf numFmtId="0" fontId="34"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34"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34"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34"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34"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34"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18" fillId="0" borderId="0">
      <alignment horizontal="right"/>
    </xf>
    <xf numFmtId="0" fontId="15" fillId="0" borderId="0"/>
    <xf numFmtId="0" fontId="49" fillId="0" borderId="0">
      <alignment vertical="top"/>
    </xf>
    <xf numFmtId="0" fontId="49" fillId="0" borderId="0">
      <alignment vertical="top"/>
    </xf>
    <xf numFmtId="0" fontId="49" fillId="0" borderId="0">
      <alignment vertical="top"/>
    </xf>
    <xf numFmtId="170" fontId="51" fillId="0" borderId="0"/>
    <xf numFmtId="170" fontId="52" fillId="0" borderId="0"/>
    <xf numFmtId="170" fontId="52" fillId="0" borderId="0"/>
    <xf numFmtId="170" fontId="52" fillId="0" borderId="0"/>
    <xf numFmtId="170" fontId="52" fillId="0" borderId="0"/>
    <xf numFmtId="170" fontId="51" fillId="0" borderId="0"/>
    <xf numFmtId="170" fontId="52" fillId="0" borderId="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94" fillId="10" borderId="0" applyNumberFormat="0" applyBorder="0" applyAlignment="0" applyProtection="0"/>
    <xf numFmtId="0" fontId="35" fillId="33" borderId="0" applyNumberFormat="0" applyBorder="0" applyAlignment="0" applyProtection="0"/>
    <xf numFmtId="0" fontId="49" fillId="33" borderId="0" applyNumberFormat="0" applyBorder="0" applyAlignment="0" applyProtection="0"/>
    <xf numFmtId="0" fontId="49" fillId="33"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49" fillId="33" borderId="0" applyNumberFormat="0" applyBorder="0" applyAlignment="0" applyProtection="0"/>
    <xf numFmtId="0" fontId="35" fillId="33" borderId="0" applyNumberFormat="0" applyBorder="0" applyAlignment="0" applyProtection="0"/>
    <xf numFmtId="0" fontId="49" fillId="33"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94" fillId="14" borderId="0" applyNumberFormat="0" applyBorder="0" applyAlignment="0" applyProtection="0"/>
    <xf numFmtId="0" fontId="35" fillId="35" borderId="0" applyNumberFormat="0" applyBorder="0" applyAlignment="0" applyProtection="0"/>
    <xf numFmtId="0" fontId="49" fillId="35" borderId="0" applyNumberFormat="0" applyBorder="0" applyAlignment="0" applyProtection="0"/>
    <xf numFmtId="0" fontId="49" fillId="35"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49" fillId="35" borderId="0" applyNumberFormat="0" applyBorder="0" applyAlignment="0" applyProtection="0"/>
    <xf numFmtId="0" fontId="35" fillId="35" borderId="0" applyNumberFormat="0" applyBorder="0" applyAlignment="0" applyProtection="0"/>
    <xf numFmtId="0" fontId="49" fillId="35"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94" fillId="18" borderId="0" applyNumberFormat="0" applyBorder="0" applyAlignment="0" applyProtection="0"/>
    <xf numFmtId="0" fontId="35" fillId="37" borderId="0" applyNumberFormat="0" applyBorder="0" applyAlignment="0" applyProtection="0"/>
    <xf numFmtId="0" fontId="49" fillId="37" borderId="0" applyNumberFormat="0" applyBorder="0" applyAlignment="0" applyProtection="0"/>
    <xf numFmtId="0" fontId="49" fillId="37"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49" fillId="37" borderId="0" applyNumberFormat="0" applyBorder="0" applyAlignment="0" applyProtection="0"/>
    <xf numFmtId="0" fontId="35" fillId="37" borderId="0" applyNumberFormat="0" applyBorder="0" applyAlignment="0" applyProtection="0"/>
    <xf numFmtId="0" fontId="49" fillId="37"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94" fillId="22" borderId="0" applyNumberFormat="0" applyBorder="0" applyAlignment="0" applyProtection="0"/>
    <xf numFmtId="0" fontId="35" fillId="38" borderId="0" applyNumberFormat="0" applyBorder="0" applyAlignment="0" applyProtection="0"/>
    <xf numFmtId="0" fontId="49" fillId="38" borderId="0" applyNumberFormat="0" applyBorder="0" applyAlignment="0" applyProtection="0"/>
    <xf numFmtId="0" fontId="49" fillId="38"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49" fillId="38" borderId="0" applyNumberFormat="0" applyBorder="0" applyAlignment="0" applyProtection="0"/>
    <xf numFmtId="0" fontId="35" fillId="38" borderId="0" applyNumberFormat="0" applyBorder="0" applyAlignment="0" applyProtection="0"/>
    <xf numFmtId="0" fontId="49" fillId="38"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94" fillId="26" borderId="0" applyNumberFormat="0" applyBorder="0" applyAlignment="0" applyProtection="0"/>
    <xf numFmtId="0" fontId="35" fillId="39" borderId="0" applyNumberFormat="0" applyBorder="0" applyAlignment="0" applyProtection="0"/>
    <xf numFmtId="0" fontId="49" fillId="39" borderId="0" applyNumberFormat="0" applyBorder="0" applyAlignment="0" applyProtection="0"/>
    <xf numFmtId="0" fontId="49" fillId="39"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49" fillId="39" borderId="0" applyNumberFormat="0" applyBorder="0" applyAlignment="0" applyProtection="0"/>
    <xf numFmtId="0" fontId="35" fillId="39" borderId="0" applyNumberFormat="0" applyBorder="0" applyAlignment="0" applyProtection="0"/>
    <xf numFmtId="0" fontId="49" fillId="39"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94" fillId="30" borderId="0" applyNumberFormat="0" applyBorder="0" applyAlignment="0" applyProtection="0"/>
    <xf numFmtId="0" fontId="35" fillId="34" borderId="0" applyNumberFormat="0" applyBorder="0" applyAlignment="0" applyProtection="0"/>
    <xf numFmtId="0" fontId="49" fillId="34" borderId="0" applyNumberFormat="0" applyBorder="0" applyAlignment="0" applyProtection="0"/>
    <xf numFmtId="0" fontId="49" fillId="34"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49" fillId="34" borderId="0" applyNumberFormat="0" applyBorder="0" applyAlignment="0" applyProtection="0"/>
    <xf numFmtId="0" fontId="35" fillId="34" borderId="0" applyNumberFormat="0" applyBorder="0" applyAlignment="0" applyProtection="0"/>
    <xf numFmtId="0" fontId="49" fillId="34"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94" fillId="11" borderId="0" applyNumberFormat="0" applyBorder="0" applyAlignment="0" applyProtection="0"/>
    <xf numFmtId="0" fontId="35" fillId="41" borderId="0" applyNumberFormat="0" applyBorder="0" applyAlignment="0" applyProtection="0"/>
    <xf numFmtId="0" fontId="49" fillId="41" borderId="0" applyNumberFormat="0" applyBorder="0" applyAlignment="0" applyProtection="0"/>
    <xf numFmtId="0" fontId="49" fillId="4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49" fillId="41" borderId="0" applyNumberFormat="0" applyBorder="0" applyAlignment="0" applyProtection="0"/>
    <xf numFmtId="0" fontId="35" fillId="41" borderId="0" applyNumberFormat="0" applyBorder="0" applyAlignment="0" applyProtection="0"/>
    <xf numFmtId="0" fontId="49" fillId="4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94" fillId="15" borderId="0" applyNumberFormat="0" applyBorder="0" applyAlignment="0" applyProtection="0"/>
    <xf numFmtId="0" fontId="35" fillId="42" borderId="0" applyNumberFormat="0" applyBorder="0" applyAlignment="0" applyProtection="0"/>
    <xf numFmtId="0" fontId="49" fillId="42" borderId="0" applyNumberFormat="0" applyBorder="0" applyAlignment="0" applyProtection="0"/>
    <xf numFmtId="0" fontId="49" fillId="42"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49" fillId="42" borderId="0" applyNumberFormat="0" applyBorder="0" applyAlignment="0" applyProtection="0"/>
    <xf numFmtId="0" fontId="35" fillId="42" borderId="0" applyNumberFormat="0" applyBorder="0" applyAlignment="0" applyProtection="0"/>
    <xf numFmtId="0" fontId="49" fillId="42"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94" fillId="19" borderId="0" applyNumberFormat="0" applyBorder="0" applyAlignment="0" applyProtection="0"/>
    <xf numFmtId="0" fontId="35" fillId="44" borderId="0" applyNumberFormat="0" applyBorder="0" applyAlignment="0" applyProtection="0"/>
    <xf numFmtId="0" fontId="49" fillId="44" borderId="0" applyNumberFormat="0" applyBorder="0" applyAlignment="0" applyProtection="0"/>
    <xf numFmtId="0" fontId="49" fillId="44"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49" fillId="44" borderId="0" applyNumberFormat="0" applyBorder="0" applyAlignment="0" applyProtection="0"/>
    <xf numFmtId="0" fontId="35" fillId="44" borderId="0" applyNumberFormat="0" applyBorder="0" applyAlignment="0" applyProtection="0"/>
    <xf numFmtId="0" fontId="49" fillId="44"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94" fillId="23" borderId="0" applyNumberFormat="0" applyBorder="0" applyAlignment="0" applyProtection="0"/>
    <xf numFmtId="0" fontId="35" fillId="38" borderId="0" applyNumberFormat="0" applyBorder="0" applyAlignment="0" applyProtection="0"/>
    <xf numFmtId="0" fontId="49" fillId="38" borderId="0" applyNumberFormat="0" applyBorder="0" applyAlignment="0" applyProtection="0"/>
    <xf numFmtId="0" fontId="49" fillId="38"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49" fillId="38" borderId="0" applyNumberFormat="0" applyBorder="0" applyAlignment="0" applyProtection="0"/>
    <xf numFmtId="0" fontId="35" fillId="38" borderId="0" applyNumberFormat="0" applyBorder="0" applyAlignment="0" applyProtection="0"/>
    <xf numFmtId="0" fontId="49" fillId="38"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94" fillId="27" borderId="0" applyNumberFormat="0" applyBorder="0" applyAlignment="0" applyProtection="0"/>
    <xf numFmtId="0" fontId="35" fillId="41" borderId="0" applyNumberFormat="0" applyBorder="0" applyAlignment="0" applyProtection="0"/>
    <xf numFmtId="0" fontId="49" fillId="41" borderId="0" applyNumberFormat="0" applyBorder="0" applyAlignment="0" applyProtection="0"/>
    <xf numFmtId="0" fontId="49" fillId="41"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49" fillId="41" borderId="0" applyNumberFormat="0" applyBorder="0" applyAlignment="0" applyProtection="0"/>
    <xf numFmtId="0" fontId="35" fillId="41" borderId="0" applyNumberFormat="0" applyBorder="0" applyAlignment="0" applyProtection="0"/>
    <xf numFmtId="0" fontId="49" fillId="41"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94" fillId="31" borderId="0" applyNumberFormat="0" applyBorder="0" applyAlignment="0" applyProtection="0"/>
    <xf numFmtId="0" fontId="35" fillId="45" borderId="0" applyNumberFormat="0" applyBorder="0" applyAlignment="0" applyProtection="0"/>
    <xf numFmtId="0" fontId="49" fillId="45" borderId="0" applyNumberFormat="0" applyBorder="0" applyAlignment="0" applyProtection="0"/>
    <xf numFmtId="0" fontId="49" fillId="45"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49" fillId="45" borderId="0" applyNumberFormat="0" applyBorder="0" applyAlignment="0" applyProtection="0"/>
    <xf numFmtId="0" fontId="35" fillId="45" borderId="0" applyNumberFormat="0" applyBorder="0" applyAlignment="0" applyProtection="0"/>
    <xf numFmtId="0" fontId="49" fillId="45"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34" fillId="12" borderId="0" applyNumberFormat="0" applyBorder="0" applyAlignment="0" applyProtection="0"/>
    <xf numFmtId="0" fontId="37" fillId="47" borderId="0" applyNumberFormat="0" applyBorder="0" applyAlignment="0" applyProtection="0"/>
    <xf numFmtId="0" fontId="53" fillId="47" borderId="0" applyNumberFormat="0" applyBorder="0" applyAlignment="0" applyProtection="0"/>
    <xf numFmtId="0" fontId="53" fillId="47" borderId="0" applyNumberFormat="0" applyBorder="0" applyAlignment="0" applyProtection="0"/>
    <xf numFmtId="0" fontId="34" fillId="12" borderId="0" applyNumberFormat="0" applyBorder="0" applyAlignment="0" applyProtection="0"/>
    <xf numFmtId="0" fontId="53" fillId="47" borderId="0" applyNumberFormat="0" applyBorder="0" applyAlignment="0" applyProtection="0"/>
    <xf numFmtId="0" fontId="37" fillId="47" borderId="0" applyNumberFormat="0" applyBorder="0" applyAlignment="0" applyProtection="0"/>
    <xf numFmtId="0" fontId="53" fillId="47" borderId="0" applyNumberFormat="0" applyBorder="0" applyAlignment="0" applyProtection="0"/>
    <xf numFmtId="0" fontId="95" fillId="12" borderId="0" applyNumberFormat="0" applyBorder="0" applyAlignment="0" applyProtection="0"/>
    <xf numFmtId="0" fontId="34" fillId="16" borderId="0" applyNumberFormat="0" applyBorder="0" applyAlignment="0" applyProtection="0"/>
    <xf numFmtId="0" fontId="37" fillId="42" borderId="0" applyNumberFormat="0" applyBorder="0" applyAlignment="0" applyProtection="0"/>
    <xf numFmtId="0" fontId="53" fillId="42" borderId="0" applyNumberFormat="0" applyBorder="0" applyAlignment="0" applyProtection="0"/>
    <xf numFmtId="0" fontId="53" fillId="42" borderId="0" applyNumberFormat="0" applyBorder="0" applyAlignment="0" applyProtection="0"/>
    <xf numFmtId="0" fontId="34" fillId="16" borderId="0" applyNumberFormat="0" applyBorder="0" applyAlignment="0" applyProtection="0"/>
    <xf numFmtId="0" fontId="53" fillId="42" borderId="0" applyNumberFormat="0" applyBorder="0" applyAlignment="0" applyProtection="0"/>
    <xf numFmtId="0" fontId="37" fillId="42" borderId="0" applyNumberFormat="0" applyBorder="0" applyAlignment="0" applyProtection="0"/>
    <xf numFmtId="0" fontId="53" fillId="42" borderId="0" applyNumberFormat="0" applyBorder="0" applyAlignment="0" applyProtection="0"/>
    <xf numFmtId="0" fontId="95" fillId="16" borderId="0" applyNumberFormat="0" applyBorder="0" applyAlignment="0" applyProtection="0"/>
    <xf numFmtId="0" fontId="34" fillId="20" borderId="0" applyNumberFormat="0" applyBorder="0" applyAlignment="0" applyProtection="0"/>
    <xf numFmtId="0" fontId="37" fillId="44" borderId="0" applyNumberFormat="0" applyBorder="0" applyAlignment="0" applyProtection="0"/>
    <xf numFmtId="0" fontId="53" fillId="44" borderId="0" applyNumberFormat="0" applyBorder="0" applyAlignment="0" applyProtection="0"/>
    <xf numFmtId="0" fontId="53" fillId="44" borderId="0" applyNumberFormat="0" applyBorder="0" applyAlignment="0" applyProtection="0"/>
    <xf numFmtId="0" fontId="34" fillId="20" borderId="0" applyNumberFormat="0" applyBorder="0" applyAlignment="0" applyProtection="0"/>
    <xf numFmtId="0" fontId="53" fillId="44" borderId="0" applyNumberFormat="0" applyBorder="0" applyAlignment="0" applyProtection="0"/>
    <xf numFmtId="0" fontId="37" fillId="44" borderId="0" applyNumberFormat="0" applyBorder="0" applyAlignment="0" applyProtection="0"/>
    <xf numFmtId="0" fontId="53" fillId="44" borderId="0" applyNumberFormat="0" applyBorder="0" applyAlignment="0" applyProtection="0"/>
    <xf numFmtId="0" fontId="95" fillId="20" borderId="0" applyNumberFormat="0" applyBorder="0" applyAlignment="0" applyProtection="0"/>
    <xf numFmtId="0" fontId="34" fillId="24" borderId="0" applyNumberFormat="0" applyBorder="0" applyAlignment="0" applyProtection="0"/>
    <xf numFmtId="0" fontId="37" fillId="48" borderId="0" applyNumberFormat="0" applyBorder="0" applyAlignment="0" applyProtection="0"/>
    <xf numFmtId="0" fontId="53" fillId="48" borderId="0" applyNumberFormat="0" applyBorder="0" applyAlignment="0" applyProtection="0"/>
    <xf numFmtId="0" fontId="53" fillId="48" borderId="0" applyNumberFormat="0" applyBorder="0" applyAlignment="0" applyProtection="0"/>
    <xf numFmtId="0" fontId="34" fillId="24" borderId="0" applyNumberFormat="0" applyBorder="0" applyAlignment="0" applyProtection="0"/>
    <xf numFmtId="0" fontId="53" fillId="48" borderId="0" applyNumberFormat="0" applyBorder="0" applyAlignment="0" applyProtection="0"/>
    <xf numFmtId="0" fontId="37" fillId="48" borderId="0" applyNumberFormat="0" applyBorder="0" applyAlignment="0" applyProtection="0"/>
    <xf numFmtId="0" fontId="53" fillId="48" borderId="0" applyNumberFormat="0" applyBorder="0" applyAlignment="0" applyProtection="0"/>
    <xf numFmtId="0" fontId="95" fillId="24" borderId="0" applyNumberFormat="0" applyBorder="0" applyAlignment="0" applyProtection="0"/>
    <xf numFmtId="0" fontId="34" fillId="28" borderId="0" applyNumberFormat="0" applyBorder="0" applyAlignment="0" applyProtection="0"/>
    <xf numFmtId="0" fontId="37" fillId="46" borderId="0" applyNumberFormat="0" applyBorder="0" applyAlignment="0" applyProtection="0"/>
    <xf numFmtId="0" fontId="53" fillId="46" borderId="0" applyNumberFormat="0" applyBorder="0" applyAlignment="0" applyProtection="0"/>
    <xf numFmtId="0" fontId="53" fillId="46" borderId="0" applyNumberFormat="0" applyBorder="0" applyAlignment="0" applyProtection="0"/>
    <xf numFmtId="0" fontId="34" fillId="28" borderId="0" applyNumberFormat="0" applyBorder="0" applyAlignment="0" applyProtection="0"/>
    <xf numFmtId="0" fontId="53" fillId="46" borderId="0" applyNumberFormat="0" applyBorder="0" applyAlignment="0" applyProtection="0"/>
    <xf numFmtId="0" fontId="37" fillId="46" borderId="0" applyNumberFormat="0" applyBorder="0" applyAlignment="0" applyProtection="0"/>
    <xf numFmtId="0" fontId="53" fillId="46" borderId="0" applyNumberFormat="0" applyBorder="0" applyAlignment="0" applyProtection="0"/>
    <xf numFmtId="0" fontId="95" fillId="28" borderId="0" applyNumberFormat="0" applyBorder="0" applyAlignment="0" applyProtection="0"/>
    <xf numFmtId="0" fontId="34" fillId="32" borderId="0" applyNumberFormat="0" applyBorder="0" applyAlignment="0" applyProtection="0"/>
    <xf numFmtId="0" fontId="37" fillId="49" borderId="0" applyNumberFormat="0" applyBorder="0" applyAlignment="0" applyProtection="0"/>
    <xf numFmtId="0" fontId="53" fillId="49" borderId="0" applyNumberFormat="0" applyBorder="0" applyAlignment="0" applyProtection="0"/>
    <xf numFmtId="0" fontId="53" fillId="49" borderId="0" applyNumberFormat="0" applyBorder="0" applyAlignment="0" applyProtection="0"/>
    <xf numFmtId="0" fontId="34" fillId="32" borderId="0" applyNumberFormat="0" applyBorder="0" applyAlignment="0" applyProtection="0"/>
    <xf numFmtId="0" fontId="53" fillId="49" borderId="0" applyNumberFormat="0" applyBorder="0" applyAlignment="0" applyProtection="0"/>
    <xf numFmtId="0" fontId="37" fillId="49" borderId="0" applyNumberFormat="0" applyBorder="0" applyAlignment="0" applyProtection="0"/>
    <xf numFmtId="0" fontId="53" fillId="49" borderId="0" applyNumberFormat="0" applyBorder="0" applyAlignment="0" applyProtection="0"/>
    <xf numFmtId="0" fontId="95" fillId="32" borderId="0" applyNumberFormat="0" applyBorder="0" applyAlignment="0" applyProtection="0"/>
    <xf numFmtId="0" fontId="37" fillId="50" borderId="0" applyNumberFormat="0" applyBorder="0" applyAlignment="0" applyProtection="0"/>
    <xf numFmtId="0" fontId="53" fillId="50" borderId="0" applyNumberFormat="0" applyBorder="0" applyAlignment="0" applyProtection="0"/>
    <xf numFmtId="0" fontId="53" fillId="50" borderId="0" applyNumberFormat="0" applyBorder="0" applyAlignment="0" applyProtection="0"/>
    <xf numFmtId="0" fontId="34" fillId="9" borderId="0" applyNumberFormat="0" applyBorder="0" applyAlignment="0" applyProtection="0"/>
    <xf numFmtId="0" fontId="53" fillId="50" borderId="0" applyNumberFormat="0" applyBorder="0" applyAlignment="0" applyProtection="0"/>
    <xf numFmtId="0" fontId="37" fillId="50" borderId="0" applyNumberFormat="0" applyBorder="0" applyAlignment="0" applyProtection="0"/>
    <xf numFmtId="0" fontId="53" fillId="50" borderId="0" applyNumberFormat="0" applyBorder="0" applyAlignment="0" applyProtection="0"/>
    <xf numFmtId="0" fontId="95" fillId="9" borderId="0" applyNumberFormat="0" applyBorder="0" applyAlignment="0" applyProtection="0"/>
    <xf numFmtId="0" fontId="37" fillId="51" borderId="0" applyNumberFormat="0" applyBorder="0" applyAlignment="0" applyProtection="0"/>
    <xf numFmtId="0" fontId="53" fillId="51" borderId="0" applyNumberFormat="0" applyBorder="0" applyAlignment="0" applyProtection="0"/>
    <xf numFmtId="0" fontId="53" fillId="51" borderId="0" applyNumberFormat="0" applyBorder="0" applyAlignment="0" applyProtection="0"/>
    <xf numFmtId="0" fontId="34" fillId="13" borderId="0" applyNumberFormat="0" applyBorder="0" applyAlignment="0" applyProtection="0"/>
    <xf numFmtId="0" fontId="53" fillId="51" borderId="0" applyNumberFormat="0" applyBorder="0" applyAlignment="0" applyProtection="0"/>
    <xf numFmtId="0" fontId="37" fillId="51" borderId="0" applyNumberFormat="0" applyBorder="0" applyAlignment="0" applyProtection="0"/>
    <xf numFmtId="0" fontId="53" fillId="51" borderId="0" applyNumberFormat="0" applyBorder="0" applyAlignment="0" applyProtection="0"/>
    <xf numFmtId="0" fontId="95" fillId="13" borderId="0" applyNumberFormat="0" applyBorder="0" applyAlignment="0" applyProtection="0"/>
    <xf numFmtId="0" fontId="37" fillId="52" borderId="0" applyNumberFormat="0" applyBorder="0" applyAlignment="0" applyProtection="0"/>
    <xf numFmtId="0" fontId="53" fillId="52" borderId="0" applyNumberFormat="0" applyBorder="0" applyAlignment="0" applyProtection="0"/>
    <xf numFmtId="0" fontId="53" fillId="52" borderId="0" applyNumberFormat="0" applyBorder="0" applyAlignment="0" applyProtection="0"/>
    <xf numFmtId="0" fontId="34" fillId="17" borderId="0" applyNumberFormat="0" applyBorder="0" applyAlignment="0" applyProtection="0"/>
    <xf numFmtId="0" fontId="53" fillId="52" borderId="0" applyNumberFormat="0" applyBorder="0" applyAlignment="0" applyProtection="0"/>
    <xf numFmtId="0" fontId="37" fillId="52" borderId="0" applyNumberFormat="0" applyBorder="0" applyAlignment="0" applyProtection="0"/>
    <xf numFmtId="0" fontId="53" fillId="52" borderId="0" applyNumberFormat="0" applyBorder="0" applyAlignment="0" applyProtection="0"/>
    <xf numFmtId="0" fontId="95" fillId="17" borderId="0" applyNumberFormat="0" applyBorder="0" applyAlignment="0" applyProtection="0"/>
    <xf numFmtId="0" fontId="37" fillId="48" borderId="0" applyNumberFormat="0" applyBorder="0" applyAlignment="0" applyProtection="0"/>
    <xf numFmtId="0" fontId="53" fillId="48" borderId="0" applyNumberFormat="0" applyBorder="0" applyAlignment="0" applyProtection="0"/>
    <xf numFmtId="0" fontId="53" fillId="48" borderId="0" applyNumberFormat="0" applyBorder="0" applyAlignment="0" applyProtection="0"/>
    <xf numFmtId="0" fontId="34" fillId="21" borderId="0" applyNumberFormat="0" applyBorder="0" applyAlignment="0" applyProtection="0"/>
    <xf numFmtId="0" fontId="53" fillId="48" borderId="0" applyNumberFormat="0" applyBorder="0" applyAlignment="0" applyProtection="0"/>
    <xf numFmtId="0" fontId="37" fillId="48" borderId="0" applyNumberFormat="0" applyBorder="0" applyAlignment="0" applyProtection="0"/>
    <xf numFmtId="0" fontId="53" fillId="48" borderId="0" applyNumberFormat="0" applyBorder="0" applyAlignment="0" applyProtection="0"/>
    <xf numFmtId="0" fontId="95" fillId="21" borderId="0" applyNumberFormat="0" applyBorder="0" applyAlignment="0" applyProtection="0"/>
    <xf numFmtId="0" fontId="37" fillId="46" borderId="0" applyNumberFormat="0" applyBorder="0" applyAlignment="0" applyProtection="0"/>
    <xf numFmtId="0" fontId="53" fillId="46" borderId="0" applyNumberFormat="0" applyBorder="0" applyAlignment="0" applyProtection="0"/>
    <xf numFmtId="0" fontId="53" fillId="46" borderId="0" applyNumberFormat="0" applyBorder="0" applyAlignment="0" applyProtection="0"/>
    <xf numFmtId="0" fontId="34" fillId="25" borderId="0" applyNumberFormat="0" applyBorder="0" applyAlignment="0" applyProtection="0"/>
    <xf numFmtId="0" fontId="53" fillId="46" borderId="0" applyNumberFormat="0" applyBorder="0" applyAlignment="0" applyProtection="0"/>
    <xf numFmtId="0" fontId="37" fillId="46" borderId="0" applyNumberFormat="0" applyBorder="0" applyAlignment="0" applyProtection="0"/>
    <xf numFmtId="0" fontId="53" fillId="46" borderId="0" applyNumberFormat="0" applyBorder="0" applyAlignment="0" applyProtection="0"/>
    <xf numFmtId="0" fontId="95" fillId="25" borderId="0" applyNumberFormat="0" applyBorder="0" applyAlignment="0" applyProtection="0"/>
    <xf numFmtId="0" fontId="37" fillId="53" borderId="0" applyNumberFormat="0" applyBorder="0" applyAlignment="0" applyProtection="0"/>
    <xf numFmtId="0" fontId="53" fillId="53" borderId="0" applyNumberFormat="0" applyBorder="0" applyAlignment="0" applyProtection="0"/>
    <xf numFmtId="0" fontId="53" fillId="53" borderId="0" applyNumberFormat="0" applyBorder="0" applyAlignment="0" applyProtection="0"/>
    <xf numFmtId="0" fontId="34" fillId="29" borderId="0" applyNumberFormat="0" applyBorder="0" applyAlignment="0" applyProtection="0"/>
    <xf numFmtId="0" fontId="53" fillId="53" borderId="0" applyNumberFormat="0" applyBorder="0" applyAlignment="0" applyProtection="0"/>
    <xf numFmtId="0" fontId="37" fillId="53" borderId="0" applyNumberFormat="0" applyBorder="0" applyAlignment="0" applyProtection="0"/>
    <xf numFmtId="0" fontId="53" fillId="53" borderId="0" applyNumberFormat="0" applyBorder="0" applyAlignment="0" applyProtection="0"/>
    <xf numFmtId="0" fontId="95" fillId="29" borderId="0" applyNumberFormat="0" applyBorder="0" applyAlignment="0" applyProtection="0"/>
    <xf numFmtId="172" fontId="18" fillId="0" borderId="0" applyFill="0" applyBorder="0" applyProtection="0">
      <alignment horizontal="right"/>
    </xf>
    <xf numFmtId="172" fontId="18" fillId="0" borderId="0" applyFill="0" applyBorder="0" applyProtection="0">
      <alignment horizontal="right"/>
    </xf>
    <xf numFmtId="173" fontId="18" fillId="0" borderId="0" applyFill="0" applyBorder="0" applyProtection="0">
      <alignment horizontal="right"/>
    </xf>
    <xf numFmtId="173" fontId="18" fillId="0" borderId="0" applyFill="0" applyBorder="0" applyProtection="0">
      <alignment horizontal="right"/>
    </xf>
    <xf numFmtId="173" fontId="18" fillId="0" borderId="0" applyFill="0" applyBorder="0" applyProtection="0">
      <alignment horizontal="right"/>
    </xf>
    <xf numFmtId="172" fontId="18" fillId="0" borderId="0" applyFill="0" applyBorder="0" applyProtection="0">
      <alignment horizontal="right"/>
    </xf>
    <xf numFmtId="174" fontId="18" fillId="0" borderId="0" applyFill="0" applyBorder="0" applyProtection="0">
      <alignment horizontal="right"/>
    </xf>
    <xf numFmtId="174" fontId="18" fillId="0" borderId="0" applyFill="0" applyBorder="0" applyProtection="0">
      <alignment horizontal="right"/>
    </xf>
    <xf numFmtId="174" fontId="18" fillId="0" borderId="0" applyFill="0" applyBorder="0" applyProtection="0">
      <alignment horizontal="right"/>
    </xf>
    <xf numFmtId="0" fontId="38" fillId="35" borderId="0" applyNumberFormat="0" applyBorder="0" applyAlignment="0" applyProtection="0"/>
    <xf numFmtId="0" fontId="54" fillId="35" borderId="0" applyNumberFormat="0" applyBorder="0" applyAlignment="0" applyProtection="0"/>
    <xf numFmtId="0" fontId="54" fillId="35" borderId="0" applyNumberFormat="0" applyBorder="0" applyAlignment="0" applyProtection="0"/>
    <xf numFmtId="0" fontId="25" fillId="3" borderId="0" applyNumberFormat="0" applyBorder="0" applyAlignment="0" applyProtection="0"/>
    <xf numFmtId="0" fontId="54" fillId="35" borderId="0" applyNumberFormat="0" applyBorder="0" applyAlignment="0" applyProtection="0"/>
    <xf numFmtId="0" fontId="38" fillId="35" borderId="0" applyNumberFormat="0" applyBorder="0" applyAlignment="0" applyProtection="0"/>
    <xf numFmtId="0" fontId="54" fillId="35" borderId="0" applyNumberFormat="0" applyBorder="0" applyAlignment="0" applyProtection="0"/>
    <xf numFmtId="0" fontId="96" fillId="3" borderId="0" applyNumberFormat="0" applyBorder="0" applyAlignment="0" applyProtection="0"/>
    <xf numFmtId="0" fontId="18" fillId="54" borderId="13"/>
    <xf numFmtId="0" fontId="18" fillId="54" borderId="13"/>
    <xf numFmtId="3" fontId="36" fillId="0" borderId="14"/>
    <xf numFmtId="0" fontId="39" fillId="40" borderId="15" applyNumberFormat="0" applyAlignment="0" applyProtection="0"/>
    <xf numFmtId="0" fontId="55" fillId="40" borderId="15" applyNumberFormat="0" applyAlignment="0" applyProtection="0"/>
    <xf numFmtId="0" fontId="55" fillId="40" borderId="15" applyNumberFormat="0" applyAlignment="0" applyProtection="0"/>
    <xf numFmtId="0" fontId="28" fillId="6" borderId="4" applyNumberFormat="0" applyAlignment="0" applyProtection="0"/>
    <xf numFmtId="0" fontId="55" fillId="40" borderId="15" applyNumberFormat="0" applyAlignment="0" applyProtection="0"/>
    <xf numFmtId="0" fontId="39" fillId="40" borderId="15" applyNumberFormat="0" applyAlignment="0" applyProtection="0"/>
    <xf numFmtId="0" fontId="55" fillId="40" borderId="15" applyNumberFormat="0" applyAlignment="0" applyProtection="0"/>
    <xf numFmtId="0" fontId="97" fillId="6" borderId="4" applyNumberFormat="0" applyAlignment="0" applyProtection="0"/>
    <xf numFmtId="0" fontId="18" fillId="0" borderId="14"/>
    <xf numFmtId="0" fontId="18" fillId="0" borderId="14"/>
    <xf numFmtId="0" fontId="40" fillId="55" borderId="16" applyNumberFormat="0" applyAlignment="0" applyProtection="0"/>
    <xf numFmtId="0" fontId="56" fillId="55" borderId="16" applyNumberFormat="0" applyAlignment="0" applyProtection="0"/>
    <xf numFmtId="0" fontId="56" fillId="55" borderId="16" applyNumberFormat="0" applyAlignment="0" applyProtection="0"/>
    <xf numFmtId="0" fontId="30" fillId="7" borderId="7" applyNumberFormat="0" applyAlignment="0" applyProtection="0"/>
    <xf numFmtId="0" fontId="56" fillId="55" borderId="16" applyNumberFormat="0" applyAlignment="0" applyProtection="0"/>
    <xf numFmtId="0" fontId="40" fillId="55" borderId="16" applyNumberFormat="0" applyAlignment="0" applyProtection="0"/>
    <xf numFmtId="0" fontId="56" fillId="55" borderId="16" applyNumberFormat="0" applyAlignment="0" applyProtection="0"/>
    <xf numFmtId="0" fontId="98" fillId="7" borderId="7" applyNumberFormat="0" applyAlignment="0" applyProtection="0"/>
    <xf numFmtId="0" fontId="57" fillId="56" borderId="0">
      <alignment horizontal="center"/>
    </xf>
    <xf numFmtId="0" fontId="58" fillId="56" borderId="0">
      <alignment horizontal="center" vertical="center"/>
    </xf>
    <xf numFmtId="0" fontId="15" fillId="57" borderId="0">
      <alignment horizontal="center" wrapText="1"/>
    </xf>
    <xf numFmtId="0" fontId="15" fillId="57" borderId="0">
      <alignment horizontal="center" wrapText="1"/>
    </xf>
    <xf numFmtId="0" fontId="50" fillId="56" borderId="0">
      <alignment horizontal="center"/>
    </xf>
    <xf numFmtId="0" fontId="59" fillId="0" borderId="0">
      <alignment horizontal="left"/>
    </xf>
    <xf numFmtId="43" fontId="15" fillId="0" borderId="0" applyFont="0" applyFill="0" applyBorder="0" applyAlignment="0" applyProtection="0"/>
    <xf numFmtId="43" fontId="18" fillId="0" borderId="0" applyFont="0" applyFill="0" applyBorder="0" applyAlignment="0" applyProtection="0"/>
    <xf numFmtId="43" fontId="51" fillId="0" borderId="0" applyFont="0" applyFill="0" applyBorder="0" applyAlignment="0" applyProtection="0"/>
    <xf numFmtId="43" fontId="15" fillId="0" borderId="0" applyFont="0" applyFill="0" applyBorder="0" applyAlignment="0" applyProtection="0"/>
    <xf numFmtId="43" fontId="3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15" fillId="0" borderId="0" applyFont="0" applyFill="0" applyBorder="0" applyAlignment="0" applyProtection="0"/>
    <xf numFmtId="3" fontId="18" fillId="0" borderId="0">
      <alignment horizontal="right"/>
    </xf>
    <xf numFmtId="0" fontId="60" fillId="58" borderId="17" applyBorder="0">
      <protection locked="0"/>
    </xf>
    <xf numFmtId="0" fontId="60" fillId="59" borderId="0">
      <protection locked="0"/>
    </xf>
    <xf numFmtId="3" fontId="18" fillId="0" borderId="0">
      <alignment horizontal="right"/>
    </xf>
    <xf numFmtId="3" fontId="18" fillId="0" borderId="0">
      <alignment horizontal="right"/>
    </xf>
    <xf numFmtId="3" fontId="18" fillId="0" borderId="0">
      <alignment horizontal="right"/>
    </xf>
    <xf numFmtId="3" fontId="18" fillId="0" borderId="0">
      <alignment horizontal="right"/>
    </xf>
    <xf numFmtId="3" fontId="18" fillId="0" borderId="0">
      <alignment horizontal="right"/>
    </xf>
    <xf numFmtId="3" fontId="18" fillId="0" borderId="0">
      <alignment horizontal="right"/>
    </xf>
    <xf numFmtId="3" fontId="18" fillId="0" borderId="0">
      <alignment horizontal="right"/>
    </xf>
    <xf numFmtId="3" fontId="18" fillId="0" borderId="0">
      <alignment horizontal="right"/>
    </xf>
    <xf numFmtId="0" fontId="61" fillId="59" borderId="13" applyBorder="0">
      <protection locked="0"/>
    </xf>
    <xf numFmtId="175" fontId="18" fillId="0" borderId="0" applyFill="0" applyBorder="0" applyAlignment="0" applyProtection="0"/>
    <xf numFmtId="175" fontId="18" fillId="0" borderId="0" applyFill="0" applyBorder="0" applyAlignment="0" applyProtection="0"/>
    <xf numFmtId="175" fontId="18" fillId="0" borderId="0" applyFill="0" applyBorder="0" applyAlignment="0" applyProtection="0"/>
    <xf numFmtId="176" fontId="18" fillId="0" borderId="0" applyFill="0" applyBorder="0" applyProtection="0">
      <alignment horizontal="right"/>
    </xf>
    <xf numFmtId="176" fontId="18" fillId="0" borderId="0" applyFill="0" applyBorder="0" applyProtection="0">
      <alignment horizontal="right"/>
    </xf>
    <xf numFmtId="176" fontId="18" fillId="0" borderId="0" applyFill="0" applyBorder="0" applyProtection="0">
      <alignment horizontal="right"/>
    </xf>
    <xf numFmtId="0" fontId="41"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32" fillId="0" borderId="0" applyNumberFormat="0" applyFill="0" applyBorder="0" applyAlignment="0" applyProtection="0"/>
    <xf numFmtId="0" fontId="62" fillId="0" borderId="0" applyNumberFormat="0" applyFill="0" applyBorder="0" applyAlignment="0" applyProtection="0"/>
    <xf numFmtId="0" fontId="41" fillId="0" borderId="0" applyNumberFormat="0" applyFill="0" applyBorder="0" applyAlignment="0" applyProtection="0"/>
    <xf numFmtId="0" fontId="62" fillId="0" borderId="0" applyNumberFormat="0" applyFill="0" applyBorder="0" applyAlignment="0" applyProtection="0"/>
    <xf numFmtId="0" fontId="99" fillId="0" borderId="0" applyNumberFormat="0" applyFill="0" applyBorder="0" applyAlignment="0" applyProtection="0"/>
    <xf numFmtId="0" fontId="100" fillId="0" borderId="0" applyNumberFormat="0" applyFill="0" applyBorder="0" applyAlignment="0" applyProtection="0"/>
    <xf numFmtId="0" fontId="100" fillId="0" borderId="0" applyNumberFormat="0" applyFill="0" applyBorder="0" applyAlignment="0" applyProtection="0"/>
    <xf numFmtId="0" fontId="101" fillId="0" borderId="0" applyNumberFormat="0" applyFill="0" applyBorder="0" applyAlignment="0" applyProtection="0"/>
    <xf numFmtId="0" fontId="11" fillId="56" borderId="14">
      <alignment horizontal="left"/>
    </xf>
    <xf numFmtId="0" fontId="63" fillId="56" borderId="0">
      <alignment horizontal="left"/>
    </xf>
    <xf numFmtId="0" fontId="64" fillId="37" borderId="0" applyNumberFormat="0" applyBorder="0" applyAlignment="0" applyProtection="0"/>
    <xf numFmtId="0" fontId="65" fillId="37" borderId="0" applyNumberFormat="0" applyBorder="0" applyAlignment="0" applyProtection="0"/>
    <xf numFmtId="0" fontId="65" fillId="37" borderId="0" applyNumberFormat="0" applyBorder="0" applyAlignment="0" applyProtection="0"/>
    <xf numFmtId="0" fontId="24" fillId="2" borderId="0" applyNumberFormat="0" applyBorder="0" applyAlignment="0" applyProtection="0"/>
    <xf numFmtId="0" fontId="65" fillId="37" borderId="0" applyNumberFormat="0" applyBorder="0" applyAlignment="0" applyProtection="0"/>
    <xf numFmtId="0" fontId="64" fillId="37" borderId="0" applyNumberFormat="0" applyBorder="0" applyAlignment="0" applyProtection="0"/>
    <xf numFmtId="0" fontId="65" fillId="37" borderId="0" applyNumberFormat="0" applyBorder="0" applyAlignment="0" applyProtection="0"/>
    <xf numFmtId="0" fontId="102" fillId="2" borderId="0" applyNumberFormat="0" applyBorder="0" applyAlignment="0" applyProtection="0"/>
    <xf numFmtId="0" fontId="66" fillId="60" borderId="0">
      <alignment horizontal="right" vertical="top" textRotation="90" wrapText="1"/>
    </xf>
    <xf numFmtId="0" fontId="67" fillId="61" borderId="0"/>
    <xf numFmtId="0" fontId="68" fillId="0" borderId="18" applyNumberFormat="0" applyFill="0" applyAlignment="0" applyProtection="0"/>
    <xf numFmtId="0" fontId="68" fillId="0" borderId="18" applyNumberFormat="0" applyFill="0" applyAlignment="0" applyProtection="0"/>
    <xf numFmtId="0" fontId="21" fillId="0" borderId="1" applyNumberFormat="0" applyFill="0" applyAlignment="0" applyProtection="0"/>
    <xf numFmtId="0" fontId="67" fillId="61" borderId="0"/>
    <xf numFmtId="0" fontId="67" fillId="61" borderId="0"/>
    <xf numFmtId="0" fontId="67" fillId="61" borderId="0"/>
    <xf numFmtId="0" fontId="67" fillId="61" borderId="0"/>
    <xf numFmtId="0" fontId="67" fillId="61" borderId="0"/>
    <xf numFmtId="0" fontId="103" fillId="0" borderId="1" applyNumberFormat="0" applyFill="0" applyAlignment="0" applyProtection="0"/>
    <xf numFmtId="0" fontId="103" fillId="0" borderId="1" applyNumberFormat="0" applyFill="0" applyAlignment="0" applyProtection="0"/>
    <xf numFmtId="0" fontId="103" fillId="0" borderId="1" applyNumberFormat="0" applyFill="0" applyAlignment="0" applyProtection="0"/>
    <xf numFmtId="0" fontId="103" fillId="0" borderId="1" applyNumberFormat="0" applyFill="0" applyAlignment="0" applyProtection="0"/>
    <xf numFmtId="0" fontId="69" fillId="61" borderId="0"/>
    <xf numFmtId="0" fontId="70" fillId="0" borderId="19" applyNumberFormat="0" applyFill="0" applyAlignment="0" applyProtection="0"/>
    <xf numFmtId="0" fontId="70" fillId="0" borderId="19" applyNumberFormat="0" applyFill="0" applyAlignment="0" applyProtection="0"/>
    <xf numFmtId="0" fontId="22" fillId="0" borderId="2" applyNumberFormat="0" applyFill="0" applyAlignment="0" applyProtection="0"/>
    <xf numFmtId="0" fontId="69" fillId="61" borderId="0"/>
    <xf numFmtId="0" fontId="69" fillId="61" borderId="0"/>
    <xf numFmtId="0" fontId="69" fillId="61" borderId="0"/>
    <xf numFmtId="0" fontId="69" fillId="61" borderId="0"/>
    <xf numFmtId="0" fontId="69" fillId="61" borderId="0"/>
    <xf numFmtId="0" fontId="104" fillId="0" borderId="2" applyNumberFormat="0" applyFill="0" applyAlignment="0" applyProtection="0"/>
    <xf numFmtId="0" fontId="104" fillId="0" borderId="2" applyNumberFormat="0" applyFill="0" applyAlignment="0" applyProtection="0"/>
    <xf numFmtId="0" fontId="104" fillId="0" borderId="2" applyNumberFormat="0" applyFill="0" applyAlignment="0" applyProtection="0"/>
    <xf numFmtId="0" fontId="104" fillId="0" borderId="2" applyNumberFormat="0" applyFill="0" applyAlignment="0" applyProtection="0"/>
    <xf numFmtId="0" fontId="71" fillId="0" borderId="20" applyNumberFormat="0" applyFill="0" applyAlignment="0" applyProtection="0"/>
    <xf numFmtId="0" fontId="72" fillId="0" borderId="20" applyNumberFormat="0" applyFill="0" applyAlignment="0" applyProtection="0"/>
    <xf numFmtId="0" fontId="72" fillId="0" borderId="20" applyNumberFormat="0" applyFill="0" applyAlignment="0" applyProtection="0"/>
    <xf numFmtId="0" fontId="23" fillId="0" borderId="3" applyNumberFormat="0" applyFill="0" applyAlignment="0" applyProtection="0"/>
    <xf numFmtId="0" fontId="72" fillId="0" borderId="20" applyNumberFormat="0" applyFill="0" applyAlignment="0" applyProtection="0"/>
    <xf numFmtId="0" fontId="71" fillId="0" borderId="20" applyNumberFormat="0" applyFill="0" applyAlignment="0" applyProtection="0"/>
    <xf numFmtId="0" fontId="72" fillId="0" borderId="20" applyNumberFormat="0" applyFill="0" applyAlignment="0" applyProtection="0"/>
    <xf numFmtId="0" fontId="105" fillId="0" borderId="3" applyNumberFormat="0" applyFill="0" applyAlignment="0" applyProtection="0"/>
    <xf numFmtId="0" fontId="71"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23" fillId="0" borderId="0" applyNumberFormat="0" applyFill="0" applyBorder="0" applyAlignment="0" applyProtection="0"/>
    <xf numFmtId="0" fontId="72" fillId="0" borderId="0" applyNumberFormat="0" applyFill="0" applyBorder="0" applyAlignment="0" applyProtection="0"/>
    <xf numFmtId="0" fontId="71" fillId="0" borderId="0" applyNumberFormat="0" applyFill="0" applyBorder="0" applyAlignment="0" applyProtection="0"/>
    <xf numFmtId="0" fontId="72" fillId="0" borderId="0" applyNumberFormat="0" applyFill="0" applyBorder="0" applyAlignment="0" applyProtection="0"/>
    <xf numFmtId="0" fontId="105" fillId="0" borderId="0" applyNumberFormat="0" applyFill="0" applyBorder="0" applyAlignment="0" applyProtection="0"/>
    <xf numFmtId="0" fontId="92" fillId="0" borderId="0"/>
    <xf numFmtId="0" fontId="74" fillId="0" borderId="0" applyNumberFormat="0" applyFill="0" applyBorder="0" applyAlignment="0" applyProtection="0">
      <alignment vertical="top"/>
      <protection locked="0"/>
    </xf>
    <xf numFmtId="0" fontId="100" fillId="0" borderId="0" applyNumberFormat="0" applyFill="0" applyBorder="0" applyAlignment="0" applyProtection="0"/>
    <xf numFmtId="0" fontId="106" fillId="0" borderId="0" applyNumberFormat="0" applyFill="0" applyBorder="0" applyAlignment="0" applyProtection="0"/>
    <xf numFmtId="0" fontId="106" fillId="0" borderId="0" applyNumberFormat="0" applyFill="0" applyBorder="0" applyAlignment="0" applyProtection="0">
      <alignment vertical="top"/>
      <protection locked="0"/>
    </xf>
    <xf numFmtId="0" fontId="100" fillId="0" borderId="0" applyNumberFormat="0" applyFill="0" applyBorder="0" applyAlignment="0" applyProtection="0"/>
    <xf numFmtId="0" fontId="101" fillId="0" borderId="0" applyNumberFormat="0" applyFill="0" applyBorder="0" applyAlignment="0" applyProtection="0"/>
    <xf numFmtId="0" fontId="42" fillId="0" borderId="0" applyNumberFormat="0" applyFill="0" applyBorder="0" applyAlignment="0" applyProtection="0">
      <alignment vertical="top"/>
      <protection locked="0"/>
    </xf>
    <xf numFmtId="0" fontId="73" fillId="0" borderId="0" applyNumberFormat="0" applyFill="0" applyBorder="0" applyAlignment="0" applyProtection="0">
      <alignment vertical="top"/>
      <protection locked="0"/>
    </xf>
    <xf numFmtId="0" fontId="100" fillId="0" borderId="0" applyNumberFormat="0" applyFill="0" applyBorder="0" applyAlignment="0" applyProtection="0"/>
    <xf numFmtId="0" fontId="74" fillId="0" borderId="0" applyNumberFormat="0" applyFill="0" applyBorder="0" applyAlignment="0" applyProtection="0">
      <alignment vertical="top"/>
      <protection locked="0"/>
    </xf>
    <xf numFmtId="0" fontId="74" fillId="0" borderId="0" applyNumberFormat="0" applyFill="0" applyBorder="0" applyAlignment="0" applyProtection="0">
      <alignment vertical="top"/>
      <protection locked="0"/>
    </xf>
    <xf numFmtId="0" fontId="74" fillId="0" borderId="0" applyNumberFormat="0" applyFill="0" applyBorder="0" applyAlignment="0" applyProtection="0">
      <alignment vertical="top"/>
      <protection locked="0"/>
    </xf>
    <xf numFmtId="0" fontId="74" fillId="0" borderId="0" applyNumberFormat="0" applyFill="0" applyBorder="0" applyAlignment="0" applyProtection="0">
      <alignment vertical="top"/>
      <protection locked="0"/>
    </xf>
    <xf numFmtId="0" fontId="74" fillId="0" borderId="0" applyNumberFormat="0" applyFill="0" applyBorder="0" applyAlignment="0" applyProtection="0">
      <alignment vertical="top"/>
      <protection locked="0"/>
    </xf>
    <xf numFmtId="0" fontId="74" fillId="0" borderId="0" applyNumberFormat="0" applyFill="0" applyBorder="0" applyAlignment="0" applyProtection="0">
      <alignment vertical="top"/>
      <protection locked="0"/>
    </xf>
    <xf numFmtId="0" fontId="74" fillId="0" borderId="0" applyNumberFormat="0" applyFill="0" applyBorder="0" applyAlignment="0" applyProtection="0">
      <alignment vertical="top"/>
      <protection locked="0"/>
    </xf>
    <xf numFmtId="0" fontId="74" fillId="0" borderId="0" applyNumberFormat="0" applyFill="0" applyBorder="0" applyAlignment="0" applyProtection="0">
      <alignment vertical="top"/>
      <protection locked="0"/>
    </xf>
    <xf numFmtId="0" fontId="43" fillId="34" borderId="15" applyNumberFormat="0" applyAlignment="0" applyProtection="0"/>
    <xf numFmtId="0" fontId="75" fillId="34" borderId="15" applyNumberFormat="0" applyAlignment="0" applyProtection="0"/>
    <xf numFmtId="0" fontId="75" fillId="34" borderId="15" applyNumberFormat="0" applyAlignment="0" applyProtection="0"/>
    <xf numFmtId="0" fontId="26" fillId="5" borderId="4" applyNumberFormat="0" applyAlignment="0" applyProtection="0"/>
    <xf numFmtId="0" fontId="75" fillId="34" borderId="15" applyNumberFormat="0" applyAlignment="0" applyProtection="0"/>
    <xf numFmtId="0" fontId="43" fillId="34" borderId="15" applyNumberFormat="0" applyAlignment="0" applyProtection="0"/>
    <xf numFmtId="0" fontId="75" fillId="34" borderId="15" applyNumberFormat="0" applyAlignment="0" applyProtection="0"/>
    <xf numFmtId="0" fontId="107" fillId="5" borderId="4" applyNumberFormat="0" applyAlignment="0" applyProtection="0"/>
    <xf numFmtId="0" fontId="16" fillId="57" borderId="0">
      <alignment horizontal="center"/>
    </xf>
    <xf numFmtId="0" fontId="76" fillId="0" borderId="0">
      <alignment horizontal="left"/>
    </xf>
    <xf numFmtId="0" fontId="77" fillId="0" borderId="10">
      <alignment horizontal="left"/>
    </xf>
    <xf numFmtId="0" fontId="78" fillId="0" borderId="0">
      <alignment horizontal="left"/>
    </xf>
    <xf numFmtId="0" fontId="79" fillId="56" borderId="11">
      <alignment wrapText="1"/>
    </xf>
    <xf numFmtId="0" fontId="79" fillId="56" borderId="21"/>
    <xf numFmtId="0" fontId="79" fillId="56" borderId="12"/>
    <xf numFmtId="0" fontId="79" fillId="56" borderId="12"/>
    <xf numFmtId="0" fontId="79" fillId="56" borderId="12"/>
    <xf numFmtId="0" fontId="79" fillId="56" borderId="12"/>
    <xf numFmtId="0" fontId="79" fillId="56" borderId="12"/>
    <xf numFmtId="0" fontId="79" fillId="56" borderId="12"/>
    <xf numFmtId="0" fontId="18" fillId="56" borderId="22">
      <alignment horizontal="center" wrapText="1"/>
    </xf>
    <xf numFmtId="0" fontId="18" fillId="56" borderId="22">
      <alignment horizontal="center" wrapText="1"/>
    </xf>
    <xf numFmtId="0" fontId="44" fillId="0" borderId="23" applyNumberFormat="0" applyFill="0" applyAlignment="0" applyProtection="0"/>
    <xf numFmtId="0" fontId="80" fillId="0" borderId="23" applyNumberFormat="0" applyFill="0" applyAlignment="0" applyProtection="0"/>
    <xf numFmtId="0" fontId="80" fillId="0" borderId="23" applyNumberFormat="0" applyFill="0" applyAlignment="0" applyProtection="0"/>
    <xf numFmtId="0" fontId="29" fillId="0" borderId="6" applyNumberFormat="0" applyFill="0" applyAlignment="0" applyProtection="0"/>
    <xf numFmtId="0" fontId="80" fillId="0" borderId="23" applyNumberFormat="0" applyFill="0" applyAlignment="0" applyProtection="0"/>
    <xf numFmtId="0" fontId="44" fillId="0" borderId="23" applyNumberFormat="0" applyFill="0" applyAlignment="0" applyProtection="0"/>
    <xf numFmtId="0" fontId="80" fillId="0" borderId="23" applyNumberFormat="0" applyFill="0" applyAlignment="0" applyProtection="0"/>
    <xf numFmtId="0" fontId="108" fillId="0" borderId="6" applyNumberFormat="0" applyFill="0" applyAlignment="0" applyProtection="0"/>
    <xf numFmtId="0" fontId="18" fillId="0" borderId="0"/>
    <xf numFmtId="0" fontId="52" fillId="0" borderId="0"/>
    <xf numFmtId="0" fontId="18" fillId="0" borderId="0"/>
    <xf numFmtId="0" fontId="52" fillId="0" borderId="0"/>
    <xf numFmtId="0" fontId="52" fillId="0" borderId="0"/>
    <xf numFmtId="0" fontId="18" fillId="0" borderId="0"/>
    <xf numFmtId="0" fontId="18" fillId="0" borderId="0"/>
    <xf numFmtId="0" fontId="18" fillId="0" borderId="0"/>
    <xf numFmtId="0" fontId="51" fillId="0" borderId="0"/>
    <xf numFmtId="0" fontId="51" fillId="0" borderId="0"/>
    <xf numFmtId="0" fontId="52"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52" fillId="0" borderId="0"/>
    <xf numFmtId="0" fontId="52" fillId="0" borderId="0"/>
    <xf numFmtId="0" fontId="52" fillId="0" borderId="0"/>
    <xf numFmtId="0" fontId="52" fillId="0" borderId="0"/>
    <xf numFmtId="0" fontId="51" fillId="0" borderId="0"/>
    <xf numFmtId="0" fontId="51" fillId="0" borderId="0"/>
    <xf numFmtId="0" fontId="51" fillId="0" borderId="0"/>
    <xf numFmtId="0" fontId="51" fillId="0" borderId="0"/>
    <xf numFmtId="0" fontId="52" fillId="0" borderId="0"/>
    <xf numFmtId="0" fontId="15" fillId="0" borderId="0" applyFont="0" applyFill="0" applyBorder="0" applyAlignment="0" applyProtection="0"/>
    <xf numFmtId="0" fontId="109" fillId="4" borderId="0" applyNumberFormat="0" applyBorder="0" applyAlignment="0" applyProtection="0"/>
    <xf numFmtId="0" fontId="45" fillId="43" borderId="0" applyNumberFormat="0" applyBorder="0" applyAlignment="0" applyProtection="0"/>
    <xf numFmtId="0" fontId="81" fillId="43" borderId="0" applyNumberFormat="0" applyBorder="0" applyAlignment="0" applyProtection="0"/>
    <xf numFmtId="0" fontId="81" fillId="43" borderId="0" applyNumberFormat="0" applyBorder="0" applyAlignment="0" applyProtection="0"/>
    <xf numFmtId="0" fontId="109" fillId="4" borderId="0" applyNumberFormat="0" applyBorder="0" applyAlignment="0" applyProtection="0"/>
    <xf numFmtId="0" fontId="81" fillId="43" borderId="0" applyNumberFormat="0" applyBorder="0" applyAlignment="0" applyProtection="0"/>
    <xf numFmtId="0" fontId="45" fillId="43" borderId="0" applyNumberFormat="0" applyBorder="0" applyAlignment="0" applyProtection="0"/>
    <xf numFmtId="0" fontId="81" fillId="43" borderId="0" applyNumberFormat="0" applyBorder="0" applyAlignment="0" applyProtection="0"/>
    <xf numFmtId="0" fontId="110" fillId="4" borderId="0" applyNumberFormat="0" applyBorder="0" applyAlignment="0" applyProtection="0"/>
    <xf numFmtId="0" fontId="18" fillId="0" borderId="0"/>
    <xf numFmtId="0" fontId="15" fillId="0" borderId="0"/>
    <xf numFmtId="0" fontId="1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5" fillId="0" borderId="0"/>
    <xf numFmtId="0" fontId="15" fillId="0" borderId="0"/>
    <xf numFmtId="0" fontId="1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9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5" fillId="0" borderId="0"/>
    <xf numFmtId="0" fontId="15" fillId="0" borderId="0"/>
    <xf numFmtId="0" fontId="5" fillId="0" borderId="0"/>
    <xf numFmtId="0" fontId="5" fillId="0" borderId="0"/>
    <xf numFmtId="0" fontId="5" fillId="0" borderId="0"/>
    <xf numFmtId="0" fontId="5" fillId="0" borderId="0"/>
    <xf numFmtId="0" fontId="94"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8" fillId="0" borderId="0"/>
    <xf numFmtId="0" fontId="35" fillId="0" borderId="0"/>
    <xf numFmtId="0" fontId="15" fillId="0" borderId="0"/>
    <xf numFmtId="0" fontId="15" fillId="0" borderId="0"/>
    <xf numFmtId="0" fontId="15" fillId="0" borderId="0"/>
    <xf numFmtId="0" fontId="15" fillId="0" borderId="0"/>
    <xf numFmtId="0" fontId="15" fillId="0" borderId="0"/>
    <xf numFmtId="0" fontId="5" fillId="0" borderId="0"/>
    <xf numFmtId="0" fontId="5" fillId="0" borderId="0"/>
    <xf numFmtId="0" fontId="15" fillId="0" borderId="0"/>
    <xf numFmtId="0" fontId="15" fillId="0" borderId="0"/>
    <xf numFmtId="0" fontId="35" fillId="0" borderId="0"/>
    <xf numFmtId="0" fontId="3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5" fillId="0" borderId="0"/>
    <xf numFmtId="0" fontId="15" fillId="0" borderId="0"/>
    <xf numFmtId="0" fontId="15" fillId="0" borderId="0"/>
    <xf numFmtId="0" fontId="3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11"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3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35" fillId="0" borderId="0"/>
    <xf numFmtId="0" fontId="18" fillId="0" borderId="0"/>
    <xf numFmtId="0" fontId="35" fillId="0" borderId="0"/>
    <xf numFmtId="0" fontId="18" fillId="0" borderId="0"/>
    <xf numFmtId="0" fontId="49" fillId="0" borderId="0"/>
    <xf numFmtId="0" fontId="18" fillId="0" borderId="0"/>
    <xf numFmtId="0" fontId="49" fillId="0" borderId="0"/>
    <xf numFmtId="0" fontId="49" fillId="0" borderId="0"/>
    <xf numFmtId="0" fontId="35" fillId="0" borderId="0"/>
    <xf numFmtId="0" fontId="18" fillId="0" borderId="0"/>
    <xf numFmtId="0" fontId="35"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49" fillId="0" borderId="0"/>
    <xf numFmtId="0" fontId="49" fillId="0" borderId="0"/>
    <xf numFmtId="0" fontId="111" fillId="0" borderId="0"/>
    <xf numFmtId="0" fontId="111" fillId="0" borderId="0"/>
    <xf numFmtId="0" fontId="111" fillId="0" borderId="0"/>
    <xf numFmtId="0" fontId="111" fillId="0" borderId="0"/>
    <xf numFmtId="0" fontId="111" fillId="0" borderId="0"/>
    <xf numFmtId="0" fontId="111" fillId="0" borderId="0"/>
    <xf numFmtId="0" fontId="15"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3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49" fillId="0" borderId="0"/>
    <xf numFmtId="0" fontId="49" fillId="0" borderId="0"/>
    <xf numFmtId="0" fontId="15" fillId="0" borderId="0"/>
    <xf numFmtId="0" fontId="15" fillId="0" borderId="0"/>
    <xf numFmtId="0" fontId="111" fillId="0" borderId="0"/>
    <xf numFmtId="0" fontId="111" fillId="0" borderId="0"/>
    <xf numFmtId="0" fontId="15" fillId="0" borderId="0"/>
    <xf numFmtId="0" fontId="35" fillId="0" borderId="0"/>
    <xf numFmtId="0" fontId="3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35" fillId="0" borderId="0"/>
    <xf numFmtId="0" fontId="15" fillId="0" borderId="0"/>
    <xf numFmtId="0" fontId="15" fillId="0" borderId="0"/>
    <xf numFmtId="0" fontId="5" fillId="0" borderId="0"/>
    <xf numFmtId="0" fontId="15" fillId="0" borderId="0"/>
    <xf numFmtId="0" fontId="5" fillId="0" borderId="0"/>
    <xf numFmtId="0" fontId="3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5" fillId="0" borderId="0"/>
    <xf numFmtId="0" fontId="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8" fillId="0" borderId="0"/>
    <xf numFmtId="0" fontId="15" fillId="0" borderId="0"/>
    <xf numFmtId="0" fontId="15" fillId="0" borderId="0"/>
    <xf numFmtId="0" fontId="15" fillId="0" borderId="0"/>
    <xf numFmtId="0" fontId="18" fillId="0" borderId="0"/>
    <xf numFmtId="0" fontId="35" fillId="0" borderId="0"/>
    <xf numFmtId="0" fontId="15" fillId="0" borderId="0"/>
    <xf numFmtId="0" fontId="15" fillId="0" borderId="0"/>
    <xf numFmtId="0" fontId="18" fillId="0" borderId="0"/>
    <xf numFmtId="0" fontId="18" fillId="0" borderId="0"/>
    <xf numFmtId="0" fontId="35" fillId="0" borderId="0"/>
    <xf numFmtId="0" fontId="35" fillId="0" borderId="0"/>
    <xf numFmtId="0" fontId="35" fillId="0" borderId="0"/>
    <xf numFmtId="0" fontId="35" fillId="0" borderId="0"/>
    <xf numFmtId="0" fontId="35" fillId="0" borderId="0"/>
    <xf numFmtId="0" fontId="18" fillId="0" borderId="0"/>
    <xf numFmtId="0" fontId="18" fillId="0" borderId="0"/>
    <xf numFmtId="0" fontId="18" fillId="0" borderId="0"/>
    <xf numFmtId="0" fontId="5" fillId="0" borderId="0"/>
    <xf numFmtId="0" fontId="5" fillId="0" borderId="0"/>
    <xf numFmtId="0" fontId="5" fillId="0" borderId="0"/>
    <xf numFmtId="0" fontId="18" fillId="0" borderId="0"/>
    <xf numFmtId="0" fontId="5" fillId="0" borderId="0"/>
    <xf numFmtId="0" fontId="5" fillId="0" borderId="0"/>
    <xf numFmtId="0" fontId="5" fillId="0" borderId="0"/>
    <xf numFmtId="0" fontId="18" fillId="0" borderId="0"/>
    <xf numFmtId="0" fontId="5" fillId="0" borderId="0"/>
    <xf numFmtId="0" fontId="5" fillId="0" borderId="0"/>
    <xf numFmtId="0" fontId="5" fillId="0" borderId="0"/>
    <xf numFmtId="0" fontId="18" fillId="0" borderId="0"/>
    <xf numFmtId="0" fontId="5" fillId="0" borderId="0"/>
    <xf numFmtId="0" fontId="5" fillId="0" borderId="0"/>
    <xf numFmtId="0" fontId="5" fillId="0" borderId="0"/>
    <xf numFmtId="0" fontId="18" fillId="0" borderId="0"/>
    <xf numFmtId="0" fontId="5" fillId="0" borderId="0"/>
    <xf numFmtId="0" fontId="5" fillId="0" borderId="0"/>
    <xf numFmtId="0" fontId="5" fillId="0" borderId="0"/>
    <xf numFmtId="0" fontId="18" fillId="0" borderId="0"/>
    <xf numFmtId="0" fontId="5" fillId="0" borderId="0"/>
    <xf numFmtId="0" fontId="5" fillId="0" borderId="0"/>
    <xf numFmtId="0" fontId="5" fillId="0" borderId="0"/>
    <xf numFmtId="0" fontId="18" fillId="0" borderId="0"/>
    <xf numFmtId="0" fontId="5" fillId="0" borderId="0"/>
    <xf numFmtId="0" fontId="5" fillId="0" borderId="0"/>
    <xf numFmtId="0" fontId="5" fillId="0" borderId="0"/>
    <xf numFmtId="0" fontId="15" fillId="0" borderId="0"/>
    <xf numFmtId="0" fontId="15" fillId="0" borderId="0"/>
    <xf numFmtId="0" fontId="18" fillId="0" borderId="0"/>
    <xf numFmtId="0" fontId="5" fillId="0" borderId="0"/>
    <xf numFmtId="0" fontId="5" fillId="0" borderId="0"/>
    <xf numFmtId="0" fontId="5" fillId="0" borderId="0"/>
    <xf numFmtId="0" fontId="35" fillId="0" borderId="0"/>
    <xf numFmtId="0" fontId="35" fillId="0" borderId="0"/>
    <xf numFmtId="0" fontId="5" fillId="0" borderId="0"/>
    <xf numFmtId="0" fontId="5" fillId="0" borderId="0"/>
    <xf numFmtId="0" fontId="18" fillId="0" borderId="0"/>
    <xf numFmtId="0" fontId="5" fillId="0" borderId="0"/>
    <xf numFmtId="0" fontId="5" fillId="0" borderId="0"/>
    <xf numFmtId="0" fontId="5" fillId="0" borderId="0"/>
    <xf numFmtId="0" fontId="18" fillId="0" borderId="0"/>
    <xf numFmtId="0" fontId="5" fillId="0" borderId="0"/>
    <xf numFmtId="0" fontId="5" fillId="0" borderId="0"/>
    <xf numFmtId="0" fontId="5" fillId="0" borderId="0"/>
    <xf numFmtId="0" fontId="35" fillId="0" borderId="0"/>
    <xf numFmtId="0" fontId="5" fillId="0" borderId="0"/>
    <xf numFmtId="0" fontId="5" fillId="0" borderId="0"/>
    <xf numFmtId="0" fontId="5" fillId="0" borderId="0"/>
    <xf numFmtId="0" fontId="18" fillId="0" borderId="0"/>
    <xf numFmtId="0" fontId="5" fillId="0" borderId="0"/>
    <xf numFmtId="0" fontId="5" fillId="0" borderId="0"/>
    <xf numFmtId="0" fontId="5" fillId="0" borderId="0"/>
    <xf numFmtId="0" fontId="18" fillId="0" borderId="0"/>
    <xf numFmtId="0" fontId="5" fillId="0" borderId="0"/>
    <xf numFmtId="0" fontId="5" fillId="0" borderId="0"/>
    <xf numFmtId="0" fontId="5" fillId="0" borderId="0"/>
    <xf numFmtId="0" fontId="18" fillId="0" borderId="0"/>
    <xf numFmtId="0" fontId="5" fillId="0" borderId="0"/>
    <xf numFmtId="0" fontId="5" fillId="0" borderId="0"/>
    <xf numFmtId="0" fontId="5" fillId="0" borderId="0"/>
    <xf numFmtId="0" fontId="35" fillId="0" borderId="0"/>
    <xf numFmtId="0" fontId="5" fillId="0" borderId="0"/>
    <xf numFmtId="0" fontId="5" fillId="0" borderId="0"/>
    <xf numFmtId="0" fontId="5" fillId="0" borderId="0"/>
    <xf numFmtId="0" fontId="18" fillId="0" borderId="0"/>
    <xf numFmtId="0" fontId="5" fillId="0" borderId="0"/>
    <xf numFmtId="0" fontId="5" fillId="0" borderId="0"/>
    <xf numFmtId="0" fontId="5" fillId="0" borderId="0"/>
    <xf numFmtId="0" fontId="15" fillId="0" borderId="0"/>
    <xf numFmtId="0" fontId="15" fillId="0" borderId="0"/>
    <xf numFmtId="0" fontId="18" fillId="0" borderId="0"/>
    <xf numFmtId="0" fontId="5" fillId="0" borderId="0"/>
    <xf numFmtId="0" fontId="5" fillId="0" borderId="0"/>
    <xf numFmtId="0" fontId="5" fillId="0" borderId="0"/>
    <xf numFmtId="0" fontId="35" fillId="0" borderId="0"/>
    <xf numFmtId="0" fontId="5" fillId="0" borderId="0"/>
    <xf numFmtId="0" fontId="5" fillId="0" borderId="0"/>
    <xf numFmtId="0" fontId="5" fillId="0" borderId="0"/>
    <xf numFmtId="0" fontId="18" fillId="0" borderId="0"/>
    <xf numFmtId="0" fontId="5" fillId="0" borderId="0"/>
    <xf numFmtId="0" fontId="5" fillId="0" borderId="0"/>
    <xf numFmtId="0" fontId="5" fillId="0" borderId="0"/>
    <xf numFmtId="0" fontId="18" fillId="0" borderId="0"/>
    <xf numFmtId="0" fontId="5" fillId="0" borderId="0"/>
    <xf numFmtId="0" fontId="5" fillId="0" borderId="0"/>
    <xf numFmtId="0" fontId="5" fillId="0" borderId="0"/>
    <xf numFmtId="0" fontId="35" fillId="0" borderId="0"/>
    <xf numFmtId="0" fontId="5" fillId="0" borderId="0"/>
    <xf numFmtId="0" fontId="5" fillId="0" borderId="0"/>
    <xf numFmtId="0" fontId="5" fillId="0" borderId="0"/>
    <xf numFmtId="0" fontId="94" fillId="0" borderId="0"/>
    <xf numFmtId="0" fontId="94" fillId="0" borderId="0"/>
    <xf numFmtId="0" fontId="94" fillId="0" borderId="0"/>
    <xf numFmtId="0" fontId="5" fillId="0" borderId="0"/>
    <xf numFmtId="0" fontId="94" fillId="0" borderId="0"/>
    <xf numFmtId="0" fontId="94" fillId="0" borderId="0"/>
    <xf numFmtId="0" fontId="94" fillId="0" borderId="0"/>
    <xf numFmtId="0" fontId="5" fillId="0" borderId="0"/>
    <xf numFmtId="0" fontId="94" fillId="0" borderId="0"/>
    <xf numFmtId="0" fontId="94" fillId="0" borderId="0"/>
    <xf numFmtId="0" fontId="94"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5" fillId="0" borderId="0"/>
    <xf numFmtId="0" fontId="5" fillId="0" borderId="0"/>
    <xf numFmtId="0" fontId="5" fillId="0" borderId="0"/>
    <xf numFmtId="0" fontId="5" fillId="0" borderId="0"/>
    <xf numFmtId="0" fontId="5" fillId="8" borderId="8" applyNumberFormat="0" applyFont="0" applyAlignment="0" applyProtection="0"/>
    <xf numFmtId="0" fontId="5" fillId="8" borderId="8" applyNumberFormat="0" applyFont="0" applyAlignment="0" applyProtection="0"/>
    <xf numFmtId="0" fontId="5" fillId="8" borderId="8" applyNumberFormat="0" applyFont="0" applyAlignment="0" applyProtection="0"/>
    <xf numFmtId="0" fontId="5" fillId="8" borderId="8" applyNumberFormat="0" applyFont="0" applyAlignment="0" applyProtection="0"/>
    <xf numFmtId="0" fontId="5" fillId="8" borderId="8" applyNumberFormat="0" applyFont="0" applyAlignment="0" applyProtection="0"/>
    <xf numFmtId="0" fontId="5" fillId="8" borderId="8" applyNumberFormat="0" applyFont="0" applyAlignment="0" applyProtection="0"/>
    <xf numFmtId="0" fontId="5" fillId="8" borderId="8" applyNumberFormat="0" applyFont="0" applyAlignment="0" applyProtection="0"/>
    <xf numFmtId="0" fontId="5" fillId="8" borderId="8" applyNumberFormat="0" applyFont="0" applyAlignment="0" applyProtection="0"/>
    <xf numFmtId="0" fontId="5" fillId="8" borderId="8" applyNumberFormat="0" applyFont="0" applyAlignment="0" applyProtection="0"/>
    <xf numFmtId="0" fontId="5" fillId="8" borderId="8" applyNumberFormat="0" applyFont="0" applyAlignment="0" applyProtection="0"/>
    <xf numFmtId="0" fontId="5" fillId="8" borderId="8" applyNumberFormat="0" applyFont="0" applyAlignment="0" applyProtection="0"/>
    <xf numFmtId="0" fontId="5" fillId="8" borderId="8" applyNumberFormat="0" applyFont="0" applyAlignment="0" applyProtection="0"/>
    <xf numFmtId="0" fontId="5" fillId="8" borderId="8" applyNumberFormat="0" applyFont="0" applyAlignment="0" applyProtection="0"/>
    <xf numFmtId="0" fontId="5" fillId="8" borderId="8" applyNumberFormat="0" applyFont="0" applyAlignment="0" applyProtection="0"/>
    <xf numFmtId="0" fontId="5" fillId="8" borderId="8" applyNumberFormat="0" applyFont="0" applyAlignment="0" applyProtection="0"/>
    <xf numFmtId="0" fontId="5" fillId="8" borderId="8" applyNumberFormat="0" applyFont="0" applyAlignment="0" applyProtection="0"/>
    <xf numFmtId="0" fontId="5" fillId="8" borderId="8" applyNumberFormat="0" applyFont="0" applyAlignment="0" applyProtection="0"/>
    <xf numFmtId="0" fontId="5" fillId="8" borderId="8" applyNumberFormat="0" applyFont="0" applyAlignment="0" applyProtection="0"/>
    <xf numFmtId="0" fontId="5" fillId="8" borderId="8" applyNumberFormat="0" applyFont="0" applyAlignment="0" applyProtection="0"/>
    <xf numFmtId="0" fontId="5" fillId="8" borderId="8" applyNumberFormat="0" applyFont="0" applyAlignment="0" applyProtection="0"/>
    <xf numFmtId="0" fontId="5" fillId="8" borderId="8" applyNumberFormat="0" applyFont="0" applyAlignment="0" applyProtection="0"/>
    <xf numFmtId="0" fontId="5" fillId="8" borderId="8" applyNumberFormat="0" applyFont="0" applyAlignment="0" applyProtection="0"/>
    <xf numFmtId="0" fontId="5" fillId="8" borderId="8" applyNumberFormat="0" applyFont="0" applyAlignment="0" applyProtection="0"/>
    <xf numFmtId="0" fontId="5" fillId="8" borderId="8" applyNumberFormat="0" applyFont="0" applyAlignment="0" applyProtection="0"/>
    <xf numFmtId="0" fontId="5" fillId="8" borderId="8" applyNumberFormat="0" applyFont="0" applyAlignment="0" applyProtection="0"/>
    <xf numFmtId="0" fontId="5" fillId="8" borderId="8" applyNumberFormat="0" applyFont="0" applyAlignment="0" applyProtection="0"/>
    <xf numFmtId="0" fontId="5" fillId="8" borderId="8" applyNumberFormat="0" applyFont="0" applyAlignment="0" applyProtection="0"/>
    <xf numFmtId="0" fontId="5" fillId="8" borderId="8" applyNumberFormat="0" applyFont="0" applyAlignment="0" applyProtection="0"/>
    <xf numFmtId="0" fontId="5" fillId="8" borderId="8" applyNumberFormat="0" applyFont="0" applyAlignment="0" applyProtection="0"/>
    <xf numFmtId="0" fontId="5" fillId="8" borderId="8" applyNumberFormat="0" applyFont="0" applyAlignment="0" applyProtection="0"/>
    <xf numFmtId="0" fontId="5" fillId="8" borderId="8" applyNumberFormat="0" applyFont="0" applyAlignment="0" applyProtection="0"/>
    <xf numFmtId="0" fontId="5" fillId="8" borderId="8" applyNumberFormat="0" applyFont="0" applyAlignment="0" applyProtection="0"/>
    <xf numFmtId="0" fontId="5" fillId="8" borderId="8" applyNumberFormat="0" applyFont="0" applyAlignment="0" applyProtection="0"/>
    <xf numFmtId="0" fontId="5" fillId="8" borderId="8" applyNumberFormat="0" applyFont="0" applyAlignment="0" applyProtection="0"/>
    <xf numFmtId="0" fontId="5" fillId="8" borderId="8" applyNumberFormat="0" applyFont="0" applyAlignment="0" applyProtection="0"/>
    <xf numFmtId="0" fontId="5" fillId="8" borderId="8" applyNumberFormat="0" applyFont="0" applyAlignment="0" applyProtection="0"/>
    <xf numFmtId="0" fontId="5" fillId="8" borderId="8" applyNumberFormat="0" applyFont="0" applyAlignment="0" applyProtection="0"/>
    <xf numFmtId="0" fontId="5" fillId="8" borderId="8" applyNumberFormat="0" applyFont="0" applyAlignment="0" applyProtection="0"/>
    <xf numFmtId="0" fontId="5" fillId="8" borderId="8" applyNumberFormat="0" applyFont="0" applyAlignment="0" applyProtection="0"/>
    <xf numFmtId="0" fontId="5" fillId="8" borderId="8" applyNumberFormat="0" applyFont="0" applyAlignment="0" applyProtection="0"/>
    <xf numFmtId="0" fontId="5" fillId="8" borderId="8" applyNumberFormat="0" applyFont="0" applyAlignment="0" applyProtection="0"/>
    <xf numFmtId="0" fontId="5" fillId="8" borderId="8" applyNumberFormat="0" applyFont="0" applyAlignment="0" applyProtection="0"/>
    <xf numFmtId="0" fontId="5" fillId="8" borderId="8" applyNumberFormat="0" applyFont="0" applyAlignment="0" applyProtection="0"/>
    <xf numFmtId="0" fontId="5" fillId="8" borderId="8" applyNumberFormat="0" applyFont="0" applyAlignment="0" applyProtection="0"/>
    <xf numFmtId="0" fontId="5" fillId="8" borderId="8" applyNumberFormat="0" applyFont="0" applyAlignment="0" applyProtection="0"/>
    <xf numFmtId="0" fontId="5" fillId="8" borderId="8" applyNumberFormat="0" applyFont="0" applyAlignment="0" applyProtection="0"/>
    <xf numFmtId="0" fontId="5" fillId="8" borderId="8" applyNumberFormat="0" applyFont="0" applyAlignment="0" applyProtection="0"/>
    <xf numFmtId="0" fontId="5" fillId="8" borderId="8" applyNumberFormat="0" applyFont="0" applyAlignment="0" applyProtection="0"/>
    <xf numFmtId="0" fontId="5" fillId="8" borderId="8" applyNumberFormat="0" applyFont="0" applyAlignment="0" applyProtection="0"/>
    <xf numFmtId="0" fontId="5" fillId="8" borderId="8" applyNumberFormat="0" applyFont="0" applyAlignment="0" applyProtection="0"/>
    <xf numFmtId="0" fontId="5" fillId="8" borderId="8" applyNumberFormat="0" applyFont="0" applyAlignment="0" applyProtection="0"/>
    <xf numFmtId="0" fontId="5" fillId="8" borderId="8" applyNumberFormat="0" applyFont="0" applyAlignment="0" applyProtection="0"/>
    <xf numFmtId="0" fontId="5" fillId="8" borderId="8" applyNumberFormat="0" applyFont="0" applyAlignment="0" applyProtection="0"/>
    <xf numFmtId="0" fontId="5" fillId="8" borderId="8" applyNumberFormat="0" applyFont="0" applyAlignment="0" applyProtection="0"/>
    <xf numFmtId="0" fontId="5" fillId="8" borderId="8" applyNumberFormat="0" applyFont="0" applyAlignment="0" applyProtection="0"/>
    <xf numFmtId="0" fontId="5" fillId="8" borderId="8" applyNumberFormat="0" applyFont="0" applyAlignment="0" applyProtection="0"/>
    <xf numFmtId="0" fontId="5" fillId="8" borderId="8" applyNumberFormat="0" applyFont="0" applyAlignment="0" applyProtection="0"/>
    <xf numFmtId="0" fontId="5" fillId="8" borderId="8" applyNumberFormat="0" applyFont="0" applyAlignment="0" applyProtection="0"/>
    <xf numFmtId="0" fontId="5" fillId="8" borderId="8" applyNumberFormat="0" applyFont="0" applyAlignment="0" applyProtection="0"/>
    <xf numFmtId="0" fontId="5" fillId="8" borderId="8" applyNumberFormat="0" applyFont="0" applyAlignment="0" applyProtection="0"/>
    <xf numFmtId="0" fontId="5" fillId="8" borderId="8" applyNumberFormat="0" applyFont="0" applyAlignment="0" applyProtection="0"/>
    <xf numFmtId="0" fontId="5" fillId="8" borderId="8" applyNumberFormat="0" applyFont="0" applyAlignment="0" applyProtection="0"/>
    <xf numFmtId="0" fontId="5" fillId="8" borderId="8" applyNumberFormat="0" applyFont="0" applyAlignment="0" applyProtection="0"/>
    <xf numFmtId="0" fontId="5" fillId="8" borderId="8" applyNumberFormat="0" applyFont="0" applyAlignment="0" applyProtection="0"/>
    <xf numFmtId="0" fontId="5" fillId="8" borderId="8" applyNumberFormat="0" applyFont="0" applyAlignment="0" applyProtection="0"/>
    <xf numFmtId="0" fontId="5" fillId="8" borderId="8" applyNumberFormat="0" applyFont="0" applyAlignment="0" applyProtection="0"/>
    <xf numFmtId="0" fontId="5" fillId="8" borderId="8" applyNumberFormat="0" applyFont="0" applyAlignment="0" applyProtection="0"/>
    <xf numFmtId="0" fontId="5" fillId="8" borderId="8" applyNumberFormat="0" applyFont="0" applyAlignment="0" applyProtection="0"/>
    <xf numFmtId="0" fontId="5" fillId="8" borderId="8" applyNumberFormat="0" applyFont="0" applyAlignment="0" applyProtection="0"/>
    <xf numFmtId="0" fontId="5" fillId="8" borderId="8" applyNumberFormat="0" applyFont="0" applyAlignment="0" applyProtection="0"/>
    <xf numFmtId="0" fontId="5" fillId="8" borderId="8" applyNumberFormat="0" applyFont="0" applyAlignment="0" applyProtection="0"/>
    <xf numFmtId="0" fontId="5" fillId="8" borderId="8" applyNumberFormat="0" applyFont="0" applyAlignment="0" applyProtection="0"/>
    <xf numFmtId="0" fontId="5" fillId="8" borderId="8" applyNumberFormat="0" applyFont="0" applyAlignment="0" applyProtection="0"/>
    <xf numFmtId="0" fontId="5" fillId="8" borderId="8" applyNumberFormat="0" applyFont="0" applyAlignment="0" applyProtection="0"/>
    <xf numFmtId="0" fontId="5" fillId="8" borderId="8" applyNumberFormat="0" applyFont="0" applyAlignment="0" applyProtection="0"/>
    <xf numFmtId="0" fontId="5" fillId="8" borderId="8" applyNumberFormat="0" applyFont="0" applyAlignment="0" applyProtection="0"/>
    <xf numFmtId="0" fontId="5" fillId="8" borderId="8" applyNumberFormat="0" applyFont="0" applyAlignment="0" applyProtection="0"/>
    <xf numFmtId="0" fontId="5" fillId="8" borderId="8" applyNumberFormat="0" applyFont="0" applyAlignment="0" applyProtection="0"/>
    <xf numFmtId="0" fontId="5" fillId="8" borderId="8" applyNumberFormat="0" applyFont="0" applyAlignment="0" applyProtection="0"/>
    <xf numFmtId="0" fontId="5" fillId="8" borderId="8" applyNumberFormat="0" applyFont="0" applyAlignment="0" applyProtection="0"/>
    <xf numFmtId="0" fontId="5" fillId="8" borderId="8" applyNumberFormat="0" applyFont="0" applyAlignment="0" applyProtection="0"/>
    <xf numFmtId="0" fontId="5" fillId="8" borderId="8" applyNumberFormat="0" applyFont="0" applyAlignment="0" applyProtection="0"/>
    <xf numFmtId="0" fontId="5" fillId="8" borderId="8" applyNumberFormat="0" applyFont="0" applyAlignment="0" applyProtection="0"/>
    <xf numFmtId="0" fontId="5" fillId="8" borderId="8" applyNumberFormat="0" applyFont="0" applyAlignment="0" applyProtection="0"/>
    <xf numFmtId="0" fontId="5" fillId="8" borderId="8" applyNumberFormat="0" applyFont="0" applyAlignment="0" applyProtection="0"/>
    <xf numFmtId="0" fontId="5" fillId="8" borderId="8" applyNumberFormat="0" applyFont="0" applyAlignment="0" applyProtection="0"/>
    <xf numFmtId="0" fontId="5" fillId="8" borderId="8" applyNumberFormat="0" applyFont="0" applyAlignment="0" applyProtection="0"/>
    <xf numFmtId="0" fontId="5" fillId="8" borderId="8" applyNumberFormat="0" applyFont="0" applyAlignment="0" applyProtection="0"/>
    <xf numFmtId="0" fontId="5" fillId="8" borderId="8" applyNumberFormat="0" applyFont="0" applyAlignment="0" applyProtection="0"/>
    <xf numFmtId="0" fontId="5" fillId="8" borderId="8" applyNumberFormat="0" applyFont="0" applyAlignment="0" applyProtection="0"/>
    <xf numFmtId="0" fontId="5" fillId="8" borderId="8" applyNumberFormat="0" applyFont="0" applyAlignment="0" applyProtection="0"/>
    <xf numFmtId="0" fontId="5" fillId="8" borderId="8" applyNumberFormat="0" applyFont="0" applyAlignment="0" applyProtection="0"/>
    <xf numFmtId="0" fontId="76" fillId="0" borderId="0">
      <alignment horizontal="left"/>
    </xf>
    <xf numFmtId="0" fontId="35" fillId="36" borderId="24" applyNumberFormat="0" applyFont="0" applyAlignment="0" applyProtection="0"/>
    <xf numFmtId="0" fontId="15" fillId="36" borderId="24" applyNumberFormat="0" applyFont="0" applyAlignment="0" applyProtection="0"/>
    <xf numFmtId="0" fontId="35" fillId="36" borderId="24" applyNumberFormat="0" applyFont="0" applyAlignment="0" applyProtection="0"/>
    <xf numFmtId="0" fontId="35" fillId="8" borderId="8" applyNumberFormat="0" applyFont="0" applyAlignment="0" applyProtection="0"/>
    <xf numFmtId="0" fontId="76" fillId="0" borderId="0">
      <alignment horizontal="left"/>
    </xf>
    <xf numFmtId="0" fontId="5" fillId="8" borderId="8" applyNumberFormat="0" applyFont="0" applyAlignment="0" applyProtection="0"/>
    <xf numFmtId="0" fontId="76" fillId="0" borderId="0">
      <alignment horizontal="left"/>
    </xf>
    <xf numFmtId="0" fontId="5" fillId="8" borderId="8" applyNumberFormat="0" applyFont="0" applyAlignment="0" applyProtection="0"/>
    <xf numFmtId="0" fontId="5" fillId="8" borderId="8" applyNumberFormat="0" applyFont="0" applyAlignment="0" applyProtection="0"/>
    <xf numFmtId="0" fontId="5" fillId="8" borderId="8" applyNumberFormat="0" applyFont="0" applyAlignment="0" applyProtection="0"/>
    <xf numFmtId="0" fontId="5" fillId="8" borderId="8" applyNumberFormat="0" applyFont="0" applyAlignment="0" applyProtection="0"/>
    <xf numFmtId="0" fontId="5" fillId="8" borderId="8" applyNumberFormat="0" applyFont="0" applyAlignment="0" applyProtection="0"/>
    <xf numFmtId="0" fontId="5" fillId="8" borderId="8" applyNumberFormat="0" applyFont="0" applyAlignment="0" applyProtection="0"/>
    <xf numFmtId="0" fontId="5" fillId="8" borderId="8" applyNumberFormat="0" applyFont="0" applyAlignment="0" applyProtection="0"/>
    <xf numFmtId="0" fontId="5" fillId="8" borderId="8" applyNumberFormat="0" applyFont="0" applyAlignment="0" applyProtection="0"/>
    <xf numFmtId="0" fontId="5" fillId="8" borderId="8" applyNumberFormat="0" applyFont="0" applyAlignment="0" applyProtection="0"/>
    <xf numFmtId="0" fontId="5" fillId="8" borderId="8" applyNumberFormat="0" applyFont="0" applyAlignment="0" applyProtection="0"/>
    <xf numFmtId="0" fontId="5" fillId="8" borderId="8" applyNumberFormat="0" applyFont="0" applyAlignment="0" applyProtection="0"/>
    <xf numFmtId="0" fontId="76" fillId="0" borderId="0">
      <alignment horizontal="left"/>
    </xf>
    <xf numFmtId="0" fontId="5" fillId="8" borderId="8" applyNumberFormat="0" applyFont="0" applyAlignment="0" applyProtection="0"/>
    <xf numFmtId="0" fontId="5" fillId="8" borderId="8" applyNumberFormat="0" applyFont="0" applyAlignment="0" applyProtection="0"/>
    <xf numFmtId="0" fontId="5" fillId="8" borderId="8" applyNumberFormat="0" applyFont="0" applyAlignment="0" applyProtection="0"/>
    <xf numFmtId="0" fontId="5" fillId="8" borderId="8" applyNumberFormat="0" applyFont="0" applyAlignment="0" applyProtection="0"/>
    <xf numFmtId="0" fontId="5" fillId="8" borderId="8" applyNumberFormat="0" applyFont="0" applyAlignment="0" applyProtection="0"/>
    <xf numFmtId="0" fontId="5" fillId="8" borderId="8" applyNumberFormat="0" applyFont="0" applyAlignment="0" applyProtection="0"/>
    <xf numFmtId="0" fontId="5" fillId="8" borderId="8" applyNumberFormat="0" applyFont="0" applyAlignment="0" applyProtection="0"/>
    <xf numFmtId="0" fontId="5" fillId="8" borderId="8" applyNumberFormat="0" applyFont="0" applyAlignment="0" applyProtection="0"/>
    <xf numFmtId="0" fontId="94" fillId="8" borderId="8" applyNumberFormat="0" applyFont="0" applyAlignment="0" applyProtection="0"/>
    <xf numFmtId="0" fontId="94" fillId="8" borderId="8" applyNumberFormat="0" applyFont="0" applyAlignment="0" applyProtection="0"/>
    <xf numFmtId="0" fontId="76" fillId="0" borderId="0">
      <alignment horizontal="left"/>
    </xf>
    <xf numFmtId="0" fontId="15" fillId="36" borderId="24" applyNumberFormat="0" applyFont="0" applyAlignment="0" applyProtection="0"/>
    <xf numFmtId="0" fontId="94" fillId="8" borderId="8" applyNumberFormat="0" applyFont="0" applyAlignment="0" applyProtection="0"/>
    <xf numFmtId="0" fontId="94" fillId="8" borderId="8" applyNumberFormat="0" applyFont="0" applyAlignment="0" applyProtection="0"/>
    <xf numFmtId="0" fontId="76" fillId="0" borderId="0">
      <alignment horizontal="left"/>
    </xf>
    <xf numFmtId="0" fontId="5" fillId="8" borderId="8" applyNumberFormat="0" applyFont="0" applyAlignment="0" applyProtection="0"/>
    <xf numFmtId="0" fontId="5" fillId="8" borderId="8" applyNumberFormat="0" applyFont="0" applyAlignment="0" applyProtection="0"/>
    <xf numFmtId="0" fontId="5" fillId="8" borderId="8" applyNumberFormat="0" applyFont="0" applyAlignment="0" applyProtection="0"/>
    <xf numFmtId="0" fontId="5" fillId="8" borderId="8" applyNumberFormat="0" applyFont="0" applyAlignment="0" applyProtection="0"/>
    <xf numFmtId="0" fontId="5" fillId="8" borderId="8" applyNumberFormat="0" applyFont="0" applyAlignment="0" applyProtection="0"/>
    <xf numFmtId="0" fontId="5" fillId="8" borderId="8" applyNumberFormat="0" applyFont="0" applyAlignment="0" applyProtection="0"/>
    <xf numFmtId="0" fontId="5" fillId="8" borderId="8" applyNumberFormat="0" applyFont="0" applyAlignment="0" applyProtection="0"/>
    <xf numFmtId="0" fontId="5" fillId="8" borderId="8" applyNumberFormat="0" applyFont="0" applyAlignment="0" applyProtection="0"/>
    <xf numFmtId="0" fontId="5" fillId="8" borderId="8" applyNumberFormat="0" applyFont="0" applyAlignment="0" applyProtection="0"/>
    <xf numFmtId="0" fontId="5" fillId="8" borderId="8" applyNumberFormat="0" applyFont="0" applyAlignment="0" applyProtection="0"/>
    <xf numFmtId="0" fontId="5" fillId="8" borderId="8" applyNumberFormat="0" applyFont="0" applyAlignment="0" applyProtection="0"/>
    <xf numFmtId="0" fontId="5" fillId="8" borderId="8" applyNumberFormat="0" applyFont="0" applyAlignment="0" applyProtection="0"/>
    <xf numFmtId="0" fontId="5" fillId="8" borderId="8" applyNumberFormat="0" applyFont="0" applyAlignment="0" applyProtection="0"/>
    <xf numFmtId="0" fontId="5" fillId="8" borderId="8" applyNumberFormat="0" applyFont="0" applyAlignment="0" applyProtection="0"/>
    <xf numFmtId="0" fontId="5" fillId="8" borderId="8" applyNumberFormat="0" applyFont="0" applyAlignment="0" applyProtection="0"/>
    <xf numFmtId="0" fontId="5" fillId="8" borderId="8" applyNumberFormat="0" applyFont="0" applyAlignment="0" applyProtection="0"/>
    <xf numFmtId="0" fontId="5" fillId="8" borderId="8" applyNumberFormat="0" applyFont="0" applyAlignment="0" applyProtection="0"/>
    <xf numFmtId="0" fontId="5" fillId="8" borderId="8" applyNumberFormat="0" applyFont="0" applyAlignment="0" applyProtection="0"/>
    <xf numFmtId="0" fontId="5" fillId="8" borderId="8" applyNumberFormat="0" applyFont="0" applyAlignment="0" applyProtection="0"/>
    <xf numFmtId="0" fontId="5" fillId="8" borderId="8" applyNumberFormat="0" applyFont="0" applyAlignment="0" applyProtection="0"/>
    <xf numFmtId="0" fontId="5" fillId="8" borderId="8" applyNumberFormat="0" applyFont="0" applyAlignment="0" applyProtection="0"/>
    <xf numFmtId="0" fontId="5" fillId="8" borderId="8" applyNumberFormat="0" applyFont="0" applyAlignment="0" applyProtection="0"/>
    <xf numFmtId="0" fontId="5" fillId="8" borderId="8" applyNumberFormat="0" applyFont="0" applyAlignment="0" applyProtection="0"/>
    <xf numFmtId="0" fontId="5" fillId="8" borderId="8" applyNumberFormat="0" applyFont="0" applyAlignment="0" applyProtection="0"/>
    <xf numFmtId="0" fontId="5" fillId="8" borderId="8" applyNumberFormat="0" applyFont="0" applyAlignment="0" applyProtection="0"/>
    <xf numFmtId="0" fontId="5" fillId="8" borderId="8" applyNumberFormat="0" applyFont="0" applyAlignment="0" applyProtection="0"/>
    <xf numFmtId="0" fontId="5" fillId="8" borderId="8" applyNumberFormat="0" applyFont="0" applyAlignment="0" applyProtection="0"/>
    <xf numFmtId="0" fontId="5" fillId="8" borderId="8" applyNumberFormat="0" applyFont="0" applyAlignment="0" applyProtection="0"/>
    <xf numFmtId="0" fontId="5" fillId="8" borderId="8" applyNumberFormat="0" applyFont="0" applyAlignment="0" applyProtection="0"/>
    <xf numFmtId="0" fontId="5" fillId="8" borderId="8" applyNumberFormat="0" applyFont="0" applyAlignment="0" applyProtection="0"/>
    <xf numFmtId="0" fontId="5" fillId="8" borderId="8" applyNumberFormat="0" applyFont="0" applyAlignment="0" applyProtection="0"/>
    <xf numFmtId="0" fontId="5" fillId="8" borderId="8" applyNumberFormat="0" applyFont="0" applyAlignment="0" applyProtection="0"/>
    <xf numFmtId="0" fontId="5" fillId="8" borderId="8" applyNumberFormat="0" applyFont="0" applyAlignment="0" applyProtection="0"/>
    <xf numFmtId="0" fontId="5" fillId="8" borderId="8" applyNumberFormat="0" applyFont="0" applyAlignment="0" applyProtection="0"/>
    <xf numFmtId="0" fontId="5" fillId="8" borderId="8" applyNumberFormat="0" applyFont="0" applyAlignment="0" applyProtection="0"/>
    <xf numFmtId="0" fontId="5" fillId="8" borderId="8" applyNumberFormat="0" applyFont="0" applyAlignment="0" applyProtection="0"/>
    <xf numFmtId="0" fontId="5" fillId="8" borderId="8" applyNumberFormat="0" applyFont="0" applyAlignment="0" applyProtection="0"/>
    <xf numFmtId="0" fontId="5" fillId="8" borderId="8" applyNumberFormat="0" applyFont="0" applyAlignment="0" applyProtection="0"/>
    <xf numFmtId="0" fontId="5" fillId="8" borderId="8" applyNumberFormat="0" applyFont="0" applyAlignment="0" applyProtection="0"/>
    <xf numFmtId="0" fontId="5" fillId="8" borderId="8" applyNumberFormat="0" applyFont="0" applyAlignment="0" applyProtection="0"/>
    <xf numFmtId="0" fontId="5" fillId="8" borderId="8" applyNumberFormat="0" applyFont="0" applyAlignment="0" applyProtection="0"/>
    <xf numFmtId="0" fontId="5" fillId="8" borderId="8" applyNumberFormat="0" applyFont="0" applyAlignment="0" applyProtection="0"/>
    <xf numFmtId="0" fontId="5" fillId="8" borderId="8" applyNumberFormat="0" applyFont="0" applyAlignment="0" applyProtection="0"/>
    <xf numFmtId="0" fontId="5" fillId="8" borderId="8" applyNumberFormat="0" applyFont="0" applyAlignment="0" applyProtection="0"/>
    <xf numFmtId="0" fontId="5" fillId="8" borderId="8" applyNumberFormat="0" applyFont="0" applyAlignment="0" applyProtection="0"/>
    <xf numFmtId="0" fontId="5" fillId="8" borderId="8" applyNumberFormat="0" applyFont="0" applyAlignment="0" applyProtection="0"/>
    <xf numFmtId="0" fontId="5" fillId="8" borderId="8" applyNumberFormat="0" applyFont="0" applyAlignment="0" applyProtection="0"/>
    <xf numFmtId="0" fontId="5" fillId="8" borderId="8" applyNumberFormat="0" applyFont="0" applyAlignment="0" applyProtection="0"/>
    <xf numFmtId="0" fontId="76" fillId="0" borderId="0">
      <alignment horizontal="left"/>
    </xf>
    <xf numFmtId="0" fontId="5" fillId="8" borderId="8" applyNumberFormat="0" applyFont="0" applyAlignment="0" applyProtection="0"/>
    <xf numFmtId="0" fontId="5" fillId="8" borderId="8" applyNumberFormat="0" applyFont="0" applyAlignment="0" applyProtection="0"/>
    <xf numFmtId="0" fontId="5" fillId="8" borderId="8" applyNumberFormat="0" applyFont="0" applyAlignment="0" applyProtection="0"/>
    <xf numFmtId="0" fontId="5" fillId="8" borderId="8" applyNumberFormat="0" applyFont="0" applyAlignment="0" applyProtection="0"/>
    <xf numFmtId="0" fontId="5" fillId="8" borderId="8" applyNumberFormat="0" applyFont="0" applyAlignment="0" applyProtection="0"/>
    <xf numFmtId="0" fontId="5" fillId="8" borderId="8" applyNumberFormat="0" applyFont="0" applyAlignment="0" applyProtection="0"/>
    <xf numFmtId="0" fontId="5" fillId="8" borderId="8" applyNumberFormat="0" applyFont="0" applyAlignment="0" applyProtection="0"/>
    <xf numFmtId="0" fontId="5" fillId="8" borderId="8" applyNumberFormat="0" applyFont="0" applyAlignment="0" applyProtection="0"/>
    <xf numFmtId="0" fontId="5" fillId="8" borderId="8" applyNumberFormat="0" applyFont="0" applyAlignment="0" applyProtection="0"/>
    <xf numFmtId="0" fontId="5" fillId="8" borderId="8" applyNumberFormat="0" applyFont="0" applyAlignment="0" applyProtection="0"/>
    <xf numFmtId="0" fontId="5" fillId="8" borderId="8" applyNumberFormat="0" applyFont="0" applyAlignment="0" applyProtection="0"/>
    <xf numFmtId="0" fontId="5" fillId="8" borderId="8" applyNumberFormat="0" applyFont="0" applyAlignment="0" applyProtection="0"/>
    <xf numFmtId="0" fontId="5" fillId="8" borderId="8" applyNumberFormat="0" applyFont="0" applyAlignment="0" applyProtection="0"/>
    <xf numFmtId="0" fontId="5" fillId="8" borderId="8" applyNumberFormat="0" applyFont="0" applyAlignment="0" applyProtection="0"/>
    <xf numFmtId="0" fontId="5" fillId="8" borderId="8" applyNumberFormat="0" applyFont="0" applyAlignment="0" applyProtection="0"/>
    <xf numFmtId="0" fontId="5" fillId="8" borderId="8" applyNumberFormat="0" applyFont="0" applyAlignment="0" applyProtection="0"/>
    <xf numFmtId="0" fontId="5" fillId="8" borderId="8" applyNumberFormat="0" applyFont="0" applyAlignment="0" applyProtection="0"/>
    <xf numFmtId="0" fontId="5" fillId="8" borderId="8" applyNumberFormat="0" applyFont="0" applyAlignment="0" applyProtection="0"/>
    <xf numFmtId="0" fontId="5" fillId="8" borderId="8" applyNumberFormat="0" applyFont="0" applyAlignment="0" applyProtection="0"/>
    <xf numFmtId="0" fontId="5" fillId="8" borderId="8" applyNumberFormat="0" applyFont="0" applyAlignment="0" applyProtection="0"/>
    <xf numFmtId="0" fontId="5" fillId="8" borderId="8" applyNumberFormat="0" applyFont="0" applyAlignment="0" applyProtection="0"/>
    <xf numFmtId="0" fontId="5" fillId="8" borderId="8" applyNumberFormat="0" applyFont="0" applyAlignment="0" applyProtection="0"/>
    <xf numFmtId="0" fontId="5" fillId="8" borderId="8" applyNumberFormat="0" applyFont="0" applyAlignment="0" applyProtection="0"/>
    <xf numFmtId="0" fontId="5" fillId="8" borderId="8" applyNumberFormat="0" applyFont="0" applyAlignment="0" applyProtection="0"/>
    <xf numFmtId="0" fontId="5" fillId="8" borderId="8" applyNumberFormat="0" applyFont="0" applyAlignment="0" applyProtection="0"/>
    <xf numFmtId="0" fontId="5" fillId="8" borderId="8" applyNumberFormat="0" applyFont="0" applyAlignment="0" applyProtection="0"/>
    <xf numFmtId="0" fontId="5" fillId="8" borderId="8" applyNumberFormat="0" applyFont="0" applyAlignment="0" applyProtection="0"/>
    <xf numFmtId="0" fontId="5" fillId="8" borderId="8" applyNumberFormat="0" applyFont="0" applyAlignment="0" applyProtection="0"/>
    <xf numFmtId="0" fontId="5" fillId="8" borderId="8" applyNumberFormat="0" applyFont="0" applyAlignment="0" applyProtection="0"/>
    <xf numFmtId="0" fontId="5" fillId="8" borderId="8" applyNumberFormat="0" applyFont="0" applyAlignment="0" applyProtection="0"/>
    <xf numFmtId="0" fontId="5" fillId="8" borderId="8" applyNumberFormat="0" applyFont="0" applyAlignment="0" applyProtection="0"/>
    <xf numFmtId="0" fontId="46" fillId="40" borderId="25" applyNumberFormat="0" applyAlignment="0" applyProtection="0"/>
    <xf numFmtId="0" fontId="82" fillId="40" borderId="25" applyNumberFormat="0" applyAlignment="0" applyProtection="0"/>
    <xf numFmtId="0" fontId="82" fillId="40" borderId="25" applyNumberFormat="0" applyAlignment="0" applyProtection="0"/>
    <xf numFmtId="0" fontId="27" fillId="6" borderId="5" applyNumberFormat="0" applyAlignment="0" applyProtection="0"/>
    <xf numFmtId="0" fontId="82" fillId="40" borderId="25" applyNumberFormat="0" applyAlignment="0" applyProtection="0"/>
    <xf numFmtId="0" fontId="46" fillId="40" borderId="25" applyNumberFormat="0" applyAlignment="0" applyProtection="0"/>
    <xf numFmtId="0" fontId="82" fillId="40" borderId="25" applyNumberFormat="0" applyAlignment="0" applyProtection="0"/>
    <xf numFmtId="0" fontId="112" fillId="6" borderId="5" applyNumberFormat="0" applyAlignment="0" applyProtection="0"/>
    <xf numFmtId="9" fontId="15" fillId="0" borderId="0" applyFont="0" applyFill="0" applyBorder="0" applyAlignment="0" applyProtection="0"/>
    <xf numFmtId="9" fontId="15"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5" fillId="0" borderId="0" applyFont="0" applyFill="0" applyBorder="0" applyAlignment="0" applyProtection="0"/>
    <xf numFmtId="9" fontId="15" fillId="0" borderId="0" applyNumberFormat="0" applyFont="0" applyFill="0" applyBorder="0" applyAlignment="0" applyProtection="0"/>
    <xf numFmtId="177" fontId="76" fillId="0" borderId="0">
      <alignment horizontal="right"/>
    </xf>
    <xf numFmtId="0" fontId="77" fillId="0" borderId="10">
      <alignment horizontal="right"/>
    </xf>
    <xf numFmtId="0" fontId="78" fillId="0" borderId="0">
      <alignment horizontal="right"/>
    </xf>
    <xf numFmtId="3" fontId="60" fillId="59" borderId="26">
      <alignment horizontal="right"/>
      <protection locked="0"/>
    </xf>
    <xf numFmtId="0" fontId="60" fillId="59" borderId="26">
      <protection locked="0"/>
    </xf>
    <xf numFmtId="0" fontId="60" fillId="59" borderId="26">
      <protection locked="0"/>
    </xf>
    <xf numFmtId="0" fontId="18" fillId="56" borderId="14"/>
    <xf numFmtId="0" fontId="18" fillId="56" borderId="14"/>
    <xf numFmtId="178" fontId="83" fillId="62" borderId="14">
      <alignment horizontal="center" vertical="center"/>
    </xf>
    <xf numFmtId="0" fontId="58" fillId="56" borderId="0">
      <alignment horizontal="right"/>
    </xf>
    <xf numFmtId="0" fontId="84" fillId="63" borderId="0">
      <alignment horizontal="center"/>
    </xf>
    <xf numFmtId="0" fontId="85" fillId="57" borderId="0"/>
    <xf numFmtId="0" fontId="86" fillId="60" borderId="27">
      <alignment horizontal="left" vertical="top" wrapText="1"/>
    </xf>
    <xf numFmtId="0" fontId="86" fillId="60" borderId="28">
      <alignment horizontal="left" vertical="top"/>
    </xf>
    <xf numFmtId="3" fontId="18" fillId="0" borderId="0" applyFill="0" applyBorder="0" applyProtection="0">
      <alignment horizontal="right"/>
    </xf>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179" fontId="18" fillId="0" borderId="0">
      <alignment horizontal="right"/>
    </xf>
    <xf numFmtId="179" fontId="18" fillId="0" borderId="0">
      <alignment horizontal="right"/>
    </xf>
    <xf numFmtId="179" fontId="18" fillId="0" borderId="0">
      <alignment horizontal="right"/>
    </xf>
    <xf numFmtId="37" fontId="87" fillId="0" borderId="0"/>
    <xf numFmtId="0" fontId="49" fillId="0" borderId="0">
      <alignment vertical="top"/>
    </xf>
    <xf numFmtId="0" fontId="49" fillId="0" borderId="0">
      <alignment vertical="top"/>
    </xf>
    <xf numFmtId="0" fontId="19" fillId="0" borderId="0">
      <alignment horizontal="left"/>
    </xf>
    <xf numFmtId="0" fontId="18" fillId="0" borderId="0">
      <alignment horizontal="left"/>
    </xf>
    <xf numFmtId="0" fontId="18" fillId="0" borderId="0">
      <alignment horizontal="center"/>
    </xf>
    <xf numFmtId="0" fontId="18" fillId="0" borderId="0">
      <alignment horizontal="center" vertical="center" wrapText="1"/>
    </xf>
    <xf numFmtId="0" fontId="18" fillId="0" borderId="0"/>
    <xf numFmtId="0" fontId="18" fillId="0" borderId="0">
      <alignment horizontal="left" vertical="center" wrapText="1"/>
    </xf>
    <xf numFmtId="0" fontId="18" fillId="0" borderId="0">
      <alignment horizontal="right"/>
    </xf>
    <xf numFmtId="0" fontId="88" fillId="0" borderId="0">
      <alignment horizontal="left"/>
    </xf>
    <xf numFmtId="0" fontId="88" fillId="0" borderId="0">
      <alignment horizontal="left"/>
    </xf>
    <xf numFmtId="0" fontId="88" fillId="0" borderId="0">
      <alignment horizontal="left"/>
    </xf>
    <xf numFmtId="0" fontId="88" fillId="0" borderId="0">
      <alignment horizontal="left"/>
    </xf>
    <xf numFmtId="0" fontId="88" fillId="0" borderId="0">
      <alignment horizontal="left"/>
    </xf>
    <xf numFmtId="0" fontId="88" fillId="0" borderId="0">
      <alignment horizontal="left"/>
    </xf>
    <xf numFmtId="0" fontId="88" fillId="0" borderId="0">
      <alignment horizontal="left"/>
    </xf>
    <xf numFmtId="0" fontId="88" fillId="0" borderId="0">
      <alignment horizontal="left"/>
    </xf>
    <xf numFmtId="0" fontId="88" fillId="0" borderId="0">
      <alignment horizontal="left"/>
    </xf>
    <xf numFmtId="0" fontId="88" fillId="0" borderId="0">
      <alignment horizontal="left"/>
    </xf>
    <xf numFmtId="0" fontId="78" fillId="0" borderId="0"/>
    <xf numFmtId="0" fontId="76" fillId="0" borderId="0"/>
    <xf numFmtId="0" fontId="89" fillId="0" borderId="29"/>
    <xf numFmtId="0" fontId="57" fillId="56" borderId="0">
      <alignment horizontal="center"/>
    </xf>
    <xf numFmtId="0" fontId="113" fillId="0" borderId="0" applyNumberFormat="0" applyFill="0" applyBorder="0" applyAlignment="0" applyProtection="0"/>
    <xf numFmtId="0" fontId="90" fillId="0" borderId="0" applyNumberFormat="0" applyFill="0" applyBorder="0" applyAlignment="0" applyProtection="0"/>
    <xf numFmtId="0" fontId="113"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19" fillId="56" borderId="0"/>
    <xf numFmtId="0" fontId="114" fillId="0" borderId="9" applyNumberFormat="0" applyFill="0" applyAlignment="0" applyProtection="0"/>
    <xf numFmtId="0" fontId="15" fillId="0" borderId="0"/>
    <xf numFmtId="0" fontId="15" fillId="0" borderId="0"/>
    <xf numFmtId="0" fontId="15" fillId="0" borderId="0"/>
    <xf numFmtId="0" fontId="15" fillId="0" borderId="0"/>
    <xf numFmtId="0" fontId="15" fillId="0" borderId="0"/>
    <xf numFmtId="0" fontId="47" fillId="0" borderId="30" applyNumberFormat="0" applyFill="0" applyAlignment="0" applyProtection="0"/>
    <xf numFmtId="0" fontId="47" fillId="0" borderId="30" applyNumberFormat="0" applyFill="0" applyAlignment="0" applyProtection="0"/>
    <xf numFmtId="0" fontId="33" fillId="0" borderId="9" applyNumberFormat="0" applyFill="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14" fillId="0" borderId="9" applyNumberFormat="0" applyFill="0" applyAlignment="0" applyProtection="0"/>
    <xf numFmtId="0" fontId="114" fillId="0" borderId="9" applyNumberFormat="0" applyFill="0" applyAlignment="0" applyProtection="0"/>
    <xf numFmtId="0" fontId="114" fillId="0" borderId="9" applyNumberFormat="0" applyFill="0" applyAlignment="0" applyProtection="0"/>
    <xf numFmtId="0" fontId="19" fillId="0" borderId="0" applyNumberFormat="0">
      <alignment horizontal="right"/>
    </xf>
    <xf numFmtId="3" fontId="19" fillId="0" borderId="0">
      <alignment horizontal="right"/>
    </xf>
    <xf numFmtId="0" fontId="19" fillId="0" borderId="0">
      <alignment horizontal="left" vertical="center"/>
    </xf>
    <xf numFmtId="0" fontId="48"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31" fillId="0" borderId="0" applyNumberFormat="0" applyFill="0" applyBorder="0" applyAlignment="0" applyProtection="0"/>
    <xf numFmtId="0" fontId="91" fillId="0" borderId="0" applyNumberFormat="0" applyFill="0" applyBorder="0" applyAlignment="0" applyProtection="0"/>
    <xf numFmtId="0" fontId="48" fillId="0" borderId="0" applyNumberFormat="0" applyFill="0" applyBorder="0" applyAlignment="0" applyProtection="0"/>
    <xf numFmtId="0" fontId="91" fillId="0" borderId="0" applyNumberFormat="0" applyFill="0" applyBorder="0" applyAlignment="0" applyProtection="0"/>
    <xf numFmtId="0" fontId="115" fillId="0" borderId="0" applyNumberFormat="0" applyFill="0" applyBorder="0" applyAlignment="0" applyProtection="0"/>
    <xf numFmtId="0" fontId="51" fillId="0" borderId="0"/>
    <xf numFmtId="0" fontId="51" fillId="0" borderId="0"/>
    <xf numFmtId="0" fontId="52" fillId="0" borderId="0"/>
    <xf numFmtId="43" fontId="5" fillId="0" borderId="0" applyFont="0" applyFill="0" applyBorder="0" applyAlignment="0" applyProtection="0"/>
    <xf numFmtId="43" fontId="15" fillId="0" borderId="0" applyFont="0" applyFill="0" applyBorder="0" applyAlignment="0" applyProtection="0"/>
    <xf numFmtId="43" fontId="18" fillId="0" borderId="0" applyFont="0" applyFill="0" applyBorder="0" applyAlignment="0" applyProtection="0"/>
    <xf numFmtId="43" fontId="51" fillId="0" borderId="0" applyFont="0" applyFill="0" applyBorder="0" applyAlignment="0" applyProtection="0"/>
    <xf numFmtId="43" fontId="15" fillId="0" borderId="0" applyFont="0" applyFill="0" applyBorder="0" applyAlignment="0" applyProtection="0"/>
    <xf numFmtId="43" fontId="3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15" fillId="0" borderId="0" applyFont="0" applyFill="0" applyBorder="0" applyAlignment="0" applyProtection="0"/>
    <xf numFmtId="44" fontId="5" fillId="0" borderId="0" applyFont="0" applyFill="0" applyBorder="0" applyAlignment="0" applyProtection="0"/>
  </cellStyleXfs>
  <cellXfs count="48">
    <xf numFmtId="0" fontId="0" fillId="0" borderId="0" xfId="0"/>
    <xf numFmtId="0" fontId="4" fillId="0" borderId="0" xfId="0" applyFont="1"/>
    <xf numFmtId="0" fontId="6" fillId="0" borderId="0" xfId="0" applyFont="1" applyAlignment="1">
      <alignment horizontal="left"/>
    </xf>
    <xf numFmtId="0" fontId="7" fillId="0" borderId="0" xfId="0" applyFont="1" applyAlignment="1">
      <alignment horizontal="left"/>
    </xf>
    <xf numFmtId="0" fontId="8" fillId="0" borderId="0" xfId="0" applyFont="1" applyAlignment="1">
      <alignment horizontal="left"/>
    </xf>
    <xf numFmtId="0" fontId="9" fillId="0" borderId="0" xfId="0" applyFont="1" applyAlignment="1">
      <alignment horizontal="left" wrapText="1"/>
    </xf>
    <xf numFmtId="0" fontId="10" fillId="0" borderId="0" xfId="0" applyFont="1" applyAlignment="1">
      <alignment horizontal="right" wrapText="1"/>
    </xf>
    <xf numFmtId="0" fontId="9" fillId="0" borderId="0" xfId="0" applyFont="1" applyAlignment="1">
      <alignment horizontal="left"/>
    </xf>
    <xf numFmtId="0" fontId="9" fillId="0" borderId="0" xfId="0" applyFont="1" applyAlignment="1">
      <alignment horizontal="right"/>
    </xf>
    <xf numFmtId="0" fontId="9" fillId="0" borderId="0" xfId="0" applyFont="1" applyAlignment="1">
      <alignment horizontal="left" indent="1"/>
    </xf>
    <xf numFmtId="3" fontId="9" fillId="0" borderId="0" xfId="0" applyNumberFormat="1" applyFont="1" applyAlignment="1">
      <alignment horizontal="right"/>
    </xf>
    <xf numFmtId="164" fontId="9" fillId="0" borderId="0" xfId="0" applyNumberFormat="1" applyFont="1" applyAlignment="1">
      <alignment horizontal="right"/>
    </xf>
    <xf numFmtId="165" fontId="9" fillId="0" borderId="0" xfId="0" applyNumberFormat="1" applyFont="1" applyAlignment="1">
      <alignment horizontal="right"/>
    </xf>
    <xf numFmtId="0" fontId="13" fillId="0" borderId="0" xfId="0" applyFont="1" applyAlignment="1">
      <alignment horizontal="left"/>
    </xf>
    <xf numFmtId="0" fontId="14" fillId="0" borderId="0" xfId="0" applyFont="1"/>
    <xf numFmtId="166" fontId="14" fillId="0" borderId="0" xfId="1" applyNumberFormat="1" applyFont="1"/>
    <xf numFmtId="0" fontId="15" fillId="0" borderId="0" xfId="0" applyFont="1" applyAlignment="1">
      <alignment horizontal="left"/>
    </xf>
    <xf numFmtId="0" fontId="16" fillId="0" borderId="0" xfId="0" applyFont="1" applyAlignment="1">
      <alignment horizontal="left"/>
    </xf>
    <xf numFmtId="166" fontId="17" fillId="0" borderId="0" xfId="1" applyNumberFormat="1" applyFont="1"/>
    <xf numFmtId="0" fontId="18" fillId="0" borderId="0" xfId="0" applyFont="1" applyAlignment="1">
      <alignment horizontal="left" wrapText="1"/>
    </xf>
    <xf numFmtId="166" fontId="19" fillId="0" borderId="0" xfId="1" applyNumberFormat="1" applyFont="1" applyAlignment="1">
      <alignment horizontal="right" wrapText="1"/>
    </xf>
    <xf numFmtId="0" fontId="19" fillId="0" borderId="0" xfId="0" applyFont="1" applyAlignment="1">
      <alignment horizontal="right" wrapText="1"/>
    </xf>
    <xf numFmtId="0" fontId="18" fillId="0" borderId="0" xfId="0" applyFont="1" applyAlignment="1">
      <alignment horizontal="left"/>
    </xf>
    <xf numFmtId="166" fontId="18" fillId="0" borderId="0" xfId="1" applyNumberFormat="1" applyFont="1" applyAlignment="1">
      <alignment horizontal="right"/>
    </xf>
    <xf numFmtId="0" fontId="18" fillId="0" borderId="0" xfId="0" applyFont="1" applyAlignment="1">
      <alignment horizontal="right"/>
    </xf>
    <xf numFmtId="0" fontId="18" fillId="0" borderId="0" xfId="0" applyFont="1" applyAlignment="1">
      <alignment horizontal="left" indent="1"/>
    </xf>
    <xf numFmtId="0" fontId="18" fillId="0" borderId="0" xfId="2" applyFont="1"/>
    <xf numFmtId="169" fontId="4" fillId="0" borderId="0" xfId="0" applyNumberFormat="1" applyFont="1"/>
    <xf numFmtId="166" fontId="0" fillId="0" borderId="0" xfId="1" applyNumberFormat="1" applyFont="1"/>
    <xf numFmtId="0" fontId="33" fillId="0" borderId="0" xfId="0" applyFont="1"/>
    <xf numFmtId="180" fontId="18" fillId="0" borderId="0" xfId="2" applyNumberFormat="1" applyFont="1"/>
    <xf numFmtId="2" fontId="18" fillId="0" borderId="0" xfId="2" applyNumberFormat="1" applyFont="1"/>
    <xf numFmtId="2" fontId="0" fillId="0" borderId="0" xfId="0" applyNumberFormat="1"/>
    <xf numFmtId="0" fontId="116" fillId="0" borderId="0" xfId="0" applyFont="1"/>
    <xf numFmtId="0" fontId="117" fillId="0" borderId="0" xfId="0" applyFont="1"/>
    <xf numFmtId="180" fontId="4" fillId="0" borderId="0" xfId="0" applyNumberFormat="1" applyFont="1"/>
    <xf numFmtId="2" fontId="4" fillId="0" borderId="0" xfId="0" applyNumberFormat="1" applyFont="1"/>
    <xf numFmtId="166" fontId="3" fillId="0" borderId="0" xfId="0" applyNumberFormat="1" applyFont="1"/>
    <xf numFmtId="166" fontId="0" fillId="0" borderId="0" xfId="0" applyNumberFormat="1"/>
    <xf numFmtId="2" fontId="2" fillId="0" borderId="0" xfId="0" applyNumberFormat="1" applyFont="1"/>
    <xf numFmtId="43" fontId="3" fillId="0" borderId="0" xfId="0" applyNumberFormat="1" applyFont="1"/>
    <xf numFmtId="189" fontId="0" fillId="0" borderId="0" xfId="0" applyNumberFormat="1"/>
    <xf numFmtId="166" fontId="1" fillId="0" borderId="0" xfId="0" applyNumberFormat="1" applyFont="1"/>
    <xf numFmtId="189" fontId="118" fillId="0" borderId="0" xfId="0" applyNumberFormat="1" applyFont="1"/>
    <xf numFmtId="0" fontId="10" fillId="0" borderId="0" xfId="0" applyFont="1" applyAlignment="1">
      <alignment horizontal="center" wrapText="1"/>
    </xf>
    <xf numFmtId="0" fontId="19" fillId="0" borderId="0" xfId="0" applyFont="1" applyAlignment="1">
      <alignment horizontal="center" wrapText="1"/>
    </xf>
    <xf numFmtId="189" fontId="0" fillId="0" borderId="0" xfId="0" applyNumberFormat="1" applyFill="1"/>
    <xf numFmtId="17" fontId="0" fillId="0" borderId="0" xfId="0" applyNumberFormat="1"/>
  </cellXfs>
  <cellStyles count="3091">
    <cellStyle name=" 1" xfId="37" xr:uid="{21A249EC-4746-4115-B8A8-F6728B9636DF}"/>
    <cellStyle name=" 1 2" xfId="38" xr:uid="{843723F8-BCEF-4479-9200-85BABAAAA18A}"/>
    <cellStyle name=" 1 2 2" xfId="39" xr:uid="{5DA0528C-C532-4A9F-A38D-4868874531B3}"/>
    <cellStyle name="0.0" xfId="40" xr:uid="{95713E0D-135F-4ED4-8940-7AA6DD226266}"/>
    <cellStyle name="0.0 2" xfId="41" xr:uid="{210AE54E-2DF5-4680-B4FA-A730818A31E0}"/>
    <cellStyle name="0.0 2 2" xfId="42" xr:uid="{4E8CF7F8-E017-444D-8681-1081CE83A795}"/>
    <cellStyle name="0.0 3" xfId="43" xr:uid="{EAF429DB-ACEE-4CBA-A6A6-9AE66E363E8B}"/>
    <cellStyle name="0.0 3 2" xfId="44" xr:uid="{2318CF85-502F-43BC-8B2C-347628C067C9}"/>
    <cellStyle name="0.0 4" xfId="45" xr:uid="{098B5D06-5000-4FC1-B53B-07453FD30985}"/>
    <cellStyle name="0.0_CLEAN NHA final attachment tables 41-70" xfId="46" xr:uid="{0D0DC839-8ECD-4BDB-8690-F2F56B7EFD85}"/>
    <cellStyle name="20% - Accent1" xfId="18" builtinId="30" customBuiltin="1"/>
    <cellStyle name="20% - Accent1 10" xfId="47" xr:uid="{DF8DA882-3A49-4899-B06F-1265AFCAEFEA}"/>
    <cellStyle name="20% - Accent1 10 2" xfId="48" xr:uid="{5E1AE54E-8450-4671-BA46-E1D94327CA7E}"/>
    <cellStyle name="20% - Accent1 10 2 2" xfId="49" xr:uid="{305A9DCA-05CA-4588-88DA-7A292933E0A2}"/>
    <cellStyle name="20% - Accent1 10 2 2 2" xfId="50" xr:uid="{B6D018AC-AFCC-4CFC-A7FF-13488919B8C3}"/>
    <cellStyle name="20% - Accent1 10 2 3" xfId="51" xr:uid="{03D361E1-F4E2-4CB7-9FE4-EAC6051BED7A}"/>
    <cellStyle name="20% - Accent1 10 3" xfId="52" xr:uid="{774BF9EA-E00F-4340-B863-AC49EF8786E2}"/>
    <cellStyle name="20% - Accent1 10 3 2" xfId="53" xr:uid="{9A9AF361-425B-46D8-9916-A921B14C2397}"/>
    <cellStyle name="20% - Accent1 10 4" xfId="54" xr:uid="{19639D5B-0F0E-4408-BDBA-7A4AE432653D}"/>
    <cellStyle name="20% - Accent1 11" xfId="55" xr:uid="{63BC3969-8588-4ABF-9B97-1723A20B7717}"/>
    <cellStyle name="20% - Accent1 11 2" xfId="56" xr:uid="{C8C42D84-0D1C-4FF0-BC5E-D0C4EBB5E375}"/>
    <cellStyle name="20% - Accent1 11 2 2" xfId="57" xr:uid="{87D74CC0-B97D-4EC7-BD4C-F425F39EC662}"/>
    <cellStyle name="20% - Accent1 11 3" xfId="58" xr:uid="{AB6F94F0-7FA8-46B6-9818-947C2174C355}"/>
    <cellStyle name="20% - Accent1 12" xfId="59" xr:uid="{7A210379-A994-4703-AE74-46DE74C0246E}"/>
    <cellStyle name="20% - Accent1 12 2" xfId="60" xr:uid="{D24C905C-B72E-470E-955A-65CB15C89C40}"/>
    <cellStyle name="20% - Accent1 12 2 2" xfId="61" xr:uid="{42200D15-CD21-4A91-AC4A-1A3481BE684F}"/>
    <cellStyle name="20% - Accent1 12 3" xfId="62" xr:uid="{71E17706-D735-400D-AD40-A3010EA469F4}"/>
    <cellStyle name="20% - Accent1 13" xfId="63" xr:uid="{FEE5C7EF-EC91-459F-830D-E8DCFED5B676}"/>
    <cellStyle name="20% - Accent1 13 2" xfId="64" xr:uid="{62A1B11F-4EBD-4C54-9BB4-EB2E89A54B4D}"/>
    <cellStyle name="20% - Accent1 14" xfId="65" xr:uid="{ED93C3B3-1215-4F5D-934F-D51331D33750}"/>
    <cellStyle name="20% - Accent1 14 2" xfId="66" xr:uid="{BE3E2ABC-7AC0-4552-BF53-32562FF0FDC5}"/>
    <cellStyle name="20% - Accent1 15" xfId="67" xr:uid="{739D1A15-9897-411A-B7FE-09FDDC57520F}"/>
    <cellStyle name="20% - Accent1 15 2" xfId="68" xr:uid="{00BFA84A-3EEE-4FCC-9396-90C64A50B3B6}"/>
    <cellStyle name="20% - Accent1 16" xfId="69" xr:uid="{6D67AF01-39AF-4917-892F-BE592E707B8D}"/>
    <cellStyle name="20% - Accent1 16 2" xfId="70" xr:uid="{51CA3EB9-9641-4414-AE91-771812CAFABD}"/>
    <cellStyle name="20% - Accent1 17" xfId="71" xr:uid="{2CC11965-8210-40A6-91CF-15A332172FDF}"/>
    <cellStyle name="20% - Accent1 18" xfId="72" xr:uid="{F0658B29-EF5B-4062-A381-59DA7BA2BA78}"/>
    <cellStyle name="20% - Accent1 19" xfId="73" xr:uid="{A29499A4-8E96-4557-B4EB-B651FFCCE331}"/>
    <cellStyle name="20% - Accent1 2" xfId="74" xr:uid="{28A05E09-98C3-461E-9189-8898A1BEF75C}"/>
    <cellStyle name="20% - Accent1 2 2" xfId="75" xr:uid="{68AE07B4-857C-4984-B180-D76104B67390}"/>
    <cellStyle name="20% - Accent1 2 2 2" xfId="76" xr:uid="{0876F5F8-82F8-4BD7-8E69-33577B2201A7}"/>
    <cellStyle name="20% - Accent1 2 2 2 2" xfId="77" xr:uid="{BE9A4A1F-24AF-4B8F-85CC-5C3B3B9E9C12}"/>
    <cellStyle name="20% - Accent1 2 2 2 2 2" xfId="78" xr:uid="{EFDAEEE7-2421-46F7-AC19-98B3F2E6234E}"/>
    <cellStyle name="20% - Accent1 2 2 2 2 2 2" xfId="79" xr:uid="{FA720063-21D3-4D9E-872E-9F597015ED28}"/>
    <cellStyle name="20% - Accent1 2 2 2 2 2 2 2" xfId="80" xr:uid="{F8475202-8B15-4E74-ADF1-AB5AD63C440F}"/>
    <cellStyle name="20% - Accent1 2 2 2 2 2 3" xfId="81" xr:uid="{A952C215-28EF-4A00-9164-35164C613950}"/>
    <cellStyle name="20% - Accent1 2 2 2 2 3" xfId="82" xr:uid="{3B07651C-BB55-40F8-8C28-BDF5ADE6595A}"/>
    <cellStyle name="20% - Accent1 2 2 2 2 3 2" xfId="83" xr:uid="{0916ED9B-3B36-4620-81DB-A2EAD55D6820}"/>
    <cellStyle name="20% - Accent1 2 2 2 2 4" xfId="84" xr:uid="{52FC1707-2F87-4A29-83F8-B7D81C09E4C9}"/>
    <cellStyle name="20% - Accent1 2 2 2 3" xfId="85" xr:uid="{72D3B7E2-5293-4E6A-9A93-E590A8EDC70C}"/>
    <cellStyle name="20% - Accent1 2 2 2 3 2" xfId="86" xr:uid="{97179D79-B778-40C9-8DF7-4C3985A90DDC}"/>
    <cellStyle name="20% - Accent1 2 2 2 3 2 2" xfId="87" xr:uid="{1B73859C-082D-4AB9-852C-D6B379A13173}"/>
    <cellStyle name="20% - Accent1 2 2 2 3 3" xfId="88" xr:uid="{4500AB9F-9E87-4FFA-A39B-15F7254CB091}"/>
    <cellStyle name="20% - Accent1 2 2 2 4" xfId="89" xr:uid="{137F46C2-715E-4680-ACDC-5361B41BCB8F}"/>
    <cellStyle name="20% - Accent1 2 2 2 4 2" xfId="90" xr:uid="{B0A8FAA6-3D32-47B2-9FE3-6EAC52B653E3}"/>
    <cellStyle name="20% - Accent1 2 2 2 5" xfId="91" xr:uid="{AA3B988A-CA11-4286-9251-3BF8426F9EF3}"/>
    <cellStyle name="20% - Accent1 2 2 3" xfId="92" xr:uid="{41726898-B8FC-4737-ABF8-EEAA8DB31FC2}"/>
    <cellStyle name="20% - Accent1 2 2 3 2" xfId="93" xr:uid="{61E07DDC-B706-4013-9CB1-6F3B67D12F6E}"/>
    <cellStyle name="20% - Accent1 2 2 3 2 2" xfId="94" xr:uid="{4725E15C-5C72-46CE-BA81-9A16FBD6FDF3}"/>
    <cellStyle name="20% - Accent1 2 2 3 2 2 2" xfId="95" xr:uid="{86428FA7-0E90-417E-9649-2B9D8E72FE27}"/>
    <cellStyle name="20% - Accent1 2 2 3 2 3" xfId="96" xr:uid="{9A84B827-41B3-47BE-99AB-11792C2F1C2B}"/>
    <cellStyle name="20% - Accent1 2 2 3 3" xfId="97" xr:uid="{8BA4BE9B-AF84-4D84-9F2B-8D322BE66E08}"/>
    <cellStyle name="20% - Accent1 2 2 3 3 2" xfId="98" xr:uid="{AF87D3DD-D017-403E-B2B4-302319677F94}"/>
    <cellStyle name="20% - Accent1 2 2 3 4" xfId="99" xr:uid="{557EF4F6-06D7-4C86-AB2F-D28BE1E78850}"/>
    <cellStyle name="20% - Accent1 2 2 4" xfId="100" xr:uid="{2883D89E-E3E1-4FD2-B3F9-DF4480C92597}"/>
    <cellStyle name="20% - Accent1 2 2 4 2" xfId="101" xr:uid="{D29AC24C-B039-4D84-94DF-57277B87C7FA}"/>
    <cellStyle name="20% - Accent1 2 2 4 2 2" xfId="102" xr:uid="{1267DABC-DDF6-4C6C-9040-C5B4AF1FB7E4}"/>
    <cellStyle name="20% - Accent1 2 2 4 3" xfId="103" xr:uid="{4E5A1B16-47EC-4C2D-9872-03A46261671D}"/>
    <cellStyle name="20% - Accent1 2 2 5" xfId="104" xr:uid="{1E6D18A0-0626-4456-87F6-D01A2BC6DA9C}"/>
    <cellStyle name="20% - Accent1 2 2 5 2" xfId="105" xr:uid="{E4FCACF4-122E-4FDE-9083-FE009C1888B5}"/>
    <cellStyle name="20% - Accent1 2 2 6" xfId="106" xr:uid="{7E289C26-3F3B-4371-889B-431BA2887664}"/>
    <cellStyle name="20% - Accent1 2 2 6 2" xfId="107" xr:uid="{DEF13D0F-76F3-42C8-8C85-43BCC99D14DC}"/>
    <cellStyle name="20% - Accent1 2 2 7" xfId="108" xr:uid="{8B1D78CA-7CCA-4767-B64E-FE2E1A66C78C}"/>
    <cellStyle name="20% - Accent1 2 2 8" xfId="109" xr:uid="{6755396B-9987-4641-B4FC-A20D6577A8AF}"/>
    <cellStyle name="20% - Accent1 3" xfId="110" xr:uid="{96A3354B-C5EE-465E-9476-294F48B6F0BD}"/>
    <cellStyle name="20% - Accent1 3 2" xfId="111" xr:uid="{2846E379-CAB9-4B0A-8AEF-B70E1DAF33DD}"/>
    <cellStyle name="20% - Accent1 4" xfId="112" xr:uid="{E638A6CC-ACBC-4E82-9AC2-F94586F38EEC}"/>
    <cellStyle name="20% - Accent1 5" xfId="113" xr:uid="{E98A133F-AFE2-4A3A-AA3D-8B16512D2E00}"/>
    <cellStyle name="20% - Accent1 5 2" xfId="114" xr:uid="{7A3C3600-8325-4C95-9BDD-46143F7FA104}"/>
    <cellStyle name="20% - Accent1 5 2 2" xfId="115" xr:uid="{B875EACB-2224-4354-9BAB-2AADAB159815}"/>
    <cellStyle name="20% - Accent1 5 2 2 2" xfId="116" xr:uid="{D09BA4EE-5E03-4F1B-851F-A487CF84BFE8}"/>
    <cellStyle name="20% - Accent1 5 2 2 2 2" xfId="117" xr:uid="{D54EBDCD-9C77-45B6-9129-1A1E27DBB8B0}"/>
    <cellStyle name="20% - Accent1 5 2 2 3" xfId="118" xr:uid="{4282565D-1A10-43AB-821A-51E8ABB7F610}"/>
    <cellStyle name="20% - Accent1 5 2 3" xfId="119" xr:uid="{01FF8C5F-813C-4B87-9096-068DA94269FD}"/>
    <cellStyle name="20% - Accent1 5 2 3 2" xfId="120" xr:uid="{760CE744-E8B8-4E7A-A0F4-1AA823978BBF}"/>
    <cellStyle name="20% - Accent1 5 2 4" xfId="121" xr:uid="{B4319A91-59F8-46FF-B7E8-A36F69D1EE4B}"/>
    <cellStyle name="20% - Accent1 5 3" xfId="122" xr:uid="{BFC6513A-58D5-462E-AFE9-95EF545288EB}"/>
    <cellStyle name="20% - Accent1 5 3 2" xfId="123" xr:uid="{ED613572-C587-4437-A36F-BB04711B8C4A}"/>
    <cellStyle name="20% - Accent1 5 3 2 2" xfId="124" xr:uid="{084ACFAB-E1D7-46EE-B500-78A5072420A1}"/>
    <cellStyle name="20% - Accent1 5 3 2 2 2" xfId="125" xr:uid="{23B92DB0-3DEC-4256-9F98-FAEF9B76E2CD}"/>
    <cellStyle name="20% - Accent1 5 3 2 3" xfId="126" xr:uid="{0DF53845-4079-4E7E-B246-0ED817E7525F}"/>
    <cellStyle name="20% - Accent1 5 3 3" xfId="127" xr:uid="{57419E5C-A96D-4932-B8FE-0E0DDCE93968}"/>
    <cellStyle name="20% - Accent1 5 3 3 2" xfId="128" xr:uid="{BD63F328-0F22-4A9A-ABA3-D454906CEE96}"/>
    <cellStyle name="20% - Accent1 5 3 4" xfId="129" xr:uid="{08E9FD85-425C-4AAA-9452-52DFB053FC57}"/>
    <cellStyle name="20% - Accent1 5 4" xfId="130" xr:uid="{81937787-C135-47C3-8470-0C96C7EC7EF2}"/>
    <cellStyle name="20% - Accent1 5 4 2" xfId="131" xr:uid="{292A2CC5-E0AF-45B1-9DED-C483F0721FED}"/>
    <cellStyle name="20% - Accent1 5 4 2 2" xfId="132" xr:uid="{D78E97A9-DBBC-41F1-BEA4-B24BAEEB3163}"/>
    <cellStyle name="20% - Accent1 5 4 3" xfId="133" xr:uid="{1B85186D-FC8E-480A-BEB4-6036EBFC21C5}"/>
    <cellStyle name="20% - Accent1 5 5" xfId="134" xr:uid="{A450D3D9-7BA7-4679-BBA5-7F49C9797FD1}"/>
    <cellStyle name="20% - Accent1 5 5 2" xfId="135" xr:uid="{1274B794-5139-4E34-A51D-1307C2E55517}"/>
    <cellStyle name="20% - Accent1 5 6" xfId="136" xr:uid="{095FB051-00E6-4516-B4E9-A79604EEA6D7}"/>
    <cellStyle name="20% - Accent1 6" xfId="137" xr:uid="{8BDAB330-AADA-4945-8E7D-3EDB55B0648F}"/>
    <cellStyle name="20% - Accent1 6 2" xfId="138" xr:uid="{4ED4DA80-4D9E-477C-BE4A-DDFF611D41B5}"/>
    <cellStyle name="20% - Accent1 6 2 2" xfId="139" xr:uid="{5C21401F-A245-44A2-8AE3-063A02C05FE9}"/>
    <cellStyle name="20% - Accent1 6 2 2 2" xfId="140" xr:uid="{C457BEFE-C7FF-4E04-8A61-665A2B22E101}"/>
    <cellStyle name="20% - Accent1 6 2 2 2 2" xfId="141" xr:uid="{E4786076-4F69-41B5-B969-B2F07C8D5683}"/>
    <cellStyle name="20% - Accent1 6 2 2 3" xfId="142" xr:uid="{9C2CB463-B5DB-46D5-9F8A-00949F8AD1E6}"/>
    <cellStyle name="20% - Accent1 6 2 3" xfId="143" xr:uid="{0192F80F-83AE-42DB-9D23-AE99979E14CE}"/>
    <cellStyle name="20% - Accent1 6 2 3 2" xfId="144" xr:uid="{072EE804-30B4-493A-BCE4-913489C463DE}"/>
    <cellStyle name="20% - Accent1 6 2 4" xfId="145" xr:uid="{56F0B756-AD60-4C0D-96AE-6810EACE437F}"/>
    <cellStyle name="20% - Accent1 6 3" xfId="146" xr:uid="{3B54B01B-55CF-4BF1-8ECD-72A1F9A3B0CB}"/>
    <cellStyle name="20% - Accent1 6 3 2" xfId="147" xr:uid="{17B7FDA9-8754-4C71-926C-7AC5FF3964EA}"/>
    <cellStyle name="20% - Accent1 6 3 2 2" xfId="148" xr:uid="{65E41F88-85D3-47E8-8E1D-9D40F585236D}"/>
    <cellStyle name="20% - Accent1 6 3 3" xfId="149" xr:uid="{1D84A861-DE36-4BBE-810F-2893A28CB004}"/>
    <cellStyle name="20% - Accent1 6 4" xfId="150" xr:uid="{8EF619A1-2B06-4762-815E-3C55AA5D4173}"/>
    <cellStyle name="20% - Accent1 6 4 2" xfId="151" xr:uid="{8FEA75A5-F3C9-497C-A795-70D1BCA9E7C8}"/>
    <cellStyle name="20% - Accent1 6 5" xfId="152" xr:uid="{C85E49FC-B672-43A6-85C9-B803F98FDF98}"/>
    <cellStyle name="20% - Accent1 7" xfId="153" xr:uid="{C19AA6B1-F187-41A3-86BA-C151D6361721}"/>
    <cellStyle name="20% - Accent1 7 2" xfId="154" xr:uid="{9D64CB7E-665A-4A5E-8CCC-7D89939E672F}"/>
    <cellStyle name="20% - Accent1 7 2 2" xfId="155" xr:uid="{1E94BFB4-7E7C-406F-8F83-BC364DA6C91F}"/>
    <cellStyle name="20% - Accent1 7 2 2 2" xfId="156" xr:uid="{D7B4C495-5DC3-4CFB-994B-E8A5C7538241}"/>
    <cellStyle name="20% - Accent1 7 2 2 2 2" xfId="157" xr:uid="{6242BC48-54BE-447D-8767-33DBEB01C78E}"/>
    <cellStyle name="20% - Accent1 7 2 2 3" xfId="158" xr:uid="{0C8C853E-65C0-4FC1-B3F2-4F461BCB43C6}"/>
    <cellStyle name="20% - Accent1 7 2 3" xfId="159" xr:uid="{5828B24B-9400-40B6-B45A-AAEB5E7BE779}"/>
    <cellStyle name="20% - Accent1 7 2 3 2" xfId="160" xr:uid="{CC7B8B33-F688-4106-B9A1-277D854FFA23}"/>
    <cellStyle name="20% - Accent1 7 2 4" xfId="161" xr:uid="{8F9A2B2D-DF80-4917-9ACB-79E813E1DD49}"/>
    <cellStyle name="20% - Accent1 7 3" xfId="162" xr:uid="{AD1E061F-FFA3-4823-8C6D-BF2036267BF1}"/>
    <cellStyle name="20% - Accent1 7 3 2" xfId="163" xr:uid="{957F6DFC-1BED-4EEE-9348-D5F664425D3B}"/>
    <cellStyle name="20% - Accent1 7 3 2 2" xfId="164" xr:uid="{987D2995-51EF-4711-841E-28D990416944}"/>
    <cellStyle name="20% - Accent1 7 3 3" xfId="165" xr:uid="{FEB21B7A-82FE-4DE3-9A95-448E63A595D7}"/>
    <cellStyle name="20% - Accent1 7 4" xfId="166" xr:uid="{49C0BD60-EE5D-460D-9E48-A1C7661E67C1}"/>
    <cellStyle name="20% - Accent1 7 4 2" xfId="167" xr:uid="{79ABC066-6362-47CB-8D17-B80B672B97A4}"/>
    <cellStyle name="20% - Accent1 7 5" xfId="168" xr:uid="{B79BC10F-1A63-42EB-B8C4-C695EF3E8E0E}"/>
    <cellStyle name="20% - Accent1 8" xfId="169" xr:uid="{04511EB2-0D12-4517-806A-4148C451BFE3}"/>
    <cellStyle name="20% - Accent1 8 2" xfId="170" xr:uid="{A22386D2-A92F-4292-AEDC-064611910BAF}"/>
    <cellStyle name="20% - Accent1 8 2 2" xfId="171" xr:uid="{1741A56F-D7C7-429D-8197-D55A967CCE72}"/>
    <cellStyle name="20% - Accent1 8 2 2 2" xfId="172" xr:uid="{6A2A8213-6157-4CB2-9920-E040724B53E6}"/>
    <cellStyle name="20% - Accent1 8 2 3" xfId="173" xr:uid="{69EE21CF-C19B-49A2-9999-05FC942113F5}"/>
    <cellStyle name="20% - Accent1 8 3" xfId="174" xr:uid="{C7792EBA-A1E5-42D0-BE19-2786483EEE67}"/>
    <cellStyle name="20% - Accent1 8 3 2" xfId="175" xr:uid="{0FA5112E-DF8D-4272-BD55-38B0094399C9}"/>
    <cellStyle name="20% - Accent1 8 4" xfId="176" xr:uid="{94EA7C41-DD6B-4712-96EC-73C92EC448DA}"/>
    <cellStyle name="20% - Accent1 9" xfId="177" xr:uid="{9ED56BCE-5E60-4E47-B780-D5150F7171B4}"/>
    <cellStyle name="20% - Accent1 9 2" xfId="178" xr:uid="{C2A902B7-D44F-4D69-A756-B2CF68CBA0B7}"/>
    <cellStyle name="20% - Accent1 9 2 2" xfId="179" xr:uid="{FA5B097F-79FA-4BEE-8EC6-D73CB3E03D91}"/>
    <cellStyle name="20% - Accent1 9 2 2 2" xfId="180" xr:uid="{B3E668A4-4210-4A3B-92C5-520EDCFAE270}"/>
    <cellStyle name="20% - Accent1 9 2 3" xfId="181" xr:uid="{CB51FF7D-1CC6-4059-BAE3-C77E0951709A}"/>
    <cellStyle name="20% - Accent1 9 3" xfId="182" xr:uid="{A8641DF2-9EF3-45E4-B1A8-AF1D534ED6C0}"/>
    <cellStyle name="20% - Accent1 9 3 2" xfId="183" xr:uid="{3E1C5187-7063-4DB1-BA3D-9B6DC1423A0D}"/>
    <cellStyle name="20% - Accent1 9 4" xfId="184" xr:uid="{0FE08FEA-C786-4F82-BF14-F9B487B6AA0B}"/>
    <cellStyle name="20% - Accent2" xfId="21" builtinId="34" customBuiltin="1"/>
    <cellStyle name="20% - Accent2 10" xfId="185" xr:uid="{6FE46DA2-7D05-4578-836F-23AF4B94BE6E}"/>
    <cellStyle name="20% - Accent2 10 2" xfId="186" xr:uid="{730AA4AC-4BAD-4117-BE50-06070AE7310C}"/>
    <cellStyle name="20% - Accent2 10 2 2" xfId="187" xr:uid="{8A5A6CA7-09C1-4EB2-8CD3-AA86226CDFF6}"/>
    <cellStyle name="20% - Accent2 10 2 2 2" xfId="188" xr:uid="{B02ADBC1-D711-4900-AAAF-284D8A2A7CFF}"/>
    <cellStyle name="20% - Accent2 10 2 3" xfId="189" xr:uid="{E9D4E8EC-217E-4368-BA3A-34D985AE7D3D}"/>
    <cellStyle name="20% - Accent2 10 3" xfId="190" xr:uid="{33D0E087-0220-450B-BC59-9CE79D598152}"/>
    <cellStyle name="20% - Accent2 10 3 2" xfId="191" xr:uid="{36FC0D64-EE47-4FC8-8EC2-3AF58D46ED62}"/>
    <cellStyle name="20% - Accent2 10 4" xfId="192" xr:uid="{2DE7A1FD-D87B-4619-93B2-851B0C45CF93}"/>
    <cellStyle name="20% - Accent2 11" xfId="193" xr:uid="{8D5CFBCB-C6FB-4FDC-AE0A-09219EDC3B69}"/>
    <cellStyle name="20% - Accent2 11 2" xfId="194" xr:uid="{BE882577-4108-483A-9B28-2A92E7A04E3F}"/>
    <cellStyle name="20% - Accent2 11 2 2" xfId="195" xr:uid="{BEF1D505-8202-4DD0-A40E-A86516174984}"/>
    <cellStyle name="20% - Accent2 11 3" xfId="196" xr:uid="{CE723A30-4870-4B6F-813A-2B053CFDFAF7}"/>
    <cellStyle name="20% - Accent2 12" xfId="197" xr:uid="{24A6952C-B0FB-4681-9901-E697274F3D08}"/>
    <cellStyle name="20% - Accent2 12 2" xfId="198" xr:uid="{981431CE-F745-4085-B238-6CE9A2267C34}"/>
    <cellStyle name="20% - Accent2 12 2 2" xfId="199" xr:uid="{2EE64F96-17DE-4A8C-BEBA-06A68740FFF7}"/>
    <cellStyle name="20% - Accent2 12 3" xfId="200" xr:uid="{0F49CAA6-C439-4798-866B-0C4335D9C923}"/>
    <cellStyle name="20% - Accent2 13" xfId="201" xr:uid="{316EE75F-8FA8-4D01-80E6-75A1286C766A}"/>
    <cellStyle name="20% - Accent2 13 2" xfId="202" xr:uid="{67CE6C8C-AF45-471C-8D2E-EFEBB48AA02C}"/>
    <cellStyle name="20% - Accent2 14" xfId="203" xr:uid="{BA1B0156-F224-42A3-912A-06ECF9389919}"/>
    <cellStyle name="20% - Accent2 14 2" xfId="204" xr:uid="{7DCF45F0-A3E4-469B-A8FF-6E0DD5A2B700}"/>
    <cellStyle name="20% - Accent2 15" xfId="205" xr:uid="{7AD46670-EA2E-4542-9636-A555D20D4D8F}"/>
    <cellStyle name="20% - Accent2 15 2" xfId="206" xr:uid="{DFF12981-6071-4284-8CB8-394F3FF33E40}"/>
    <cellStyle name="20% - Accent2 16" xfId="207" xr:uid="{16372AB6-171C-436F-B250-B5DC46AEF708}"/>
    <cellStyle name="20% - Accent2 16 2" xfId="208" xr:uid="{9EB9FE9C-BD65-440B-834C-5F4955688701}"/>
    <cellStyle name="20% - Accent2 17" xfId="209" xr:uid="{9A61CBEE-51A2-44C9-96E8-6560C4FADB07}"/>
    <cellStyle name="20% - Accent2 18" xfId="210" xr:uid="{AB682147-DCB3-48C5-9DD9-9DE9E8BF98A3}"/>
    <cellStyle name="20% - Accent2 19" xfId="211" xr:uid="{2AC0A692-CFC1-4FED-9DBA-D028869D5767}"/>
    <cellStyle name="20% - Accent2 2" xfId="212" xr:uid="{9BACB5B6-8EA7-4ECA-8D1C-CE4485906854}"/>
    <cellStyle name="20% - Accent2 2 2" xfId="213" xr:uid="{4BE73DF2-4639-4496-B56A-A723CE095F26}"/>
    <cellStyle name="20% - Accent2 2 2 2" xfId="214" xr:uid="{5B8B0D9B-C938-41FB-A0D8-1B74BD037F56}"/>
    <cellStyle name="20% - Accent2 2 2 2 2" xfId="215" xr:uid="{8DB62893-B97B-4142-B6FD-2E23FB9D78A3}"/>
    <cellStyle name="20% - Accent2 2 2 2 2 2" xfId="216" xr:uid="{056DFD35-C717-4B35-8B64-C2C1268AD2C1}"/>
    <cellStyle name="20% - Accent2 2 2 2 2 2 2" xfId="217" xr:uid="{A4548B3B-5244-475F-B089-2D00D3C3016C}"/>
    <cellStyle name="20% - Accent2 2 2 2 2 2 2 2" xfId="218" xr:uid="{906373AE-BA75-4843-BC6F-30E6DECCCD08}"/>
    <cellStyle name="20% - Accent2 2 2 2 2 2 3" xfId="219" xr:uid="{1C8EB311-1E4D-4B0D-B497-28F9F155DB58}"/>
    <cellStyle name="20% - Accent2 2 2 2 2 3" xfId="220" xr:uid="{5954B96A-7F8E-4B0B-88C0-050DDF1086CB}"/>
    <cellStyle name="20% - Accent2 2 2 2 2 3 2" xfId="221" xr:uid="{90DC8569-7CE0-4286-9063-6682052FA23E}"/>
    <cellStyle name="20% - Accent2 2 2 2 2 4" xfId="222" xr:uid="{CB9F9F73-BD5A-4859-9940-461DEB2B4316}"/>
    <cellStyle name="20% - Accent2 2 2 2 3" xfId="223" xr:uid="{6EEE67A8-1DD2-4078-8F07-2546A5AD62A9}"/>
    <cellStyle name="20% - Accent2 2 2 2 3 2" xfId="224" xr:uid="{602AAA3B-A827-494F-BF8A-B14BDDE2C51F}"/>
    <cellStyle name="20% - Accent2 2 2 2 3 2 2" xfId="225" xr:uid="{F6207CD1-32C8-4587-A7E7-714D7227F9B3}"/>
    <cellStyle name="20% - Accent2 2 2 2 3 3" xfId="226" xr:uid="{6FDF15C2-DC78-48DC-8280-60A1E3E777B7}"/>
    <cellStyle name="20% - Accent2 2 2 2 4" xfId="227" xr:uid="{4B04CC5C-6771-4287-A76A-ABAACC83FBF5}"/>
    <cellStyle name="20% - Accent2 2 2 2 4 2" xfId="228" xr:uid="{F7921FFE-F5FC-4ECD-91A3-DB097F116BB5}"/>
    <cellStyle name="20% - Accent2 2 2 2 5" xfId="229" xr:uid="{EA8D5952-7EDF-4550-89F2-D1F4D967B87A}"/>
    <cellStyle name="20% - Accent2 2 2 3" xfId="230" xr:uid="{2FECF560-D7D3-4BD8-816A-AACFED0968A4}"/>
    <cellStyle name="20% - Accent2 2 2 3 2" xfId="231" xr:uid="{70B0399B-10A4-4912-962A-FAA367FF8F8E}"/>
    <cellStyle name="20% - Accent2 2 2 3 2 2" xfId="232" xr:uid="{94D965EF-B02B-4A07-BAF2-9B3C48730980}"/>
    <cellStyle name="20% - Accent2 2 2 3 2 2 2" xfId="233" xr:uid="{F0F50C71-A92B-4EE8-9C9E-FE6FAF41BD97}"/>
    <cellStyle name="20% - Accent2 2 2 3 2 3" xfId="234" xr:uid="{DA5C24A8-8E79-41B7-BA6F-93692DA0EC7D}"/>
    <cellStyle name="20% - Accent2 2 2 3 3" xfId="235" xr:uid="{5D562AE1-468A-4B05-BDF7-A175A2E59266}"/>
    <cellStyle name="20% - Accent2 2 2 3 3 2" xfId="236" xr:uid="{7A5744C7-22BE-437E-A8D0-74A8C60566B5}"/>
    <cellStyle name="20% - Accent2 2 2 3 4" xfId="237" xr:uid="{B3FB802A-2925-4C99-B29F-0AB56C53D99B}"/>
    <cellStyle name="20% - Accent2 2 2 4" xfId="238" xr:uid="{295B23BC-7AF2-41AB-A2B0-F7DFB7690545}"/>
    <cellStyle name="20% - Accent2 2 2 4 2" xfId="239" xr:uid="{09A0F661-E74B-4958-8313-1BE121A7BFB7}"/>
    <cellStyle name="20% - Accent2 2 2 4 2 2" xfId="240" xr:uid="{397C7E75-F5C2-455C-9D4F-80043AE7A819}"/>
    <cellStyle name="20% - Accent2 2 2 4 3" xfId="241" xr:uid="{5E27114D-BC4F-4E7F-B87B-F9E7DC0DF011}"/>
    <cellStyle name="20% - Accent2 2 2 5" xfId="242" xr:uid="{BBE5C68F-20C7-4710-B741-3FD33FE6C5DD}"/>
    <cellStyle name="20% - Accent2 2 2 5 2" xfId="243" xr:uid="{113C779C-DB51-4927-BFEA-B0937651EF65}"/>
    <cellStyle name="20% - Accent2 2 2 6" xfId="244" xr:uid="{F592C47D-F502-4E67-80E9-4B8E1E13DB0B}"/>
    <cellStyle name="20% - Accent2 2 2 6 2" xfId="245" xr:uid="{C5F99ACA-3A26-4685-A779-073485EA1F48}"/>
    <cellStyle name="20% - Accent2 2 2 7" xfId="246" xr:uid="{23B6713D-6E8E-474A-A2D6-A1995C2509AB}"/>
    <cellStyle name="20% - Accent2 2 2 8" xfId="247" xr:uid="{20D7002E-D991-49C8-B4CF-8DDB508F5224}"/>
    <cellStyle name="20% - Accent2 3" xfId="248" xr:uid="{4EE64963-D7D4-4D3E-A84C-6346F7116345}"/>
    <cellStyle name="20% - Accent2 3 2" xfId="249" xr:uid="{58E9FEEB-A3F4-4645-B7A4-F1CED7066F7D}"/>
    <cellStyle name="20% - Accent2 4" xfId="250" xr:uid="{42956B9D-6B91-4909-B4B4-20DC8AD94BD5}"/>
    <cellStyle name="20% - Accent2 5" xfId="251" xr:uid="{D9E4BC20-4273-423D-BC79-235CA384BAD0}"/>
    <cellStyle name="20% - Accent2 5 2" xfId="252" xr:uid="{32C9FEDD-8453-43A6-A5DE-ED4312282E34}"/>
    <cellStyle name="20% - Accent2 5 2 2" xfId="253" xr:uid="{362364F6-FD14-4968-BD3F-6DD98AA2D63A}"/>
    <cellStyle name="20% - Accent2 5 2 2 2" xfId="254" xr:uid="{5529AA42-3CB7-4985-B274-477A372224D6}"/>
    <cellStyle name="20% - Accent2 5 2 2 2 2" xfId="255" xr:uid="{5BD12FCF-ED40-47FE-8D7B-690B2EFA6762}"/>
    <cellStyle name="20% - Accent2 5 2 2 3" xfId="256" xr:uid="{9345DDA0-57BD-45E6-8FBE-31F778D21CDE}"/>
    <cellStyle name="20% - Accent2 5 2 3" xfId="257" xr:uid="{23DA6AC8-7D38-4CF7-A144-4BBE05BBCF3F}"/>
    <cellStyle name="20% - Accent2 5 2 3 2" xfId="258" xr:uid="{78FC2C5A-8302-48A5-9991-7F36A1B76394}"/>
    <cellStyle name="20% - Accent2 5 2 4" xfId="259" xr:uid="{61A7BBFE-08AE-4F90-824A-30F366A5B946}"/>
    <cellStyle name="20% - Accent2 5 3" xfId="260" xr:uid="{96B90C60-1916-4377-9225-B8AA1BD01E03}"/>
    <cellStyle name="20% - Accent2 5 3 2" xfId="261" xr:uid="{B6E18E81-8559-4664-BC18-97AFD57EE21F}"/>
    <cellStyle name="20% - Accent2 5 3 2 2" xfId="262" xr:uid="{670FA5FD-748F-4D75-826A-B64F846F43A6}"/>
    <cellStyle name="20% - Accent2 5 3 2 2 2" xfId="263" xr:uid="{2FD7C817-BA47-4B79-AF59-95D3C4D2E279}"/>
    <cellStyle name="20% - Accent2 5 3 2 3" xfId="264" xr:uid="{1AB2A649-9802-45F3-B624-CD4F02B2FAFB}"/>
    <cellStyle name="20% - Accent2 5 3 3" xfId="265" xr:uid="{6800000B-8421-4CA5-B5BC-7829F1A4DD09}"/>
    <cellStyle name="20% - Accent2 5 3 3 2" xfId="266" xr:uid="{BE1784E4-A55A-482A-A2A3-E28D857FC476}"/>
    <cellStyle name="20% - Accent2 5 3 4" xfId="267" xr:uid="{65CC587A-AE81-4107-A92F-8A9EE0C447BC}"/>
    <cellStyle name="20% - Accent2 5 4" xfId="268" xr:uid="{1ACB0179-AB95-4E1E-935B-80AE8BBEEC2D}"/>
    <cellStyle name="20% - Accent2 5 4 2" xfId="269" xr:uid="{B69284AA-500F-49DB-A8D9-649A7890878A}"/>
    <cellStyle name="20% - Accent2 5 4 2 2" xfId="270" xr:uid="{5474A2D1-990A-4CED-9CE0-566E53212CF1}"/>
    <cellStyle name="20% - Accent2 5 4 3" xfId="271" xr:uid="{C1E7B72C-E0B1-4F70-AC82-94F7EA686AF2}"/>
    <cellStyle name="20% - Accent2 5 5" xfId="272" xr:uid="{1E2836BD-16B5-48C2-B1D1-705F27FA3574}"/>
    <cellStyle name="20% - Accent2 5 5 2" xfId="273" xr:uid="{C88EF980-3AFE-47DB-88F4-A84E8DFBDED4}"/>
    <cellStyle name="20% - Accent2 5 6" xfId="274" xr:uid="{8AA4BA76-F290-4619-8B95-9D3294AD9F3F}"/>
    <cellStyle name="20% - Accent2 6" xfId="275" xr:uid="{8D17B001-6F6F-44A1-9C76-EFBB9A78F4E6}"/>
    <cellStyle name="20% - Accent2 6 2" xfId="276" xr:uid="{EA092AE1-AC34-4345-8D65-7AFC1BD859CC}"/>
    <cellStyle name="20% - Accent2 6 2 2" xfId="277" xr:uid="{7658AA91-8393-4F80-A82C-EA2208099641}"/>
    <cellStyle name="20% - Accent2 6 2 2 2" xfId="278" xr:uid="{B190FDA2-57C9-4AB5-85A5-6847DC7F6206}"/>
    <cellStyle name="20% - Accent2 6 2 2 2 2" xfId="279" xr:uid="{6DC39D63-8F91-48B0-BB39-4CCF5CE2933B}"/>
    <cellStyle name="20% - Accent2 6 2 2 3" xfId="280" xr:uid="{91D9DC43-7D31-40EB-8AFB-67702A9F0538}"/>
    <cellStyle name="20% - Accent2 6 2 3" xfId="281" xr:uid="{87494567-FD8A-4E2C-BA41-05E9ADF985E7}"/>
    <cellStyle name="20% - Accent2 6 2 3 2" xfId="282" xr:uid="{E2CBA3A9-3774-4DFD-A566-14E4CCA96A2C}"/>
    <cellStyle name="20% - Accent2 6 2 4" xfId="283" xr:uid="{40D283A7-0F38-459F-AEFF-8D6511F3BE23}"/>
    <cellStyle name="20% - Accent2 6 3" xfId="284" xr:uid="{BF6A0D70-01EC-4873-9ADA-0100FFAB08DB}"/>
    <cellStyle name="20% - Accent2 6 3 2" xfId="285" xr:uid="{3098B2CE-C3CB-4FF3-A18F-78D8266D2B32}"/>
    <cellStyle name="20% - Accent2 6 3 2 2" xfId="286" xr:uid="{D9663859-5604-4AB6-A8F3-CB78AC2ADDC2}"/>
    <cellStyle name="20% - Accent2 6 3 3" xfId="287" xr:uid="{69229EB0-BD34-440E-B64B-40733827A933}"/>
    <cellStyle name="20% - Accent2 6 4" xfId="288" xr:uid="{E04F7A07-9FA3-476A-9972-716419D5F3C7}"/>
    <cellStyle name="20% - Accent2 6 4 2" xfId="289" xr:uid="{7AE11F03-BC84-42FD-92FC-B02869CEB337}"/>
    <cellStyle name="20% - Accent2 6 5" xfId="290" xr:uid="{C1264E17-1F2B-49C4-9806-FD25F5B80866}"/>
    <cellStyle name="20% - Accent2 7" xfId="291" xr:uid="{00A12089-743B-4C54-AE1D-E0B4CD2D434B}"/>
    <cellStyle name="20% - Accent2 7 2" xfId="292" xr:uid="{714E0B18-FF7D-4D0E-9034-33B19AEB5CA6}"/>
    <cellStyle name="20% - Accent2 7 2 2" xfId="293" xr:uid="{E978C2C4-9BA8-46D1-BA9A-95AC791BCB63}"/>
    <cellStyle name="20% - Accent2 7 2 2 2" xfId="294" xr:uid="{05C47752-B895-4E81-A512-29B8851AA97D}"/>
    <cellStyle name="20% - Accent2 7 2 2 2 2" xfId="295" xr:uid="{DE715ECB-FB53-42B5-BDDA-0846A5D817F5}"/>
    <cellStyle name="20% - Accent2 7 2 2 3" xfId="296" xr:uid="{B1D334A5-DE69-44DB-8C18-A434E4790C4C}"/>
    <cellStyle name="20% - Accent2 7 2 3" xfId="297" xr:uid="{475D1F75-360E-48FC-B7A2-4F9A6D187B7A}"/>
    <cellStyle name="20% - Accent2 7 2 3 2" xfId="298" xr:uid="{E4291D2D-0F9D-4CAC-9236-5507D38B4383}"/>
    <cellStyle name="20% - Accent2 7 2 4" xfId="299" xr:uid="{8FDDAF2D-1F56-46CB-80D5-3D9E110D398A}"/>
    <cellStyle name="20% - Accent2 7 3" xfId="300" xr:uid="{E0497C48-798E-4E9D-AACB-C254CE09D2F4}"/>
    <cellStyle name="20% - Accent2 7 3 2" xfId="301" xr:uid="{C5A69E61-9F11-4762-9211-CEFDEE7D37D1}"/>
    <cellStyle name="20% - Accent2 7 3 2 2" xfId="302" xr:uid="{2732995D-1A41-44A3-8BA8-6FEB33C5FA43}"/>
    <cellStyle name="20% - Accent2 7 3 3" xfId="303" xr:uid="{5BB12F24-54F8-4AE0-BDE7-2B83DB452F82}"/>
    <cellStyle name="20% - Accent2 7 4" xfId="304" xr:uid="{D67E5E79-7B3A-4BFC-BFF6-9B683E02367B}"/>
    <cellStyle name="20% - Accent2 7 4 2" xfId="305" xr:uid="{F4E551B0-EC31-4ED7-8B26-67568784D351}"/>
    <cellStyle name="20% - Accent2 7 5" xfId="306" xr:uid="{AF28ADB7-38C1-4ED3-B6D8-64C0ADD8FE46}"/>
    <cellStyle name="20% - Accent2 8" xfId="307" xr:uid="{7E25DDBC-52E4-49CE-8520-02874D0C4FD4}"/>
    <cellStyle name="20% - Accent2 8 2" xfId="308" xr:uid="{D3303FF5-2661-493B-8936-073CB973462C}"/>
    <cellStyle name="20% - Accent2 8 2 2" xfId="309" xr:uid="{018D8237-8435-4E83-B301-510069B964C8}"/>
    <cellStyle name="20% - Accent2 8 2 2 2" xfId="310" xr:uid="{9497F377-DAC1-41DA-9B82-263384C2F68B}"/>
    <cellStyle name="20% - Accent2 8 2 3" xfId="311" xr:uid="{68E40438-479C-4BA3-BAA4-3ABAFB51C220}"/>
    <cellStyle name="20% - Accent2 8 3" xfId="312" xr:uid="{9C1D91AC-99A0-4E33-AA73-6F30F2FF473A}"/>
    <cellStyle name="20% - Accent2 8 3 2" xfId="313" xr:uid="{5F1E5F0B-7D53-44C7-894A-48ADDA189638}"/>
    <cellStyle name="20% - Accent2 8 4" xfId="314" xr:uid="{B89F63AD-C16F-4ACD-9A63-53009AD8AC30}"/>
    <cellStyle name="20% - Accent2 9" xfId="315" xr:uid="{99EFF9EB-2FEC-4232-9886-F7F4D4C5E727}"/>
    <cellStyle name="20% - Accent2 9 2" xfId="316" xr:uid="{6CAB9292-23DA-4D0D-9646-89B43B1F0CAF}"/>
    <cellStyle name="20% - Accent2 9 2 2" xfId="317" xr:uid="{1FB1C13E-9C75-4D3F-A08D-A6DB004F696B}"/>
    <cellStyle name="20% - Accent2 9 2 2 2" xfId="318" xr:uid="{4DD831E9-B171-4A95-A470-7A6375F3CD30}"/>
    <cellStyle name="20% - Accent2 9 2 3" xfId="319" xr:uid="{FBAC8EF1-68F4-44D5-972E-FA5E28DC9F5B}"/>
    <cellStyle name="20% - Accent2 9 3" xfId="320" xr:uid="{5D41A9D2-F03D-456E-9C04-577864A118B5}"/>
    <cellStyle name="20% - Accent2 9 3 2" xfId="321" xr:uid="{1BDA9A59-8E73-44A3-9B4A-D71494F810CA}"/>
    <cellStyle name="20% - Accent2 9 4" xfId="322" xr:uid="{3E6E76D6-D919-43CA-80DA-59505DC30C50}"/>
    <cellStyle name="20% - Accent3" xfId="24" builtinId="38" customBuiltin="1"/>
    <cellStyle name="20% - Accent3 10" xfId="323" xr:uid="{84A2896C-E8A0-4C0F-8B79-845E4B3EB26F}"/>
    <cellStyle name="20% - Accent3 10 2" xfId="324" xr:uid="{D300350F-1326-4D22-840D-5B6F3279EE72}"/>
    <cellStyle name="20% - Accent3 10 2 2" xfId="325" xr:uid="{C74AE79E-3033-4AAA-940E-03AB4E8C339D}"/>
    <cellStyle name="20% - Accent3 10 2 2 2" xfId="326" xr:uid="{4762433B-9C99-4597-9875-ED39DD5DF0F9}"/>
    <cellStyle name="20% - Accent3 10 2 3" xfId="327" xr:uid="{5511B375-7B5B-4B9D-967C-3AA359805AA9}"/>
    <cellStyle name="20% - Accent3 10 3" xfId="328" xr:uid="{A4A298A2-22C5-4388-8287-D04A305B1162}"/>
    <cellStyle name="20% - Accent3 10 3 2" xfId="329" xr:uid="{F04AA09D-5AF2-4D3F-9F78-FC79CA018E97}"/>
    <cellStyle name="20% - Accent3 10 4" xfId="330" xr:uid="{760288C0-AFFF-496E-9426-E9D50D81C9E4}"/>
    <cellStyle name="20% - Accent3 11" xfId="331" xr:uid="{6711D4A2-084F-4038-96E3-961C4D642B45}"/>
    <cellStyle name="20% - Accent3 11 2" xfId="332" xr:uid="{A42270F1-58B9-4016-808C-8F09ADB18E33}"/>
    <cellStyle name="20% - Accent3 11 2 2" xfId="333" xr:uid="{74B7050C-784C-41C4-AA00-4C3AB1818834}"/>
    <cellStyle name="20% - Accent3 11 3" xfId="334" xr:uid="{7F8E1ACD-02A5-4B87-8D16-9D7BFC1D6077}"/>
    <cellStyle name="20% - Accent3 12" xfId="335" xr:uid="{EFEA556B-1A30-406F-B7D7-73F1CCB4A4C2}"/>
    <cellStyle name="20% - Accent3 12 2" xfId="336" xr:uid="{7D555B73-167A-498E-8565-0D2E31CC8341}"/>
    <cellStyle name="20% - Accent3 12 2 2" xfId="337" xr:uid="{2C825F0F-3716-4C68-942F-AD621F730589}"/>
    <cellStyle name="20% - Accent3 12 3" xfId="338" xr:uid="{22F61B17-E216-40F3-9F6E-C9F05607FC6A}"/>
    <cellStyle name="20% - Accent3 13" xfId="339" xr:uid="{C469CD77-4A60-44C4-A288-61125575367D}"/>
    <cellStyle name="20% - Accent3 13 2" xfId="340" xr:uid="{01F0D3FD-54C4-44BB-BB66-5B4CD815DB2B}"/>
    <cellStyle name="20% - Accent3 14" xfId="341" xr:uid="{FE5979B8-C7C7-4AF2-8B52-E78B5E223C61}"/>
    <cellStyle name="20% - Accent3 14 2" xfId="342" xr:uid="{153F43DD-7763-4F45-B2E2-2D28D91847F4}"/>
    <cellStyle name="20% - Accent3 15" xfId="343" xr:uid="{6691F048-83C2-470C-B981-A1BD37AE20FC}"/>
    <cellStyle name="20% - Accent3 15 2" xfId="344" xr:uid="{970C4EAC-8C0B-4AF2-BEE6-019EDF78B6F1}"/>
    <cellStyle name="20% - Accent3 16" xfId="345" xr:uid="{A0024B6A-4AE8-44AC-9FEF-E795278759A7}"/>
    <cellStyle name="20% - Accent3 16 2" xfId="346" xr:uid="{61C285A3-04AA-4028-A25E-738FE52F28A8}"/>
    <cellStyle name="20% - Accent3 17" xfId="347" xr:uid="{B142524E-FF27-449A-A611-BEA7E1F1CF30}"/>
    <cellStyle name="20% - Accent3 18" xfId="348" xr:uid="{2F2F720C-7750-405D-89FB-83D5DE012B3A}"/>
    <cellStyle name="20% - Accent3 19" xfId="349" xr:uid="{03EA18EB-0061-4124-ABD5-3416DD6C196C}"/>
    <cellStyle name="20% - Accent3 2" xfId="350" xr:uid="{D4046347-DA04-4F8D-ABEA-DC44A8223DED}"/>
    <cellStyle name="20% - Accent3 2 2" xfId="351" xr:uid="{3A0E2E2C-BB05-4ACF-9B2E-808D5C4E7E4F}"/>
    <cellStyle name="20% - Accent3 2 2 2" xfId="352" xr:uid="{D4C765A3-C4EC-4F7D-8C5E-9D5B8FB1D9B1}"/>
    <cellStyle name="20% - Accent3 2 2 2 2" xfId="353" xr:uid="{D3EEA5A3-8C3D-4AF8-8D03-A0AD3ED9BB9B}"/>
    <cellStyle name="20% - Accent3 2 2 2 2 2" xfId="354" xr:uid="{76243EAE-F976-4A1A-B169-D80ED2108F12}"/>
    <cellStyle name="20% - Accent3 2 2 2 2 2 2" xfId="355" xr:uid="{D42560CC-11A8-4D4D-A489-DE50150FB207}"/>
    <cellStyle name="20% - Accent3 2 2 2 2 2 2 2" xfId="356" xr:uid="{5DDE2988-C1E3-458F-A72D-74FB8E4F5763}"/>
    <cellStyle name="20% - Accent3 2 2 2 2 2 3" xfId="357" xr:uid="{FE295E1A-9BC9-4A40-85FC-D3FA0BC1AE9F}"/>
    <cellStyle name="20% - Accent3 2 2 2 2 3" xfId="358" xr:uid="{3D050187-A039-4525-A3F4-30D00FC3AC2A}"/>
    <cellStyle name="20% - Accent3 2 2 2 2 3 2" xfId="359" xr:uid="{C4E9ABE1-0D2D-4DAD-B0A9-CA0D6398E458}"/>
    <cellStyle name="20% - Accent3 2 2 2 2 4" xfId="360" xr:uid="{BC257A52-9687-4C67-840B-A272783A8945}"/>
    <cellStyle name="20% - Accent3 2 2 2 3" xfId="361" xr:uid="{26984E5E-C1C4-4D71-9399-CE688942BB71}"/>
    <cellStyle name="20% - Accent3 2 2 2 3 2" xfId="362" xr:uid="{CD84C0C8-C6FA-4C36-ADEF-4E2105C6A85D}"/>
    <cellStyle name="20% - Accent3 2 2 2 3 2 2" xfId="363" xr:uid="{4D17F00D-B32C-4A91-B85D-26E5425975A1}"/>
    <cellStyle name="20% - Accent3 2 2 2 3 3" xfId="364" xr:uid="{77DCD641-AD66-4F5D-B90D-27149DB544AF}"/>
    <cellStyle name="20% - Accent3 2 2 2 4" xfId="365" xr:uid="{1D96834E-C08B-432A-9469-26249D5F4746}"/>
    <cellStyle name="20% - Accent3 2 2 2 4 2" xfId="366" xr:uid="{A13D303A-4256-4792-B3BD-C850A386D260}"/>
    <cellStyle name="20% - Accent3 2 2 2 5" xfId="367" xr:uid="{0B5FD722-4144-4D7E-B193-90BAD6D6FD43}"/>
    <cellStyle name="20% - Accent3 2 2 3" xfId="368" xr:uid="{EABE6AE1-0872-4C1C-BDC0-BC10D3F9C73F}"/>
    <cellStyle name="20% - Accent3 2 2 3 2" xfId="369" xr:uid="{70BCF74C-B9A2-44A7-95F0-9604EBC78A2D}"/>
    <cellStyle name="20% - Accent3 2 2 3 2 2" xfId="370" xr:uid="{C9307076-DC41-46BD-B962-696D27D7D298}"/>
    <cellStyle name="20% - Accent3 2 2 3 2 2 2" xfId="371" xr:uid="{EAFEDA92-280A-4399-AD8D-5CC19D89E764}"/>
    <cellStyle name="20% - Accent3 2 2 3 2 3" xfId="372" xr:uid="{A209D099-7651-4BBE-889E-6F1C5BDD0A44}"/>
    <cellStyle name="20% - Accent3 2 2 3 3" xfId="373" xr:uid="{73EB7E1E-B231-453C-8A01-8C32AA2C81DA}"/>
    <cellStyle name="20% - Accent3 2 2 3 3 2" xfId="374" xr:uid="{AE15B088-495D-488D-9F6D-3A33377ADBBC}"/>
    <cellStyle name="20% - Accent3 2 2 3 4" xfId="375" xr:uid="{8F042578-169A-4316-A2C4-882792DA9602}"/>
    <cellStyle name="20% - Accent3 2 2 4" xfId="376" xr:uid="{BB613C2B-BB37-4FE0-9E83-785F6977C403}"/>
    <cellStyle name="20% - Accent3 2 2 4 2" xfId="377" xr:uid="{D5B2BE10-14DB-40B8-B6EC-59630F8C9AF1}"/>
    <cellStyle name="20% - Accent3 2 2 4 2 2" xfId="378" xr:uid="{EE1D60B3-D6DA-48C9-85D0-531B7DDC6B25}"/>
    <cellStyle name="20% - Accent3 2 2 4 3" xfId="379" xr:uid="{525F93EA-9A33-4C20-8CC3-73400AA3DB79}"/>
    <cellStyle name="20% - Accent3 2 2 5" xfId="380" xr:uid="{8A8CCA84-2D74-4A8D-A744-897CCC2C16C9}"/>
    <cellStyle name="20% - Accent3 2 2 5 2" xfId="381" xr:uid="{362E37F3-2D2E-4024-82C5-2D9B72EEDB22}"/>
    <cellStyle name="20% - Accent3 2 2 6" xfId="382" xr:uid="{683BB80F-3AD5-4ADC-A080-6DB33B3B8430}"/>
    <cellStyle name="20% - Accent3 2 2 6 2" xfId="383" xr:uid="{C8E049DF-3CE5-4782-93BF-B61A0F18D916}"/>
    <cellStyle name="20% - Accent3 2 2 7" xfId="384" xr:uid="{E31C6755-E145-4FD6-95CD-7B264381814A}"/>
    <cellStyle name="20% - Accent3 2 2 8" xfId="385" xr:uid="{0CBA2CDB-DD4F-491C-BD9D-D0BB6B6D5517}"/>
    <cellStyle name="20% - Accent3 3" xfId="386" xr:uid="{EF658834-416F-4B96-B770-53C594F139C1}"/>
    <cellStyle name="20% - Accent3 3 2" xfId="387" xr:uid="{4B9FD051-B705-4261-BC74-EF95C6D2C34C}"/>
    <cellStyle name="20% - Accent3 4" xfId="388" xr:uid="{85A0FEFB-4939-4AF2-B4F2-4EC6C263E299}"/>
    <cellStyle name="20% - Accent3 5" xfId="389" xr:uid="{8B9761CB-A70A-4064-93F1-E89E02A45E3F}"/>
    <cellStyle name="20% - Accent3 5 2" xfId="390" xr:uid="{1190D98E-1119-4F62-A070-70264C20764D}"/>
    <cellStyle name="20% - Accent3 5 2 2" xfId="391" xr:uid="{49C1347E-EFB2-46E3-B635-4F8737D8B33A}"/>
    <cellStyle name="20% - Accent3 5 2 2 2" xfId="392" xr:uid="{9EFA15C8-D801-4E6C-B86A-BBA1EA4585C0}"/>
    <cellStyle name="20% - Accent3 5 2 2 2 2" xfId="393" xr:uid="{6C90981F-220D-426B-ABBF-AEC9CE63E8C2}"/>
    <cellStyle name="20% - Accent3 5 2 2 3" xfId="394" xr:uid="{96BD0250-843E-4416-9FFB-DF87F42412A2}"/>
    <cellStyle name="20% - Accent3 5 2 3" xfId="395" xr:uid="{400CB902-0EC0-4D7C-B90B-E9E108066CB9}"/>
    <cellStyle name="20% - Accent3 5 2 3 2" xfId="396" xr:uid="{7D2DACBB-2D7C-4965-8C72-63E22AED9D16}"/>
    <cellStyle name="20% - Accent3 5 2 4" xfId="397" xr:uid="{1B523BE8-08B9-455A-8495-2C9B77F64DE0}"/>
    <cellStyle name="20% - Accent3 5 3" xfId="398" xr:uid="{F6EBC672-0ECA-4209-86B4-524F170D2180}"/>
    <cellStyle name="20% - Accent3 5 3 2" xfId="399" xr:uid="{B331B47D-AB56-432C-8298-14A6F6E26524}"/>
    <cellStyle name="20% - Accent3 5 3 2 2" xfId="400" xr:uid="{8AC3F44A-519E-4281-AFAE-0AF5AD40C6A7}"/>
    <cellStyle name="20% - Accent3 5 3 2 2 2" xfId="401" xr:uid="{D0941DC6-5731-4B59-8C30-FC7E03B1E7A2}"/>
    <cellStyle name="20% - Accent3 5 3 2 3" xfId="402" xr:uid="{23C8CC23-1FD5-4884-9090-6EADAB1B3D49}"/>
    <cellStyle name="20% - Accent3 5 3 3" xfId="403" xr:uid="{1B3B2113-53F0-4388-95A1-CF5DCC6F3108}"/>
    <cellStyle name="20% - Accent3 5 3 3 2" xfId="404" xr:uid="{A44995A2-77EA-4A8C-A9F6-63B038677575}"/>
    <cellStyle name="20% - Accent3 5 3 4" xfId="405" xr:uid="{1880FC7C-2241-4E1A-9A9A-4E9F0B3D5E71}"/>
    <cellStyle name="20% - Accent3 5 4" xfId="406" xr:uid="{74850EB5-454F-4795-84C8-7582A33073F4}"/>
    <cellStyle name="20% - Accent3 5 4 2" xfId="407" xr:uid="{F5878F45-3F6C-4CF2-AC85-6AD485C5B497}"/>
    <cellStyle name="20% - Accent3 5 4 2 2" xfId="408" xr:uid="{A6C1A705-A471-4FE4-A6E6-F1677C29B4F5}"/>
    <cellStyle name="20% - Accent3 5 4 3" xfId="409" xr:uid="{714FC43D-1C85-4A70-ACE5-8E36109E4B6F}"/>
    <cellStyle name="20% - Accent3 5 5" xfId="410" xr:uid="{EA359CCB-9C2C-40EA-BD9C-A87E529AEC9B}"/>
    <cellStyle name="20% - Accent3 5 5 2" xfId="411" xr:uid="{7B073868-2A4D-41DD-A555-D52BC6A2A009}"/>
    <cellStyle name="20% - Accent3 5 6" xfId="412" xr:uid="{02323A46-B217-45EC-9E6B-040AA32EE43B}"/>
    <cellStyle name="20% - Accent3 6" xfId="413" xr:uid="{F45703E7-90F4-4C29-BDA8-FB9BFB7C355B}"/>
    <cellStyle name="20% - Accent3 6 2" xfId="414" xr:uid="{7FBE747B-FB5E-4511-8A93-3FF379B65C81}"/>
    <cellStyle name="20% - Accent3 6 2 2" xfId="415" xr:uid="{E6EC3581-4B7E-4910-9182-1CC0A3DB32B0}"/>
    <cellStyle name="20% - Accent3 6 2 2 2" xfId="416" xr:uid="{257E8E4A-762B-4A8B-B806-FB365F3759DB}"/>
    <cellStyle name="20% - Accent3 6 2 2 2 2" xfId="417" xr:uid="{3DF23017-20FF-49AB-A1A9-5B3C317A7556}"/>
    <cellStyle name="20% - Accent3 6 2 2 3" xfId="418" xr:uid="{67D1093F-BE15-4963-8556-96F64CD04044}"/>
    <cellStyle name="20% - Accent3 6 2 3" xfId="419" xr:uid="{C565EA1D-0E73-4415-BACA-E621D53A28A8}"/>
    <cellStyle name="20% - Accent3 6 2 3 2" xfId="420" xr:uid="{B8B75527-4EBE-47E2-9C6B-E36174E1C43B}"/>
    <cellStyle name="20% - Accent3 6 2 4" xfId="421" xr:uid="{E76F3D6D-05AD-4721-9FD4-58A6AABC0269}"/>
    <cellStyle name="20% - Accent3 6 3" xfId="422" xr:uid="{AC593B83-5055-41C8-8872-B5EE492111B3}"/>
    <cellStyle name="20% - Accent3 6 3 2" xfId="423" xr:uid="{C850B410-D409-450D-9372-6B489E8FFC3A}"/>
    <cellStyle name="20% - Accent3 6 3 2 2" xfId="424" xr:uid="{54E79D2B-506E-4CE2-81FF-3B742F000362}"/>
    <cellStyle name="20% - Accent3 6 3 3" xfId="425" xr:uid="{B6F5874F-4138-4684-858B-C6F950430A76}"/>
    <cellStyle name="20% - Accent3 6 4" xfId="426" xr:uid="{8598F024-12A1-45A8-BA3A-FFAD1E774D57}"/>
    <cellStyle name="20% - Accent3 6 4 2" xfId="427" xr:uid="{D724D485-8F54-412C-9D7A-81A2CAA55203}"/>
    <cellStyle name="20% - Accent3 6 5" xfId="428" xr:uid="{9E09F4F2-F91F-46C5-AFBB-B549C90E2C3A}"/>
    <cellStyle name="20% - Accent3 7" xfId="429" xr:uid="{9FDA067F-A1F8-4AA4-8927-3D6D59C5836A}"/>
    <cellStyle name="20% - Accent3 7 2" xfId="430" xr:uid="{D90C71C0-BC33-4909-9132-307A0B78C23D}"/>
    <cellStyle name="20% - Accent3 7 2 2" xfId="431" xr:uid="{F236C67A-0105-4288-8C74-EE1BDBAF20AD}"/>
    <cellStyle name="20% - Accent3 7 2 2 2" xfId="432" xr:uid="{BA265C59-F7D9-4418-99DC-E89A6CE57C0F}"/>
    <cellStyle name="20% - Accent3 7 2 2 2 2" xfId="433" xr:uid="{F7A56D54-62DF-454B-B120-5927573AA705}"/>
    <cellStyle name="20% - Accent3 7 2 2 3" xfId="434" xr:uid="{EE03C71B-B6BE-401E-B2A2-4DE181F9331E}"/>
    <cellStyle name="20% - Accent3 7 2 3" xfId="435" xr:uid="{CF20A835-D46E-4AE9-8E33-20D3BA083221}"/>
    <cellStyle name="20% - Accent3 7 2 3 2" xfId="436" xr:uid="{1134E87D-9C25-4A47-A2C5-9226F63EA835}"/>
    <cellStyle name="20% - Accent3 7 2 4" xfId="437" xr:uid="{C10A77DC-438E-4B00-8E8F-174BE3DBED88}"/>
    <cellStyle name="20% - Accent3 7 3" xfId="438" xr:uid="{BDABCC0A-C013-41D0-86E0-D9C78FB350EE}"/>
    <cellStyle name="20% - Accent3 7 3 2" xfId="439" xr:uid="{9ADE52FE-0B5B-467D-BAA8-5D2669EF0765}"/>
    <cellStyle name="20% - Accent3 7 3 2 2" xfId="440" xr:uid="{AAE9FC95-E4BF-49EC-B42F-95CCDDAC0078}"/>
    <cellStyle name="20% - Accent3 7 3 3" xfId="441" xr:uid="{41BA0A45-5EA1-4C95-A7FF-A56819FAF499}"/>
    <cellStyle name="20% - Accent3 7 4" xfId="442" xr:uid="{70BF7E4B-94DF-496B-B816-46BCC3ED3B16}"/>
    <cellStyle name="20% - Accent3 7 4 2" xfId="443" xr:uid="{1FC75235-27B9-408D-B8F8-108F7A29358F}"/>
    <cellStyle name="20% - Accent3 7 5" xfId="444" xr:uid="{93989877-E50D-4F75-BD8A-4794020FDF4B}"/>
    <cellStyle name="20% - Accent3 8" xfId="445" xr:uid="{CA047A45-B773-44B1-9E39-181F14E15E82}"/>
    <cellStyle name="20% - Accent3 8 2" xfId="446" xr:uid="{63657765-D2DF-41E2-97FA-A4721DF663C4}"/>
    <cellStyle name="20% - Accent3 8 2 2" xfId="447" xr:uid="{3E981FFD-C19D-47DC-BB34-B5437B90B0E9}"/>
    <cellStyle name="20% - Accent3 8 2 2 2" xfId="448" xr:uid="{7D098D10-5C81-45C3-9749-E9EA0ABAA652}"/>
    <cellStyle name="20% - Accent3 8 2 3" xfId="449" xr:uid="{35F49A79-985E-4282-8A94-0447EB4237C2}"/>
    <cellStyle name="20% - Accent3 8 3" xfId="450" xr:uid="{CB6D9A8C-D6D6-4474-976F-1E89740EB5E6}"/>
    <cellStyle name="20% - Accent3 8 3 2" xfId="451" xr:uid="{FE7A888C-CBFE-424A-96A7-B89D25478B40}"/>
    <cellStyle name="20% - Accent3 8 4" xfId="452" xr:uid="{45115726-6E06-46DF-BC29-4728236ADC98}"/>
    <cellStyle name="20% - Accent3 9" xfId="453" xr:uid="{0E825EE0-FEFF-482B-B768-72452F1F5DCD}"/>
    <cellStyle name="20% - Accent3 9 2" xfId="454" xr:uid="{8EE5EE74-BC31-444B-8C26-77060133512E}"/>
    <cellStyle name="20% - Accent3 9 2 2" xfId="455" xr:uid="{A10D736B-E15B-4A70-B612-CDCDC05979A7}"/>
    <cellStyle name="20% - Accent3 9 2 2 2" xfId="456" xr:uid="{AFDC55E6-18C8-4554-8F4C-11187FC6F0B7}"/>
    <cellStyle name="20% - Accent3 9 2 3" xfId="457" xr:uid="{8C4112DF-B38C-4565-9ED7-8EE4E9FA6AEE}"/>
    <cellStyle name="20% - Accent3 9 3" xfId="458" xr:uid="{E1CFF757-3E38-4055-9ED1-E573F49C4D10}"/>
    <cellStyle name="20% - Accent3 9 3 2" xfId="459" xr:uid="{07215A87-E7A3-43D0-A7A1-D8353F0D39BA}"/>
    <cellStyle name="20% - Accent3 9 4" xfId="460" xr:uid="{69ADF604-B329-433B-A5FA-86DDAC898624}"/>
    <cellStyle name="20% - Accent4" xfId="27" builtinId="42" customBuiltin="1"/>
    <cellStyle name="20% - Accent4 10" xfId="461" xr:uid="{225D777F-55C2-4024-B2E1-170A525014BC}"/>
    <cellStyle name="20% - Accent4 10 2" xfId="462" xr:uid="{AFF366F6-B20D-4908-803B-C77980642B94}"/>
    <cellStyle name="20% - Accent4 10 2 2" xfId="463" xr:uid="{438A56C1-2666-4D82-925F-B10B5B670AAE}"/>
    <cellStyle name="20% - Accent4 10 2 2 2" xfId="464" xr:uid="{406823CD-6B87-49FC-A69F-965BA843A2CE}"/>
    <cellStyle name="20% - Accent4 10 2 3" xfId="465" xr:uid="{784DDAA3-675E-4789-BD6D-3B478513890B}"/>
    <cellStyle name="20% - Accent4 10 3" xfId="466" xr:uid="{9C31B966-353F-4A1D-8E0D-9D65A15602DE}"/>
    <cellStyle name="20% - Accent4 10 3 2" xfId="467" xr:uid="{98552A8C-894E-4F25-BCBD-1415228F6EBB}"/>
    <cellStyle name="20% - Accent4 10 4" xfId="468" xr:uid="{C5BC28A1-F440-4134-8C1F-A462B3DF2894}"/>
    <cellStyle name="20% - Accent4 11" xfId="469" xr:uid="{4E0223C1-5096-41A7-9F35-704009656F64}"/>
    <cellStyle name="20% - Accent4 11 2" xfId="470" xr:uid="{9B5D3EEF-60FC-4A6E-9C79-FAE19B3A030C}"/>
    <cellStyle name="20% - Accent4 11 2 2" xfId="471" xr:uid="{2FB80D84-82A0-4F36-896F-C754E2DBBF14}"/>
    <cellStyle name="20% - Accent4 11 3" xfId="472" xr:uid="{19A9F22F-CF01-4799-8548-A78771F493A1}"/>
    <cellStyle name="20% - Accent4 12" xfId="473" xr:uid="{A3A04D01-463C-4797-B0B1-776D08A07F4A}"/>
    <cellStyle name="20% - Accent4 12 2" xfId="474" xr:uid="{24F4767E-5C92-47B1-92A9-5F292164D7D4}"/>
    <cellStyle name="20% - Accent4 12 2 2" xfId="475" xr:uid="{E7062A03-AD59-4A80-B964-07A25CF4F1DA}"/>
    <cellStyle name="20% - Accent4 12 3" xfId="476" xr:uid="{7A53ACC5-7D40-4FCA-A843-45E75B6B8406}"/>
    <cellStyle name="20% - Accent4 13" xfId="477" xr:uid="{E488BB33-7D28-42A4-A326-D4FB9ED2A7A1}"/>
    <cellStyle name="20% - Accent4 13 2" xfId="478" xr:uid="{B3706359-C633-4C25-A714-DD17036CD86C}"/>
    <cellStyle name="20% - Accent4 14" xfId="479" xr:uid="{59D8084D-44A8-4220-A267-B9B9002A1423}"/>
    <cellStyle name="20% - Accent4 14 2" xfId="480" xr:uid="{DC680E64-B353-4B59-8415-CD01B6DCFE23}"/>
    <cellStyle name="20% - Accent4 15" xfId="481" xr:uid="{0F3FEC1D-43A8-448B-A1A0-BD33680ABCCE}"/>
    <cellStyle name="20% - Accent4 15 2" xfId="482" xr:uid="{A9212B08-5A31-48C5-BDF0-0E267EEC8D94}"/>
    <cellStyle name="20% - Accent4 16" xfId="483" xr:uid="{F3B30D85-A4EA-4C9C-94EE-820C5A4CC22E}"/>
    <cellStyle name="20% - Accent4 16 2" xfId="484" xr:uid="{8CF0219B-AEE2-41D0-8E84-8F242BCC4FDA}"/>
    <cellStyle name="20% - Accent4 17" xfId="485" xr:uid="{21C49A1F-953C-4A80-9236-DBB585DB8C0E}"/>
    <cellStyle name="20% - Accent4 18" xfId="486" xr:uid="{480B71EF-0B9D-4208-8BF2-254C6054018B}"/>
    <cellStyle name="20% - Accent4 19" xfId="487" xr:uid="{589A2113-7718-4715-810E-91613A1C4D02}"/>
    <cellStyle name="20% - Accent4 2" xfId="488" xr:uid="{BB94F76E-7636-4925-9142-3475AD6A6FFA}"/>
    <cellStyle name="20% - Accent4 2 2" xfId="489" xr:uid="{4148A8B0-7902-4897-B153-07037203B6D5}"/>
    <cellStyle name="20% - Accent4 2 2 2" xfId="490" xr:uid="{62C78E2F-20E8-47BA-B329-3794A8AA7177}"/>
    <cellStyle name="20% - Accent4 2 2 2 2" xfId="491" xr:uid="{1DC5A1C0-5B26-4A1B-B57A-BBF8D73093CA}"/>
    <cellStyle name="20% - Accent4 2 2 2 2 2" xfId="492" xr:uid="{323DA767-2006-409B-8BD5-8DFE742E13CD}"/>
    <cellStyle name="20% - Accent4 2 2 2 2 2 2" xfId="493" xr:uid="{599D7457-4CB7-4D01-B5AB-83FC9883CEF5}"/>
    <cellStyle name="20% - Accent4 2 2 2 2 2 2 2" xfId="494" xr:uid="{AC7B465C-4BC6-4D09-87FF-EC34AF9BBCF3}"/>
    <cellStyle name="20% - Accent4 2 2 2 2 2 3" xfId="495" xr:uid="{73286AF6-3CF9-4A09-AC5E-3CF59886DADF}"/>
    <cellStyle name="20% - Accent4 2 2 2 2 3" xfId="496" xr:uid="{66F14856-539B-49EE-9CA4-42907D64F693}"/>
    <cellStyle name="20% - Accent4 2 2 2 2 3 2" xfId="497" xr:uid="{9C584B09-D69E-4370-8BBF-162F66289B98}"/>
    <cellStyle name="20% - Accent4 2 2 2 2 4" xfId="498" xr:uid="{53C9D3AF-CBF3-415C-8392-DC259DBC079E}"/>
    <cellStyle name="20% - Accent4 2 2 2 3" xfId="499" xr:uid="{86546ABA-F8DD-4F31-B53E-517D5E586533}"/>
    <cellStyle name="20% - Accent4 2 2 2 3 2" xfId="500" xr:uid="{83E96A53-D3EC-4209-8EC8-F53D4405E2DD}"/>
    <cellStyle name="20% - Accent4 2 2 2 3 2 2" xfId="501" xr:uid="{367C87C2-5720-418F-B23E-0837E2F3E8CF}"/>
    <cellStyle name="20% - Accent4 2 2 2 3 3" xfId="502" xr:uid="{54E828CB-BBC1-44FD-B18D-37DB5D534145}"/>
    <cellStyle name="20% - Accent4 2 2 2 4" xfId="503" xr:uid="{97D0E38D-DF0C-46A4-873F-6F0A06086EA5}"/>
    <cellStyle name="20% - Accent4 2 2 2 4 2" xfId="504" xr:uid="{EE4C8B14-570C-4AD1-99DA-BB2C8EE09779}"/>
    <cellStyle name="20% - Accent4 2 2 2 5" xfId="505" xr:uid="{24C3A4D6-A7C7-4D2C-AF85-7CC606CAEB55}"/>
    <cellStyle name="20% - Accent4 2 2 3" xfId="506" xr:uid="{532737F0-C797-432F-BA63-EFA428274B53}"/>
    <cellStyle name="20% - Accent4 2 2 3 2" xfId="507" xr:uid="{D28C54DF-503F-4C52-88B3-4B740B72FFE0}"/>
    <cellStyle name="20% - Accent4 2 2 3 2 2" xfId="508" xr:uid="{8C30CEC6-C61A-4D47-A99D-6BB83A91B8F7}"/>
    <cellStyle name="20% - Accent4 2 2 3 2 2 2" xfId="509" xr:uid="{05459C46-6DCC-47D3-AE6D-485961EE53D0}"/>
    <cellStyle name="20% - Accent4 2 2 3 2 3" xfId="510" xr:uid="{6D1F5247-AAF0-4456-B8FD-014B8453585D}"/>
    <cellStyle name="20% - Accent4 2 2 3 3" xfId="511" xr:uid="{4A2A3679-901A-467B-A0DF-B5EC7FAA1688}"/>
    <cellStyle name="20% - Accent4 2 2 3 3 2" xfId="512" xr:uid="{95AECDAF-9963-45B0-A374-60245E72255F}"/>
    <cellStyle name="20% - Accent4 2 2 3 4" xfId="513" xr:uid="{C677A86F-C1A8-4694-B807-09FE424E66D5}"/>
    <cellStyle name="20% - Accent4 2 2 4" xfId="514" xr:uid="{5BA8E579-912B-452C-8090-6780210A3053}"/>
    <cellStyle name="20% - Accent4 2 2 4 2" xfId="515" xr:uid="{02B35FEF-8BB6-4395-9239-CE73E4C9E84B}"/>
    <cellStyle name="20% - Accent4 2 2 4 2 2" xfId="516" xr:uid="{057994AB-7C1A-4106-8447-F2731762C2F7}"/>
    <cellStyle name="20% - Accent4 2 2 4 3" xfId="517" xr:uid="{E04CC14A-2138-4338-B188-644D5991DDC5}"/>
    <cellStyle name="20% - Accent4 2 2 5" xfId="518" xr:uid="{B917C6B6-216E-416C-9852-7C091DEE4B25}"/>
    <cellStyle name="20% - Accent4 2 2 5 2" xfId="519" xr:uid="{21526627-D16E-4147-B9D8-3E0A201CFF4F}"/>
    <cellStyle name="20% - Accent4 2 2 6" xfId="520" xr:uid="{C2244FF7-A1D6-419E-ABED-32C92AD4BB2D}"/>
    <cellStyle name="20% - Accent4 2 2 6 2" xfId="521" xr:uid="{729B99C2-8F8F-48EC-BD93-1C6A0CBD580B}"/>
    <cellStyle name="20% - Accent4 2 2 7" xfId="522" xr:uid="{E4FCBAA4-8483-47DE-8530-ABC3D853C1D1}"/>
    <cellStyle name="20% - Accent4 2 2 8" xfId="523" xr:uid="{38F11C21-7AF3-4F87-86F1-3D5ED07CA3D8}"/>
    <cellStyle name="20% - Accent4 3" xfId="524" xr:uid="{20E3AD4F-B062-431B-82D6-CDFD21C676BE}"/>
    <cellStyle name="20% - Accent4 3 2" xfId="525" xr:uid="{8F62C945-FF1D-4E46-84F6-E0E4997B332C}"/>
    <cellStyle name="20% - Accent4 4" xfId="526" xr:uid="{3E462879-68B4-4A3A-9304-335443A14F2D}"/>
    <cellStyle name="20% - Accent4 5" xfId="527" xr:uid="{AD04025A-F0AE-455D-B528-F7B04CFD14D8}"/>
    <cellStyle name="20% - Accent4 5 2" xfId="528" xr:uid="{1C03784E-76C1-4A31-8B8A-4B2E2A2F7B7B}"/>
    <cellStyle name="20% - Accent4 5 2 2" xfId="529" xr:uid="{D3B03DF3-2003-4D63-B4A7-7A00BE0E9BDA}"/>
    <cellStyle name="20% - Accent4 5 2 2 2" xfId="530" xr:uid="{0336D4F2-A65E-444E-B6A8-6E3B2A1F62AD}"/>
    <cellStyle name="20% - Accent4 5 2 2 2 2" xfId="531" xr:uid="{48AA10B5-0C76-455E-BD52-1258573C39AA}"/>
    <cellStyle name="20% - Accent4 5 2 2 3" xfId="532" xr:uid="{ECE94A8D-D6FA-47B1-B64A-47BDCC4972EE}"/>
    <cellStyle name="20% - Accent4 5 2 3" xfId="533" xr:uid="{8AA676DD-0BFF-427B-A312-1653832BE7A2}"/>
    <cellStyle name="20% - Accent4 5 2 3 2" xfId="534" xr:uid="{A14A1B77-E141-476F-951C-A4EF02B830B1}"/>
    <cellStyle name="20% - Accent4 5 2 4" xfId="535" xr:uid="{35F908A7-4CAB-48DA-B590-5B26AA8194C0}"/>
    <cellStyle name="20% - Accent4 5 3" xfId="536" xr:uid="{678C0803-4FF2-4B72-8F85-4DA5485E4BFD}"/>
    <cellStyle name="20% - Accent4 5 3 2" xfId="537" xr:uid="{FD754D72-61E4-427B-847D-50CB2EB2D81C}"/>
    <cellStyle name="20% - Accent4 5 3 2 2" xfId="538" xr:uid="{F9E4DA20-D6C4-4A37-AA8E-7CD7A140DA5A}"/>
    <cellStyle name="20% - Accent4 5 3 2 2 2" xfId="539" xr:uid="{9CAAE35C-BA73-4CA5-948B-506B6F29194C}"/>
    <cellStyle name="20% - Accent4 5 3 2 3" xfId="540" xr:uid="{9E44507D-82FB-495C-8D56-39E11D3915D7}"/>
    <cellStyle name="20% - Accent4 5 3 3" xfId="541" xr:uid="{5034FB23-019B-4F8E-A3FC-59BD30DCCCA0}"/>
    <cellStyle name="20% - Accent4 5 3 3 2" xfId="542" xr:uid="{C9359A38-E72E-412D-B282-FB1EE1E738B5}"/>
    <cellStyle name="20% - Accent4 5 3 4" xfId="543" xr:uid="{11D1E30D-BDC7-4BA3-B49D-C45E2A1B2D97}"/>
    <cellStyle name="20% - Accent4 5 4" xfId="544" xr:uid="{0DAB5005-DD06-4D7D-95E6-27CAE13A2148}"/>
    <cellStyle name="20% - Accent4 5 4 2" xfId="545" xr:uid="{57EDD49C-1F74-4E2B-8956-83D454A306EB}"/>
    <cellStyle name="20% - Accent4 5 4 2 2" xfId="546" xr:uid="{974A67E1-B1F9-4B61-888C-E19A2DE64365}"/>
    <cellStyle name="20% - Accent4 5 4 3" xfId="547" xr:uid="{4D6A25B3-3DF4-4A51-B003-4D3CB562CBF1}"/>
    <cellStyle name="20% - Accent4 5 5" xfId="548" xr:uid="{61267E32-97EF-48B6-86A3-16CC8E2540BB}"/>
    <cellStyle name="20% - Accent4 5 5 2" xfId="549" xr:uid="{A6E6D8E0-4D60-4212-8EE1-269D4DA16DBE}"/>
    <cellStyle name="20% - Accent4 5 6" xfId="550" xr:uid="{CFC93BA0-A009-47D1-A723-E1AA97CC8CB3}"/>
    <cellStyle name="20% - Accent4 6" xfId="551" xr:uid="{151A59F5-0CB5-4192-B3CB-A36A90F25158}"/>
    <cellStyle name="20% - Accent4 6 2" xfId="552" xr:uid="{8F425876-DFA3-48A4-BF26-C5C842AFC35C}"/>
    <cellStyle name="20% - Accent4 6 2 2" xfId="553" xr:uid="{C55D95B4-8340-4033-9ABE-E62A545ADB64}"/>
    <cellStyle name="20% - Accent4 6 2 2 2" xfId="554" xr:uid="{1A65ED06-3FCB-46B9-8DDA-0BB863FC9587}"/>
    <cellStyle name="20% - Accent4 6 2 2 2 2" xfId="555" xr:uid="{D75E08A4-DC15-4B44-9530-E64775593EDE}"/>
    <cellStyle name="20% - Accent4 6 2 2 3" xfId="556" xr:uid="{1A2028F8-3951-4E03-B0D9-8C69AD1B6706}"/>
    <cellStyle name="20% - Accent4 6 2 3" xfId="557" xr:uid="{F143EA86-5A79-4374-98D5-5EA138859DA3}"/>
    <cellStyle name="20% - Accent4 6 2 3 2" xfId="558" xr:uid="{B75CDD57-6A7B-406D-BD68-A9CD5FBF5D27}"/>
    <cellStyle name="20% - Accent4 6 2 4" xfId="559" xr:uid="{86C854B6-D177-4739-9216-86551A6051D3}"/>
    <cellStyle name="20% - Accent4 6 3" xfId="560" xr:uid="{A801F526-373D-4421-B3C1-36526FD7B004}"/>
    <cellStyle name="20% - Accent4 6 3 2" xfId="561" xr:uid="{ED459CD4-A8DE-4346-9A7A-A13441ACC373}"/>
    <cellStyle name="20% - Accent4 6 3 2 2" xfId="562" xr:uid="{0055FECE-C56B-40C4-BE86-32013F7E8DC0}"/>
    <cellStyle name="20% - Accent4 6 3 3" xfId="563" xr:uid="{F77D2841-3ED3-4A67-8E15-D782B8283227}"/>
    <cellStyle name="20% - Accent4 6 4" xfId="564" xr:uid="{B69A42AF-FC82-4B0D-BC5F-F6917A58E635}"/>
    <cellStyle name="20% - Accent4 6 4 2" xfId="565" xr:uid="{5656C117-92BB-450F-B396-986C22EB390B}"/>
    <cellStyle name="20% - Accent4 6 5" xfId="566" xr:uid="{C3311856-8B46-46EA-883B-07DD69869875}"/>
    <cellStyle name="20% - Accent4 7" xfId="567" xr:uid="{750C8B17-76C8-4036-BC0A-ACAA5D2DCD2F}"/>
    <cellStyle name="20% - Accent4 7 2" xfId="568" xr:uid="{17A795E6-ACB9-46F4-B072-9F4B507FEBA5}"/>
    <cellStyle name="20% - Accent4 7 2 2" xfId="569" xr:uid="{673B4D87-3622-4839-A714-ECBC72CB2B4C}"/>
    <cellStyle name="20% - Accent4 7 2 2 2" xfId="570" xr:uid="{17D44278-BFA9-45AC-9C55-75C20386FF00}"/>
    <cellStyle name="20% - Accent4 7 2 2 2 2" xfId="571" xr:uid="{3E3EB4CA-D620-4DB1-B9EF-66B86529653F}"/>
    <cellStyle name="20% - Accent4 7 2 2 3" xfId="572" xr:uid="{ADC84193-4ABC-494B-B0EC-A483CD64C915}"/>
    <cellStyle name="20% - Accent4 7 2 3" xfId="573" xr:uid="{4CB2C27B-4BDF-4448-AD68-9DC57B02D3F7}"/>
    <cellStyle name="20% - Accent4 7 2 3 2" xfId="574" xr:uid="{A1E746BD-F475-46EA-9C43-1B9CDE020C70}"/>
    <cellStyle name="20% - Accent4 7 2 4" xfId="575" xr:uid="{8CCB8823-39B0-453E-B6DC-D045181BAAF5}"/>
    <cellStyle name="20% - Accent4 7 3" xfId="576" xr:uid="{5D6ADD5D-16B4-4A90-92A9-7A917E878EEA}"/>
    <cellStyle name="20% - Accent4 7 3 2" xfId="577" xr:uid="{B418BDB3-5824-487D-8845-2871CBB84322}"/>
    <cellStyle name="20% - Accent4 7 3 2 2" xfId="578" xr:uid="{FF4B70F6-5FC1-43EC-AB6E-93CC6EE9107C}"/>
    <cellStyle name="20% - Accent4 7 3 3" xfId="579" xr:uid="{7E810471-5C97-458B-8BEA-607BB07250C7}"/>
    <cellStyle name="20% - Accent4 7 4" xfId="580" xr:uid="{C3A08943-2332-4EDC-A10D-3C7E935800D1}"/>
    <cellStyle name="20% - Accent4 7 4 2" xfId="581" xr:uid="{54B7C0F6-AC01-4814-8E37-EDCDE519FB45}"/>
    <cellStyle name="20% - Accent4 7 5" xfId="582" xr:uid="{B6324D83-B108-4343-8718-C65CAE0657CA}"/>
    <cellStyle name="20% - Accent4 8" xfId="583" xr:uid="{41C66764-9D3E-461C-8203-2F89CF0F6BCD}"/>
    <cellStyle name="20% - Accent4 8 2" xfId="584" xr:uid="{5302F582-D23C-4BE7-B72B-AFA1BF208068}"/>
    <cellStyle name="20% - Accent4 8 2 2" xfId="585" xr:uid="{91C0B8F1-8AC7-4AC9-897F-9903A2688660}"/>
    <cellStyle name="20% - Accent4 8 2 2 2" xfId="586" xr:uid="{F9216534-B324-422F-9CA0-A9F1621C4E36}"/>
    <cellStyle name="20% - Accent4 8 2 3" xfId="587" xr:uid="{063FBD7E-95C0-46B2-ACDD-810F55403A18}"/>
    <cellStyle name="20% - Accent4 8 3" xfId="588" xr:uid="{817B3914-9186-42A9-8417-FB6AC899036B}"/>
    <cellStyle name="20% - Accent4 8 3 2" xfId="589" xr:uid="{BEBC63DF-0C41-40D9-A889-BA28F10F2E79}"/>
    <cellStyle name="20% - Accent4 8 4" xfId="590" xr:uid="{9691DB3B-7BAE-4FD4-874A-8FF1A7DF42F5}"/>
    <cellStyle name="20% - Accent4 9" xfId="591" xr:uid="{80729FF0-C49B-443F-A69E-4DE27F9D011D}"/>
    <cellStyle name="20% - Accent4 9 2" xfId="592" xr:uid="{3CF99068-5E50-4967-A180-8CA133DDD8D1}"/>
    <cellStyle name="20% - Accent4 9 2 2" xfId="593" xr:uid="{42746E2D-C1E4-4B42-800E-4AF5AE7ACB04}"/>
    <cellStyle name="20% - Accent4 9 2 2 2" xfId="594" xr:uid="{0BF5635F-5853-4219-AAF3-D1AB9457C30A}"/>
    <cellStyle name="20% - Accent4 9 2 3" xfId="595" xr:uid="{406C4F98-0372-4AF2-8CF4-80508EEDB346}"/>
    <cellStyle name="20% - Accent4 9 3" xfId="596" xr:uid="{989D9CA3-41D2-4A13-92AC-AD13CC508698}"/>
    <cellStyle name="20% - Accent4 9 3 2" xfId="597" xr:uid="{7819C696-8FB5-461D-8DE3-4D3C5523F579}"/>
    <cellStyle name="20% - Accent4 9 4" xfId="598" xr:uid="{27EFA439-F8A3-499E-A080-AC8ED7EC0252}"/>
    <cellStyle name="20% - Accent5" xfId="30" builtinId="46" customBuiltin="1"/>
    <cellStyle name="20% - Accent5 10" xfId="599" xr:uid="{FDEE8EA4-58B9-4292-9BA7-C81C90D088DB}"/>
    <cellStyle name="20% - Accent5 10 2" xfId="600" xr:uid="{7BFCD545-D48A-4C4E-9192-E0DF95821CD8}"/>
    <cellStyle name="20% - Accent5 10 2 2" xfId="601" xr:uid="{5B678C54-DBAB-448C-BDFF-0CC528B016BA}"/>
    <cellStyle name="20% - Accent5 10 2 2 2" xfId="602" xr:uid="{6C330016-4DE2-4713-8E0B-0A6A044ECD78}"/>
    <cellStyle name="20% - Accent5 10 2 3" xfId="603" xr:uid="{4A8A487A-82DB-483A-966D-3C9C98095A1F}"/>
    <cellStyle name="20% - Accent5 10 3" xfId="604" xr:uid="{6EA5BF60-96BE-4A7B-94F3-8FB072730B1D}"/>
    <cellStyle name="20% - Accent5 10 3 2" xfId="605" xr:uid="{5042C98E-CE4D-403A-B683-ED9353DCDF25}"/>
    <cellStyle name="20% - Accent5 10 4" xfId="606" xr:uid="{A896AD3A-4AA2-41BF-A6FF-B0AC691AB02E}"/>
    <cellStyle name="20% - Accent5 11" xfId="607" xr:uid="{67FBE183-917C-4C6A-8F5B-8C75A1E236D6}"/>
    <cellStyle name="20% - Accent5 11 2" xfId="608" xr:uid="{192D2A0C-96A4-47BF-8387-E01D17CF88C9}"/>
    <cellStyle name="20% - Accent5 11 2 2" xfId="609" xr:uid="{3857E320-2867-4CAA-95D5-07F2CFF897B5}"/>
    <cellStyle name="20% - Accent5 11 3" xfId="610" xr:uid="{4DEAA87F-EC77-4AAC-AD4F-41C5C77F6C5A}"/>
    <cellStyle name="20% - Accent5 12" xfId="611" xr:uid="{6DDCB156-AFEF-4F24-AB88-165539ABA3A6}"/>
    <cellStyle name="20% - Accent5 12 2" xfId="612" xr:uid="{BC377F2A-5BC7-4CCE-9AF2-6A18D3A07D2B}"/>
    <cellStyle name="20% - Accent5 12 2 2" xfId="613" xr:uid="{7293964A-182E-4837-A136-52F695911383}"/>
    <cellStyle name="20% - Accent5 12 3" xfId="614" xr:uid="{E21751F6-F841-4837-BFBA-B88CE5110256}"/>
    <cellStyle name="20% - Accent5 13" xfId="615" xr:uid="{F90E875B-D1C3-49AF-A1FB-7C51E00A742B}"/>
    <cellStyle name="20% - Accent5 13 2" xfId="616" xr:uid="{63C9FD07-6774-432B-917D-53FDF7B8A8D7}"/>
    <cellStyle name="20% - Accent5 14" xfId="617" xr:uid="{19E74451-A3A2-4496-878B-A09EC02F972A}"/>
    <cellStyle name="20% - Accent5 14 2" xfId="618" xr:uid="{0411D38F-0F29-44C6-989F-F9E393259DB0}"/>
    <cellStyle name="20% - Accent5 15" xfId="619" xr:uid="{7C219702-1543-40B7-94DD-80B34F4A3F2E}"/>
    <cellStyle name="20% - Accent5 15 2" xfId="620" xr:uid="{2662A88C-E2A9-4C58-B9D2-DB76A0EC6823}"/>
    <cellStyle name="20% - Accent5 16" xfId="621" xr:uid="{F115ABBC-B160-4533-9463-167393DA3E01}"/>
    <cellStyle name="20% - Accent5 16 2" xfId="622" xr:uid="{4100ED00-B654-4CF7-8577-09AB2EC647A6}"/>
    <cellStyle name="20% - Accent5 17" xfId="623" xr:uid="{5A4AEAE9-FB88-4600-886D-B162C7BCC1A9}"/>
    <cellStyle name="20% - Accent5 18" xfId="624" xr:uid="{2C2BC38C-A962-446F-B111-2FACE0BF6C73}"/>
    <cellStyle name="20% - Accent5 19" xfId="625" xr:uid="{C0C126F6-FDE2-44D7-BF19-B915DCEBF788}"/>
    <cellStyle name="20% - Accent5 2" xfId="626" xr:uid="{9FC51675-1304-4C6F-89F5-114CF853914B}"/>
    <cellStyle name="20% - Accent5 2 2" xfId="627" xr:uid="{5DFA9595-66BE-422C-BDF8-EF3FD57A4459}"/>
    <cellStyle name="20% - Accent5 2 2 2" xfId="628" xr:uid="{9AAFB644-DA3C-4B65-BA14-140098612EC6}"/>
    <cellStyle name="20% - Accent5 2 2 2 2" xfId="629" xr:uid="{A3697B46-F9CE-42FF-BF2C-177466576375}"/>
    <cellStyle name="20% - Accent5 2 2 2 2 2" xfId="630" xr:uid="{480516F7-83B1-409E-8343-0F6AA1A2DCB3}"/>
    <cellStyle name="20% - Accent5 2 2 2 2 2 2" xfId="631" xr:uid="{EEB0BD77-06A5-4F97-A485-0322CB318281}"/>
    <cellStyle name="20% - Accent5 2 2 2 2 2 2 2" xfId="632" xr:uid="{460F1024-2DF4-4B3A-8438-6F9E1C79952A}"/>
    <cellStyle name="20% - Accent5 2 2 2 2 2 3" xfId="633" xr:uid="{F8B51DA8-C883-409F-863B-6C8DADFC8A31}"/>
    <cellStyle name="20% - Accent5 2 2 2 2 3" xfId="634" xr:uid="{140835CE-2CF6-46A3-BE34-58C07414A5A2}"/>
    <cellStyle name="20% - Accent5 2 2 2 2 3 2" xfId="635" xr:uid="{0F3D6491-2414-45A0-A6AB-7929B4CBA96A}"/>
    <cellStyle name="20% - Accent5 2 2 2 2 4" xfId="636" xr:uid="{C261D968-6D92-49E0-8CD0-15E0201D227F}"/>
    <cellStyle name="20% - Accent5 2 2 2 3" xfId="637" xr:uid="{75A48020-0B4A-4200-83C6-DB299B4D99A9}"/>
    <cellStyle name="20% - Accent5 2 2 2 3 2" xfId="638" xr:uid="{9359FFAA-0250-430C-9657-0EA59E5EF130}"/>
    <cellStyle name="20% - Accent5 2 2 2 3 2 2" xfId="639" xr:uid="{5936A985-9EAD-46DA-9BFA-9CC4BB4B3E59}"/>
    <cellStyle name="20% - Accent5 2 2 2 3 3" xfId="640" xr:uid="{42CA8F95-93B2-419A-B9E2-2FF1578ECDE5}"/>
    <cellStyle name="20% - Accent5 2 2 2 4" xfId="641" xr:uid="{B700268A-4A5F-4941-858C-CE6C852AA247}"/>
    <cellStyle name="20% - Accent5 2 2 2 4 2" xfId="642" xr:uid="{C83C87DF-1968-4801-831B-528EA9BAB891}"/>
    <cellStyle name="20% - Accent5 2 2 2 5" xfId="643" xr:uid="{4EACEFFF-7E74-4B4C-BB63-24411BAA1FA1}"/>
    <cellStyle name="20% - Accent5 2 2 3" xfId="644" xr:uid="{5ACF6362-A3B4-4AC4-9E83-26BF060A6A14}"/>
    <cellStyle name="20% - Accent5 2 2 3 2" xfId="645" xr:uid="{EDCEBA0D-2967-4051-8256-F4E265EA6AAF}"/>
    <cellStyle name="20% - Accent5 2 2 3 2 2" xfId="646" xr:uid="{E884ADA6-D576-4982-A057-CD2A4F6B858D}"/>
    <cellStyle name="20% - Accent5 2 2 3 2 2 2" xfId="647" xr:uid="{B96B0CBD-E1C7-4668-A3F1-E2BFEDCFA916}"/>
    <cellStyle name="20% - Accent5 2 2 3 2 3" xfId="648" xr:uid="{5FEDC3CF-C2C0-4E66-AC43-6DD8A93FDE7E}"/>
    <cellStyle name="20% - Accent5 2 2 3 3" xfId="649" xr:uid="{977DFDCD-EED4-4DAC-8118-A72533BC6361}"/>
    <cellStyle name="20% - Accent5 2 2 3 3 2" xfId="650" xr:uid="{9877AD40-26A5-4D30-94D7-AE3B54EA3BFB}"/>
    <cellStyle name="20% - Accent5 2 2 3 4" xfId="651" xr:uid="{DBD2DCC6-194D-498F-8A3F-56B1A94246C8}"/>
    <cellStyle name="20% - Accent5 2 2 4" xfId="652" xr:uid="{1D87F825-068D-4CB1-8786-0EB878B4C310}"/>
    <cellStyle name="20% - Accent5 2 2 4 2" xfId="653" xr:uid="{A2208291-6DC5-4D25-A2D8-38D9AD4F3476}"/>
    <cellStyle name="20% - Accent5 2 2 4 2 2" xfId="654" xr:uid="{1499BE09-479A-4F4A-8121-CC54235E49ED}"/>
    <cellStyle name="20% - Accent5 2 2 4 3" xfId="655" xr:uid="{55412BA8-5356-4128-8821-7AEFF54D05EB}"/>
    <cellStyle name="20% - Accent5 2 2 5" xfId="656" xr:uid="{61323DF4-0592-4E70-86FC-06EBD517FE40}"/>
    <cellStyle name="20% - Accent5 2 2 5 2" xfId="657" xr:uid="{C333766B-7A2C-4ECB-B675-1FF9C6F88993}"/>
    <cellStyle name="20% - Accent5 2 2 6" xfId="658" xr:uid="{30CB7C9A-BA31-4456-8D86-F18EECEE820B}"/>
    <cellStyle name="20% - Accent5 2 2 6 2" xfId="659" xr:uid="{54E7BCB4-C907-4716-BD06-845E63848D6E}"/>
    <cellStyle name="20% - Accent5 2 2 7" xfId="660" xr:uid="{BBB0FC7C-38B1-4560-B744-33B4CECA9B35}"/>
    <cellStyle name="20% - Accent5 2 2 8" xfId="661" xr:uid="{A220ED46-C0AC-426F-9F3C-0910C93336AF}"/>
    <cellStyle name="20% - Accent5 3" xfId="662" xr:uid="{132C28CB-980C-4F2F-AFF0-034B0A356DA5}"/>
    <cellStyle name="20% - Accent5 3 2" xfId="663" xr:uid="{8B0A6114-8CFF-4EFE-B07C-B5ADC7BBA326}"/>
    <cellStyle name="20% - Accent5 4" xfId="664" xr:uid="{86F4B0E8-C80F-4B8C-91A2-38419F8C6E22}"/>
    <cellStyle name="20% - Accent5 5" xfId="665" xr:uid="{BF6B697D-4137-4555-9145-7546371039D1}"/>
    <cellStyle name="20% - Accent5 5 2" xfId="666" xr:uid="{B6076858-9496-4194-AAF0-E4281D4C3439}"/>
    <cellStyle name="20% - Accent5 5 2 2" xfId="667" xr:uid="{569BED35-4458-449A-9695-DFEBC237EBE5}"/>
    <cellStyle name="20% - Accent5 5 2 2 2" xfId="668" xr:uid="{67693DF3-2ED0-406D-8B17-56A9E4012D4A}"/>
    <cellStyle name="20% - Accent5 5 2 2 2 2" xfId="669" xr:uid="{D695F5A5-8D57-4E92-935D-DE1E1CBAF2A5}"/>
    <cellStyle name="20% - Accent5 5 2 2 3" xfId="670" xr:uid="{DF412CA3-FF04-4F90-BDF7-D3CF9BB9C935}"/>
    <cellStyle name="20% - Accent5 5 2 3" xfId="671" xr:uid="{41984FF9-D77F-4ECF-9B32-57201E6DD02D}"/>
    <cellStyle name="20% - Accent5 5 2 3 2" xfId="672" xr:uid="{5DCCBDBB-DFCD-4207-B24E-B186006C27F6}"/>
    <cellStyle name="20% - Accent5 5 2 4" xfId="673" xr:uid="{B171756B-DDF2-4299-A55B-6A19D965BC72}"/>
    <cellStyle name="20% - Accent5 5 3" xfId="674" xr:uid="{9D1886B5-851D-4EFD-AE4D-AE156B82060A}"/>
    <cellStyle name="20% - Accent5 5 3 2" xfId="675" xr:uid="{880C4F91-BAD7-4F5B-B0A3-F393FA4F5139}"/>
    <cellStyle name="20% - Accent5 5 3 2 2" xfId="676" xr:uid="{D9BD2AE2-B83E-44CE-9E39-D12C48D8842D}"/>
    <cellStyle name="20% - Accent5 5 3 2 2 2" xfId="677" xr:uid="{F07AEEB2-7758-425D-8DA1-E386DBEDE1B7}"/>
    <cellStyle name="20% - Accent5 5 3 2 3" xfId="678" xr:uid="{42F0B780-0B6F-4DA2-BB5F-9A09C0278095}"/>
    <cellStyle name="20% - Accent5 5 3 3" xfId="679" xr:uid="{63ABD5DA-6ADC-4C90-912D-7FD4EFAC0066}"/>
    <cellStyle name="20% - Accent5 5 3 3 2" xfId="680" xr:uid="{57F90889-FDB3-4807-9EC9-52A23E563002}"/>
    <cellStyle name="20% - Accent5 5 3 4" xfId="681" xr:uid="{48FA16D4-42D8-4F65-81C9-44637B7799AA}"/>
    <cellStyle name="20% - Accent5 5 4" xfId="682" xr:uid="{DDF6470A-A903-4C14-BFBC-995F72B09167}"/>
    <cellStyle name="20% - Accent5 5 4 2" xfId="683" xr:uid="{CEB18434-D65B-4853-999C-56A724800BB8}"/>
    <cellStyle name="20% - Accent5 5 4 2 2" xfId="684" xr:uid="{72DEC879-AF49-40DF-B644-E7DF706496A1}"/>
    <cellStyle name="20% - Accent5 5 4 3" xfId="685" xr:uid="{CC411A06-7517-4D8F-922C-5698BBC4656B}"/>
    <cellStyle name="20% - Accent5 5 5" xfId="686" xr:uid="{82EFE691-1B70-478B-AEF0-BEED86C6F890}"/>
    <cellStyle name="20% - Accent5 5 5 2" xfId="687" xr:uid="{2C34569D-B17A-4704-8109-FB03C34A803B}"/>
    <cellStyle name="20% - Accent5 5 6" xfId="688" xr:uid="{A4A8B8CB-E222-4617-A094-FE9CEA7980DC}"/>
    <cellStyle name="20% - Accent5 6" xfId="689" xr:uid="{12269DEC-71DD-469C-9098-241E8E222CB9}"/>
    <cellStyle name="20% - Accent5 6 2" xfId="690" xr:uid="{6869BC59-1578-4A32-B474-C220F1A58E2C}"/>
    <cellStyle name="20% - Accent5 6 2 2" xfId="691" xr:uid="{923AB008-5D50-40DA-BF2E-9F8E96886121}"/>
    <cellStyle name="20% - Accent5 6 2 2 2" xfId="692" xr:uid="{B00EB1E3-A501-4A25-8E86-47F0AF5D4468}"/>
    <cellStyle name="20% - Accent5 6 2 2 2 2" xfId="693" xr:uid="{E880BAC6-F9C9-4208-9C86-F1A2AF99D68E}"/>
    <cellStyle name="20% - Accent5 6 2 2 3" xfId="694" xr:uid="{535CA916-AEB3-40E6-BF2D-78FBFCDB60AF}"/>
    <cellStyle name="20% - Accent5 6 2 3" xfId="695" xr:uid="{3D24355E-38DA-4F3B-BE65-9361690DF49D}"/>
    <cellStyle name="20% - Accent5 6 2 3 2" xfId="696" xr:uid="{8D806E0C-74B4-4212-A7F4-44AA4FD692A5}"/>
    <cellStyle name="20% - Accent5 6 2 4" xfId="697" xr:uid="{4707666A-E3DE-4AAD-BA99-D52286EE9B65}"/>
    <cellStyle name="20% - Accent5 6 3" xfId="698" xr:uid="{9028A0F4-3E86-4034-83E6-5D124572B4DD}"/>
    <cellStyle name="20% - Accent5 6 3 2" xfId="699" xr:uid="{90EF374B-D555-4195-8A29-14EBA20ADB88}"/>
    <cellStyle name="20% - Accent5 6 3 2 2" xfId="700" xr:uid="{E5FEEA7E-DFBE-495D-A9DA-F0788258F67A}"/>
    <cellStyle name="20% - Accent5 6 3 3" xfId="701" xr:uid="{5C1D4B17-CBE5-4647-9A0D-D668C9E49B57}"/>
    <cellStyle name="20% - Accent5 6 4" xfId="702" xr:uid="{FB88DBDD-3364-4D7F-8C84-A66B25EA3133}"/>
    <cellStyle name="20% - Accent5 6 4 2" xfId="703" xr:uid="{6F46D8B1-8F4C-4BE0-B675-A12D4808481F}"/>
    <cellStyle name="20% - Accent5 6 5" xfId="704" xr:uid="{F6ACDCA3-338F-4ED1-A2BB-6D1C587DADDA}"/>
    <cellStyle name="20% - Accent5 7" xfId="705" xr:uid="{7D5E660F-A9C9-427D-BB2F-E9E0B33A8332}"/>
    <cellStyle name="20% - Accent5 7 2" xfId="706" xr:uid="{2E708BB2-7AA0-4970-BBEB-A492A1762C12}"/>
    <cellStyle name="20% - Accent5 7 2 2" xfId="707" xr:uid="{86EBD07D-2BA5-4FB2-880D-03C95B344263}"/>
    <cellStyle name="20% - Accent5 7 2 2 2" xfId="708" xr:uid="{EEC08A6F-6A2E-417E-B4A0-5D082BA5FE3D}"/>
    <cellStyle name="20% - Accent5 7 2 2 2 2" xfId="709" xr:uid="{D503257B-C4C0-4F8C-B210-F95E820D3C5C}"/>
    <cellStyle name="20% - Accent5 7 2 2 3" xfId="710" xr:uid="{E356566C-67E5-494B-BCDA-AE107A413DB4}"/>
    <cellStyle name="20% - Accent5 7 2 3" xfId="711" xr:uid="{CF51093E-2EFC-4595-9203-978CB34EB6C0}"/>
    <cellStyle name="20% - Accent5 7 2 3 2" xfId="712" xr:uid="{5CFDF0A2-F9C8-4B93-AE9A-4D67A1583B51}"/>
    <cellStyle name="20% - Accent5 7 2 4" xfId="713" xr:uid="{BB45B0FB-F8FB-4887-A854-8C0600D2E104}"/>
    <cellStyle name="20% - Accent5 7 3" xfId="714" xr:uid="{E0A1BA88-72D3-4B43-B613-D888D3390B38}"/>
    <cellStyle name="20% - Accent5 7 3 2" xfId="715" xr:uid="{254B6D0F-9A84-4929-B2D6-6E5A44541E90}"/>
    <cellStyle name="20% - Accent5 7 3 2 2" xfId="716" xr:uid="{83969B9C-8B2B-40F2-B68C-273FFAC4AA56}"/>
    <cellStyle name="20% - Accent5 7 3 3" xfId="717" xr:uid="{7A498CF0-DF71-4772-9EA7-93CCA65B25B7}"/>
    <cellStyle name="20% - Accent5 7 4" xfId="718" xr:uid="{0F7D4ACF-4EBC-4427-872D-38DBF8765800}"/>
    <cellStyle name="20% - Accent5 7 4 2" xfId="719" xr:uid="{53FF5630-E0C4-44EF-AD0B-DBBED5F93819}"/>
    <cellStyle name="20% - Accent5 7 5" xfId="720" xr:uid="{B66FC955-4C1B-49B5-B846-8386D6C5ABE2}"/>
    <cellStyle name="20% - Accent5 8" xfId="721" xr:uid="{DC30FCBB-560C-46C6-947A-4C00639E90FD}"/>
    <cellStyle name="20% - Accent5 8 2" xfId="722" xr:uid="{602D516A-3FEB-4404-8378-1FA7E370AA25}"/>
    <cellStyle name="20% - Accent5 8 2 2" xfId="723" xr:uid="{057EDE9B-2671-4110-B7AA-16134DE999FF}"/>
    <cellStyle name="20% - Accent5 8 2 2 2" xfId="724" xr:uid="{D3D35492-6C47-4E70-8209-71A952993376}"/>
    <cellStyle name="20% - Accent5 8 2 3" xfId="725" xr:uid="{2B7DE5D5-7E47-4257-843D-717BF463CEB6}"/>
    <cellStyle name="20% - Accent5 8 3" xfId="726" xr:uid="{D169C3B7-3BCB-40E7-B6E9-D564DE835319}"/>
    <cellStyle name="20% - Accent5 8 3 2" xfId="727" xr:uid="{F148BB1B-97FB-47B3-AE9E-30482718FE6A}"/>
    <cellStyle name="20% - Accent5 8 4" xfId="728" xr:uid="{B7F2AD34-8446-4F47-9DE3-31DDAFDD32EE}"/>
    <cellStyle name="20% - Accent5 9" xfId="729" xr:uid="{369FE93C-D154-4805-8AB5-B985B3CEBFCE}"/>
    <cellStyle name="20% - Accent5 9 2" xfId="730" xr:uid="{63F972A2-B902-48B6-B46F-C3991B90DEFE}"/>
    <cellStyle name="20% - Accent5 9 2 2" xfId="731" xr:uid="{3BEC2EBA-E43A-4CDB-B934-F28552062449}"/>
    <cellStyle name="20% - Accent5 9 2 2 2" xfId="732" xr:uid="{22A36E01-8675-4B63-9BE2-A526F3A8FF9D}"/>
    <cellStyle name="20% - Accent5 9 2 3" xfId="733" xr:uid="{3E2A055E-1493-4D4B-9A70-2FCF9635F0CA}"/>
    <cellStyle name="20% - Accent5 9 3" xfId="734" xr:uid="{A923F59C-47A2-4209-A3E3-EB96E76F91DF}"/>
    <cellStyle name="20% - Accent5 9 3 2" xfId="735" xr:uid="{F622D4BD-3516-420F-A3AB-DACA9EDBF492}"/>
    <cellStyle name="20% - Accent5 9 4" xfId="736" xr:uid="{448C33B8-3F63-4D89-8827-8A2383C201F2}"/>
    <cellStyle name="20% - Accent6" xfId="33" builtinId="50" customBuiltin="1"/>
    <cellStyle name="20% - Accent6 10" xfId="737" xr:uid="{9ED94A8A-93CC-4BEA-8DD8-6FD79F1451AA}"/>
    <cellStyle name="20% - Accent6 10 2" xfId="738" xr:uid="{9A91838F-576E-40F8-833F-D21E5C691546}"/>
    <cellStyle name="20% - Accent6 10 2 2" xfId="739" xr:uid="{EF4D3BE5-4010-4B4A-B00C-4A46A64D1A7D}"/>
    <cellStyle name="20% - Accent6 10 2 2 2" xfId="740" xr:uid="{2B1098A3-A85D-4D95-86FE-280C8F172C9D}"/>
    <cellStyle name="20% - Accent6 10 2 3" xfId="741" xr:uid="{D7F1BCDF-C0F3-449A-B513-ACB7956473F0}"/>
    <cellStyle name="20% - Accent6 10 3" xfId="742" xr:uid="{0A62A0FD-34CC-4A9A-B806-BFBBD7A70307}"/>
    <cellStyle name="20% - Accent6 10 3 2" xfId="743" xr:uid="{F9853F89-B92F-416F-8754-DED6B3D881E6}"/>
    <cellStyle name="20% - Accent6 10 4" xfId="744" xr:uid="{9CC88B5E-A06A-41DE-A2AB-8E9E6D76F2B2}"/>
    <cellStyle name="20% - Accent6 11" xfId="745" xr:uid="{38D47CC8-0C82-4616-8004-EC2D1577608D}"/>
    <cellStyle name="20% - Accent6 11 2" xfId="746" xr:uid="{1F0870E9-2A85-4D0D-8422-31E164B7B0D9}"/>
    <cellStyle name="20% - Accent6 11 2 2" xfId="747" xr:uid="{6B9448E4-BF5D-4DDF-95C7-8D24C474F214}"/>
    <cellStyle name="20% - Accent6 11 3" xfId="748" xr:uid="{3CFAEE50-2EA5-4660-A6E5-D24445064459}"/>
    <cellStyle name="20% - Accent6 12" xfId="749" xr:uid="{92DF2E2B-E71D-4262-863F-F8F19C2569AE}"/>
    <cellStyle name="20% - Accent6 12 2" xfId="750" xr:uid="{7C6DACAD-5CF3-432A-AD73-6AB576D7249F}"/>
    <cellStyle name="20% - Accent6 12 2 2" xfId="751" xr:uid="{CEA28EF7-4E6E-4CDC-9C51-CFF3486E9123}"/>
    <cellStyle name="20% - Accent6 12 3" xfId="752" xr:uid="{A2271B77-2BF8-4A32-B8D1-0E51C7993A77}"/>
    <cellStyle name="20% - Accent6 13" xfId="753" xr:uid="{E20BF2D8-43EB-4FD4-A9BE-52C0732E3115}"/>
    <cellStyle name="20% - Accent6 13 2" xfId="754" xr:uid="{C86E4A4B-581B-4651-B2CC-F67E4EF5309A}"/>
    <cellStyle name="20% - Accent6 14" xfId="755" xr:uid="{8C615864-1AA7-4772-B97D-CF781FAC79AD}"/>
    <cellStyle name="20% - Accent6 14 2" xfId="756" xr:uid="{E8C32E2B-3378-4204-9F1E-3724E0B6603B}"/>
    <cellStyle name="20% - Accent6 15" xfId="757" xr:uid="{6743BF96-A7EF-4D04-93C3-B80EFB1C0BBC}"/>
    <cellStyle name="20% - Accent6 15 2" xfId="758" xr:uid="{ECF1B356-5B0A-40DA-A3F6-59A4A169AA9F}"/>
    <cellStyle name="20% - Accent6 16" xfId="759" xr:uid="{AC5A4CCD-081F-4C24-BC23-6C59CF299913}"/>
    <cellStyle name="20% - Accent6 16 2" xfId="760" xr:uid="{ACB9BDE4-7B5E-43CD-8DE1-89D4DADCD79A}"/>
    <cellStyle name="20% - Accent6 17" xfId="761" xr:uid="{7026DA9F-FEBA-441A-9205-CBB71894FFC7}"/>
    <cellStyle name="20% - Accent6 18" xfId="762" xr:uid="{AAB8906E-D8E4-423F-8560-98BCB19FD820}"/>
    <cellStyle name="20% - Accent6 19" xfId="763" xr:uid="{0FEF58F9-CF83-494E-A515-D82101CA734A}"/>
    <cellStyle name="20% - Accent6 2" xfId="764" xr:uid="{2C73207C-377A-402E-8B78-5FAB4FBD8F7F}"/>
    <cellStyle name="20% - Accent6 2 2" xfId="765" xr:uid="{AEB8E0E8-A114-44A4-A179-064AACED6256}"/>
    <cellStyle name="20% - Accent6 2 2 2" xfId="766" xr:uid="{5B1C2108-47C0-404C-BEE7-3A4291A18166}"/>
    <cellStyle name="20% - Accent6 2 2 2 2" xfId="767" xr:uid="{17605662-EB9A-44BC-AE07-F00F48425368}"/>
    <cellStyle name="20% - Accent6 2 2 2 2 2" xfId="768" xr:uid="{7FBC3701-C277-478F-9915-DC4404641930}"/>
    <cellStyle name="20% - Accent6 2 2 2 2 2 2" xfId="769" xr:uid="{19B1C0FD-38C6-46C5-8486-979298296553}"/>
    <cellStyle name="20% - Accent6 2 2 2 2 2 2 2" xfId="770" xr:uid="{943424F8-F611-47D5-BADA-8DB5BCD5B2E9}"/>
    <cellStyle name="20% - Accent6 2 2 2 2 2 3" xfId="771" xr:uid="{4FC391F3-ACEA-4E74-856C-60294ECF5270}"/>
    <cellStyle name="20% - Accent6 2 2 2 2 3" xfId="772" xr:uid="{BCE55FB2-409D-4C8B-8D84-DF6D5777556A}"/>
    <cellStyle name="20% - Accent6 2 2 2 2 3 2" xfId="773" xr:uid="{9E206F3D-3703-4546-B636-04108A66181B}"/>
    <cellStyle name="20% - Accent6 2 2 2 2 4" xfId="774" xr:uid="{36F46ECC-A151-4022-A42C-CE1AC36C722E}"/>
    <cellStyle name="20% - Accent6 2 2 2 3" xfId="775" xr:uid="{7992CBE1-328B-4B9D-A0A3-F8AF7202CC83}"/>
    <cellStyle name="20% - Accent6 2 2 2 3 2" xfId="776" xr:uid="{AE7DAD16-75B3-4347-974C-1E00CA8BA7AE}"/>
    <cellStyle name="20% - Accent6 2 2 2 3 2 2" xfId="777" xr:uid="{D29A457D-0C75-4E47-AB73-6E4894BF1511}"/>
    <cellStyle name="20% - Accent6 2 2 2 3 3" xfId="778" xr:uid="{3529D1CA-BF2A-4BF0-9EAC-73C48A5A6CE5}"/>
    <cellStyle name="20% - Accent6 2 2 2 4" xfId="779" xr:uid="{5387D569-C9C5-4C18-A7AF-BF55418B0EDD}"/>
    <cellStyle name="20% - Accent6 2 2 2 4 2" xfId="780" xr:uid="{9B40EF21-2BF2-4B2E-AC5B-2C46A112AA02}"/>
    <cellStyle name="20% - Accent6 2 2 2 5" xfId="781" xr:uid="{E987CF9C-B00C-4DF4-BFDD-A226241D0AE4}"/>
    <cellStyle name="20% - Accent6 2 2 3" xfId="782" xr:uid="{6E2333D7-4D93-4D01-885C-D6A63EB0D760}"/>
    <cellStyle name="20% - Accent6 2 2 3 2" xfId="783" xr:uid="{EB207A75-1B61-4509-BAC7-08BDC4CCB5E0}"/>
    <cellStyle name="20% - Accent6 2 2 3 2 2" xfId="784" xr:uid="{6D9126BC-412B-4517-9E3D-75887C98DD6D}"/>
    <cellStyle name="20% - Accent6 2 2 3 2 2 2" xfId="785" xr:uid="{B82463E1-F716-4634-9F18-07788CD179E7}"/>
    <cellStyle name="20% - Accent6 2 2 3 2 3" xfId="786" xr:uid="{2ED9CDBA-1616-4226-829A-54A08517676B}"/>
    <cellStyle name="20% - Accent6 2 2 3 3" xfId="787" xr:uid="{A027C40F-9439-4970-BC14-BA2D354F35D4}"/>
    <cellStyle name="20% - Accent6 2 2 3 3 2" xfId="788" xr:uid="{54F0135E-4D47-42C1-87F1-1548D52EDD3F}"/>
    <cellStyle name="20% - Accent6 2 2 3 4" xfId="789" xr:uid="{D1A8666F-B934-4DD1-B578-1548789C8C62}"/>
    <cellStyle name="20% - Accent6 2 2 4" xfId="790" xr:uid="{1CD0000F-E54E-45FD-B55C-CE6791D813B3}"/>
    <cellStyle name="20% - Accent6 2 2 4 2" xfId="791" xr:uid="{3A4E307F-96DD-4934-AF68-D03A7DC05670}"/>
    <cellStyle name="20% - Accent6 2 2 4 2 2" xfId="792" xr:uid="{2C4F6FDF-C564-41F6-B0C6-E4271B0FF0B7}"/>
    <cellStyle name="20% - Accent6 2 2 4 3" xfId="793" xr:uid="{8320B484-2AB3-42F2-BC76-9B8A425EFBFE}"/>
    <cellStyle name="20% - Accent6 2 2 5" xfId="794" xr:uid="{A95CE43F-EFD0-48E0-B7BB-CFD60F08CCFA}"/>
    <cellStyle name="20% - Accent6 2 2 5 2" xfId="795" xr:uid="{4DC77377-3000-4A45-A70E-2D09E95F9987}"/>
    <cellStyle name="20% - Accent6 2 2 6" xfId="796" xr:uid="{93C629A9-B99A-4600-BDC0-AAD5007FA6FA}"/>
    <cellStyle name="20% - Accent6 2 2 6 2" xfId="797" xr:uid="{6408869D-4020-434C-85B0-2775F86B9F9E}"/>
    <cellStyle name="20% - Accent6 2 2 7" xfId="798" xr:uid="{969E4CD0-7E54-4E56-8196-0C7B14885FCD}"/>
    <cellStyle name="20% - Accent6 2 2 8" xfId="799" xr:uid="{C8AFECA7-CBF2-4B75-A4D4-F352C4103B4B}"/>
    <cellStyle name="20% - Accent6 3" xfId="800" xr:uid="{A6A963F7-B8D4-4825-91BF-BECEE54FE84D}"/>
    <cellStyle name="20% - Accent6 3 2" xfId="801" xr:uid="{1C0129F6-9157-455B-9FF1-A2BAF757E2BE}"/>
    <cellStyle name="20% - Accent6 4" xfId="802" xr:uid="{EBB9D15C-7353-4BDA-A1B2-95FC47837B0F}"/>
    <cellStyle name="20% - Accent6 5" xfId="803" xr:uid="{BAC34EDA-DFD3-4E8F-B611-092DFF22BD84}"/>
    <cellStyle name="20% - Accent6 5 2" xfId="804" xr:uid="{46F8DA61-15C1-4A70-81C5-3F71D05EE86B}"/>
    <cellStyle name="20% - Accent6 5 2 2" xfId="805" xr:uid="{406595AF-78C1-4151-B500-157803E6F538}"/>
    <cellStyle name="20% - Accent6 5 2 2 2" xfId="806" xr:uid="{BB2A7EB7-F603-41C5-A68D-C90621C4FFD2}"/>
    <cellStyle name="20% - Accent6 5 2 2 2 2" xfId="807" xr:uid="{3C86BE71-D142-4A89-8217-84F8A6A8254C}"/>
    <cellStyle name="20% - Accent6 5 2 2 3" xfId="808" xr:uid="{CCD0E031-BF9B-410A-B993-E88709E22267}"/>
    <cellStyle name="20% - Accent6 5 2 3" xfId="809" xr:uid="{6605B6C8-2A06-48A6-9C2D-92D587C970DD}"/>
    <cellStyle name="20% - Accent6 5 2 3 2" xfId="810" xr:uid="{232F40AC-4518-486F-BD67-4F456A97B7DE}"/>
    <cellStyle name="20% - Accent6 5 2 4" xfId="811" xr:uid="{339642EE-A745-4F13-A822-D57CBE78DE30}"/>
    <cellStyle name="20% - Accent6 5 3" xfId="812" xr:uid="{522BA2B5-FF7F-4D46-AFC1-3C8E4F260DA4}"/>
    <cellStyle name="20% - Accent6 5 3 2" xfId="813" xr:uid="{72A9EBA4-87CF-422B-BA29-933FECEB0A2A}"/>
    <cellStyle name="20% - Accent6 5 3 2 2" xfId="814" xr:uid="{2C4D0E58-711C-44FC-ACA1-3F3DD658B7B4}"/>
    <cellStyle name="20% - Accent6 5 3 2 2 2" xfId="815" xr:uid="{EAC39EB8-361F-46B3-AA30-892716828EBA}"/>
    <cellStyle name="20% - Accent6 5 3 2 3" xfId="816" xr:uid="{FBAC55FD-2326-4AF5-9DBE-BAEB286BFF7B}"/>
    <cellStyle name="20% - Accent6 5 3 3" xfId="817" xr:uid="{2F1D159E-8875-4FEA-B139-2A163E786689}"/>
    <cellStyle name="20% - Accent6 5 3 3 2" xfId="818" xr:uid="{F7BC03AA-6FA0-4A0D-9A4A-01A2D98862A5}"/>
    <cellStyle name="20% - Accent6 5 3 4" xfId="819" xr:uid="{7D381B9A-FC3C-485F-8712-38A731181291}"/>
    <cellStyle name="20% - Accent6 5 4" xfId="820" xr:uid="{046AE763-86AD-4F86-8916-A0E7FCD46C76}"/>
    <cellStyle name="20% - Accent6 5 4 2" xfId="821" xr:uid="{EAED368D-0363-4264-BE78-897829145C00}"/>
    <cellStyle name="20% - Accent6 5 4 2 2" xfId="822" xr:uid="{1F0EDA1C-6312-417A-B3DF-81F6B35CF7AA}"/>
    <cellStyle name="20% - Accent6 5 4 3" xfId="823" xr:uid="{5DC9B20A-07F2-40FF-A6E0-07ACC1122D5C}"/>
    <cellStyle name="20% - Accent6 5 5" xfId="824" xr:uid="{B51795E7-EA8F-4F2F-811A-127B4516E68C}"/>
    <cellStyle name="20% - Accent6 5 5 2" xfId="825" xr:uid="{C8441A41-269B-4C64-89FB-7A1780EC1E74}"/>
    <cellStyle name="20% - Accent6 5 6" xfId="826" xr:uid="{C8ABBA32-348C-4AD8-B284-2A7D283D0762}"/>
    <cellStyle name="20% - Accent6 6" xfId="827" xr:uid="{DEB10EDC-BC0E-4587-A583-0B5EA2F2C96E}"/>
    <cellStyle name="20% - Accent6 6 2" xfId="828" xr:uid="{84E47C74-51AC-4380-A8D8-96E55C4A40C4}"/>
    <cellStyle name="20% - Accent6 6 2 2" xfId="829" xr:uid="{F964D26E-18A7-4A4A-8657-0B1D90894459}"/>
    <cellStyle name="20% - Accent6 6 2 2 2" xfId="830" xr:uid="{7957FCDA-B06F-4501-BC6D-7579A8C1B870}"/>
    <cellStyle name="20% - Accent6 6 2 2 2 2" xfId="831" xr:uid="{CCA1AC65-82E2-46CE-9192-00CE395AF353}"/>
    <cellStyle name="20% - Accent6 6 2 2 3" xfId="832" xr:uid="{C74378BC-5A30-445D-BE21-8B4B66412C4B}"/>
    <cellStyle name="20% - Accent6 6 2 3" xfId="833" xr:uid="{782C27BE-0AAB-478E-BD35-1FDD184C323A}"/>
    <cellStyle name="20% - Accent6 6 2 3 2" xfId="834" xr:uid="{E2271ED9-8740-4816-82DA-4927BF725D1F}"/>
    <cellStyle name="20% - Accent6 6 2 4" xfId="835" xr:uid="{84AB89AD-419D-44D5-BDBA-8921142EE155}"/>
    <cellStyle name="20% - Accent6 6 3" xfId="836" xr:uid="{87AFCB87-8997-4FF3-A55E-8C2936D040B0}"/>
    <cellStyle name="20% - Accent6 6 3 2" xfId="837" xr:uid="{AA85CB7F-695D-4D93-BAAE-5EAB247E4464}"/>
    <cellStyle name="20% - Accent6 6 3 2 2" xfId="838" xr:uid="{851519AD-397D-4C60-A5E8-FDEB0DBD4E50}"/>
    <cellStyle name="20% - Accent6 6 3 3" xfId="839" xr:uid="{BAFF1F24-A004-4BB3-9431-2D3FB19CA942}"/>
    <cellStyle name="20% - Accent6 6 4" xfId="840" xr:uid="{84D72E6D-CBC5-4B5E-911F-7B0EE6DB95A4}"/>
    <cellStyle name="20% - Accent6 6 4 2" xfId="841" xr:uid="{8D8DE2F6-62EA-45D3-A561-D12FE2351EDF}"/>
    <cellStyle name="20% - Accent6 6 5" xfId="842" xr:uid="{B9C77DB1-9117-4675-AFDC-9BCCD51EFB19}"/>
    <cellStyle name="20% - Accent6 7" xfId="843" xr:uid="{2C072985-07A3-41FD-919B-01F7D8BD1EC4}"/>
    <cellStyle name="20% - Accent6 7 2" xfId="844" xr:uid="{4126713C-BA9A-4A26-958F-91D8CF6D1E35}"/>
    <cellStyle name="20% - Accent6 7 2 2" xfId="845" xr:uid="{95A00208-CB2A-442F-BD70-35C659151A87}"/>
    <cellStyle name="20% - Accent6 7 2 2 2" xfId="846" xr:uid="{E6698360-BCE7-4ABE-BA60-67DF13D941FE}"/>
    <cellStyle name="20% - Accent6 7 2 2 2 2" xfId="847" xr:uid="{480A4F7A-B255-4620-8CEC-0B8030A6EFC8}"/>
    <cellStyle name="20% - Accent6 7 2 2 3" xfId="848" xr:uid="{115D4D19-3F46-466F-9682-CF1D2A4DC5E1}"/>
    <cellStyle name="20% - Accent6 7 2 3" xfId="849" xr:uid="{0CD660BA-A600-42FF-949E-28460F699948}"/>
    <cellStyle name="20% - Accent6 7 2 3 2" xfId="850" xr:uid="{4B82C967-A5AE-4E92-A7C6-32B2F433C619}"/>
    <cellStyle name="20% - Accent6 7 2 4" xfId="851" xr:uid="{9D2C57A4-8D1C-4AC1-A5E9-C6E0942A75A1}"/>
    <cellStyle name="20% - Accent6 7 3" xfId="852" xr:uid="{264EFC6A-C3DE-4CAC-8A24-7CCCDC31041D}"/>
    <cellStyle name="20% - Accent6 7 3 2" xfId="853" xr:uid="{44C8DE01-B54F-481D-A0EA-29169C164652}"/>
    <cellStyle name="20% - Accent6 7 3 2 2" xfId="854" xr:uid="{DCF68255-B616-43DD-9B80-9B62CF67C385}"/>
    <cellStyle name="20% - Accent6 7 3 3" xfId="855" xr:uid="{560420A2-24C1-4C57-A9EE-C3E23BCAF259}"/>
    <cellStyle name="20% - Accent6 7 4" xfId="856" xr:uid="{2E05AEE6-A081-44B1-94AB-B241CE45D41A}"/>
    <cellStyle name="20% - Accent6 7 4 2" xfId="857" xr:uid="{863FD23A-8269-416B-AF45-36A1CA3321FF}"/>
    <cellStyle name="20% - Accent6 7 5" xfId="858" xr:uid="{30DF5827-0BD5-4336-8C6C-AAE9345C44F5}"/>
    <cellStyle name="20% - Accent6 8" xfId="859" xr:uid="{CA6D3972-8286-450A-9586-E71EF7A371AF}"/>
    <cellStyle name="20% - Accent6 8 2" xfId="860" xr:uid="{5B21D8EB-515C-4DBA-A520-4FEF75B21D8F}"/>
    <cellStyle name="20% - Accent6 8 2 2" xfId="861" xr:uid="{4F00B6E1-1108-4D3F-9A95-BA8269CD2E7C}"/>
    <cellStyle name="20% - Accent6 8 2 2 2" xfId="862" xr:uid="{82DB0F66-68B3-460E-BB6B-DDFEF90735CC}"/>
    <cellStyle name="20% - Accent6 8 2 3" xfId="863" xr:uid="{3B507313-626A-4871-89DC-479C74D15C4D}"/>
    <cellStyle name="20% - Accent6 8 3" xfId="864" xr:uid="{75C0F0C2-2420-4C92-9D05-BCDF19CD4B3C}"/>
    <cellStyle name="20% - Accent6 8 3 2" xfId="865" xr:uid="{9E612D69-DD42-4652-AD8E-665A433AEA0C}"/>
    <cellStyle name="20% - Accent6 8 4" xfId="866" xr:uid="{447C9948-FE67-43DB-BC9E-E86B645D6124}"/>
    <cellStyle name="20% - Accent6 9" xfId="867" xr:uid="{C25835DA-393D-4BD9-8D51-1573AE9231A1}"/>
    <cellStyle name="20% - Accent6 9 2" xfId="868" xr:uid="{62666AEC-511B-4171-A442-61BC2AE79DA0}"/>
    <cellStyle name="20% - Accent6 9 2 2" xfId="869" xr:uid="{B5E7FAFA-79BA-4530-B50C-49B18A5648D6}"/>
    <cellStyle name="20% - Accent6 9 2 2 2" xfId="870" xr:uid="{23F1ADB3-8C75-4109-85F1-2631BEB1C1DE}"/>
    <cellStyle name="20% - Accent6 9 2 3" xfId="871" xr:uid="{5C2248E8-E633-4332-B6AC-4044B007946A}"/>
    <cellStyle name="20% - Accent6 9 3" xfId="872" xr:uid="{606FF911-B016-457A-9EAA-B5554BA90F8E}"/>
    <cellStyle name="20% - Accent6 9 3 2" xfId="873" xr:uid="{8BBC2015-2BF8-4411-BA66-5749D52C14C5}"/>
    <cellStyle name="20% - Accent6 9 4" xfId="874" xr:uid="{A1FC7AC4-19E5-433E-ADAB-EB7BCD42F645}"/>
    <cellStyle name="40% - Accent1" xfId="19" builtinId="31" customBuiltin="1"/>
    <cellStyle name="40% - Accent1 10" xfId="875" xr:uid="{2340E83D-B87E-4884-9A6D-9A694552466D}"/>
    <cellStyle name="40% - Accent1 10 2" xfId="876" xr:uid="{573B838B-4F38-4186-A842-F60AFA1E3F4C}"/>
    <cellStyle name="40% - Accent1 10 2 2" xfId="877" xr:uid="{75BA93AF-3BFC-4839-AC9A-D90EC617E668}"/>
    <cellStyle name="40% - Accent1 10 2 2 2" xfId="878" xr:uid="{2CE8F85A-7AB0-486F-B03D-6C26AF01E4CB}"/>
    <cellStyle name="40% - Accent1 10 2 3" xfId="879" xr:uid="{1659042D-93FB-4685-A1CD-4E53D18AE87B}"/>
    <cellStyle name="40% - Accent1 10 3" xfId="880" xr:uid="{429E1E4B-F817-4EC8-B4FF-C09C08D51878}"/>
    <cellStyle name="40% - Accent1 10 3 2" xfId="881" xr:uid="{480F7A13-EE70-4BCC-98FD-EE972C4CEB97}"/>
    <cellStyle name="40% - Accent1 10 4" xfId="882" xr:uid="{B0C56875-7D3D-49ED-9F96-05F3E288349D}"/>
    <cellStyle name="40% - Accent1 11" xfId="883" xr:uid="{A2C7C4C1-DF75-4B62-9F7C-19DCEC8A5EF7}"/>
    <cellStyle name="40% - Accent1 11 2" xfId="884" xr:uid="{6090BA69-281A-4114-8F46-C76F7808A926}"/>
    <cellStyle name="40% - Accent1 11 2 2" xfId="885" xr:uid="{20281B17-9016-4B07-817B-D59732C5E18D}"/>
    <cellStyle name="40% - Accent1 11 3" xfId="886" xr:uid="{276279F0-0126-45B3-A083-42C477B922C2}"/>
    <cellStyle name="40% - Accent1 12" xfId="887" xr:uid="{8D6F34E0-FFFC-4A3A-9D60-C0163D804492}"/>
    <cellStyle name="40% - Accent1 12 2" xfId="888" xr:uid="{B034ED10-8EC4-46DA-AED6-94C9341252F1}"/>
    <cellStyle name="40% - Accent1 12 2 2" xfId="889" xr:uid="{8292301F-13E0-4C30-9F32-BE7C70C6751C}"/>
    <cellStyle name="40% - Accent1 12 3" xfId="890" xr:uid="{093255E6-C2A3-4FAE-908A-3C602EAC45C1}"/>
    <cellStyle name="40% - Accent1 13" xfId="891" xr:uid="{C0D9CF49-E991-4FB3-8EF7-B7C1643DFECA}"/>
    <cellStyle name="40% - Accent1 13 2" xfId="892" xr:uid="{D63FA50F-CE35-4BA2-AD28-9EB1011A46BA}"/>
    <cellStyle name="40% - Accent1 14" xfId="893" xr:uid="{63FA8EB4-C294-4524-A3DA-7DB04936AC9A}"/>
    <cellStyle name="40% - Accent1 14 2" xfId="894" xr:uid="{45C6A1FD-19EC-4513-8B65-6BF90C06D1AC}"/>
    <cellStyle name="40% - Accent1 15" xfId="895" xr:uid="{A8E40CC9-FB96-4DD6-80CC-4B06BF940048}"/>
    <cellStyle name="40% - Accent1 15 2" xfId="896" xr:uid="{F572DB64-1393-443C-B0DD-9843AE045AC8}"/>
    <cellStyle name="40% - Accent1 16" xfId="897" xr:uid="{5A1C4BBE-D15B-4E0E-B1E9-1EF22F02745D}"/>
    <cellStyle name="40% - Accent1 16 2" xfId="898" xr:uid="{CBC63F02-3D8D-4753-942D-B7756B6A94D0}"/>
    <cellStyle name="40% - Accent1 17" xfId="899" xr:uid="{ED6108E9-40C3-46B5-97A0-CECB9944A05E}"/>
    <cellStyle name="40% - Accent1 18" xfId="900" xr:uid="{18EDC2EA-F7E1-4F31-8CA7-DD18C9D52E20}"/>
    <cellStyle name="40% - Accent1 19" xfId="901" xr:uid="{C456FD5A-B12B-436A-83DF-D53D41B1A4B3}"/>
    <cellStyle name="40% - Accent1 2" xfId="902" xr:uid="{A3E6042D-D869-49DD-8410-F7DA492DC54F}"/>
    <cellStyle name="40% - Accent1 2 2" xfId="903" xr:uid="{9430BF04-82EB-4A3E-A3FF-C9EBAFF2DB56}"/>
    <cellStyle name="40% - Accent1 2 2 2" xfId="904" xr:uid="{9C0C0D63-1DEC-4646-A175-CE5A736E1D5C}"/>
    <cellStyle name="40% - Accent1 2 2 2 2" xfId="905" xr:uid="{BA01E55C-528F-475B-8B5E-5D9650C92F62}"/>
    <cellStyle name="40% - Accent1 2 2 2 2 2" xfId="906" xr:uid="{76D3CD2D-3E8B-4992-9217-28BD76ECF5EB}"/>
    <cellStyle name="40% - Accent1 2 2 2 2 2 2" xfId="907" xr:uid="{FFD17570-E175-4A72-8757-1CD7B37FBDD3}"/>
    <cellStyle name="40% - Accent1 2 2 2 2 2 2 2" xfId="908" xr:uid="{1290F28F-7F4A-4185-AF46-5159CB08B69F}"/>
    <cellStyle name="40% - Accent1 2 2 2 2 2 3" xfId="909" xr:uid="{93900879-09C9-44D9-9CAB-C6B1F22A1045}"/>
    <cellStyle name="40% - Accent1 2 2 2 2 3" xfId="910" xr:uid="{08FFD54D-A56C-42D1-8370-0FEB654B6976}"/>
    <cellStyle name="40% - Accent1 2 2 2 2 3 2" xfId="911" xr:uid="{8B9DE6EC-1E51-495C-8300-C74BC5F3B20D}"/>
    <cellStyle name="40% - Accent1 2 2 2 2 4" xfId="912" xr:uid="{4DCF4561-C537-4424-BF70-80380E64D500}"/>
    <cellStyle name="40% - Accent1 2 2 2 3" xfId="913" xr:uid="{39320DCE-FB03-46D8-93EB-A1F711200DCF}"/>
    <cellStyle name="40% - Accent1 2 2 2 3 2" xfId="914" xr:uid="{7E6D0D57-8658-4E7D-8AC2-4C48730D9760}"/>
    <cellStyle name="40% - Accent1 2 2 2 3 2 2" xfId="915" xr:uid="{56E5CA2A-405B-4F7F-AD89-7C4324F08635}"/>
    <cellStyle name="40% - Accent1 2 2 2 3 3" xfId="916" xr:uid="{5F74945A-8741-453F-8593-77C6FB14AE7F}"/>
    <cellStyle name="40% - Accent1 2 2 2 4" xfId="917" xr:uid="{EBFA5EB3-56DD-4B87-8A1F-DE84B8470E38}"/>
    <cellStyle name="40% - Accent1 2 2 2 4 2" xfId="918" xr:uid="{69621BED-6946-41FC-9DB1-AD11EA0BA258}"/>
    <cellStyle name="40% - Accent1 2 2 2 5" xfId="919" xr:uid="{0B1CC6F8-4D71-40AF-88BE-E034D1FEFCCC}"/>
    <cellStyle name="40% - Accent1 2 2 3" xfId="920" xr:uid="{131604E8-523C-46E2-8156-7360A81C3620}"/>
    <cellStyle name="40% - Accent1 2 2 3 2" xfId="921" xr:uid="{58E62448-3063-47B3-804A-99B0D2311E28}"/>
    <cellStyle name="40% - Accent1 2 2 3 2 2" xfId="922" xr:uid="{6AC870CB-A918-4336-8E6E-DB69F707FDC5}"/>
    <cellStyle name="40% - Accent1 2 2 3 2 2 2" xfId="923" xr:uid="{94A7F4EE-967C-4309-B482-13AF16A4F0A6}"/>
    <cellStyle name="40% - Accent1 2 2 3 2 3" xfId="924" xr:uid="{CEF14B8F-6817-4202-8948-800C435496FE}"/>
    <cellStyle name="40% - Accent1 2 2 3 3" xfId="925" xr:uid="{C9386056-DB03-42CC-B13C-7EAF9E0C5316}"/>
    <cellStyle name="40% - Accent1 2 2 3 3 2" xfId="926" xr:uid="{1124777F-CFD6-475E-8E23-A85E38CF8FCF}"/>
    <cellStyle name="40% - Accent1 2 2 3 4" xfId="927" xr:uid="{D5EF40A7-4F33-47C3-9112-BFAE233E4C99}"/>
    <cellStyle name="40% - Accent1 2 2 4" xfId="928" xr:uid="{50BDB3EA-5087-412E-9B2F-0E06DF46565A}"/>
    <cellStyle name="40% - Accent1 2 2 4 2" xfId="929" xr:uid="{E229BCA8-5889-4003-90BD-B172F98442C3}"/>
    <cellStyle name="40% - Accent1 2 2 4 2 2" xfId="930" xr:uid="{1674369E-C0EB-4EFD-8B14-1127EECFBBCE}"/>
    <cellStyle name="40% - Accent1 2 2 4 3" xfId="931" xr:uid="{8D4D6C62-9E89-44E4-9D37-AB8F64A8A9DE}"/>
    <cellStyle name="40% - Accent1 2 2 5" xfId="932" xr:uid="{32D41B10-434A-4838-B142-A6907568E982}"/>
    <cellStyle name="40% - Accent1 2 2 5 2" xfId="933" xr:uid="{B61401FB-4DC3-48D2-A570-DFDE36EBE4DD}"/>
    <cellStyle name="40% - Accent1 2 2 6" xfId="934" xr:uid="{56A7FE33-2327-40C6-83CD-83CBA7D63139}"/>
    <cellStyle name="40% - Accent1 2 2 6 2" xfId="935" xr:uid="{67AA8907-C8D0-46C8-998B-FC2E9013B2F7}"/>
    <cellStyle name="40% - Accent1 2 2 7" xfId="936" xr:uid="{86667C0D-DAB2-47A8-9CE2-D91C73737024}"/>
    <cellStyle name="40% - Accent1 2 2 8" xfId="937" xr:uid="{35359AF8-4D35-4BB9-B1CA-34DAD981F11C}"/>
    <cellStyle name="40% - Accent1 3" xfId="938" xr:uid="{D878A6FD-1D17-4977-B6B7-E3CE790275F2}"/>
    <cellStyle name="40% - Accent1 3 2" xfId="939" xr:uid="{C46713F9-39CC-462A-A95F-8FCC8B32650C}"/>
    <cellStyle name="40% - Accent1 4" xfId="940" xr:uid="{17E30922-7501-4086-8A49-B0C9AB6EA2DB}"/>
    <cellStyle name="40% - Accent1 5" xfId="941" xr:uid="{C6502895-F34E-40F0-8B26-5A3B5497DB32}"/>
    <cellStyle name="40% - Accent1 5 2" xfId="942" xr:uid="{4046AA43-6D5D-468C-BD04-C7D25B277228}"/>
    <cellStyle name="40% - Accent1 5 2 2" xfId="943" xr:uid="{E8A254F2-4208-405F-A4B8-523A810E7D44}"/>
    <cellStyle name="40% - Accent1 5 2 2 2" xfId="944" xr:uid="{B0239E20-C9E8-4AE7-9C47-FEFFB3496283}"/>
    <cellStyle name="40% - Accent1 5 2 2 2 2" xfId="945" xr:uid="{6241D1EF-C5DF-44FC-8183-87BB61336A30}"/>
    <cellStyle name="40% - Accent1 5 2 2 3" xfId="946" xr:uid="{572BB51E-9312-40D0-8F71-0A4363753C6D}"/>
    <cellStyle name="40% - Accent1 5 2 3" xfId="947" xr:uid="{BB90697E-41A1-4036-A274-096228E42A58}"/>
    <cellStyle name="40% - Accent1 5 2 3 2" xfId="948" xr:uid="{2E73315A-242C-45C5-BCCD-EF15089B19FB}"/>
    <cellStyle name="40% - Accent1 5 2 4" xfId="949" xr:uid="{4AC3F4F9-28C5-4124-B665-53909A7BE1A5}"/>
    <cellStyle name="40% - Accent1 5 3" xfId="950" xr:uid="{BF7DE00D-825F-4314-B767-3A69CE4044F1}"/>
    <cellStyle name="40% - Accent1 5 3 2" xfId="951" xr:uid="{88EE5023-1E10-466A-9ECC-81D440384D9F}"/>
    <cellStyle name="40% - Accent1 5 3 2 2" xfId="952" xr:uid="{1B089C51-B5B4-4601-88CC-5512B9909BD0}"/>
    <cellStyle name="40% - Accent1 5 3 2 2 2" xfId="953" xr:uid="{AADE3BC3-0536-4F5E-A8D5-B75F9F7C895D}"/>
    <cellStyle name="40% - Accent1 5 3 2 3" xfId="954" xr:uid="{FC7E8E68-811F-4262-A54C-88F9E79D8540}"/>
    <cellStyle name="40% - Accent1 5 3 3" xfId="955" xr:uid="{34F54AF7-FD95-43EC-A263-390D630B68C6}"/>
    <cellStyle name="40% - Accent1 5 3 3 2" xfId="956" xr:uid="{D696CD6D-401D-4446-B7B5-CFA6A8CCB92C}"/>
    <cellStyle name="40% - Accent1 5 3 4" xfId="957" xr:uid="{14FFA2D1-DEB8-4FAC-B073-757E6D028FF6}"/>
    <cellStyle name="40% - Accent1 5 4" xfId="958" xr:uid="{BABB6D48-F784-4E25-9978-1F602894C5D0}"/>
    <cellStyle name="40% - Accent1 5 4 2" xfId="959" xr:uid="{F5E12FF8-13C5-40FC-8B50-780C55FC10B8}"/>
    <cellStyle name="40% - Accent1 5 4 2 2" xfId="960" xr:uid="{DA55E60B-858B-409A-8C7F-DE9DA6E55A82}"/>
    <cellStyle name="40% - Accent1 5 4 3" xfId="961" xr:uid="{1324F5DB-3AC8-4542-A093-80807F27DAC1}"/>
    <cellStyle name="40% - Accent1 5 5" xfId="962" xr:uid="{33821DD0-8FF2-40FE-B3DA-A0B3F1C6B16B}"/>
    <cellStyle name="40% - Accent1 5 5 2" xfId="963" xr:uid="{48419A42-94E1-4A1C-8D6D-0A9D1680C88A}"/>
    <cellStyle name="40% - Accent1 5 6" xfId="964" xr:uid="{4F3CE174-BC38-44BD-9E3A-5CA900528511}"/>
    <cellStyle name="40% - Accent1 6" xfId="965" xr:uid="{5B282C5A-0AD8-45CC-BB58-80E3E94CC785}"/>
    <cellStyle name="40% - Accent1 6 2" xfId="966" xr:uid="{B54D3001-04F9-48EA-BF25-E651E445AEE0}"/>
    <cellStyle name="40% - Accent1 6 2 2" xfId="967" xr:uid="{FE1A0210-E42A-40BD-8E68-BB630E5EEF4A}"/>
    <cellStyle name="40% - Accent1 6 2 2 2" xfId="968" xr:uid="{64087E44-F936-46BF-A81E-996CEE84F356}"/>
    <cellStyle name="40% - Accent1 6 2 2 2 2" xfId="969" xr:uid="{C71813FC-891E-4526-AA7A-B022EB9BB629}"/>
    <cellStyle name="40% - Accent1 6 2 2 3" xfId="970" xr:uid="{4902FD1A-AC2A-4DFF-8081-BD2E27C53208}"/>
    <cellStyle name="40% - Accent1 6 2 3" xfId="971" xr:uid="{5E42B12D-7BC1-4536-A0A5-09F429A4DCBC}"/>
    <cellStyle name="40% - Accent1 6 2 3 2" xfId="972" xr:uid="{24AF6FE2-5566-46A8-9369-D1B4FE342C37}"/>
    <cellStyle name="40% - Accent1 6 2 4" xfId="973" xr:uid="{5B97A0B3-CEF4-4106-BEDF-E0FF10F63BAE}"/>
    <cellStyle name="40% - Accent1 6 3" xfId="974" xr:uid="{3F1F7D78-DFDE-473D-88A7-63C663D27C11}"/>
    <cellStyle name="40% - Accent1 6 3 2" xfId="975" xr:uid="{663F261C-2542-4487-BF33-9BEAED512FCC}"/>
    <cellStyle name="40% - Accent1 6 3 2 2" xfId="976" xr:uid="{F7A29F33-E284-4995-BD83-623AEC016C0A}"/>
    <cellStyle name="40% - Accent1 6 3 3" xfId="977" xr:uid="{84494FEA-DA5F-4FD4-9BD1-24E7326493DF}"/>
    <cellStyle name="40% - Accent1 6 4" xfId="978" xr:uid="{C7710746-7FD3-4107-975B-605200637F9E}"/>
    <cellStyle name="40% - Accent1 6 4 2" xfId="979" xr:uid="{AB5619E7-E2B0-47A1-834A-C941D21D730C}"/>
    <cellStyle name="40% - Accent1 6 5" xfId="980" xr:uid="{3AF6B347-5EFF-461E-A403-F08DFCFB8782}"/>
    <cellStyle name="40% - Accent1 7" xfId="981" xr:uid="{8429FE64-6279-49EC-B893-47900B2FF9A1}"/>
    <cellStyle name="40% - Accent1 7 2" xfId="982" xr:uid="{22933DFF-3601-4C81-B7F9-CB24FCBBC907}"/>
    <cellStyle name="40% - Accent1 7 2 2" xfId="983" xr:uid="{11A0AD0F-F867-46D3-B5AF-0DB25C6CB094}"/>
    <cellStyle name="40% - Accent1 7 2 2 2" xfId="984" xr:uid="{14454E60-A091-44FE-95AF-28B60F45BD53}"/>
    <cellStyle name="40% - Accent1 7 2 2 2 2" xfId="985" xr:uid="{7A92CF98-7B81-4C11-BEB9-75D48869EE7F}"/>
    <cellStyle name="40% - Accent1 7 2 2 3" xfId="986" xr:uid="{2263C674-288C-4440-85D8-3D196C9A5322}"/>
    <cellStyle name="40% - Accent1 7 2 3" xfId="987" xr:uid="{08B839F3-BCAA-47F5-987E-F4A37541095F}"/>
    <cellStyle name="40% - Accent1 7 2 3 2" xfId="988" xr:uid="{8AAA6B5C-21CF-49DF-B668-472846240C5E}"/>
    <cellStyle name="40% - Accent1 7 2 4" xfId="989" xr:uid="{14F34661-8A15-4168-9C2C-C2E7B061F137}"/>
    <cellStyle name="40% - Accent1 7 3" xfId="990" xr:uid="{2C7F122A-6972-4A21-B969-74E6C5867D3B}"/>
    <cellStyle name="40% - Accent1 7 3 2" xfId="991" xr:uid="{0A480659-759B-4B20-B7A7-6AD31D35481F}"/>
    <cellStyle name="40% - Accent1 7 3 2 2" xfId="992" xr:uid="{B2CA14C9-E81A-413B-857B-C5426ADD4E45}"/>
    <cellStyle name="40% - Accent1 7 3 3" xfId="993" xr:uid="{BE1B2779-B106-4FB0-AED3-D138FD6A6799}"/>
    <cellStyle name="40% - Accent1 7 4" xfId="994" xr:uid="{761E523F-67E8-4D7D-8EC6-CAF04BE220CA}"/>
    <cellStyle name="40% - Accent1 7 4 2" xfId="995" xr:uid="{3459097D-D9D9-4B18-B15E-B5C745393E24}"/>
    <cellStyle name="40% - Accent1 7 5" xfId="996" xr:uid="{F206E812-8D0C-43FA-9383-38286BD411B8}"/>
    <cellStyle name="40% - Accent1 8" xfId="997" xr:uid="{11E1A911-7504-49D1-9E82-FD2FAA24CC75}"/>
    <cellStyle name="40% - Accent1 8 2" xfId="998" xr:uid="{2CF3C7E7-5CB5-44EB-A53E-ACC18CD23ACB}"/>
    <cellStyle name="40% - Accent1 8 2 2" xfId="999" xr:uid="{13B761E0-3529-4460-AEF8-91A115429559}"/>
    <cellStyle name="40% - Accent1 8 2 2 2" xfId="1000" xr:uid="{DE1C1C5F-0AF3-44AA-BF8A-E7E748E404B8}"/>
    <cellStyle name="40% - Accent1 8 2 3" xfId="1001" xr:uid="{0E002E9A-61A8-47B9-9D66-42DB70A755A6}"/>
    <cellStyle name="40% - Accent1 8 3" xfId="1002" xr:uid="{04DEF1D9-9F09-47F8-845D-FB6FB3D2385E}"/>
    <cellStyle name="40% - Accent1 8 3 2" xfId="1003" xr:uid="{8AEAB7D9-6BD8-4F0B-9884-DAF50D4B1459}"/>
    <cellStyle name="40% - Accent1 8 4" xfId="1004" xr:uid="{D7E452C8-26AA-4AA1-9260-E3EFEE950CD2}"/>
    <cellStyle name="40% - Accent1 9" xfId="1005" xr:uid="{1D93077D-82A2-46FE-AE88-4D6C7FFFD371}"/>
    <cellStyle name="40% - Accent1 9 2" xfId="1006" xr:uid="{AB522B7B-C522-4600-B70A-7BA7AA798829}"/>
    <cellStyle name="40% - Accent1 9 2 2" xfId="1007" xr:uid="{C467548D-B27F-4DA5-8D5B-DD863AC6F1FF}"/>
    <cellStyle name="40% - Accent1 9 2 2 2" xfId="1008" xr:uid="{78500A6E-8802-447D-AB4B-933FAAD5E5CA}"/>
    <cellStyle name="40% - Accent1 9 2 3" xfId="1009" xr:uid="{4899261E-CE2D-4628-8648-B7B88B384E32}"/>
    <cellStyle name="40% - Accent1 9 3" xfId="1010" xr:uid="{81899C4B-3F4D-4A13-AED7-CA875CF2CC43}"/>
    <cellStyle name="40% - Accent1 9 3 2" xfId="1011" xr:uid="{774304CD-B36C-43DC-B52B-A22B3649B028}"/>
    <cellStyle name="40% - Accent1 9 4" xfId="1012" xr:uid="{3600AB68-C480-4CF2-AD82-48CE625AAAB0}"/>
    <cellStyle name="40% - Accent2" xfId="22" builtinId="35" customBuiltin="1"/>
    <cellStyle name="40% - Accent2 10" xfId="1013" xr:uid="{50C552C9-CFEE-4C0D-9148-C7D3FE28272B}"/>
    <cellStyle name="40% - Accent2 10 2" xfId="1014" xr:uid="{B287D457-08EB-4599-9D63-18FD14D96471}"/>
    <cellStyle name="40% - Accent2 10 2 2" xfId="1015" xr:uid="{3C11CB5C-EC58-49A5-805A-451F83F0D52E}"/>
    <cellStyle name="40% - Accent2 10 2 2 2" xfId="1016" xr:uid="{4A36FB0F-31CB-4C50-8FCB-810285F4CE12}"/>
    <cellStyle name="40% - Accent2 10 2 3" xfId="1017" xr:uid="{7EB8EEB0-826B-46D7-97DB-34800D63537F}"/>
    <cellStyle name="40% - Accent2 10 3" xfId="1018" xr:uid="{911779A9-71B7-4099-BA9A-8DD47888CE04}"/>
    <cellStyle name="40% - Accent2 10 3 2" xfId="1019" xr:uid="{EEEB8F49-8ABF-45D4-BF17-119DC1DA7151}"/>
    <cellStyle name="40% - Accent2 10 4" xfId="1020" xr:uid="{D05AC67B-4E91-4714-AB02-B8870B6A83EB}"/>
    <cellStyle name="40% - Accent2 11" xfId="1021" xr:uid="{72BC86D9-4F72-4977-9CEE-782A96AFD325}"/>
    <cellStyle name="40% - Accent2 11 2" xfId="1022" xr:uid="{06F01448-27AC-4A8C-B671-0EC10C7AA334}"/>
    <cellStyle name="40% - Accent2 11 2 2" xfId="1023" xr:uid="{57E37844-DE75-46FA-A25C-62E1A106CA83}"/>
    <cellStyle name="40% - Accent2 11 3" xfId="1024" xr:uid="{199631FD-386A-4566-9A00-320D0528172E}"/>
    <cellStyle name="40% - Accent2 12" xfId="1025" xr:uid="{4E451D42-54E8-40C7-B72E-57966BF99CDA}"/>
    <cellStyle name="40% - Accent2 12 2" xfId="1026" xr:uid="{64B07075-1539-41D7-B0E9-9D31E5CCB29F}"/>
    <cellStyle name="40% - Accent2 12 2 2" xfId="1027" xr:uid="{D6B1E05B-5D0F-4575-B64F-00CBBEF19DE3}"/>
    <cellStyle name="40% - Accent2 12 3" xfId="1028" xr:uid="{A19FC03F-AD31-44D3-9920-BDA2993D6416}"/>
    <cellStyle name="40% - Accent2 13" xfId="1029" xr:uid="{9964C6E4-C33B-40D7-80A1-DBE0E7E9F816}"/>
    <cellStyle name="40% - Accent2 13 2" xfId="1030" xr:uid="{E2CD83FC-0745-417C-B88F-B2DD19EE6413}"/>
    <cellStyle name="40% - Accent2 14" xfId="1031" xr:uid="{CE4EEC3C-7F98-4C1E-8C72-1148CBDFE51D}"/>
    <cellStyle name="40% - Accent2 14 2" xfId="1032" xr:uid="{1A1A2FF6-E0F3-45DC-A441-96C687C9F5AD}"/>
    <cellStyle name="40% - Accent2 15" xfId="1033" xr:uid="{F0894E01-8B4F-4D86-BCD6-055B71B942FF}"/>
    <cellStyle name="40% - Accent2 15 2" xfId="1034" xr:uid="{BFFC3B9E-3909-4D4F-890C-461868A379F3}"/>
    <cellStyle name="40% - Accent2 16" xfId="1035" xr:uid="{2ECCE038-551A-4B25-BCF2-8B3496193B4B}"/>
    <cellStyle name="40% - Accent2 16 2" xfId="1036" xr:uid="{8B101A85-8FD9-4752-ADDF-206FE35AD5EA}"/>
    <cellStyle name="40% - Accent2 17" xfId="1037" xr:uid="{B360C2CB-9E61-4534-9D9F-9613EBC5143C}"/>
    <cellStyle name="40% - Accent2 18" xfId="1038" xr:uid="{6C6997AF-E5CC-43CB-886B-9F08B162BDB6}"/>
    <cellStyle name="40% - Accent2 19" xfId="1039" xr:uid="{B431F7CE-5707-4F18-8B47-309642618D60}"/>
    <cellStyle name="40% - Accent2 2" xfId="1040" xr:uid="{F002366D-7C79-4FEA-B62B-C8D1ACEF579D}"/>
    <cellStyle name="40% - Accent2 2 2" xfId="1041" xr:uid="{5145EA39-9B51-4D53-B9E3-0A961E6D2E71}"/>
    <cellStyle name="40% - Accent2 2 2 2" xfId="1042" xr:uid="{71A6AAED-990B-4D7F-8618-2B5C452A8CF1}"/>
    <cellStyle name="40% - Accent2 2 2 2 2" xfId="1043" xr:uid="{A193B267-37B7-4442-8265-EB925B2B6790}"/>
    <cellStyle name="40% - Accent2 2 2 2 2 2" xfId="1044" xr:uid="{25F79DDE-C7DA-49C2-8182-CD459A052763}"/>
    <cellStyle name="40% - Accent2 2 2 2 2 2 2" xfId="1045" xr:uid="{CF187A12-D511-4AC2-ABD4-CFD4547BF923}"/>
    <cellStyle name="40% - Accent2 2 2 2 2 2 2 2" xfId="1046" xr:uid="{53ED5879-F2BB-4AF0-9F9C-E7F9A7578BC7}"/>
    <cellStyle name="40% - Accent2 2 2 2 2 2 3" xfId="1047" xr:uid="{983F3810-9E3A-46A8-B041-82FCC39DAA59}"/>
    <cellStyle name="40% - Accent2 2 2 2 2 3" xfId="1048" xr:uid="{15C00878-16E8-448D-AFC8-8A5F56B54C8B}"/>
    <cellStyle name="40% - Accent2 2 2 2 2 3 2" xfId="1049" xr:uid="{5F3C2D48-9B90-4BDF-A626-395DF96EE969}"/>
    <cellStyle name="40% - Accent2 2 2 2 2 4" xfId="1050" xr:uid="{8B326323-F433-4108-A7E1-F6DF6096C0BB}"/>
    <cellStyle name="40% - Accent2 2 2 2 3" xfId="1051" xr:uid="{122675AD-D21A-403B-8758-9CBBE6BD238A}"/>
    <cellStyle name="40% - Accent2 2 2 2 3 2" xfId="1052" xr:uid="{1AA3DA7C-2A6C-408E-A60D-8763AB94BC5A}"/>
    <cellStyle name="40% - Accent2 2 2 2 3 2 2" xfId="1053" xr:uid="{388002E4-B834-4332-8D7A-731CD10252C4}"/>
    <cellStyle name="40% - Accent2 2 2 2 3 3" xfId="1054" xr:uid="{A6477BCB-7849-4AC7-97C6-0F15C1221358}"/>
    <cellStyle name="40% - Accent2 2 2 2 4" xfId="1055" xr:uid="{77F257DB-1954-4F60-BEE9-76C353813E28}"/>
    <cellStyle name="40% - Accent2 2 2 2 4 2" xfId="1056" xr:uid="{A4A0427A-8E32-4E09-BED3-B57AEE3568DF}"/>
    <cellStyle name="40% - Accent2 2 2 2 5" xfId="1057" xr:uid="{109E0C43-0E9E-4EA3-BF1B-2750C58B38B8}"/>
    <cellStyle name="40% - Accent2 2 2 3" xfId="1058" xr:uid="{09CB85E7-3877-4F86-9EDF-9CE44F8F2EB8}"/>
    <cellStyle name="40% - Accent2 2 2 3 2" xfId="1059" xr:uid="{358DDB3D-540F-4C6E-9B89-3AFE2E8517BF}"/>
    <cellStyle name="40% - Accent2 2 2 3 2 2" xfId="1060" xr:uid="{69F89F02-1FC9-41D6-AFB4-E5492F331A1F}"/>
    <cellStyle name="40% - Accent2 2 2 3 2 2 2" xfId="1061" xr:uid="{DFC11F9C-55FE-4D6B-ABE4-5EB6D9BDFF38}"/>
    <cellStyle name="40% - Accent2 2 2 3 2 3" xfId="1062" xr:uid="{7F4CDDC6-3C50-429F-9F9C-DDE3D55D0920}"/>
    <cellStyle name="40% - Accent2 2 2 3 3" xfId="1063" xr:uid="{43F79591-1C85-4C4C-867D-E38EB9CE014F}"/>
    <cellStyle name="40% - Accent2 2 2 3 3 2" xfId="1064" xr:uid="{381B8784-9E12-45B6-9718-D5A99FB67849}"/>
    <cellStyle name="40% - Accent2 2 2 3 4" xfId="1065" xr:uid="{F6CF454A-68E0-429F-A218-4E4FFA0798EB}"/>
    <cellStyle name="40% - Accent2 2 2 4" xfId="1066" xr:uid="{1853CD88-06FF-4295-AFFD-BD2296F3D8FA}"/>
    <cellStyle name="40% - Accent2 2 2 4 2" xfId="1067" xr:uid="{68BF648D-EDDB-4639-8144-C70458A60699}"/>
    <cellStyle name="40% - Accent2 2 2 4 2 2" xfId="1068" xr:uid="{9CAD2379-E5CC-4548-9CF9-CEC808745181}"/>
    <cellStyle name="40% - Accent2 2 2 4 3" xfId="1069" xr:uid="{2645FCF5-DFAF-413C-8504-810004559757}"/>
    <cellStyle name="40% - Accent2 2 2 5" xfId="1070" xr:uid="{6F4F4042-AF9C-486C-A02E-B61B9DD3915C}"/>
    <cellStyle name="40% - Accent2 2 2 5 2" xfId="1071" xr:uid="{44351564-550D-4D77-9BBB-7BA1A3E77D73}"/>
    <cellStyle name="40% - Accent2 2 2 6" xfId="1072" xr:uid="{687D96BD-5D42-4E94-94EA-42C509F0645B}"/>
    <cellStyle name="40% - Accent2 2 2 6 2" xfId="1073" xr:uid="{A9AB6865-8197-4E75-92CE-38D7315AD30D}"/>
    <cellStyle name="40% - Accent2 2 2 7" xfId="1074" xr:uid="{0A675AA8-89BD-4CE5-89A2-9F42E3DB08B1}"/>
    <cellStyle name="40% - Accent2 2 2 8" xfId="1075" xr:uid="{5B1C0B86-45CD-4993-AE7D-979C73CA3627}"/>
    <cellStyle name="40% - Accent2 3" xfId="1076" xr:uid="{170D3369-105F-4074-B368-A9E94D1FA5AA}"/>
    <cellStyle name="40% - Accent2 3 2" xfId="1077" xr:uid="{2A019D99-82AF-45CC-8498-653EF22B899C}"/>
    <cellStyle name="40% - Accent2 4" xfId="1078" xr:uid="{D66960CC-4496-4491-93F6-7AB51FE6E0AC}"/>
    <cellStyle name="40% - Accent2 5" xfId="1079" xr:uid="{01F89229-99F5-4250-9020-9D083F9F761D}"/>
    <cellStyle name="40% - Accent2 5 2" xfId="1080" xr:uid="{5FE7492B-66FC-4DEF-9200-AF3157A00A8E}"/>
    <cellStyle name="40% - Accent2 5 2 2" xfId="1081" xr:uid="{79765FD4-CCF4-4B44-8A8B-E2614DFE0E31}"/>
    <cellStyle name="40% - Accent2 5 2 2 2" xfId="1082" xr:uid="{A58B2851-8BB8-42E8-880D-C26BAD9F10E8}"/>
    <cellStyle name="40% - Accent2 5 2 2 2 2" xfId="1083" xr:uid="{3595C250-C34E-402F-A934-40A216F5C8D7}"/>
    <cellStyle name="40% - Accent2 5 2 2 3" xfId="1084" xr:uid="{4A3B4167-B5D1-4E5D-8E6E-5A3224D11F0F}"/>
    <cellStyle name="40% - Accent2 5 2 3" xfId="1085" xr:uid="{C66A1563-E988-489F-A7C6-0DCB41269E6E}"/>
    <cellStyle name="40% - Accent2 5 2 3 2" xfId="1086" xr:uid="{B254CB1C-4DA0-4EF4-835A-F9E6FC1789D4}"/>
    <cellStyle name="40% - Accent2 5 2 4" xfId="1087" xr:uid="{39BB36CD-EF72-41EC-ABED-73BFA175A6E4}"/>
    <cellStyle name="40% - Accent2 5 3" xfId="1088" xr:uid="{64BA6648-65E5-465B-8C7E-B2062BB6BD2A}"/>
    <cellStyle name="40% - Accent2 5 3 2" xfId="1089" xr:uid="{F6350E68-20CC-41DE-A2CF-F3BF171BCB47}"/>
    <cellStyle name="40% - Accent2 5 3 2 2" xfId="1090" xr:uid="{C1C2F837-AADA-4BB1-8461-6B7CA6D59357}"/>
    <cellStyle name="40% - Accent2 5 3 2 2 2" xfId="1091" xr:uid="{35AEA38E-668A-4836-B832-3FCF02E705F2}"/>
    <cellStyle name="40% - Accent2 5 3 2 3" xfId="1092" xr:uid="{7E5E60EB-7BF3-41B0-BA96-1EE056088803}"/>
    <cellStyle name="40% - Accent2 5 3 3" xfId="1093" xr:uid="{24280936-D024-43F5-85A3-CC94600B7860}"/>
    <cellStyle name="40% - Accent2 5 3 3 2" xfId="1094" xr:uid="{8570526B-4FFF-4267-9C01-F1E00A6F18AD}"/>
    <cellStyle name="40% - Accent2 5 3 4" xfId="1095" xr:uid="{B7A0B70A-1F87-47C3-BD23-732E63F1C2F7}"/>
    <cellStyle name="40% - Accent2 5 4" xfId="1096" xr:uid="{A92894BA-826C-43F3-A976-09C35AC301B0}"/>
    <cellStyle name="40% - Accent2 5 4 2" xfId="1097" xr:uid="{A6BDCE97-75CA-42B7-B542-4926020795D2}"/>
    <cellStyle name="40% - Accent2 5 4 2 2" xfId="1098" xr:uid="{CE999D39-FB46-4470-8622-876694629411}"/>
    <cellStyle name="40% - Accent2 5 4 3" xfId="1099" xr:uid="{834CB3BC-F0A1-4B84-8D04-77EB249AAC35}"/>
    <cellStyle name="40% - Accent2 5 5" xfId="1100" xr:uid="{910C6F93-A920-4E9A-90C0-FD7F3B35AA80}"/>
    <cellStyle name="40% - Accent2 5 5 2" xfId="1101" xr:uid="{6A6F2C3A-76E6-493D-8916-89C459B2416F}"/>
    <cellStyle name="40% - Accent2 5 6" xfId="1102" xr:uid="{1666E397-CEE1-4AAE-963A-6B49CD938963}"/>
    <cellStyle name="40% - Accent2 6" xfId="1103" xr:uid="{78D28909-B779-4B97-9D8A-379C981B8050}"/>
    <cellStyle name="40% - Accent2 6 2" xfId="1104" xr:uid="{543C492E-8E3E-4541-9AE0-E20B123DB015}"/>
    <cellStyle name="40% - Accent2 6 2 2" xfId="1105" xr:uid="{A266C53D-F2D4-4B33-8D60-F4A76094F5D8}"/>
    <cellStyle name="40% - Accent2 6 2 2 2" xfId="1106" xr:uid="{0F480760-B7BD-495A-B729-4D41B2C7A3F6}"/>
    <cellStyle name="40% - Accent2 6 2 2 2 2" xfId="1107" xr:uid="{D729CFCE-6BD5-4E89-9E54-5EA5BB6BE50A}"/>
    <cellStyle name="40% - Accent2 6 2 2 3" xfId="1108" xr:uid="{FDDFEEB8-871E-4285-8DA1-09A5E899D5FC}"/>
    <cellStyle name="40% - Accent2 6 2 3" xfId="1109" xr:uid="{641EB687-12FE-477D-A5E1-B32963552047}"/>
    <cellStyle name="40% - Accent2 6 2 3 2" xfId="1110" xr:uid="{5FF6C4EE-3B6A-42A1-8555-D572E7A710EC}"/>
    <cellStyle name="40% - Accent2 6 2 4" xfId="1111" xr:uid="{7D93512B-0F26-4505-AE42-8FEB9B6D8314}"/>
    <cellStyle name="40% - Accent2 6 3" xfId="1112" xr:uid="{7EB47DC6-FCC1-427E-B204-9028D15E3E1A}"/>
    <cellStyle name="40% - Accent2 6 3 2" xfId="1113" xr:uid="{8EF27C5E-2339-4D78-9571-70600991E715}"/>
    <cellStyle name="40% - Accent2 6 3 2 2" xfId="1114" xr:uid="{9487B03B-505C-49CC-9866-FE6C8145419E}"/>
    <cellStyle name="40% - Accent2 6 3 3" xfId="1115" xr:uid="{9153C517-2782-4A8D-AC8A-81D4DB2DBBF1}"/>
    <cellStyle name="40% - Accent2 6 4" xfId="1116" xr:uid="{D8B677C9-61AD-486A-8FBA-3DC33E95F0E3}"/>
    <cellStyle name="40% - Accent2 6 4 2" xfId="1117" xr:uid="{F194515A-5CCB-4136-A548-24E273BB7F09}"/>
    <cellStyle name="40% - Accent2 6 5" xfId="1118" xr:uid="{5967D021-CEDB-4115-A347-BBBBA38D7F42}"/>
    <cellStyle name="40% - Accent2 7" xfId="1119" xr:uid="{44F6AEF5-12F6-4778-ABB7-504372C0DCE8}"/>
    <cellStyle name="40% - Accent2 7 2" xfId="1120" xr:uid="{65013D11-AFF6-4119-902F-E04ADAF4BBA1}"/>
    <cellStyle name="40% - Accent2 7 2 2" xfId="1121" xr:uid="{5C226D91-926F-4C18-99BA-1FB13BED395B}"/>
    <cellStyle name="40% - Accent2 7 2 2 2" xfId="1122" xr:uid="{5346AF64-04A8-4211-B81A-D02D7397AA61}"/>
    <cellStyle name="40% - Accent2 7 2 2 2 2" xfId="1123" xr:uid="{81EB9D4A-9749-41D4-A3EF-692770ABBCF1}"/>
    <cellStyle name="40% - Accent2 7 2 2 3" xfId="1124" xr:uid="{06570607-4FBB-492D-B120-87E58EE91878}"/>
    <cellStyle name="40% - Accent2 7 2 3" xfId="1125" xr:uid="{5AB0EAA2-9B72-4C74-9B47-94AA6314B8F7}"/>
    <cellStyle name="40% - Accent2 7 2 3 2" xfId="1126" xr:uid="{F95D7DA1-9EF9-4014-B835-1C87663D76CA}"/>
    <cellStyle name="40% - Accent2 7 2 4" xfId="1127" xr:uid="{169DA146-04C6-45C7-A125-1398E4CB3162}"/>
    <cellStyle name="40% - Accent2 7 3" xfId="1128" xr:uid="{3909E419-83B0-4714-854C-CA6AC8C7CAB6}"/>
    <cellStyle name="40% - Accent2 7 3 2" xfId="1129" xr:uid="{88404A27-9123-40EB-8938-9E529D827CE7}"/>
    <cellStyle name="40% - Accent2 7 3 2 2" xfId="1130" xr:uid="{B5184511-FB47-4036-B5AF-B2D5469738B5}"/>
    <cellStyle name="40% - Accent2 7 3 3" xfId="1131" xr:uid="{D06FCCAD-8351-497E-97DA-442EF1F71E59}"/>
    <cellStyle name="40% - Accent2 7 4" xfId="1132" xr:uid="{AB6BABAF-256A-4835-9664-91AD17F0094B}"/>
    <cellStyle name="40% - Accent2 7 4 2" xfId="1133" xr:uid="{E8741D90-A4F3-44A9-A9DB-5594DCEB77A4}"/>
    <cellStyle name="40% - Accent2 7 5" xfId="1134" xr:uid="{A8792BF6-B4BB-4908-9BC9-F85148466F96}"/>
    <cellStyle name="40% - Accent2 8" xfId="1135" xr:uid="{C93695D1-B79B-4A2D-9290-1131F62BC03B}"/>
    <cellStyle name="40% - Accent2 8 2" xfId="1136" xr:uid="{3C9DDB28-9789-45C2-93A5-79F1E601BD9B}"/>
    <cellStyle name="40% - Accent2 8 2 2" xfId="1137" xr:uid="{47CBFC21-9A3B-4801-B404-8562F4BC1B5A}"/>
    <cellStyle name="40% - Accent2 8 2 2 2" xfId="1138" xr:uid="{C7E8D001-624D-422A-ADE2-4E3BD3F0801E}"/>
    <cellStyle name="40% - Accent2 8 2 3" xfId="1139" xr:uid="{7292C7E0-5328-4AE5-8652-D48810A42D8D}"/>
    <cellStyle name="40% - Accent2 8 3" xfId="1140" xr:uid="{2CCFE81D-BB84-4523-A5D6-AE334C4956AF}"/>
    <cellStyle name="40% - Accent2 8 3 2" xfId="1141" xr:uid="{42FEDB32-BF20-4E5B-B129-503903104FA9}"/>
    <cellStyle name="40% - Accent2 8 4" xfId="1142" xr:uid="{442BCBE2-1AE2-450E-A06E-DEDFA0D4CD66}"/>
    <cellStyle name="40% - Accent2 9" xfId="1143" xr:uid="{E09D796B-CE15-4A29-BF51-1EFA549B2C86}"/>
    <cellStyle name="40% - Accent2 9 2" xfId="1144" xr:uid="{B4235840-70E7-4257-BDE7-FA4B355DBE32}"/>
    <cellStyle name="40% - Accent2 9 2 2" xfId="1145" xr:uid="{46578802-B299-4624-BA88-F06CADF66E9A}"/>
    <cellStyle name="40% - Accent2 9 2 2 2" xfId="1146" xr:uid="{2C67072A-14C7-4370-9E20-CBB2A08A9BE1}"/>
    <cellStyle name="40% - Accent2 9 2 3" xfId="1147" xr:uid="{C91C614F-41F7-44E0-BF87-0470FE532319}"/>
    <cellStyle name="40% - Accent2 9 3" xfId="1148" xr:uid="{CF0A6878-B164-47C7-9A83-312275D82432}"/>
    <cellStyle name="40% - Accent2 9 3 2" xfId="1149" xr:uid="{A61180C7-E6B8-4174-87F7-2BF2CA81ECF5}"/>
    <cellStyle name="40% - Accent2 9 4" xfId="1150" xr:uid="{07F6BCA1-ECA9-4396-871D-6E3327C48132}"/>
    <cellStyle name="40% - Accent3" xfId="25" builtinId="39" customBuiltin="1"/>
    <cellStyle name="40% - Accent3 10" xfId="1151" xr:uid="{D5F9F8EE-5C2B-450F-859A-31DB143E8CC7}"/>
    <cellStyle name="40% - Accent3 10 2" xfId="1152" xr:uid="{6F16865E-D00C-4D9E-8C73-FB76623065B2}"/>
    <cellStyle name="40% - Accent3 10 2 2" xfId="1153" xr:uid="{4ACB3AAC-A70C-419F-A5DE-42DE8ED5A183}"/>
    <cellStyle name="40% - Accent3 10 2 2 2" xfId="1154" xr:uid="{24D2FD7E-B1B5-4C61-BB80-F9640A6E5428}"/>
    <cellStyle name="40% - Accent3 10 2 3" xfId="1155" xr:uid="{39B2BC7B-69DA-4EDA-A115-86BAAE2C73CA}"/>
    <cellStyle name="40% - Accent3 10 3" xfId="1156" xr:uid="{025F9E85-CF93-44FA-8CB1-C8C847855D4C}"/>
    <cellStyle name="40% - Accent3 10 3 2" xfId="1157" xr:uid="{C83665E6-4FCB-4654-B13D-38B11A527317}"/>
    <cellStyle name="40% - Accent3 10 4" xfId="1158" xr:uid="{6FB3A96E-9D16-47E1-9D40-EE88EB220693}"/>
    <cellStyle name="40% - Accent3 11" xfId="1159" xr:uid="{18E545E5-EB61-44FF-BED3-5D5645510227}"/>
    <cellStyle name="40% - Accent3 11 2" xfId="1160" xr:uid="{EE77C3E7-80F1-40F5-865D-48C2015B66A2}"/>
    <cellStyle name="40% - Accent3 11 2 2" xfId="1161" xr:uid="{704AEAE5-7D9B-409D-99A0-CBF78162D395}"/>
    <cellStyle name="40% - Accent3 11 3" xfId="1162" xr:uid="{1DF87591-71BB-43DA-AA45-5E0B1819A4B9}"/>
    <cellStyle name="40% - Accent3 12" xfId="1163" xr:uid="{738056BD-BC2B-44AC-B12B-EC8678C5A01A}"/>
    <cellStyle name="40% - Accent3 12 2" xfId="1164" xr:uid="{A3E3CA90-838B-4EF1-9BB1-99F3E8C29F96}"/>
    <cellStyle name="40% - Accent3 12 2 2" xfId="1165" xr:uid="{938FD769-F258-4C88-A534-295BADF5AF3C}"/>
    <cellStyle name="40% - Accent3 12 3" xfId="1166" xr:uid="{746A08D7-D7E9-462A-A22F-307489535474}"/>
    <cellStyle name="40% - Accent3 13" xfId="1167" xr:uid="{2DE9EE36-1A7E-4D57-878B-444B485F919F}"/>
    <cellStyle name="40% - Accent3 13 2" xfId="1168" xr:uid="{D4F3E49E-EA8C-4812-8E56-9A59F9081631}"/>
    <cellStyle name="40% - Accent3 14" xfId="1169" xr:uid="{157AB8E1-E809-47BD-81AC-73655DBBCCA8}"/>
    <cellStyle name="40% - Accent3 14 2" xfId="1170" xr:uid="{E9829D1C-332C-4832-92CE-6C3393300AF2}"/>
    <cellStyle name="40% - Accent3 15" xfId="1171" xr:uid="{BFE2A86B-7153-44D5-A6FB-DEAC87B431AC}"/>
    <cellStyle name="40% - Accent3 15 2" xfId="1172" xr:uid="{8B760246-55F0-417A-8192-DDB976C31AFB}"/>
    <cellStyle name="40% - Accent3 16" xfId="1173" xr:uid="{67C10D65-F09B-4BF4-B4B6-D0513110617F}"/>
    <cellStyle name="40% - Accent3 16 2" xfId="1174" xr:uid="{51779094-07F1-48F5-81BF-0ECD0D8C41A7}"/>
    <cellStyle name="40% - Accent3 17" xfId="1175" xr:uid="{C8E72DBB-EE4F-4726-BF89-D21A0151B37A}"/>
    <cellStyle name="40% - Accent3 18" xfId="1176" xr:uid="{4A1D7869-B0B1-4B0D-8E33-59B89C30F436}"/>
    <cellStyle name="40% - Accent3 19" xfId="1177" xr:uid="{AB76B1CD-16C9-4395-8D6C-5FD3D7A5E957}"/>
    <cellStyle name="40% - Accent3 2" xfId="1178" xr:uid="{252682BE-D1F3-40F0-83CD-ADC3C31BC493}"/>
    <cellStyle name="40% - Accent3 2 2" xfId="1179" xr:uid="{17BB9934-9710-4D28-B81A-AC152910D0ED}"/>
    <cellStyle name="40% - Accent3 2 2 2" xfId="1180" xr:uid="{011168C2-BFB2-442B-A02C-B4D264702449}"/>
    <cellStyle name="40% - Accent3 2 2 2 2" xfId="1181" xr:uid="{ACA4DFAF-C3D9-4DF3-A42C-F5BBB539333C}"/>
    <cellStyle name="40% - Accent3 2 2 2 2 2" xfId="1182" xr:uid="{241AB478-4D13-47E8-879C-B7490D5A212F}"/>
    <cellStyle name="40% - Accent3 2 2 2 2 2 2" xfId="1183" xr:uid="{66B7CDEB-59F3-4161-9C10-FEB6093D5265}"/>
    <cellStyle name="40% - Accent3 2 2 2 2 2 2 2" xfId="1184" xr:uid="{DD2CDA38-22FD-490C-B063-6566AAD1C487}"/>
    <cellStyle name="40% - Accent3 2 2 2 2 2 3" xfId="1185" xr:uid="{4F90DE4B-7184-44B1-9B60-037D41209B13}"/>
    <cellStyle name="40% - Accent3 2 2 2 2 3" xfId="1186" xr:uid="{DF543574-6DF7-4555-8503-BF72DD3BFB2A}"/>
    <cellStyle name="40% - Accent3 2 2 2 2 3 2" xfId="1187" xr:uid="{73766E91-A36F-4955-93B6-DA0CE8E1436F}"/>
    <cellStyle name="40% - Accent3 2 2 2 2 4" xfId="1188" xr:uid="{957CE7D6-A915-419A-A3A1-0476007DFE22}"/>
    <cellStyle name="40% - Accent3 2 2 2 3" xfId="1189" xr:uid="{C03BA5B0-15BD-4A39-8315-949B9C027C14}"/>
    <cellStyle name="40% - Accent3 2 2 2 3 2" xfId="1190" xr:uid="{F9C8D753-856A-477B-8766-A3D50EF0B4DE}"/>
    <cellStyle name="40% - Accent3 2 2 2 3 2 2" xfId="1191" xr:uid="{4BC3A250-3EF5-4485-9DF2-518F8849ADBF}"/>
    <cellStyle name="40% - Accent3 2 2 2 3 3" xfId="1192" xr:uid="{E52B6977-E7B4-437A-8E57-9DCFB7800876}"/>
    <cellStyle name="40% - Accent3 2 2 2 4" xfId="1193" xr:uid="{B4FD8B41-DA41-4E98-B918-DD868ACF262A}"/>
    <cellStyle name="40% - Accent3 2 2 2 4 2" xfId="1194" xr:uid="{FC3414D5-A025-4D14-8099-BC2235A38C45}"/>
    <cellStyle name="40% - Accent3 2 2 2 5" xfId="1195" xr:uid="{FC32CEEF-0E6A-45DF-B05A-EB3489D7DDC8}"/>
    <cellStyle name="40% - Accent3 2 2 3" xfId="1196" xr:uid="{EBF437FE-CFF2-4548-9FEC-0833638C5CF6}"/>
    <cellStyle name="40% - Accent3 2 2 3 2" xfId="1197" xr:uid="{01B6B2A6-1055-4BCD-92CF-DABD6F07D4A1}"/>
    <cellStyle name="40% - Accent3 2 2 3 2 2" xfId="1198" xr:uid="{0152D8F1-2AF0-430F-9D75-5148F08D3984}"/>
    <cellStyle name="40% - Accent3 2 2 3 2 2 2" xfId="1199" xr:uid="{092C9558-4952-4A39-A88F-A6B5FD8CF656}"/>
    <cellStyle name="40% - Accent3 2 2 3 2 3" xfId="1200" xr:uid="{0E5F342E-7915-45E3-98E8-28B4C662756F}"/>
    <cellStyle name="40% - Accent3 2 2 3 3" xfId="1201" xr:uid="{EBB588C3-1A2F-4D28-AA00-8C5B055E4A0E}"/>
    <cellStyle name="40% - Accent3 2 2 3 3 2" xfId="1202" xr:uid="{6663D4CD-766D-4E1B-9121-0AE784F31B59}"/>
    <cellStyle name="40% - Accent3 2 2 3 4" xfId="1203" xr:uid="{66F9CDBC-0301-4EC0-A227-D693BB917A3E}"/>
    <cellStyle name="40% - Accent3 2 2 4" xfId="1204" xr:uid="{6123FD00-AC3A-494C-BE2A-2113632F9DF8}"/>
    <cellStyle name="40% - Accent3 2 2 4 2" xfId="1205" xr:uid="{19CBF5FC-4C30-4507-A359-18C15CDD0EF2}"/>
    <cellStyle name="40% - Accent3 2 2 4 2 2" xfId="1206" xr:uid="{A3489343-818D-4FB6-AE04-6EA3072E0CBA}"/>
    <cellStyle name="40% - Accent3 2 2 4 3" xfId="1207" xr:uid="{E4CC0958-950B-45CF-90A9-92EE75457161}"/>
    <cellStyle name="40% - Accent3 2 2 5" xfId="1208" xr:uid="{E546DE90-26F7-4215-BEC4-105EA22B2BC6}"/>
    <cellStyle name="40% - Accent3 2 2 5 2" xfId="1209" xr:uid="{BB573EDF-401B-4F20-AE6D-557E3BECCCDC}"/>
    <cellStyle name="40% - Accent3 2 2 6" xfId="1210" xr:uid="{59981606-6A0E-4B71-9807-6E367F3A6FF2}"/>
    <cellStyle name="40% - Accent3 2 2 6 2" xfId="1211" xr:uid="{1B5EDF14-EC75-45DB-A67F-B47AD7DCC07C}"/>
    <cellStyle name="40% - Accent3 2 2 7" xfId="1212" xr:uid="{A2DBF5C0-E436-4007-BCA7-E673B548E44E}"/>
    <cellStyle name="40% - Accent3 2 2 8" xfId="1213" xr:uid="{7CEFD245-7EF2-48A8-8FA4-5A469EFBFE7D}"/>
    <cellStyle name="40% - Accent3 3" xfId="1214" xr:uid="{8E6C7795-0070-42A8-82B2-C2D30DA57824}"/>
    <cellStyle name="40% - Accent3 3 2" xfId="1215" xr:uid="{069C6999-B678-4ED4-8F5D-E96210DAE1F2}"/>
    <cellStyle name="40% - Accent3 4" xfId="1216" xr:uid="{71BD5E14-0807-4C25-866D-937D6604BDEE}"/>
    <cellStyle name="40% - Accent3 5" xfId="1217" xr:uid="{8B694699-5B8E-4119-A3E8-2FAAABAA17FC}"/>
    <cellStyle name="40% - Accent3 5 2" xfId="1218" xr:uid="{3FEB08CE-007C-442B-9D1F-6CA0EDFD4BB2}"/>
    <cellStyle name="40% - Accent3 5 2 2" xfId="1219" xr:uid="{EDE70F9B-64CA-4109-A75E-1A56EF2C45D3}"/>
    <cellStyle name="40% - Accent3 5 2 2 2" xfId="1220" xr:uid="{D5A64327-574E-4DDA-A6EF-352D62C98B0E}"/>
    <cellStyle name="40% - Accent3 5 2 2 2 2" xfId="1221" xr:uid="{E1DC7CE7-4038-4301-A7C5-9847556724AC}"/>
    <cellStyle name="40% - Accent3 5 2 2 3" xfId="1222" xr:uid="{555A80CE-2357-4406-A1D2-3E6AAB55DC55}"/>
    <cellStyle name="40% - Accent3 5 2 3" xfId="1223" xr:uid="{58D88D20-E2FF-4C47-93AA-F4A88EB78D0A}"/>
    <cellStyle name="40% - Accent3 5 2 3 2" xfId="1224" xr:uid="{0B33B9C2-F4A4-4361-945E-35AC841D2949}"/>
    <cellStyle name="40% - Accent3 5 2 4" xfId="1225" xr:uid="{3D046478-170A-4F39-AD89-CA6CF3EB2D31}"/>
    <cellStyle name="40% - Accent3 5 3" xfId="1226" xr:uid="{52C19CD1-0117-4A3E-A57B-6D590A1813CF}"/>
    <cellStyle name="40% - Accent3 5 3 2" xfId="1227" xr:uid="{0E4C2503-093F-4211-BC0A-A8F63149A198}"/>
    <cellStyle name="40% - Accent3 5 3 2 2" xfId="1228" xr:uid="{250BAFE5-D9CF-4F9A-8F6D-604FDE19AC36}"/>
    <cellStyle name="40% - Accent3 5 3 2 2 2" xfId="1229" xr:uid="{072D5948-053F-4DB8-988B-633E1199D908}"/>
    <cellStyle name="40% - Accent3 5 3 2 3" xfId="1230" xr:uid="{B5D55CDC-ABD2-4D4C-807C-DEBE18A16E2A}"/>
    <cellStyle name="40% - Accent3 5 3 3" xfId="1231" xr:uid="{C7F41407-C16B-46AB-98F7-FC22004EF309}"/>
    <cellStyle name="40% - Accent3 5 3 3 2" xfId="1232" xr:uid="{07E257B7-CA95-4F92-A367-F462331B0465}"/>
    <cellStyle name="40% - Accent3 5 3 4" xfId="1233" xr:uid="{5D8D93EE-EE3D-4A9B-A03C-8430679BBC86}"/>
    <cellStyle name="40% - Accent3 5 4" xfId="1234" xr:uid="{3073B8A8-2509-4EA2-8CE5-70ABCE050B4D}"/>
    <cellStyle name="40% - Accent3 5 4 2" xfId="1235" xr:uid="{0174968F-2777-471A-B835-28187789ED7C}"/>
    <cellStyle name="40% - Accent3 5 4 2 2" xfId="1236" xr:uid="{F3F9B58C-76C2-44D0-A861-C5747B27DA5D}"/>
    <cellStyle name="40% - Accent3 5 4 3" xfId="1237" xr:uid="{76A5CA6D-F66D-49F6-9D85-AD05364F65E5}"/>
    <cellStyle name="40% - Accent3 5 5" xfId="1238" xr:uid="{E367F8CE-278D-412E-B943-176FF583A917}"/>
    <cellStyle name="40% - Accent3 5 5 2" xfId="1239" xr:uid="{AE4BAFCF-C6D8-404E-96CA-D273568D5F7E}"/>
    <cellStyle name="40% - Accent3 5 6" xfId="1240" xr:uid="{049C95D8-CE41-4C21-A225-39698D7B45D7}"/>
    <cellStyle name="40% - Accent3 6" xfId="1241" xr:uid="{3AC3D2B3-4BBE-4789-B87B-C3CD2942E3BD}"/>
    <cellStyle name="40% - Accent3 6 2" xfId="1242" xr:uid="{F597096D-DF2D-4D57-9BB5-175579D0AD04}"/>
    <cellStyle name="40% - Accent3 6 2 2" xfId="1243" xr:uid="{28FF6F8D-0202-40AE-A3B9-1AE647865CC5}"/>
    <cellStyle name="40% - Accent3 6 2 2 2" xfId="1244" xr:uid="{12EC97CC-A9E4-4B76-A335-CC2287823BE6}"/>
    <cellStyle name="40% - Accent3 6 2 2 2 2" xfId="1245" xr:uid="{17E7DEE7-11A6-4C77-A492-B8A4F5A6FFC6}"/>
    <cellStyle name="40% - Accent3 6 2 2 3" xfId="1246" xr:uid="{F333F0A6-3463-4D67-8C3B-B2DFB6F149AE}"/>
    <cellStyle name="40% - Accent3 6 2 3" xfId="1247" xr:uid="{4B023025-4D54-4AB2-BED5-8119DD2F65A5}"/>
    <cellStyle name="40% - Accent3 6 2 3 2" xfId="1248" xr:uid="{C3B9815C-784E-4955-8914-26F7224F8657}"/>
    <cellStyle name="40% - Accent3 6 2 4" xfId="1249" xr:uid="{84611191-9555-4A9F-A50B-228F09FB7309}"/>
    <cellStyle name="40% - Accent3 6 3" xfId="1250" xr:uid="{363CDC65-31F6-4D0D-ACCE-B0BAF4B37BCC}"/>
    <cellStyle name="40% - Accent3 6 3 2" xfId="1251" xr:uid="{50408EC5-B702-4EEA-9B42-08E6A8FF87D5}"/>
    <cellStyle name="40% - Accent3 6 3 2 2" xfId="1252" xr:uid="{8DE99AD9-0FAA-4465-9E39-675BB7CAF442}"/>
    <cellStyle name="40% - Accent3 6 3 3" xfId="1253" xr:uid="{F1F32E5C-13C0-43D4-8798-78E403157CA3}"/>
    <cellStyle name="40% - Accent3 6 4" xfId="1254" xr:uid="{2F2B1CCD-724A-4CFF-B037-0CA1D2D0F9C1}"/>
    <cellStyle name="40% - Accent3 6 4 2" xfId="1255" xr:uid="{1C877D6D-FA07-4D69-BCF1-889CAF49F117}"/>
    <cellStyle name="40% - Accent3 6 5" xfId="1256" xr:uid="{777C27A3-C099-433A-9C64-FD0D4369D7C7}"/>
    <cellStyle name="40% - Accent3 7" xfId="1257" xr:uid="{78DAEC63-D180-4C2C-B3A8-726B88573FD0}"/>
    <cellStyle name="40% - Accent3 7 2" xfId="1258" xr:uid="{25DD7D30-B5B0-4296-BFD4-96A4C6B52E93}"/>
    <cellStyle name="40% - Accent3 7 2 2" xfId="1259" xr:uid="{1F4ADE0D-8E6B-4AEF-9FA5-A1A14352B292}"/>
    <cellStyle name="40% - Accent3 7 2 2 2" xfId="1260" xr:uid="{25372AFA-CC4A-457B-BF49-1DD8D4870870}"/>
    <cellStyle name="40% - Accent3 7 2 2 2 2" xfId="1261" xr:uid="{80E682B5-FAEC-4576-BBBC-0C2803141144}"/>
    <cellStyle name="40% - Accent3 7 2 2 3" xfId="1262" xr:uid="{E13655F2-28BD-48EF-ABE3-0D77AE32601C}"/>
    <cellStyle name="40% - Accent3 7 2 3" xfId="1263" xr:uid="{A0DC97FD-0E73-41C8-A17D-7853AA779F02}"/>
    <cellStyle name="40% - Accent3 7 2 3 2" xfId="1264" xr:uid="{670154F2-EC94-4115-B631-F1E67E178149}"/>
    <cellStyle name="40% - Accent3 7 2 4" xfId="1265" xr:uid="{9ABDDCB8-F247-4CDF-926E-B4D81A009FE3}"/>
    <cellStyle name="40% - Accent3 7 3" xfId="1266" xr:uid="{842A2A01-68F6-4D09-B2FE-AF1BDFEE00BD}"/>
    <cellStyle name="40% - Accent3 7 3 2" xfId="1267" xr:uid="{7BE6D24A-D0D5-4D92-943A-18300858526B}"/>
    <cellStyle name="40% - Accent3 7 3 2 2" xfId="1268" xr:uid="{1EA7FA5A-CB76-4D82-8971-74634CD563CA}"/>
    <cellStyle name="40% - Accent3 7 3 3" xfId="1269" xr:uid="{3C50CAFC-F72A-4F35-A8A2-F5F414F20A06}"/>
    <cellStyle name="40% - Accent3 7 4" xfId="1270" xr:uid="{A781E733-D82E-4B1F-8BCC-2017F1F04FAA}"/>
    <cellStyle name="40% - Accent3 7 4 2" xfId="1271" xr:uid="{9150A1AF-8D06-4F92-B5F0-56537E909DE8}"/>
    <cellStyle name="40% - Accent3 7 5" xfId="1272" xr:uid="{EC7F9C50-6C83-4D4C-A992-7AAA5C8FE131}"/>
    <cellStyle name="40% - Accent3 8" xfId="1273" xr:uid="{B471BA5A-AECC-439D-BC59-F2272EA50B4E}"/>
    <cellStyle name="40% - Accent3 8 2" xfId="1274" xr:uid="{A5702C20-B6E5-40F1-9ED1-204CCBA2793E}"/>
    <cellStyle name="40% - Accent3 8 2 2" xfId="1275" xr:uid="{7BEF2FD2-E72D-43CE-B457-9359C721C314}"/>
    <cellStyle name="40% - Accent3 8 2 2 2" xfId="1276" xr:uid="{5C2449BB-CB2E-4F7C-AEAA-E9693C147F90}"/>
    <cellStyle name="40% - Accent3 8 2 3" xfId="1277" xr:uid="{7823B5B7-5F98-4650-9C54-DDA62B51DBBA}"/>
    <cellStyle name="40% - Accent3 8 3" xfId="1278" xr:uid="{C32BED8B-9E78-41E9-A21D-1A84BC66FBB5}"/>
    <cellStyle name="40% - Accent3 8 3 2" xfId="1279" xr:uid="{0F946929-4CE9-4966-A6F1-3767E6C4EFF0}"/>
    <cellStyle name="40% - Accent3 8 4" xfId="1280" xr:uid="{A1FD444C-5683-4045-A77D-C64D071A988B}"/>
    <cellStyle name="40% - Accent3 9" xfId="1281" xr:uid="{64124CAA-F10C-4446-8D42-D4CCAA151412}"/>
    <cellStyle name="40% - Accent3 9 2" xfId="1282" xr:uid="{A19D9FB2-34B4-4885-A8A4-25F33A5551B6}"/>
    <cellStyle name="40% - Accent3 9 2 2" xfId="1283" xr:uid="{9F22B212-7C9F-47C5-8FB9-C06D14E76CEE}"/>
    <cellStyle name="40% - Accent3 9 2 2 2" xfId="1284" xr:uid="{417B39C9-D4C0-4DA2-82BC-E9BF9314AABC}"/>
    <cellStyle name="40% - Accent3 9 2 3" xfId="1285" xr:uid="{67BE260D-2105-4615-A986-7DCA99255A18}"/>
    <cellStyle name="40% - Accent3 9 3" xfId="1286" xr:uid="{A469DA1C-7049-42FD-ACEC-CF0355BF8088}"/>
    <cellStyle name="40% - Accent3 9 3 2" xfId="1287" xr:uid="{6004BDC4-822E-4659-990E-67FDBB922349}"/>
    <cellStyle name="40% - Accent3 9 4" xfId="1288" xr:uid="{8E65CE5A-B194-42F8-AB4F-0EE608402063}"/>
    <cellStyle name="40% - Accent4" xfId="28" builtinId="43" customBuiltin="1"/>
    <cellStyle name="40% - Accent4 10" xfId="1289" xr:uid="{7E971D55-DFD8-46C8-B410-BF9FA17B0B15}"/>
    <cellStyle name="40% - Accent4 10 2" xfId="1290" xr:uid="{224AD885-4B58-4EE2-8DD7-C70DE6473509}"/>
    <cellStyle name="40% - Accent4 10 2 2" xfId="1291" xr:uid="{A6B312BD-F66F-4E52-B7E7-6E73A1150BA4}"/>
    <cellStyle name="40% - Accent4 10 2 2 2" xfId="1292" xr:uid="{6533E9F7-CCF7-480B-9C71-1DF211DB952C}"/>
    <cellStyle name="40% - Accent4 10 2 3" xfId="1293" xr:uid="{41341D45-03C8-4616-8498-F42950EBB403}"/>
    <cellStyle name="40% - Accent4 10 3" xfId="1294" xr:uid="{ACCB6FBF-6AD0-4D40-836E-EB503AC3E57F}"/>
    <cellStyle name="40% - Accent4 10 3 2" xfId="1295" xr:uid="{DE83DD7E-10A9-4A7F-A73B-046582261D97}"/>
    <cellStyle name="40% - Accent4 10 4" xfId="1296" xr:uid="{67298D14-063B-45BB-8FAD-D801714E0A02}"/>
    <cellStyle name="40% - Accent4 11" xfId="1297" xr:uid="{3C438636-A42E-459A-A53C-D0B3B87B5225}"/>
    <cellStyle name="40% - Accent4 11 2" xfId="1298" xr:uid="{A5A156C1-7385-4185-A9D6-CA735D6DE1C8}"/>
    <cellStyle name="40% - Accent4 11 2 2" xfId="1299" xr:uid="{F3526C4B-6B0C-4E0C-ABEA-E3758A25DB33}"/>
    <cellStyle name="40% - Accent4 11 3" xfId="1300" xr:uid="{84499C08-8148-4AA5-8721-F984FBD327A9}"/>
    <cellStyle name="40% - Accent4 12" xfId="1301" xr:uid="{CAEB4332-647F-46D6-90E2-DF17F8118593}"/>
    <cellStyle name="40% - Accent4 12 2" xfId="1302" xr:uid="{2B9BEECF-2813-4B04-BAD0-3649B33A2A7E}"/>
    <cellStyle name="40% - Accent4 12 2 2" xfId="1303" xr:uid="{CB36A317-47DD-4CB6-AF7B-8A954D558907}"/>
    <cellStyle name="40% - Accent4 12 3" xfId="1304" xr:uid="{6A87D1DB-925E-464B-8B35-A41CB0D41118}"/>
    <cellStyle name="40% - Accent4 13" xfId="1305" xr:uid="{82EA753A-607B-4E73-8A39-B7035FC433B5}"/>
    <cellStyle name="40% - Accent4 13 2" xfId="1306" xr:uid="{A3F3206D-7564-419A-AB1B-E7CAB505F4E8}"/>
    <cellStyle name="40% - Accent4 14" xfId="1307" xr:uid="{043D1F9A-D241-4787-AC9D-07576A9EAB73}"/>
    <cellStyle name="40% - Accent4 14 2" xfId="1308" xr:uid="{FB51C3BD-28ED-44B5-8535-5C90546AAB30}"/>
    <cellStyle name="40% - Accent4 15" xfId="1309" xr:uid="{925F853B-8027-4862-9FB7-E06B0E94B711}"/>
    <cellStyle name="40% - Accent4 15 2" xfId="1310" xr:uid="{E4F825F7-E2D9-447A-AFD5-22695C0A22A0}"/>
    <cellStyle name="40% - Accent4 16" xfId="1311" xr:uid="{632DDC95-403A-4F75-AFCA-ECFEBE3F23DD}"/>
    <cellStyle name="40% - Accent4 16 2" xfId="1312" xr:uid="{C5831802-2621-4A5C-A1B4-122BDAA98004}"/>
    <cellStyle name="40% - Accent4 17" xfId="1313" xr:uid="{91C6BAFA-4E4C-461D-B4C7-0EE00BAF4119}"/>
    <cellStyle name="40% - Accent4 18" xfId="1314" xr:uid="{B2C734F8-81C3-46A3-ACB8-B5E26722DE9D}"/>
    <cellStyle name="40% - Accent4 19" xfId="1315" xr:uid="{3274F393-2098-42BB-BF53-9E79A953F7FA}"/>
    <cellStyle name="40% - Accent4 2" xfId="1316" xr:uid="{B016D044-E1A7-4276-8D64-AFB28F03F9B0}"/>
    <cellStyle name="40% - Accent4 2 2" xfId="1317" xr:uid="{38DF41F0-2867-4144-8AE2-7C3217C396B9}"/>
    <cellStyle name="40% - Accent4 2 2 2" xfId="1318" xr:uid="{E86BB992-A046-4640-8C38-365AF2A3E85F}"/>
    <cellStyle name="40% - Accent4 2 2 2 2" xfId="1319" xr:uid="{3899EC92-3E0C-4E97-BCB5-B6BF9C44635B}"/>
    <cellStyle name="40% - Accent4 2 2 2 2 2" xfId="1320" xr:uid="{881681E3-3BF9-4B60-8723-05AE310A1078}"/>
    <cellStyle name="40% - Accent4 2 2 2 2 2 2" xfId="1321" xr:uid="{672F734D-DBFF-4ACF-86E8-34AF34C0FD1C}"/>
    <cellStyle name="40% - Accent4 2 2 2 2 2 2 2" xfId="1322" xr:uid="{C4E2E272-2882-4CFC-80E1-EC460513DBE2}"/>
    <cellStyle name="40% - Accent4 2 2 2 2 2 3" xfId="1323" xr:uid="{BA8AC2DC-181E-488A-B073-8B6DF51C8384}"/>
    <cellStyle name="40% - Accent4 2 2 2 2 3" xfId="1324" xr:uid="{62021C8E-5AE0-41A6-AD04-B87CC4923E99}"/>
    <cellStyle name="40% - Accent4 2 2 2 2 3 2" xfId="1325" xr:uid="{4802815B-ABA7-4C50-BD2A-3442A95B410E}"/>
    <cellStyle name="40% - Accent4 2 2 2 2 4" xfId="1326" xr:uid="{58AB98AE-79C7-458A-AB6D-67E272407584}"/>
    <cellStyle name="40% - Accent4 2 2 2 3" xfId="1327" xr:uid="{42C65508-801B-40CE-B43E-4713B4463985}"/>
    <cellStyle name="40% - Accent4 2 2 2 3 2" xfId="1328" xr:uid="{15CB4EBD-94D4-4941-B025-C5E70F08E93A}"/>
    <cellStyle name="40% - Accent4 2 2 2 3 2 2" xfId="1329" xr:uid="{74A22006-E458-4775-8E2D-6046E132F3D6}"/>
    <cellStyle name="40% - Accent4 2 2 2 3 3" xfId="1330" xr:uid="{51FA6FC5-E451-461F-9FA2-64B7DAB45BE4}"/>
    <cellStyle name="40% - Accent4 2 2 2 4" xfId="1331" xr:uid="{2C86E098-8D15-4B45-A754-D53D35A21B12}"/>
    <cellStyle name="40% - Accent4 2 2 2 4 2" xfId="1332" xr:uid="{2F7894CB-81A0-4666-99B9-93A8416164EC}"/>
    <cellStyle name="40% - Accent4 2 2 2 5" xfId="1333" xr:uid="{4E1D1999-8120-43A3-8CA4-C44AD4C3DB2D}"/>
    <cellStyle name="40% - Accent4 2 2 3" xfId="1334" xr:uid="{D8B33E4A-B390-44A1-B080-2615A1F15683}"/>
    <cellStyle name="40% - Accent4 2 2 3 2" xfId="1335" xr:uid="{1AE9B79C-8CE9-42B2-B236-1B0736603CD1}"/>
    <cellStyle name="40% - Accent4 2 2 3 2 2" xfId="1336" xr:uid="{E96E1FD8-11CC-4B25-B10D-DE1B25147A1A}"/>
    <cellStyle name="40% - Accent4 2 2 3 2 2 2" xfId="1337" xr:uid="{3D382271-70E1-42A3-A7D0-A0A990C158CA}"/>
    <cellStyle name="40% - Accent4 2 2 3 2 3" xfId="1338" xr:uid="{7D8C6FD7-16D2-42CF-B39C-A06302790D7A}"/>
    <cellStyle name="40% - Accent4 2 2 3 3" xfId="1339" xr:uid="{9F970AA9-D7AA-4AD5-A588-05AFB9839D80}"/>
    <cellStyle name="40% - Accent4 2 2 3 3 2" xfId="1340" xr:uid="{DCBDAC95-A2FA-4F98-82AC-8DB6D6A86856}"/>
    <cellStyle name="40% - Accent4 2 2 3 4" xfId="1341" xr:uid="{DAA76DCF-0234-4D56-82AA-AED2B8D1F245}"/>
    <cellStyle name="40% - Accent4 2 2 4" xfId="1342" xr:uid="{523CA90B-39E1-4B3F-8609-C372B34DC7A8}"/>
    <cellStyle name="40% - Accent4 2 2 4 2" xfId="1343" xr:uid="{9F6926DA-96D4-4BC1-B30A-8ED69AD6F522}"/>
    <cellStyle name="40% - Accent4 2 2 4 2 2" xfId="1344" xr:uid="{03BCA4F6-DBE6-486D-BAF2-F5178E7E1D04}"/>
    <cellStyle name="40% - Accent4 2 2 4 3" xfId="1345" xr:uid="{5FB97933-A963-496F-96D9-8B17DB682341}"/>
    <cellStyle name="40% - Accent4 2 2 5" xfId="1346" xr:uid="{F07EB952-F029-44D7-A639-7E9642292B6E}"/>
    <cellStyle name="40% - Accent4 2 2 5 2" xfId="1347" xr:uid="{39ACC800-3428-4F64-826D-CC4A46EA1C85}"/>
    <cellStyle name="40% - Accent4 2 2 6" xfId="1348" xr:uid="{E69EE9D1-E516-430E-B901-E699F8507240}"/>
    <cellStyle name="40% - Accent4 2 2 6 2" xfId="1349" xr:uid="{1D5D33BB-70EE-47C8-8DC9-5B840793E1D3}"/>
    <cellStyle name="40% - Accent4 2 2 7" xfId="1350" xr:uid="{0793D36B-CF25-4BAB-9A99-73E469485456}"/>
    <cellStyle name="40% - Accent4 2 2 8" xfId="1351" xr:uid="{425B37A4-A1D0-4B67-9CF4-E3CCDE824FD9}"/>
    <cellStyle name="40% - Accent4 3" xfId="1352" xr:uid="{155F60F6-7B47-4F91-A6C1-B71514BAD390}"/>
    <cellStyle name="40% - Accent4 3 2" xfId="1353" xr:uid="{43BEE082-7820-46E9-8670-E729D7E0ADD3}"/>
    <cellStyle name="40% - Accent4 4" xfId="1354" xr:uid="{A77DFD69-ABAC-485F-B486-7EED989BAA8C}"/>
    <cellStyle name="40% - Accent4 5" xfId="1355" xr:uid="{B79BB453-E64B-4A59-BC3A-7FB8E56644A5}"/>
    <cellStyle name="40% - Accent4 5 2" xfId="1356" xr:uid="{2B883A8A-DAC6-4F8E-A855-6129A1442E3D}"/>
    <cellStyle name="40% - Accent4 5 2 2" xfId="1357" xr:uid="{2BE40D56-8629-4388-83BB-7C9D3F4C07BA}"/>
    <cellStyle name="40% - Accent4 5 2 2 2" xfId="1358" xr:uid="{A306ED7B-8B38-4CB4-830D-B432C35AA283}"/>
    <cellStyle name="40% - Accent4 5 2 2 2 2" xfId="1359" xr:uid="{B6E1454D-CDDB-4C8F-A4F7-B2DD54B2C6F2}"/>
    <cellStyle name="40% - Accent4 5 2 2 3" xfId="1360" xr:uid="{F99738AC-DA2F-4347-8942-D00BED83288D}"/>
    <cellStyle name="40% - Accent4 5 2 3" xfId="1361" xr:uid="{1CCA92C5-E52D-41D2-A0DF-E689AE5E1B86}"/>
    <cellStyle name="40% - Accent4 5 2 3 2" xfId="1362" xr:uid="{5A6CDEC6-76B3-4ACD-B0AE-F0DE276E4515}"/>
    <cellStyle name="40% - Accent4 5 2 4" xfId="1363" xr:uid="{03CED2C4-92A1-4EF3-8F43-AE2E1421626D}"/>
    <cellStyle name="40% - Accent4 5 3" xfId="1364" xr:uid="{38A86B6B-529E-41E7-ACBB-A777CFBFEB1A}"/>
    <cellStyle name="40% - Accent4 5 3 2" xfId="1365" xr:uid="{F102A58C-EBDE-413B-9398-1CBDC6151E4C}"/>
    <cellStyle name="40% - Accent4 5 3 2 2" xfId="1366" xr:uid="{6CAB376E-FAC4-4818-9D22-C711230424A5}"/>
    <cellStyle name="40% - Accent4 5 3 2 2 2" xfId="1367" xr:uid="{1AE18D94-26A2-4E76-9097-E4902D60C1C4}"/>
    <cellStyle name="40% - Accent4 5 3 2 3" xfId="1368" xr:uid="{8541EE8E-7379-4A87-9E2B-566032E077A2}"/>
    <cellStyle name="40% - Accent4 5 3 3" xfId="1369" xr:uid="{EED6C5A6-C528-4DAC-8309-D10B7130E367}"/>
    <cellStyle name="40% - Accent4 5 3 3 2" xfId="1370" xr:uid="{7B441D95-4BBF-49D4-8EA5-C28486B7821F}"/>
    <cellStyle name="40% - Accent4 5 3 4" xfId="1371" xr:uid="{953E3BAE-775A-4A99-B919-D0CE4C8556A3}"/>
    <cellStyle name="40% - Accent4 5 4" xfId="1372" xr:uid="{B24F6C8A-C3A9-4394-86E7-48291C56D64B}"/>
    <cellStyle name="40% - Accent4 5 4 2" xfId="1373" xr:uid="{73711386-9341-4BFB-9815-C132DCBD4C38}"/>
    <cellStyle name="40% - Accent4 5 4 2 2" xfId="1374" xr:uid="{01840047-633E-4E7A-93F0-9D72E4334EF1}"/>
    <cellStyle name="40% - Accent4 5 4 3" xfId="1375" xr:uid="{BFA6FBE6-F61F-4C07-8D6D-C3401A82414A}"/>
    <cellStyle name="40% - Accent4 5 5" xfId="1376" xr:uid="{D93BDA5D-5524-4F3D-AE90-E9E51893CD6E}"/>
    <cellStyle name="40% - Accent4 5 5 2" xfId="1377" xr:uid="{95C637F7-5A84-4FB7-9597-738FA0E23AF7}"/>
    <cellStyle name="40% - Accent4 5 6" xfId="1378" xr:uid="{C39FEAB0-3721-4518-B579-2826D21FFD80}"/>
    <cellStyle name="40% - Accent4 6" xfId="1379" xr:uid="{B5B6667D-1B72-41A8-8B2D-8472902BC303}"/>
    <cellStyle name="40% - Accent4 6 2" xfId="1380" xr:uid="{5CB05A26-E878-4CCD-A154-94F41F72C7C1}"/>
    <cellStyle name="40% - Accent4 6 2 2" xfId="1381" xr:uid="{DE9E64C3-FD70-4047-9C52-5590CF2F190C}"/>
    <cellStyle name="40% - Accent4 6 2 2 2" xfId="1382" xr:uid="{1BEA9021-BA91-4620-868C-FD094F9698B6}"/>
    <cellStyle name="40% - Accent4 6 2 2 2 2" xfId="1383" xr:uid="{D2838A33-292C-45F0-ADE6-4E28C86044AD}"/>
    <cellStyle name="40% - Accent4 6 2 2 3" xfId="1384" xr:uid="{994B0FF1-FB45-442F-815F-754253E04B19}"/>
    <cellStyle name="40% - Accent4 6 2 3" xfId="1385" xr:uid="{445DDA45-221E-4556-80AF-DDA1DB58B0FC}"/>
    <cellStyle name="40% - Accent4 6 2 3 2" xfId="1386" xr:uid="{7BE76BCB-68E6-48CF-B791-3B31CA202009}"/>
    <cellStyle name="40% - Accent4 6 2 4" xfId="1387" xr:uid="{15924AB4-B898-44AA-BFA8-D614878B29D1}"/>
    <cellStyle name="40% - Accent4 6 3" xfId="1388" xr:uid="{B8B505F9-10B3-44BE-BF92-EE7C71000B9E}"/>
    <cellStyle name="40% - Accent4 6 3 2" xfId="1389" xr:uid="{A41FA8AB-8EED-464C-AD6B-FB1F83F5935B}"/>
    <cellStyle name="40% - Accent4 6 3 2 2" xfId="1390" xr:uid="{AF4C23C9-1308-45ED-B670-1C26B18CC1C6}"/>
    <cellStyle name="40% - Accent4 6 3 3" xfId="1391" xr:uid="{068F34ED-6211-44E9-ADFA-0F2BDA8245EC}"/>
    <cellStyle name="40% - Accent4 6 4" xfId="1392" xr:uid="{0A045264-F661-4BE9-8E5C-5193497151E3}"/>
    <cellStyle name="40% - Accent4 6 4 2" xfId="1393" xr:uid="{D5815906-BCA3-4D39-9193-87B55842FF7E}"/>
    <cellStyle name="40% - Accent4 6 5" xfId="1394" xr:uid="{FADC57E7-EDB0-468F-8CB9-7DA8269C0C43}"/>
    <cellStyle name="40% - Accent4 7" xfId="1395" xr:uid="{612FA077-5D3E-4B35-904C-BF8E3D52846B}"/>
    <cellStyle name="40% - Accent4 7 2" xfId="1396" xr:uid="{5E489645-DEF1-4DA2-AD1C-D37C445633CA}"/>
    <cellStyle name="40% - Accent4 7 2 2" xfId="1397" xr:uid="{B49FEE1B-D9AA-4101-9AEC-5BFAC8CAF0DC}"/>
    <cellStyle name="40% - Accent4 7 2 2 2" xfId="1398" xr:uid="{59649C94-E01F-41A2-9DCF-C84EBA1B6D20}"/>
    <cellStyle name="40% - Accent4 7 2 2 2 2" xfId="1399" xr:uid="{2370D669-696A-4C0D-8F0C-96B859B0DDC2}"/>
    <cellStyle name="40% - Accent4 7 2 2 3" xfId="1400" xr:uid="{738CA513-E6A6-4763-B8C3-67146E66CC1F}"/>
    <cellStyle name="40% - Accent4 7 2 3" xfId="1401" xr:uid="{5562F9BA-6450-4F96-8312-8AFA9C10DD0F}"/>
    <cellStyle name="40% - Accent4 7 2 3 2" xfId="1402" xr:uid="{36823B0C-E33B-4EB9-AE4C-6CE6DECA1288}"/>
    <cellStyle name="40% - Accent4 7 2 4" xfId="1403" xr:uid="{BEFB4168-2DC0-4CC8-8AA3-CD543541400A}"/>
    <cellStyle name="40% - Accent4 7 3" xfId="1404" xr:uid="{AE9C56DC-7061-4862-878A-396815876F74}"/>
    <cellStyle name="40% - Accent4 7 3 2" xfId="1405" xr:uid="{9B1CDD03-4681-4283-B018-5C5D2CF5A719}"/>
    <cellStyle name="40% - Accent4 7 3 2 2" xfId="1406" xr:uid="{D728C699-1502-4BC4-8F7B-B50E1F132AE6}"/>
    <cellStyle name="40% - Accent4 7 3 3" xfId="1407" xr:uid="{B3C1A0F9-7727-452F-BB5C-385440D45340}"/>
    <cellStyle name="40% - Accent4 7 4" xfId="1408" xr:uid="{48864112-AFA1-4024-A323-F24C4C8120D3}"/>
    <cellStyle name="40% - Accent4 7 4 2" xfId="1409" xr:uid="{A32C7C2F-E028-4734-AE99-DA54F56F424A}"/>
    <cellStyle name="40% - Accent4 7 5" xfId="1410" xr:uid="{581B7CE7-56EA-4996-9306-BEF4E363D611}"/>
    <cellStyle name="40% - Accent4 8" xfId="1411" xr:uid="{647113A3-0639-4F69-9BED-66179DBD7C4F}"/>
    <cellStyle name="40% - Accent4 8 2" xfId="1412" xr:uid="{4A4D9AAF-0CC7-4CC1-941C-9049AC553524}"/>
    <cellStyle name="40% - Accent4 8 2 2" xfId="1413" xr:uid="{AB01FED2-966D-4C7A-B109-506F6CB4F0A0}"/>
    <cellStyle name="40% - Accent4 8 2 2 2" xfId="1414" xr:uid="{5A4F83D3-1E9E-497A-AA22-D58D0F3B7581}"/>
    <cellStyle name="40% - Accent4 8 2 3" xfId="1415" xr:uid="{F7B6641D-8EEE-4B36-A25F-26573952E81B}"/>
    <cellStyle name="40% - Accent4 8 3" xfId="1416" xr:uid="{0C0C7B1C-7DD0-4BE8-8BF0-4071BE626319}"/>
    <cellStyle name="40% - Accent4 8 3 2" xfId="1417" xr:uid="{565D3550-65E4-4813-9689-3CF1C754FA31}"/>
    <cellStyle name="40% - Accent4 8 4" xfId="1418" xr:uid="{1EB02360-75DE-459A-8733-FBF4C78CE9CE}"/>
    <cellStyle name="40% - Accent4 9" xfId="1419" xr:uid="{E31B6DA7-19A0-42E1-B1DA-85D8ABDF2486}"/>
    <cellStyle name="40% - Accent4 9 2" xfId="1420" xr:uid="{D4F3D3A3-6E05-4814-86A9-C34A95E85857}"/>
    <cellStyle name="40% - Accent4 9 2 2" xfId="1421" xr:uid="{072CD3F6-CB40-49E8-8873-8153DD43E3EB}"/>
    <cellStyle name="40% - Accent4 9 2 2 2" xfId="1422" xr:uid="{716F33F8-A8D9-4E79-978D-C9CF8A8AA2BB}"/>
    <cellStyle name="40% - Accent4 9 2 3" xfId="1423" xr:uid="{A771ACAF-E342-44F6-B9E2-E8E32D7F7BCB}"/>
    <cellStyle name="40% - Accent4 9 3" xfId="1424" xr:uid="{6D90FFB2-D7DF-4CEB-836D-6C5E884190F7}"/>
    <cellStyle name="40% - Accent4 9 3 2" xfId="1425" xr:uid="{52B82B84-6E1D-49A5-8DDC-59824917A1C8}"/>
    <cellStyle name="40% - Accent4 9 4" xfId="1426" xr:uid="{D85C0141-5507-4F42-B84E-4D9186081C7B}"/>
    <cellStyle name="40% - Accent5" xfId="31" builtinId="47" customBuiltin="1"/>
    <cellStyle name="40% - Accent5 10" xfId="1427" xr:uid="{E5B88403-E1A4-497B-9598-F5F5D27CB5D4}"/>
    <cellStyle name="40% - Accent5 10 2" xfId="1428" xr:uid="{F98956A9-2DEC-4159-8A6B-6095EB2A4B9A}"/>
    <cellStyle name="40% - Accent5 10 2 2" xfId="1429" xr:uid="{51B26EE2-C7AC-4729-B637-86B9122C03F7}"/>
    <cellStyle name="40% - Accent5 10 2 2 2" xfId="1430" xr:uid="{A44A428E-939C-4DD2-AA39-949B6307B2DF}"/>
    <cellStyle name="40% - Accent5 10 2 3" xfId="1431" xr:uid="{F7DE8AC1-E6DA-4719-9BA8-1FF1AF5B0D32}"/>
    <cellStyle name="40% - Accent5 10 3" xfId="1432" xr:uid="{C1EC2DB3-4D28-4745-9A4B-7281FC3582F6}"/>
    <cellStyle name="40% - Accent5 10 3 2" xfId="1433" xr:uid="{8D964E2C-83C6-490A-95EE-37BDE9E21FEB}"/>
    <cellStyle name="40% - Accent5 10 4" xfId="1434" xr:uid="{0A9D0D2B-B912-48F3-A48D-616707DCEF25}"/>
    <cellStyle name="40% - Accent5 11" xfId="1435" xr:uid="{34016F2E-2634-424E-A727-ACB3F7EFAC4F}"/>
    <cellStyle name="40% - Accent5 11 2" xfId="1436" xr:uid="{52FD867D-4EC0-47AE-9245-33F690A7BBC4}"/>
    <cellStyle name="40% - Accent5 11 2 2" xfId="1437" xr:uid="{0DD33081-BDF6-476A-9BB4-A019F83C3B4C}"/>
    <cellStyle name="40% - Accent5 11 3" xfId="1438" xr:uid="{F26A1426-25DB-417B-B80C-DAD11BBB7E40}"/>
    <cellStyle name="40% - Accent5 12" xfId="1439" xr:uid="{F9F537CC-B1C1-4E7D-A56D-9F6093E6B33F}"/>
    <cellStyle name="40% - Accent5 12 2" xfId="1440" xr:uid="{614E426D-696E-4CC1-A4C5-7E734027D7BF}"/>
    <cellStyle name="40% - Accent5 12 2 2" xfId="1441" xr:uid="{70947148-AB06-4781-8784-5BEA9DFC1085}"/>
    <cellStyle name="40% - Accent5 12 3" xfId="1442" xr:uid="{654454DB-0278-4514-B097-2F069102713F}"/>
    <cellStyle name="40% - Accent5 13" xfId="1443" xr:uid="{A88F8CAD-47BC-496A-9490-EBE469DD856E}"/>
    <cellStyle name="40% - Accent5 13 2" xfId="1444" xr:uid="{36C76CA7-510C-407E-8BCA-D17299B3F21C}"/>
    <cellStyle name="40% - Accent5 14" xfId="1445" xr:uid="{FE80BBA6-A467-4E2A-ABFF-278F476331F9}"/>
    <cellStyle name="40% - Accent5 14 2" xfId="1446" xr:uid="{EAE88FBE-F542-4414-8804-25E96545B184}"/>
    <cellStyle name="40% - Accent5 15" xfId="1447" xr:uid="{1A50D627-884F-4934-ACEE-65ED142B1AFF}"/>
    <cellStyle name="40% - Accent5 15 2" xfId="1448" xr:uid="{68770CAD-DB5D-4C7E-872A-E0B3BB4F2153}"/>
    <cellStyle name="40% - Accent5 16" xfId="1449" xr:uid="{34F5A2CD-CAFE-46DB-BC81-650A4BD83BD9}"/>
    <cellStyle name="40% - Accent5 16 2" xfId="1450" xr:uid="{3ECE72D9-CA4F-47B4-A193-C9822F9B5508}"/>
    <cellStyle name="40% - Accent5 17" xfId="1451" xr:uid="{DA26C8B0-1938-496C-9623-B48EF5290A6E}"/>
    <cellStyle name="40% - Accent5 18" xfId="1452" xr:uid="{C9044CE0-CEF8-4EAB-A937-B00FDDF009EE}"/>
    <cellStyle name="40% - Accent5 19" xfId="1453" xr:uid="{473C969B-4758-4936-83E3-30293B4CBC5D}"/>
    <cellStyle name="40% - Accent5 2" xfId="1454" xr:uid="{EDC25A24-A322-4118-8BA9-B8BA0A66052C}"/>
    <cellStyle name="40% - Accent5 2 2" xfId="1455" xr:uid="{F23F53CB-9EC1-4FD3-AA6E-C112AF2240D9}"/>
    <cellStyle name="40% - Accent5 2 2 2" xfId="1456" xr:uid="{88817E0A-0F8A-4BAD-9251-C1E244D10256}"/>
    <cellStyle name="40% - Accent5 2 2 2 2" xfId="1457" xr:uid="{386B45AF-973E-4BD3-B748-2612DD68FF4D}"/>
    <cellStyle name="40% - Accent5 2 2 2 2 2" xfId="1458" xr:uid="{358B7182-AD2D-42D5-8057-356EB0A6C372}"/>
    <cellStyle name="40% - Accent5 2 2 2 2 2 2" xfId="1459" xr:uid="{6E025BB3-C2AD-4C03-BCE1-72AC6D77BA1E}"/>
    <cellStyle name="40% - Accent5 2 2 2 2 2 2 2" xfId="1460" xr:uid="{651965DC-1FF8-43AE-A5BF-F2905C499A22}"/>
    <cellStyle name="40% - Accent5 2 2 2 2 2 3" xfId="1461" xr:uid="{9ADA1071-1716-4270-967A-351A0E216FDF}"/>
    <cellStyle name="40% - Accent5 2 2 2 2 3" xfId="1462" xr:uid="{A1B93168-C478-45B5-BA64-4E4320DD915A}"/>
    <cellStyle name="40% - Accent5 2 2 2 2 3 2" xfId="1463" xr:uid="{62723539-7CFA-4A9D-972E-2FE8C32D24C8}"/>
    <cellStyle name="40% - Accent5 2 2 2 2 4" xfId="1464" xr:uid="{E24A7EAF-C03C-4FE2-8B37-F85661C81095}"/>
    <cellStyle name="40% - Accent5 2 2 2 3" xfId="1465" xr:uid="{306DAE01-0996-4866-9281-47A20F73467A}"/>
    <cellStyle name="40% - Accent5 2 2 2 3 2" xfId="1466" xr:uid="{26DB1EAE-4632-4B68-80EB-02E8376AE98B}"/>
    <cellStyle name="40% - Accent5 2 2 2 3 2 2" xfId="1467" xr:uid="{1759A829-CE40-424D-AE4B-D4FA2441E0E2}"/>
    <cellStyle name="40% - Accent5 2 2 2 3 3" xfId="1468" xr:uid="{DCAA8C35-0550-4E95-99C2-B0F78FDF8AF7}"/>
    <cellStyle name="40% - Accent5 2 2 2 4" xfId="1469" xr:uid="{63DA2A49-2FA7-4FD6-A502-2E0012C912AC}"/>
    <cellStyle name="40% - Accent5 2 2 2 4 2" xfId="1470" xr:uid="{0B644F0D-064E-48AD-9AFA-10BE2A6082DC}"/>
    <cellStyle name="40% - Accent5 2 2 2 5" xfId="1471" xr:uid="{018B8E93-9BDA-4548-9B45-8E40E67283EB}"/>
    <cellStyle name="40% - Accent5 2 2 3" xfId="1472" xr:uid="{B9DBB6B8-E8EE-4E38-ACC4-11773A978422}"/>
    <cellStyle name="40% - Accent5 2 2 3 2" xfId="1473" xr:uid="{1B9E02C6-8707-437E-9AC2-D360AB04E83C}"/>
    <cellStyle name="40% - Accent5 2 2 3 2 2" xfId="1474" xr:uid="{6FD833C7-D68C-4A42-B4F7-8AE958EF33B1}"/>
    <cellStyle name="40% - Accent5 2 2 3 2 2 2" xfId="1475" xr:uid="{AA0AD594-BC98-4839-9623-E6408C2F5A91}"/>
    <cellStyle name="40% - Accent5 2 2 3 2 3" xfId="1476" xr:uid="{D9815A57-DB9E-4F89-A8D6-5B5A0A289B0A}"/>
    <cellStyle name="40% - Accent5 2 2 3 3" xfId="1477" xr:uid="{89A9629E-2620-4705-9DFD-229F9D9F7BF8}"/>
    <cellStyle name="40% - Accent5 2 2 3 3 2" xfId="1478" xr:uid="{5C596CFE-C6D6-4F78-943F-C3EA1372A681}"/>
    <cellStyle name="40% - Accent5 2 2 3 4" xfId="1479" xr:uid="{4427A173-E046-4853-877E-DFF9759DD0EE}"/>
    <cellStyle name="40% - Accent5 2 2 4" xfId="1480" xr:uid="{06DDF501-4693-489C-A5D0-464D871ABC77}"/>
    <cellStyle name="40% - Accent5 2 2 4 2" xfId="1481" xr:uid="{1BA4CCFA-36BD-435B-A685-1282E6AA2A3A}"/>
    <cellStyle name="40% - Accent5 2 2 4 2 2" xfId="1482" xr:uid="{78E3C6EB-5968-4D0C-B40A-49DCBA4A2788}"/>
    <cellStyle name="40% - Accent5 2 2 4 3" xfId="1483" xr:uid="{A77956AD-DF9D-4F61-B303-4BF3272A2148}"/>
    <cellStyle name="40% - Accent5 2 2 5" xfId="1484" xr:uid="{B85C362B-A579-41FD-AB74-6601A92D283D}"/>
    <cellStyle name="40% - Accent5 2 2 5 2" xfId="1485" xr:uid="{CD49A11E-F99A-4B9A-8AFA-4D92F8DB9982}"/>
    <cellStyle name="40% - Accent5 2 2 6" xfId="1486" xr:uid="{1035B7FC-1596-415E-8774-585763777882}"/>
    <cellStyle name="40% - Accent5 2 2 6 2" xfId="1487" xr:uid="{30468B83-B6B8-4727-A43E-50ABF66D67A7}"/>
    <cellStyle name="40% - Accent5 2 2 7" xfId="1488" xr:uid="{85209390-AB14-4062-8FCB-E7BF7EDEE3F2}"/>
    <cellStyle name="40% - Accent5 2 2 8" xfId="1489" xr:uid="{AE1437D9-23C6-4A56-ADCD-312C5F697B94}"/>
    <cellStyle name="40% - Accent5 3" xfId="1490" xr:uid="{7384EFF1-684F-4AB3-87F0-E5558594FBC7}"/>
    <cellStyle name="40% - Accent5 3 2" xfId="1491" xr:uid="{D6C51BA1-31BB-4726-B96F-AE7E4118C6C0}"/>
    <cellStyle name="40% - Accent5 4" xfId="1492" xr:uid="{0512A2F7-B881-45BD-8A37-92C0776CD33B}"/>
    <cellStyle name="40% - Accent5 5" xfId="1493" xr:uid="{DB44EC70-7D41-45CD-A99B-947C5E95377C}"/>
    <cellStyle name="40% - Accent5 5 2" xfId="1494" xr:uid="{A79809BB-5D03-474F-84F5-322A5CD0B46C}"/>
    <cellStyle name="40% - Accent5 5 2 2" xfId="1495" xr:uid="{281F3029-939A-4740-BD72-1D8F0E0CA968}"/>
    <cellStyle name="40% - Accent5 5 2 2 2" xfId="1496" xr:uid="{23D6E7C5-4E27-465E-B50E-7DF2AAEEA2BD}"/>
    <cellStyle name="40% - Accent5 5 2 2 2 2" xfId="1497" xr:uid="{16F0E69A-3C18-4FED-A304-276B0C5D59E4}"/>
    <cellStyle name="40% - Accent5 5 2 2 3" xfId="1498" xr:uid="{9079988A-A679-43D0-91AE-C016D41B5E39}"/>
    <cellStyle name="40% - Accent5 5 2 3" xfId="1499" xr:uid="{8E04E221-A96A-4163-8B87-E246AE21EFBF}"/>
    <cellStyle name="40% - Accent5 5 2 3 2" xfId="1500" xr:uid="{947E9A5F-4BD1-4BA9-97F3-A1BF96756C28}"/>
    <cellStyle name="40% - Accent5 5 2 4" xfId="1501" xr:uid="{D39A0028-027A-4190-AAF4-4B81B770DF79}"/>
    <cellStyle name="40% - Accent5 5 3" xfId="1502" xr:uid="{F5ED528E-84AB-4B97-913F-4CA797B31D5B}"/>
    <cellStyle name="40% - Accent5 5 3 2" xfId="1503" xr:uid="{2DB32F87-5CED-469E-88E7-C73FB9B84C5F}"/>
    <cellStyle name="40% - Accent5 5 3 2 2" xfId="1504" xr:uid="{75A6A5C9-ADD2-473D-9045-911AD86D293E}"/>
    <cellStyle name="40% - Accent5 5 3 2 2 2" xfId="1505" xr:uid="{22F770DE-5BC9-4833-B19D-F3D8C23F1D21}"/>
    <cellStyle name="40% - Accent5 5 3 2 3" xfId="1506" xr:uid="{62D7E52A-53B7-44A0-A30C-4CB68E04C2DB}"/>
    <cellStyle name="40% - Accent5 5 3 3" xfId="1507" xr:uid="{833FB443-978A-4188-B1DD-70941DE4F4C2}"/>
    <cellStyle name="40% - Accent5 5 3 3 2" xfId="1508" xr:uid="{8FA1E520-5D87-43DC-AC8C-D5CC361FC23D}"/>
    <cellStyle name="40% - Accent5 5 3 4" xfId="1509" xr:uid="{A7E099D1-0884-4578-86C4-14ADADF35899}"/>
    <cellStyle name="40% - Accent5 5 4" xfId="1510" xr:uid="{49CEEC0E-1BEB-45FD-81FC-020D8F10E267}"/>
    <cellStyle name="40% - Accent5 5 4 2" xfId="1511" xr:uid="{C46862E9-9570-436E-831B-1A8411C7A6C6}"/>
    <cellStyle name="40% - Accent5 5 4 2 2" xfId="1512" xr:uid="{E1A9F773-A6C9-4AC1-8DA8-849C1C3EC9C3}"/>
    <cellStyle name="40% - Accent5 5 4 3" xfId="1513" xr:uid="{6558B628-F247-4C2B-934C-347456B982E9}"/>
    <cellStyle name="40% - Accent5 5 5" xfId="1514" xr:uid="{91B02AD1-211F-4446-AA86-AEDB7CFD8117}"/>
    <cellStyle name="40% - Accent5 5 5 2" xfId="1515" xr:uid="{EA6E5C47-B5BD-4D19-983C-ECBD288314AE}"/>
    <cellStyle name="40% - Accent5 5 6" xfId="1516" xr:uid="{E5C94D48-3246-4B83-A5A3-3EFE623EDBBE}"/>
    <cellStyle name="40% - Accent5 6" xfId="1517" xr:uid="{078E141C-C5E4-4CCD-AD8F-3A15D8DB7125}"/>
    <cellStyle name="40% - Accent5 6 2" xfId="1518" xr:uid="{3B949DAB-F141-475C-90AA-DE97CAC45125}"/>
    <cellStyle name="40% - Accent5 6 2 2" xfId="1519" xr:uid="{38640602-A417-4481-BDA2-1FFF77C8D0D4}"/>
    <cellStyle name="40% - Accent5 6 2 2 2" xfId="1520" xr:uid="{2A50F1D0-E150-44A6-A055-4B510664F5B3}"/>
    <cellStyle name="40% - Accent5 6 2 2 2 2" xfId="1521" xr:uid="{6CBE55BD-47BD-4277-9157-3431A359C31D}"/>
    <cellStyle name="40% - Accent5 6 2 2 3" xfId="1522" xr:uid="{E7BE5513-DEB5-49E3-B5C8-B2963F977A62}"/>
    <cellStyle name="40% - Accent5 6 2 3" xfId="1523" xr:uid="{244238A6-77A4-466E-827F-2673D822273B}"/>
    <cellStyle name="40% - Accent5 6 2 3 2" xfId="1524" xr:uid="{6C44C7A4-AAD4-498C-8B46-CAEFF072DDB9}"/>
    <cellStyle name="40% - Accent5 6 2 4" xfId="1525" xr:uid="{A8DECBA7-572A-44E1-A555-1B95F39EEFEC}"/>
    <cellStyle name="40% - Accent5 6 3" xfId="1526" xr:uid="{B3174BA9-45D2-4E78-9F79-A9536D18F169}"/>
    <cellStyle name="40% - Accent5 6 3 2" xfId="1527" xr:uid="{BA35033E-46F5-4736-8747-9FAC06987D61}"/>
    <cellStyle name="40% - Accent5 6 3 2 2" xfId="1528" xr:uid="{8D489279-7EBE-4F21-A41F-852D1EDD4E32}"/>
    <cellStyle name="40% - Accent5 6 3 3" xfId="1529" xr:uid="{3732BBF7-72DB-4BC5-ABFB-332C15EA332A}"/>
    <cellStyle name="40% - Accent5 6 4" xfId="1530" xr:uid="{B375B831-2C06-4BB4-A9CE-619F13D35385}"/>
    <cellStyle name="40% - Accent5 6 4 2" xfId="1531" xr:uid="{18141A53-3610-43FC-BE82-900002E1E815}"/>
    <cellStyle name="40% - Accent5 6 5" xfId="1532" xr:uid="{631B73DC-3409-4064-9F2B-C2A280851BDF}"/>
    <cellStyle name="40% - Accent5 7" xfId="1533" xr:uid="{6CE5B886-36C5-460B-AD5B-B5F5B00107BC}"/>
    <cellStyle name="40% - Accent5 7 2" xfId="1534" xr:uid="{2C965564-C1C8-4871-9C06-D88393626E89}"/>
    <cellStyle name="40% - Accent5 7 2 2" xfId="1535" xr:uid="{D4A094EF-8BE5-4695-A432-4B1FBA2CAAFD}"/>
    <cellStyle name="40% - Accent5 7 2 2 2" xfId="1536" xr:uid="{9B87DCFD-EB0F-4E79-BFC8-F9891AE601EB}"/>
    <cellStyle name="40% - Accent5 7 2 2 2 2" xfId="1537" xr:uid="{A44874BB-D657-4A46-B53F-223A716525DE}"/>
    <cellStyle name="40% - Accent5 7 2 2 3" xfId="1538" xr:uid="{663CA97A-0BB6-4272-A0AB-DF3CD27334A5}"/>
    <cellStyle name="40% - Accent5 7 2 3" xfId="1539" xr:uid="{5557F809-4973-4BDF-BA2C-CC2E04B0AABC}"/>
    <cellStyle name="40% - Accent5 7 2 3 2" xfId="1540" xr:uid="{86262E6A-5AA1-4DC5-99D4-389F8E62671D}"/>
    <cellStyle name="40% - Accent5 7 2 4" xfId="1541" xr:uid="{4ECBEA03-78D8-4DE1-98A1-06AC9FBD16DE}"/>
    <cellStyle name="40% - Accent5 7 3" xfId="1542" xr:uid="{3BB33C7C-D3D5-485D-B1BA-7DD280443F26}"/>
    <cellStyle name="40% - Accent5 7 3 2" xfId="1543" xr:uid="{1C05FCC9-0E81-40D6-8005-3E260419BDCD}"/>
    <cellStyle name="40% - Accent5 7 3 2 2" xfId="1544" xr:uid="{849A9C98-5839-4EA1-9BDA-A4C81998E88B}"/>
    <cellStyle name="40% - Accent5 7 3 3" xfId="1545" xr:uid="{75FF515A-ED23-4987-8AC3-FA8DDE1605CD}"/>
    <cellStyle name="40% - Accent5 7 4" xfId="1546" xr:uid="{BE0723C2-8D41-4EE7-A50B-9D3A41B8885B}"/>
    <cellStyle name="40% - Accent5 7 4 2" xfId="1547" xr:uid="{8D6ECE6E-D253-4997-9FD2-B0D29191AE61}"/>
    <cellStyle name="40% - Accent5 7 5" xfId="1548" xr:uid="{794D711E-6D62-43F6-B480-9D1B8A580224}"/>
    <cellStyle name="40% - Accent5 8" xfId="1549" xr:uid="{B2A2638F-EB9E-4AD7-B5EE-E931FDA908EF}"/>
    <cellStyle name="40% - Accent5 8 2" xfId="1550" xr:uid="{C05DAE39-10CE-415A-8DDA-9308780F0B55}"/>
    <cellStyle name="40% - Accent5 8 2 2" xfId="1551" xr:uid="{22DF0F2D-6EE9-48AF-865E-56347523BC23}"/>
    <cellStyle name="40% - Accent5 8 2 2 2" xfId="1552" xr:uid="{3C4537EC-8057-4401-8EC0-61B005872F96}"/>
    <cellStyle name="40% - Accent5 8 2 3" xfId="1553" xr:uid="{9F281E04-B70B-4F87-B287-1348C6841F65}"/>
    <cellStyle name="40% - Accent5 8 3" xfId="1554" xr:uid="{D32311AF-78BC-4967-A20C-E06B92DD4ACD}"/>
    <cellStyle name="40% - Accent5 8 3 2" xfId="1555" xr:uid="{A4D2D083-8E00-4BE6-B8F2-FB28FE66DE90}"/>
    <cellStyle name="40% - Accent5 8 4" xfId="1556" xr:uid="{EB76E1F7-81DD-4051-9C25-B86679D5B33B}"/>
    <cellStyle name="40% - Accent5 9" xfId="1557" xr:uid="{3F425ABD-74D3-4E7C-8649-95CEFF4E0CAD}"/>
    <cellStyle name="40% - Accent5 9 2" xfId="1558" xr:uid="{CBB795C0-A340-4644-A75C-2C5A2E481EF9}"/>
    <cellStyle name="40% - Accent5 9 2 2" xfId="1559" xr:uid="{A4151F1F-8956-43E0-9E6D-283E18149543}"/>
    <cellStyle name="40% - Accent5 9 2 2 2" xfId="1560" xr:uid="{C28365FD-54FD-42C8-8454-613050E7E4E6}"/>
    <cellStyle name="40% - Accent5 9 2 3" xfId="1561" xr:uid="{C9F190AC-EC21-472A-A12C-76AC4DC2FA41}"/>
    <cellStyle name="40% - Accent5 9 3" xfId="1562" xr:uid="{E5D39296-D435-4491-8794-653F4BD71A15}"/>
    <cellStyle name="40% - Accent5 9 3 2" xfId="1563" xr:uid="{E3C8ED44-F444-4CD4-B7F2-7EEC2BEC4375}"/>
    <cellStyle name="40% - Accent5 9 4" xfId="1564" xr:uid="{DB446DEF-97B9-4F47-BF5D-2055995DC7E1}"/>
    <cellStyle name="40% - Accent6" xfId="34" builtinId="51" customBuiltin="1"/>
    <cellStyle name="40% - Accent6 10" xfId="1565" xr:uid="{CD651AD7-0D54-44D0-A046-2258F95CDD66}"/>
    <cellStyle name="40% - Accent6 10 2" xfId="1566" xr:uid="{E8BC19C4-B68C-4174-9488-4FD5E09E378A}"/>
    <cellStyle name="40% - Accent6 10 2 2" xfId="1567" xr:uid="{523FB7F6-2843-44E0-B2B3-3DD87FDE228D}"/>
    <cellStyle name="40% - Accent6 10 2 2 2" xfId="1568" xr:uid="{E81E8E37-5B2C-415A-AD15-4D2A480C9438}"/>
    <cellStyle name="40% - Accent6 10 2 3" xfId="1569" xr:uid="{8DCC849A-1F04-4FB9-BF50-3F8E2E2EDD2F}"/>
    <cellStyle name="40% - Accent6 10 3" xfId="1570" xr:uid="{FBC00EC3-654C-467B-871E-6C2708EF29E4}"/>
    <cellStyle name="40% - Accent6 10 3 2" xfId="1571" xr:uid="{CA32A7EC-022C-4769-9A54-8E68789ABA2D}"/>
    <cellStyle name="40% - Accent6 10 4" xfId="1572" xr:uid="{778BD861-1033-4762-9D5A-747FFB9C5CF7}"/>
    <cellStyle name="40% - Accent6 11" xfId="1573" xr:uid="{A8ABE464-B85F-41E4-80A3-66E10693138E}"/>
    <cellStyle name="40% - Accent6 11 2" xfId="1574" xr:uid="{9F384E18-DA10-4B84-9BDA-8441A2282879}"/>
    <cellStyle name="40% - Accent6 11 2 2" xfId="1575" xr:uid="{5265E223-2591-4A5A-8F19-ADA5182A15D5}"/>
    <cellStyle name="40% - Accent6 11 3" xfId="1576" xr:uid="{D8C08804-F089-4DA9-BDB6-7D1FA328130B}"/>
    <cellStyle name="40% - Accent6 12" xfId="1577" xr:uid="{859C7DCD-FA63-4F1F-90FD-0D11EE5D4B0D}"/>
    <cellStyle name="40% - Accent6 12 2" xfId="1578" xr:uid="{C9D4EF72-131E-46CE-A200-129EC913B1A0}"/>
    <cellStyle name="40% - Accent6 12 2 2" xfId="1579" xr:uid="{FF00474B-E891-4208-B291-7D4DA289CAC5}"/>
    <cellStyle name="40% - Accent6 12 3" xfId="1580" xr:uid="{1EDF5F92-B921-4F7B-8EC5-DFA3906DF1F5}"/>
    <cellStyle name="40% - Accent6 13" xfId="1581" xr:uid="{1C564015-6B9D-4607-A0A1-54E06B689899}"/>
    <cellStyle name="40% - Accent6 13 2" xfId="1582" xr:uid="{B8755AF4-A8E3-41DA-9E05-6C005FB60922}"/>
    <cellStyle name="40% - Accent6 14" xfId="1583" xr:uid="{F6667F94-CA20-48E7-84BD-186040682389}"/>
    <cellStyle name="40% - Accent6 14 2" xfId="1584" xr:uid="{3EACB748-027C-40E4-A475-00476F90B55F}"/>
    <cellStyle name="40% - Accent6 15" xfId="1585" xr:uid="{5B774D05-EB2D-40B5-8656-0882CF09215E}"/>
    <cellStyle name="40% - Accent6 15 2" xfId="1586" xr:uid="{415008B6-8EAC-4F80-82C5-62B56B800B8B}"/>
    <cellStyle name="40% - Accent6 16" xfId="1587" xr:uid="{DD49283B-EEB4-4A57-9A4C-1E5A0683413F}"/>
    <cellStyle name="40% - Accent6 16 2" xfId="1588" xr:uid="{62A3BB1E-12C2-4E82-8BCD-F05F4225B49D}"/>
    <cellStyle name="40% - Accent6 17" xfId="1589" xr:uid="{0C2CCC7B-A295-41CC-8AEF-D4BF9A5758A2}"/>
    <cellStyle name="40% - Accent6 18" xfId="1590" xr:uid="{48BF0664-FEDD-44B4-AC5C-3823AE56B67D}"/>
    <cellStyle name="40% - Accent6 19" xfId="1591" xr:uid="{4EF89224-98BD-4E29-8810-B7575863FF79}"/>
    <cellStyle name="40% - Accent6 2" xfId="1592" xr:uid="{E23C0AA1-2A98-477E-A76E-56D72B1488E1}"/>
    <cellStyle name="40% - Accent6 2 2" xfId="1593" xr:uid="{3AFEDAA5-9F80-4A83-8FBF-18631497B394}"/>
    <cellStyle name="40% - Accent6 2 2 2" xfId="1594" xr:uid="{37FF2E42-2E42-40B4-B12A-E83560080D83}"/>
    <cellStyle name="40% - Accent6 2 2 2 2" xfId="1595" xr:uid="{A6896F60-C248-4E4E-A808-8158DBD7BDA7}"/>
    <cellStyle name="40% - Accent6 2 2 2 2 2" xfId="1596" xr:uid="{BE43A610-CDBB-4159-8B6D-46B1DEE31286}"/>
    <cellStyle name="40% - Accent6 2 2 2 2 2 2" xfId="1597" xr:uid="{B5EF3A25-1F4F-48D5-8BB0-4207AE78BA3A}"/>
    <cellStyle name="40% - Accent6 2 2 2 2 2 2 2" xfId="1598" xr:uid="{89B1ACC8-EB13-4B53-B261-BA36A1E2D123}"/>
    <cellStyle name="40% - Accent6 2 2 2 2 2 3" xfId="1599" xr:uid="{F284E745-ECA7-48B3-B627-AE06D04ABB03}"/>
    <cellStyle name="40% - Accent6 2 2 2 2 3" xfId="1600" xr:uid="{E28AEAD5-3F95-4B38-B56C-D889903D69B4}"/>
    <cellStyle name="40% - Accent6 2 2 2 2 3 2" xfId="1601" xr:uid="{FE600729-867C-4A7E-ACC1-22B55E457E42}"/>
    <cellStyle name="40% - Accent6 2 2 2 2 4" xfId="1602" xr:uid="{DCB2D296-BA54-4B29-BA41-97F266E7AAA6}"/>
    <cellStyle name="40% - Accent6 2 2 2 3" xfId="1603" xr:uid="{F181CDAC-546D-4B1E-A5E3-13DE57F33786}"/>
    <cellStyle name="40% - Accent6 2 2 2 3 2" xfId="1604" xr:uid="{2C29FAE3-4DA8-4931-9A8F-9D95CE659353}"/>
    <cellStyle name="40% - Accent6 2 2 2 3 2 2" xfId="1605" xr:uid="{63FC3B03-2799-4F9F-9B72-2525B875ECFF}"/>
    <cellStyle name="40% - Accent6 2 2 2 3 3" xfId="1606" xr:uid="{D0DFC00C-A1CE-462B-BB22-8B56B7B1A2E7}"/>
    <cellStyle name="40% - Accent6 2 2 2 4" xfId="1607" xr:uid="{BDD760E7-D218-49E8-8FC9-C3018CFE6EE7}"/>
    <cellStyle name="40% - Accent6 2 2 2 4 2" xfId="1608" xr:uid="{5F64B5F5-3E49-4F3D-9FE4-2438FBB8A326}"/>
    <cellStyle name="40% - Accent6 2 2 2 5" xfId="1609" xr:uid="{04655F77-016A-4DAB-95AB-5CB95AB38712}"/>
    <cellStyle name="40% - Accent6 2 2 3" xfId="1610" xr:uid="{509C808D-109D-4424-86A9-6E47F7A73B50}"/>
    <cellStyle name="40% - Accent6 2 2 3 2" xfId="1611" xr:uid="{C60EAA1E-E41C-437A-9D9B-7F1E7C81DACB}"/>
    <cellStyle name="40% - Accent6 2 2 3 2 2" xfId="1612" xr:uid="{ACF79460-B7B6-4EA3-B56F-C1AA7ECB243A}"/>
    <cellStyle name="40% - Accent6 2 2 3 2 2 2" xfId="1613" xr:uid="{ED8F9EE3-D975-498C-8C4E-C29D1A810B28}"/>
    <cellStyle name="40% - Accent6 2 2 3 2 3" xfId="1614" xr:uid="{BBA5C6A3-F37B-4E78-8FA2-BECECAC4996B}"/>
    <cellStyle name="40% - Accent6 2 2 3 3" xfId="1615" xr:uid="{2486F01F-B7F7-4A05-A8DC-6DED4407E079}"/>
    <cellStyle name="40% - Accent6 2 2 3 3 2" xfId="1616" xr:uid="{3DDBBCDB-EDED-4C90-AE3C-7CF3A25ADDA5}"/>
    <cellStyle name="40% - Accent6 2 2 3 4" xfId="1617" xr:uid="{0EEF69CA-3589-4722-81CB-EE3485C5D8F2}"/>
    <cellStyle name="40% - Accent6 2 2 4" xfId="1618" xr:uid="{B6782D23-D7B2-489F-872D-57938559A335}"/>
    <cellStyle name="40% - Accent6 2 2 4 2" xfId="1619" xr:uid="{E2426B02-0615-4E1D-9983-A8F2F13BC649}"/>
    <cellStyle name="40% - Accent6 2 2 4 2 2" xfId="1620" xr:uid="{666AACB2-554C-44F3-8AF5-8C390540C9E5}"/>
    <cellStyle name="40% - Accent6 2 2 4 3" xfId="1621" xr:uid="{C08A1D8C-5718-4D46-88A4-4BB74C09FA0F}"/>
    <cellStyle name="40% - Accent6 2 2 5" xfId="1622" xr:uid="{EE5FC7F3-A92F-4210-8AE3-F58DA82EB745}"/>
    <cellStyle name="40% - Accent6 2 2 5 2" xfId="1623" xr:uid="{8D597ECA-5967-4DCE-9D50-8A04C046625C}"/>
    <cellStyle name="40% - Accent6 2 2 6" xfId="1624" xr:uid="{1832480A-F017-46A6-869E-68E999CCBE4F}"/>
    <cellStyle name="40% - Accent6 2 2 6 2" xfId="1625" xr:uid="{8F754AAA-FB6F-4556-95CD-1B90812DC31C}"/>
    <cellStyle name="40% - Accent6 2 2 7" xfId="1626" xr:uid="{F2F889EB-1D3B-4674-B1FC-CC201342FDD3}"/>
    <cellStyle name="40% - Accent6 2 2 8" xfId="1627" xr:uid="{C9E2D1DE-0044-428A-9AF4-1A8A5BEC51C8}"/>
    <cellStyle name="40% - Accent6 3" xfId="1628" xr:uid="{82D6E594-A5AC-4845-A2B3-E09FC064E2DE}"/>
    <cellStyle name="40% - Accent6 3 2" xfId="1629" xr:uid="{A2E5CEE9-6373-44EA-8CCF-68C262AC950A}"/>
    <cellStyle name="40% - Accent6 4" xfId="1630" xr:uid="{AAD75AFA-09DB-41CD-9146-3B10078E639E}"/>
    <cellStyle name="40% - Accent6 5" xfId="1631" xr:uid="{96A888E8-58E6-47CF-BF02-44E1332B53F3}"/>
    <cellStyle name="40% - Accent6 5 2" xfId="1632" xr:uid="{7D71C183-FE1E-4684-9257-7305B348F47C}"/>
    <cellStyle name="40% - Accent6 5 2 2" xfId="1633" xr:uid="{58CCF8BA-A2D5-4876-AAB4-53E93B90BC32}"/>
    <cellStyle name="40% - Accent6 5 2 2 2" xfId="1634" xr:uid="{74E88224-4792-44CD-A880-9A67D56DB3C9}"/>
    <cellStyle name="40% - Accent6 5 2 2 2 2" xfId="1635" xr:uid="{4B714708-7F79-48DF-A508-69D3BF212A5C}"/>
    <cellStyle name="40% - Accent6 5 2 2 3" xfId="1636" xr:uid="{506C1D08-2BAD-41C1-A46A-2A4443EB9FC1}"/>
    <cellStyle name="40% - Accent6 5 2 3" xfId="1637" xr:uid="{2FB29025-02E3-4EB5-9CCC-B72D9FCABD5F}"/>
    <cellStyle name="40% - Accent6 5 2 3 2" xfId="1638" xr:uid="{4FB1FEF8-E28A-4451-854D-8934B84EE03C}"/>
    <cellStyle name="40% - Accent6 5 2 4" xfId="1639" xr:uid="{6E4ADA7E-2025-4097-8AED-0A884E46D176}"/>
    <cellStyle name="40% - Accent6 5 3" xfId="1640" xr:uid="{28B58F95-2C5F-4C3D-BC7E-88CC6AC35FCF}"/>
    <cellStyle name="40% - Accent6 5 3 2" xfId="1641" xr:uid="{9B4B4FB4-24EB-4B42-A938-12C003402F02}"/>
    <cellStyle name="40% - Accent6 5 3 2 2" xfId="1642" xr:uid="{8E7DA541-594B-4C3C-88C8-9655CAD6410A}"/>
    <cellStyle name="40% - Accent6 5 3 2 2 2" xfId="1643" xr:uid="{E425C960-C2EF-4305-944C-C439D9B0ADE0}"/>
    <cellStyle name="40% - Accent6 5 3 2 3" xfId="1644" xr:uid="{F0EE1BBF-3173-4FD4-BD95-102CB0E28B26}"/>
    <cellStyle name="40% - Accent6 5 3 3" xfId="1645" xr:uid="{EF8D792C-7974-44C3-B71C-9E3FEB8496F6}"/>
    <cellStyle name="40% - Accent6 5 3 3 2" xfId="1646" xr:uid="{DC5E2557-00C0-484D-8460-A166AF33569B}"/>
    <cellStyle name="40% - Accent6 5 3 4" xfId="1647" xr:uid="{639FA833-5CB6-4E79-844E-6E1F15A2E278}"/>
    <cellStyle name="40% - Accent6 5 4" xfId="1648" xr:uid="{352AD0D5-47D7-4DDA-BE0B-41EFCE065E35}"/>
    <cellStyle name="40% - Accent6 5 4 2" xfId="1649" xr:uid="{0711F3F7-621A-47D3-B903-9E5604891872}"/>
    <cellStyle name="40% - Accent6 5 4 2 2" xfId="1650" xr:uid="{26AAE2F9-E5B1-4259-B6F4-0916B1E32F72}"/>
    <cellStyle name="40% - Accent6 5 4 3" xfId="1651" xr:uid="{F2141DE7-E1A2-42A4-B753-96A845627E47}"/>
    <cellStyle name="40% - Accent6 5 5" xfId="1652" xr:uid="{4FB41559-602F-48B0-AA52-3D426425CC4F}"/>
    <cellStyle name="40% - Accent6 5 5 2" xfId="1653" xr:uid="{14632A38-9E13-4076-BFAF-E08EA85D68AD}"/>
    <cellStyle name="40% - Accent6 5 6" xfId="1654" xr:uid="{8B8AD38F-B69A-48F8-A6E3-60F0A56D5779}"/>
    <cellStyle name="40% - Accent6 6" xfId="1655" xr:uid="{B4207443-49FC-4C3F-B59E-6F47EDD13CAE}"/>
    <cellStyle name="40% - Accent6 6 2" xfId="1656" xr:uid="{CE79DD1C-6B07-4D35-86AE-B2E605C9E983}"/>
    <cellStyle name="40% - Accent6 6 2 2" xfId="1657" xr:uid="{D51C974E-77B7-4FA8-85CF-81A0F8D66017}"/>
    <cellStyle name="40% - Accent6 6 2 2 2" xfId="1658" xr:uid="{EED2F5B6-471D-44B0-B7F3-055C939D5C7F}"/>
    <cellStyle name="40% - Accent6 6 2 2 2 2" xfId="1659" xr:uid="{EBD9B0BB-AEB9-418E-A1CE-B7B36DEFF877}"/>
    <cellStyle name="40% - Accent6 6 2 2 3" xfId="1660" xr:uid="{50A8C11A-9782-42C5-9BEE-BB68F45683D0}"/>
    <cellStyle name="40% - Accent6 6 2 3" xfId="1661" xr:uid="{AAA743E0-26B9-428F-8902-CEB2788F2F05}"/>
    <cellStyle name="40% - Accent6 6 2 3 2" xfId="1662" xr:uid="{08664948-EFC6-4CCC-9B8B-25D56277550E}"/>
    <cellStyle name="40% - Accent6 6 2 4" xfId="1663" xr:uid="{1BA3504F-3FB3-486F-940A-707C8F6F4F3F}"/>
    <cellStyle name="40% - Accent6 6 3" xfId="1664" xr:uid="{6E36037C-9C9A-44AF-82F7-5AFF65266927}"/>
    <cellStyle name="40% - Accent6 6 3 2" xfId="1665" xr:uid="{FC8493EA-4810-4E97-8C5F-58177D46603D}"/>
    <cellStyle name="40% - Accent6 6 3 2 2" xfId="1666" xr:uid="{5D7E574E-FA23-4B90-ADE6-124419F0055F}"/>
    <cellStyle name="40% - Accent6 6 3 3" xfId="1667" xr:uid="{C2BBE073-BEF1-41EE-986F-B8D03B3AF874}"/>
    <cellStyle name="40% - Accent6 6 4" xfId="1668" xr:uid="{20D76FAD-D9BB-45C2-B4D7-CDDD3392229E}"/>
    <cellStyle name="40% - Accent6 6 4 2" xfId="1669" xr:uid="{68002915-07FD-4363-8BF7-BA2AC9E86297}"/>
    <cellStyle name="40% - Accent6 6 5" xfId="1670" xr:uid="{57ED96A2-CB64-4621-8D5D-8D7185052A2C}"/>
    <cellStyle name="40% - Accent6 7" xfId="1671" xr:uid="{9E0502A0-CC7C-4DA6-980F-56F58B6987A9}"/>
    <cellStyle name="40% - Accent6 7 2" xfId="1672" xr:uid="{F15C79A2-56B4-4255-BFCB-D7284A38FC4E}"/>
    <cellStyle name="40% - Accent6 7 2 2" xfId="1673" xr:uid="{680AC0BD-EE65-447C-AF57-41F42B4140CD}"/>
    <cellStyle name="40% - Accent6 7 2 2 2" xfId="1674" xr:uid="{A339F04A-8F45-4262-AFE0-CEB780A9F253}"/>
    <cellStyle name="40% - Accent6 7 2 2 2 2" xfId="1675" xr:uid="{E224D2F4-C5FD-46BC-9D7F-EDC6E08A7BF9}"/>
    <cellStyle name="40% - Accent6 7 2 2 3" xfId="1676" xr:uid="{6553ABD8-181E-45D4-8E94-FD146AD0EBCA}"/>
    <cellStyle name="40% - Accent6 7 2 3" xfId="1677" xr:uid="{46C5D67B-0093-4CAC-9398-E7D3B3215028}"/>
    <cellStyle name="40% - Accent6 7 2 3 2" xfId="1678" xr:uid="{BCB4FD92-E26F-49CD-B09F-201D4D062D6C}"/>
    <cellStyle name="40% - Accent6 7 2 4" xfId="1679" xr:uid="{F9CF2AEB-0136-4242-985A-7AA3BEF82853}"/>
    <cellStyle name="40% - Accent6 7 3" xfId="1680" xr:uid="{F78B3872-F08F-4335-B6F9-057BF199DED8}"/>
    <cellStyle name="40% - Accent6 7 3 2" xfId="1681" xr:uid="{F7518B42-9FE6-44F4-8350-1A80DB3CF157}"/>
    <cellStyle name="40% - Accent6 7 3 2 2" xfId="1682" xr:uid="{862B5520-EEA3-4F08-9225-1ACAED284366}"/>
    <cellStyle name="40% - Accent6 7 3 3" xfId="1683" xr:uid="{1DCCA5E4-4667-439F-8FE4-C85CA153ACCE}"/>
    <cellStyle name="40% - Accent6 7 4" xfId="1684" xr:uid="{A1E6761E-F2AF-4FC5-9127-0D34CDAF3609}"/>
    <cellStyle name="40% - Accent6 7 4 2" xfId="1685" xr:uid="{E04625A2-FC71-418A-BC2C-5D9A3CFBB68D}"/>
    <cellStyle name="40% - Accent6 7 5" xfId="1686" xr:uid="{075B63EA-E07E-411B-B72E-E4B7EEBA6E2F}"/>
    <cellStyle name="40% - Accent6 8" xfId="1687" xr:uid="{4E2634B1-BC58-4B7A-9C1D-4E253C4048C1}"/>
    <cellStyle name="40% - Accent6 8 2" xfId="1688" xr:uid="{BCC8A9ED-A8D0-437D-AFBC-3D769C3FD39F}"/>
    <cellStyle name="40% - Accent6 8 2 2" xfId="1689" xr:uid="{60682A2F-D1F2-44CB-A3C7-357AD852C382}"/>
    <cellStyle name="40% - Accent6 8 2 2 2" xfId="1690" xr:uid="{5CA4A3B2-5151-48F3-A88C-13FDDAEEEDBB}"/>
    <cellStyle name="40% - Accent6 8 2 3" xfId="1691" xr:uid="{D208B1D7-6B84-45FA-88E8-1C449936B640}"/>
    <cellStyle name="40% - Accent6 8 3" xfId="1692" xr:uid="{ABEEDDEC-8257-4BB9-867E-2F8E06D6AB19}"/>
    <cellStyle name="40% - Accent6 8 3 2" xfId="1693" xr:uid="{946BC86B-1EA4-47FB-8558-021EB0BF8230}"/>
    <cellStyle name="40% - Accent6 8 4" xfId="1694" xr:uid="{D134DA85-331B-41CD-AD8D-1526584C5032}"/>
    <cellStyle name="40% - Accent6 9" xfId="1695" xr:uid="{A4371432-545C-447C-9028-736860268BEA}"/>
    <cellStyle name="40% - Accent6 9 2" xfId="1696" xr:uid="{EE9DC9BA-CBC6-49FD-B594-4AD9B402E2E7}"/>
    <cellStyle name="40% - Accent6 9 2 2" xfId="1697" xr:uid="{53651CA0-A666-4B56-82E7-1799C4E85733}"/>
    <cellStyle name="40% - Accent6 9 2 2 2" xfId="1698" xr:uid="{694CE361-18C0-4AAF-A5BE-67F631296CE9}"/>
    <cellStyle name="40% - Accent6 9 2 3" xfId="1699" xr:uid="{F6FC2733-6177-47EC-BC62-C21DE6C42E9B}"/>
    <cellStyle name="40% - Accent6 9 3" xfId="1700" xr:uid="{83525C1A-A4C5-46C4-899F-B6D853424901}"/>
    <cellStyle name="40% - Accent6 9 3 2" xfId="1701" xr:uid="{F0EB7D7B-9A4C-4169-BFC4-3F5612035A57}"/>
    <cellStyle name="40% - Accent6 9 4" xfId="1702" xr:uid="{CB9F315E-FD4D-4226-9D3B-AC82425C9818}"/>
    <cellStyle name="60% - Accent1 2" xfId="1704" xr:uid="{993ED070-2081-4F1A-9C87-DAE90E3AA30E}"/>
    <cellStyle name="60% - Accent1 2 2" xfId="1705" xr:uid="{10E6248D-5435-489F-8169-213DE0987F4F}"/>
    <cellStyle name="60% - Accent1 2 2 2" xfId="1706" xr:uid="{92B458AC-57B8-46F0-A14D-36C41429697F}"/>
    <cellStyle name="60% - Accent1 2 2 3" xfId="1707" xr:uid="{6D68A11F-55CD-402D-A3D3-83D6F08BFB94}"/>
    <cellStyle name="60% - Accent1 3" xfId="1708" xr:uid="{8A8963C4-452A-4B30-BD98-A0CD95DE4B70}"/>
    <cellStyle name="60% - Accent1 3 2" xfId="1709" xr:uid="{10A12305-3E77-4977-AD15-9C3F745DF1C4}"/>
    <cellStyle name="60% - Accent1 4" xfId="1710" xr:uid="{356C0A5C-DEBB-4D49-964A-F54229BC74A4}"/>
    <cellStyle name="60% - Accent1 5" xfId="1711" xr:uid="{5EC0F072-A3A3-4963-97BA-DFA442D54B61}"/>
    <cellStyle name="60% - Accent1 6" xfId="1703" xr:uid="{E468EA9E-1CE5-4BE3-BF8D-936D5DFD868B}"/>
    <cellStyle name="60% - Accent2 2" xfId="1713" xr:uid="{98BABA5C-2233-4A6E-9F45-10E3C1FCFE32}"/>
    <cellStyle name="60% - Accent2 2 2" xfId="1714" xr:uid="{4A6D8C4E-14AE-48EC-BAC5-45559CA850B2}"/>
    <cellStyle name="60% - Accent2 2 2 2" xfId="1715" xr:uid="{C0B946D9-3502-40C1-9E68-3C6E628AACD6}"/>
    <cellStyle name="60% - Accent2 2 2 3" xfId="1716" xr:uid="{FE9F4406-AB17-4AD8-9C73-86D1E6644C2A}"/>
    <cellStyle name="60% - Accent2 3" xfId="1717" xr:uid="{BE690E0D-1E48-4A8D-B8A5-9E7973D8C292}"/>
    <cellStyle name="60% - Accent2 3 2" xfId="1718" xr:uid="{0362E8D0-AAE9-4DB7-97BF-D17241247392}"/>
    <cellStyle name="60% - Accent2 4" xfId="1719" xr:uid="{D27B7664-1B01-4B44-A4EF-EF4E5617EC96}"/>
    <cellStyle name="60% - Accent2 5" xfId="1720" xr:uid="{160BF6CA-E0BB-4C46-8BC9-08F92852FECC}"/>
    <cellStyle name="60% - Accent2 6" xfId="1712" xr:uid="{11E3C83E-A216-45AF-8DDD-41AA08261FF7}"/>
    <cellStyle name="60% - Accent3 2" xfId="1722" xr:uid="{720E0F0E-848D-49D7-B112-B9EAE32F70A3}"/>
    <cellStyle name="60% - Accent3 2 2" xfId="1723" xr:uid="{4ADDC499-3814-4800-AC3E-463FB2E638E6}"/>
    <cellStyle name="60% - Accent3 2 2 2" xfId="1724" xr:uid="{917FD294-0252-48FF-BBED-3CD78E726CEB}"/>
    <cellStyle name="60% - Accent3 2 2 3" xfId="1725" xr:uid="{75989770-3BF7-4568-9E02-4DE3324AA0A4}"/>
    <cellStyle name="60% - Accent3 3" xfId="1726" xr:uid="{B1C58F64-C8CB-43C5-8CD6-6141B7A512F5}"/>
    <cellStyle name="60% - Accent3 3 2" xfId="1727" xr:uid="{0B74CCA6-3183-4DEE-B344-FCDF87A20636}"/>
    <cellStyle name="60% - Accent3 4" xfId="1728" xr:uid="{CDFEF0DA-1A85-486A-AF4D-9411AEEE46B7}"/>
    <cellStyle name="60% - Accent3 5" xfId="1729" xr:uid="{6DBBD1F1-36E9-4C3F-B9B8-26BFA10B19DA}"/>
    <cellStyle name="60% - Accent3 6" xfId="1721" xr:uid="{12733BCF-0C76-4C72-8C6A-FBE1B2FFDDEA}"/>
    <cellStyle name="60% - Accent4 2" xfId="1731" xr:uid="{6589C699-011B-4CF8-A021-0579CD12B0AF}"/>
    <cellStyle name="60% - Accent4 2 2" xfId="1732" xr:uid="{F4E4887A-CDFC-40AB-822A-AD2E1B0A8869}"/>
    <cellStyle name="60% - Accent4 2 2 2" xfId="1733" xr:uid="{C4CA0537-F751-4EC6-AF21-70E0D475A985}"/>
    <cellStyle name="60% - Accent4 2 2 3" xfId="1734" xr:uid="{60B11BAE-1719-413A-AB93-A04BB97F47CC}"/>
    <cellStyle name="60% - Accent4 3" xfId="1735" xr:uid="{FECA7C82-4DD6-44C0-963E-9400FD401BF8}"/>
    <cellStyle name="60% - Accent4 3 2" xfId="1736" xr:uid="{1F88F6FA-49B8-4DB1-808D-322A4FFFB848}"/>
    <cellStyle name="60% - Accent4 4" xfId="1737" xr:uid="{B0530579-5BFD-4036-A1F8-A7E49C00AC7A}"/>
    <cellStyle name="60% - Accent4 5" xfId="1738" xr:uid="{EEB38B26-9FE1-4484-B79D-D47F603555F0}"/>
    <cellStyle name="60% - Accent4 6" xfId="1730" xr:uid="{F92D8F28-272A-4990-98ED-4F7D3938A1E5}"/>
    <cellStyle name="60% - Accent5 2" xfId="1740" xr:uid="{410C69D3-C51B-4189-AD1C-AA24C5E0B9DA}"/>
    <cellStyle name="60% - Accent5 2 2" xfId="1741" xr:uid="{0C0BFCA7-8E33-48E4-AC01-CFDCCCB55CEF}"/>
    <cellStyle name="60% - Accent5 2 2 2" xfId="1742" xr:uid="{D250B511-1288-4D79-8D1F-B37BD83A80AA}"/>
    <cellStyle name="60% - Accent5 2 2 3" xfId="1743" xr:uid="{382E4D3B-33C5-4A3B-A74B-72809F2A4D65}"/>
    <cellStyle name="60% - Accent5 3" xfId="1744" xr:uid="{3CF9BA05-0E2B-48C4-9D62-7C6A4A201F10}"/>
    <cellStyle name="60% - Accent5 3 2" xfId="1745" xr:uid="{291FF83C-1ADD-460A-BDBF-976705438C63}"/>
    <cellStyle name="60% - Accent5 4" xfId="1746" xr:uid="{1AF62F5F-CE66-4991-B711-34809C434E94}"/>
    <cellStyle name="60% - Accent5 5" xfId="1747" xr:uid="{11E2067C-863C-435C-86AF-C1AD8A1D6537}"/>
    <cellStyle name="60% - Accent5 6" xfId="1739" xr:uid="{0F6F9746-9384-4C26-8DE9-D7F97FE25347}"/>
    <cellStyle name="60% - Accent6 2" xfId="1749" xr:uid="{108618AC-AAD3-422B-A0CF-11A976F8E9B3}"/>
    <cellStyle name="60% - Accent6 2 2" xfId="1750" xr:uid="{A0405C4E-3BDC-46EA-A045-495DC4A3335D}"/>
    <cellStyle name="60% - Accent6 2 2 2" xfId="1751" xr:uid="{D876724F-3686-4FF5-9B02-44D612D24119}"/>
    <cellStyle name="60% - Accent6 2 2 3" xfId="1752" xr:uid="{DBE3AABD-EB72-4322-82B1-11AD406D5662}"/>
    <cellStyle name="60% - Accent6 3" xfId="1753" xr:uid="{BF0500CE-E917-422F-88D1-A50F34992151}"/>
    <cellStyle name="60% - Accent6 3 2" xfId="1754" xr:uid="{6C88DF8A-AC64-4A31-BBAA-BA9A49E52121}"/>
    <cellStyle name="60% - Accent6 4" xfId="1755" xr:uid="{F7D21181-B4DF-429E-830D-CDD771F39EDD}"/>
    <cellStyle name="60% - Accent6 5" xfId="1756" xr:uid="{13D7988C-29F9-4EB5-ADF3-F8842E48D61F}"/>
    <cellStyle name="60% - Accent6 6" xfId="1748" xr:uid="{DEA4B784-B6B1-4967-ACF4-DFD6425CE840}"/>
    <cellStyle name="Accent1" xfId="17" builtinId="29" customBuiltin="1"/>
    <cellStyle name="Accent1 2" xfId="1757" xr:uid="{298D9C57-F5D2-4B77-8041-A8E68196A028}"/>
    <cellStyle name="Accent1 2 2" xfId="1758" xr:uid="{6A69B130-8DE4-4529-944F-D20302EC3DB2}"/>
    <cellStyle name="Accent1 2 2 2" xfId="1759" xr:uid="{7AF43B97-AF8B-4AB5-9C5A-9B36D2EC331D}"/>
    <cellStyle name="Accent1 2 2 3" xfId="1760" xr:uid="{6C7B50D4-AFE6-4BDE-9853-6450C9C659D8}"/>
    <cellStyle name="Accent1 3" xfId="1761" xr:uid="{0E364AD7-C702-4BE2-AE50-BCB3CE201B4C}"/>
    <cellStyle name="Accent1 3 2" xfId="1762" xr:uid="{5882D1CD-BBFA-4D4C-8A61-23103B2CC083}"/>
    <cellStyle name="Accent1 4" xfId="1763" xr:uid="{15A27319-D33D-4777-97D8-DEA44729EF94}"/>
    <cellStyle name="Accent1 5" xfId="1764" xr:uid="{B764E553-ED3C-4904-A4BC-B4E681B99FBD}"/>
    <cellStyle name="Accent2" xfId="20" builtinId="33" customBuiltin="1"/>
    <cellStyle name="Accent2 2" xfId="1765" xr:uid="{D0729EBE-3468-48BD-9F73-C9D32C3E5D52}"/>
    <cellStyle name="Accent2 2 2" xfId="1766" xr:uid="{908F1EE8-3764-4869-853D-56A38A752934}"/>
    <cellStyle name="Accent2 2 2 2" xfId="1767" xr:uid="{9C2550CD-9834-4F7E-9AC1-7131F72AB852}"/>
    <cellStyle name="Accent2 2 2 3" xfId="1768" xr:uid="{BA482DBA-3570-4C03-B97D-F7CC5E9339D4}"/>
    <cellStyle name="Accent2 3" xfId="1769" xr:uid="{086E527F-38B2-43FE-8855-52C20F6F0953}"/>
    <cellStyle name="Accent2 3 2" xfId="1770" xr:uid="{3285DA93-57E2-4D64-9DB8-A5A30F5B6938}"/>
    <cellStyle name="Accent2 4" xfId="1771" xr:uid="{6F489558-F973-4272-AB00-FF18585405D1}"/>
    <cellStyle name="Accent2 5" xfId="1772" xr:uid="{62FCE82E-D086-4624-9122-D4A3F47A6F55}"/>
    <cellStyle name="Accent3" xfId="23" builtinId="37" customBuiltin="1"/>
    <cellStyle name="Accent3 2" xfId="1773" xr:uid="{4F2B1A40-3302-4C36-B9FC-890B3F00C388}"/>
    <cellStyle name="Accent3 2 2" xfId="1774" xr:uid="{5EC98567-9311-4D01-AA50-02FB0FEE2807}"/>
    <cellStyle name="Accent3 2 2 2" xfId="1775" xr:uid="{237C5C7E-FCF6-4534-9F0C-BA573F67B94B}"/>
    <cellStyle name="Accent3 2 2 3" xfId="1776" xr:uid="{2C4C1981-DA60-4BE1-9685-CDB57C997DC7}"/>
    <cellStyle name="Accent3 3" xfId="1777" xr:uid="{F2F380A5-11F5-499F-9CE1-7F58CD1DD1F6}"/>
    <cellStyle name="Accent3 3 2" xfId="1778" xr:uid="{2EA9A225-A4CE-4BCE-B9D7-17D7D8467E9C}"/>
    <cellStyle name="Accent3 4" xfId="1779" xr:uid="{1601AEDE-9CAB-4938-A14B-7850F21A9238}"/>
    <cellStyle name="Accent3 5" xfId="1780" xr:uid="{CB588009-D943-4C69-86E2-BD4610850588}"/>
    <cellStyle name="Accent4" xfId="26" builtinId="41" customBuiltin="1"/>
    <cellStyle name="Accent4 2" xfId="1781" xr:uid="{D5022877-D77A-4765-8F5F-247FF7CA89A8}"/>
    <cellStyle name="Accent4 2 2" xfId="1782" xr:uid="{CA2D7AC5-F629-483C-9C05-7437B24FE317}"/>
    <cellStyle name="Accent4 2 2 2" xfId="1783" xr:uid="{CFD98E95-CC76-4961-97EC-9E8DD3A2C3C1}"/>
    <cellStyle name="Accent4 2 2 3" xfId="1784" xr:uid="{926CB4BE-6BAA-472C-9FD0-EACB72386F0A}"/>
    <cellStyle name="Accent4 3" xfId="1785" xr:uid="{EEF168EC-3D29-4D79-BCDD-52863A1AADB9}"/>
    <cellStyle name="Accent4 3 2" xfId="1786" xr:uid="{AA4615EC-EED0-4405-B3A3-98FD01F532BE}"/>
    <cellStyle name="Accent4 4" xfId="1787" xr:uid="{696973DC-BEDF-4185-865A-6CE8C7F92D65}"/>
    <cellStyle name="Accent4 5" xfId="1788" xr:uid="{E32B8F37-DB18-435D-B814-DABE0713D0D1}"/>
    <cellStyle name="Accent5" xfId="29" builtinId="45" customBuiltin="1"/>
    <cellStyle name="Accent5 2" xfId="1789" xr:uid="{1C4F2AA1-EED6-49D7-884B-74D37F96AFCF}"/>
    <cellStyle name="Accent5 2 2" xfId="1790" xr:uid="{F36FBB4F-C19A-457A-8CDC-37BB397E16F1}"/>
    <cellStyle name="Accent5 2 2 2" xfId="1791" xr:uid="{C2ACB2A3-965D-40E5-98ED-69FE94646B28}"/>
    <cellStyle name="Accent5 2 2 3" xfId="1792" xr:uid="{C59981AD-B06B-4B1C-B55C-2DBE42479320}"/>
    <cellStyle name="Accent5 3" xfId="1793" xr:uid="{24C64474-A6C5-45AA-BB66-48943846DA9B}"/>
    <cellStyle name="Accent5 3 2" xfId="1794" xr:uid="{B19C2CDC-2829-4455-81DE-D611E7F81BA3}"/>
    <cellStyle name="Accent5 4" xfId="1795" xr:uid="{40CEB3E9-BB7C-4224-B5F7-8D143C7EA9C9}"/>
    <cellStyle name="Accent5 5" xfId="1796" xr:uid="{654B8695-723F-4F79-98EB-14900926E23A}"/>
    <cellStyle name="Accent6" xfId="32" builtinId="49" customBuiltin="1"/>
    <cellStyle name="Accent6 2" xfId="1797" xr:uid="{85446B44-E9C1-4A2A-832B-D4F58A9FD4D3}"/>
    <cellStyle name="Accent6 2 2" xfId="1798" xr:uid="{2370406D-B2C1-429B-A506-744F7D3F5778}"/>
    <cellStyle name="Accent6 2 2 2" xfId="1799" xr:uid="{C81552FE-DA5F-42BC-8AAA-9E267A232862}"/>
    <cellStyle name="Accent6 2 2 3" xfId="1800" xr:uid="{8D55CFAE-A72A-4498-96F8-2CFF76FA9390}"/>
    <cellStyle name="Accent6 3" xfId="1801" xr:uid="{3A09FD7C-292A-44ED-8874-C17B252CB62F}"/>
    <cellStyle name="Accent6 3 2" xfId="1802" xr:uid="{CD115849-B8B6-4592-AE19-7FB4F0AD0F02}"/>
    <cellStyle name="Accent6 4" xfId="1803" xr:uid="{448C642F-7DDC-4A0F-B237-27DB49AB5938}"/>
    <cellStyle name="Accent6 5" xfId="1804" xr:uid="{2851C94C-3CD2-4D5A-AEF6-CF26A580124E}"/>
    <cellStyle name="AIHWnumber" xfId="1805" xr:uid="{665D3CE6-F9B2-4533-A592-668F141C314A}"/>
    <cellStyle name="AIHWnumber 2" xfId="1806" xr:uid="{54852C19-BFFE-4FB8-975A-9AABD2671480}"/>
    <cellStyle name="AIHWnumber*" xfId="1807" xr:uid="{6E7F89DF-46DE-4DDF-82FB-D58B821FA77A}"/>
    <cellStyle name="AIHWnumber* 2" xfId="1808" xr:uid="{80AAA612-D3AA-40D2-873C-A45B7B484C95}"/>
    <cellStyle name="AIHWnumber*_Table NDA.2.10" xfId="1809" xr:uid="{B96BC011-6D0F-4F3B-8402-00C0B2F01EE6}"/>
    <cellStyle name="AIHWnumber_Table NDA.2.10" xfId="1810" xr:uid="{99A3DB3B-541A-4DFD-89D4-209C29ABBFA4}"/>
    <cellStyle name="AIHWtable" xfId="1811" xr:uid="{63BF53DF-EC3F-43D9-9681-5C98D4170222}"/>
    <cellStyle name="AIHWtable 2" xfId="1812" xr:uid="{412AAC53-69C3-4870-A113-0E45D5BD1F62}"/>
    <cellStyle name="AIHWtable_Table NDA.2.10" xfId="1813" xr:uid="{E4BB43B7-328F-4148-A72E-E972CEA62F2B}"/>
    <cellStyle name="Bad" xfId="8" builtinId="27" customBuiltin="1"/>
    <cellStyle name="Bad 2" xfId="1814" xr:uid="{6D921133-DC66-4199-8B19-519782E6D566}"/>
    <cellStyle name="Bad 2 2" xfId="1815" xr:uid="{747ED31A-D5CC-49BA-B43D-558778271224}"/>
    <cellStyle name="Bad 2 2 2" xfId="1816" xr:uid="{0D0ED150-467D-4996-ACC9-EF602D5826C2}"/>
    <cellStyle name="Bad 2 2 3" xfId="1817" xr:uid="{834BBD78-4CAC-454A-871B-3A6A0A0F3E8A}"/>
    <cellStyle name="Bad 3" xfId="1818" xr:uid="{7213CBBC-3DB5-471F-9DD4-8B2A5D2880EE}"/>
    <cellStyle name="Bad 3 2" xfId="1819" xr:uid="{74319881-1F1D-4C33-943B-1D236A8D3EE7}"/>
    <cellStyle name="Bad 4" xfId="1820" xr:uid="{55D82A8A-DD10-4401-A2DF-7326C0C74F50}"/>
    <cellStyle name="Bad 5" xfId="1821" xr:uid="{8A1283E7-21C8-4632-9C98-624FC07377FA}"/>
    <cellStyle name="bin" xfId="1822" xr:uid="{5D675B6E-3A64-42B6-B6DA-876F1533593C}"/>
    <cellStyle name="bin 2" xfId="1823" xr:uid="{C8C8B97C-31DE-4D67-BEB9-2B98FFA74176}"/>
    <cellStyle name="Body" xfId="1824" xr:uid="{57286E11-AB6D-4C79-A820-9C46DFC84B4A}"/>
    <cellStyle name="Calculation" xfId="11" builtinId="22" customBuiltin="1"/>
    <cellStyle name="Calculation 2" xfId="1825" xr:uid="{C6BF2567-E68C-44A1-A946-4D61D860637C}"/>
    <cellStyle name="Calculation 2 2" xfId="1826" xr:uid="{F977CB74-EB0D-42AD-8D49-61442AC88F7A}"/>
    <cellStyle name="Calculation 2 2 2" xfId="1827" xr:uid="{8F7A4A13-735A-4D0E-AE08-9B59BD2B450A}"/>
    <cellStyle name="Calculation 2 2 3" xfId="1828" xr:uid="{4408C3D8-D434-493B-8140-87004A5E5B9D}"/>
    <cellStyle name="Calculation 3" xfId="1829" xr:uid="{47DDA928-6130-4B89-8FE5-6E0256B522E5}"/>
    <cellStyle name="Calculation 3 2" xfId="1830" xr:uid="{39470312-5D91-4896-B7BA-84F033AB661F}"/>
    <cellStyle name="Calculation 4" xfId="1831" xr:uid="{91D0F557-A36D-4A72-AED8-6D0846F964FF}"/>
    <cellStyle name="Calculation 5" xfId="1832" xr:uid="{84F7183C-9364-4AD4-8889-F4830979F722}"/>
    <cellStyle name="cell" xfId="1833" xr:uid="{E0BA5EE9-9F4A-498C-AC6F-36222BDC4407}"/>
    <cellStyle name="cell 2" xfId="1834" xr:uid="{39B9EADF-E185-41B1-A8C3-50CD0429259A}"/>
    <cellStyle name="Check Cell" xfId="13" builtinId="23" customBuiltin="1"/>
    <cellStyle name="Check Cell 2" xfId="1835" xr:uid="{53EB8DF5-3553-4DEE-8619-C8E6466E427E}"/>
    <cellStyle name="Check Cell 2 2" xfId="1836" xr:uid="{B5BD62CC-4452-4B51-9FBF-A19761881A82}"/>
    <cellStyle name="Check Cell 2 2 2" xfId="1837" xr:uid="{C888B63B-2B10-48DA-A84D-4E779391BCA2}"/>
    <cellStyle name="Check Cell 2 2 3" xfId="1838" xr:uid="{2457C0F7-445F-4A13-989A-B9EF35EF46B2}"/>
    <cellStyle name="Check Cell 3" xfId="1839" xr:uid="{F672063C-E544-4098-8E6D-5F0E84A7A02A}"/>
    <cellStyle name="Check Cell 3 2" xfId="1840" xr:uid="{FF166535-DC06-4E89-A8CE-2D7A97784A1B}"/>
    <cellStyle name="Check Cell 4" xfId="1841" xr:uid="{9E2F4D73-D641-4963-B10C-2761DDDD87B3}"/>
    <cellStyle name="Check Cell 5" xfId="1842" xr:uid="{42DD6234-EED1-49D4-9764-7D2C9A50F3BF}"/>
    <cellStyle name="Col&amp;RowHeadings" xfId="1843" xr:uid="{4B3104D9-4262-4305-BEC5-2B6B15080706}"/>
    <cellStyle name="ColCodes" xfId="1844" xr:uid="{3E9FF0D9-7B16-4BFE-86E4-2E787E70AEC0}"/>
    <cellStyle name="ColTitles" xfId="1845" xr:uid="{2696B3E5-612F-41BA-AB4E-1CBA86E4E2BD}"/>
    <cellStyle name="ColTitles 2" xfId="1846" xr:uid="{CED324C4-7DA1-40BB-9ADB-9B7A627422D6}"/>
    <cellStyle name="column" xfId="1847" xr:uid="{35245B4B-6735-466A-B95E-CC45923B0A69}"/>
    <cellStyle name="Column subhead" xfId="1848" xr:uid="{9198503E-F7C7-4A44-BC4E-ACDB3D3098E3}"/>
    <cellStyle name="Comma" xfId="1" builtinId="3"/>
    <cellStyle name="Comma 2" xfId="1849" xr:uid="{31F6E5D7-D169-44CB-8376-2BC8EF91C6DB}"/>
    <cellStyle name="Comma 2 2" xfId="1850" xr:uid="{97475C35-55A8-44E6-8636-5C27B8C22CBD}"/>
    <cellStyle name="Comma 2 2 2" xfId="3080" xr:uid="{F6A92554-850E-4405-92C7-A6D30F1325BE}"/>
    <cellStyle name="Comma 2 3" xfId="1851" xr:uid="{6A54D940-30E8-4B1B-ABD6-EABEC3CE0BA1}"/>
    <cellStyle name="Comma 2 3 2" xfId="3081" xr:uid="{D842B2AF-BFEA-4145-B830-016C397C9AB7}"/>
    <cellStyle name="Comma 2 4" xfId="3079" xr:uid="{CE185F5E-CB7F-4116-BBF7-FEA8C18C70C0}"/>
    <cellStyle name="Comma 3" xfId="1852" xr:uid="{4528132D-AF05-4156-B65D-453E62E1BEF7}"/>
    <cellStyle name="Comma 3 2" xfId="1853" xr:uid="{93418D49-0B2A-4DA3-8C32-06BA9B5C0040}"/>
    <cellStyle name="Comma 3 2 2" xfId="3083" xr:uid="{BB24C6E8-63D6-4FE5-9DF5-845C84D8B8A9}"/>
    <cellStyle name="Comma 3 3" xfId="3082" xr:uid="{AB1C1DA2-E4CD-40F3-BC57-14E1FA143687}"/>
    <cellStyle name="Comma 4" xfId="1854" xr:uid="{0E198CB6-8021-4188-956B-AF7D87E32242}"/>
    <cellStyle name="Comma 4 2" xfId="1855" xr:uid="{F1927BC3-937D-4369-81D5-158764C306FF}"/>
    <cellStyle name="Comma 4 2 2" xfId="3085" xr:uid="{1A97A75C-EEA5-4BB4-AA3E-D14217E6587E}"/>
    <cellStyle name="Comma 4 3" xfId="3084" xr:uid="{1A68127B-7F54-46F9-AA72-EF29DD98E91E}"/>
    <cellStyle name="Comma 5" xfId="1856" xr:uid="{DED509FA-AE1D-406A-8D14-8642414B06AD}"/>
    <cellStyle name="Comma 5 2" xfId="1857" xr:uid="{10AFCFA5-F6BA-433D-BBC0-639AECBDA5A5}"/>
    <cellStyle name="Comma 5 2 2" xfId="3087" xr:uid="{95D777B9-19AC-485A-9ADA-4B1130AA8FFE}"/>
    <cellStyle name="Comma 5 3" xfId="1858" xr:uid="{CDBC9DC3-F173-4519-9449-6F20A2C7934B}"/>
    <cellStyle name="Comma 5 3 2" xfId="3088" xr:uid="{C2AEBBD7-3A4F-4D51-A71F-0EED0B5B9DC3}"/>
    <cellStyle name="Comma 5 4" xfId="3086" xr:uid="{9D6ED49D-05D0-4866-ACA8-83AD22504095}"/>
    <cellStyle name="Comma 6" xfId="1859" xr:uid="{E0B4E7E9-D3FD-4900-9A2D-E158A58C1641}"/>
    <cellStyle name="Comma 6 2" xfId="3089" xr:uid="{9C39102C-FA30-4230-81E6-4C2048668C08}"/>
    <cellStyle name="Comma 7" xfId="3078" xr:uid="{AA0A04F0-17C2-46E8-B3CC-5D2C58A29A37}"/>
    <cellStyle name="Currency 2" xfId="3090" xr:uid="{B239742D-16FE-4454-8C42-188AE938AB81}"/>
    <cellStyle name="data" xfId="1860" xr:uid="{22BC1EBE-26ED-48FD-84A0-CB82A4E8EEBC}"/>
    <cellStyle name="Data _prev" xfId="1861" xr:uid="{2645EA55-7E91-42CB-A32B-A97928F24AF1}"/>
    <cellStyle name="Data 2" xfId="1862" xr:uid="{38312D1C-6605-49C7-A3D7-490E994634E9}"/>
    <cellStyle name="data 3" xfId="1863" xr:uid="{21EA5450-C770-4150-9F61-CC510B416762}"/>
    <cellStyle name="data 4" xfId="1864" xr:uid="{57DF2897-411F-4C9C-BF34-DF31887D6EC4}"/>
    <cellStyle name="data 5" xfId="1865" xr:uid="{6C9BE7E7-5FE1-49F5-B6CD-E3AB43978D73}"/>
    <cellStyle name="data 6" xfId="1866" xr:uid="{CDF9402D-8DF0-4BF0-9E1B-D991146233BC}"/>
    <cellStyle name="data 7" xfId="1867" xr:uid="{8645F55B-CBF7-4609-9EF0-FC47476C917D}"/>
    <cellStyle name="data 8" xfId="1868" xr:uid="{9A56BFA6-5444-40D8-847E-57988075505E}"/>
    <cellStyle name="data 9" xfId="1869" xr:uid="{5ABE3493-7FD0-4883-8CC2-67253F00293B}"/>
    <cellStyle name="data_#67435 - Productivity Commission - Overcoming Indigenous Disadvantage Key Indicators 2009" xfId="1870" xr:uid="{2091E6A0-889C-4EA9-8E03-91D22B4FD809}"/>
    <cellStyle name="DataEntryCells" xfId="1871" xr:uid="{A37919F1-76BD-45C0-876E-52C76736D81D}"/>
    <cellStyle name="DISUtable" xfId="1872" xr:uid="{6CAAE84D-8931-4241-B4C5-8A43BA595980}"/>
    <cellStyle name="DISUtable 2" xfId="1873" xr:uid="{7A7A4626-5210-449A-8994-A820CFA4695E}"/>
    <cellStyle name="DISUtable_Table NDA.2.10" xfId="1874" xr:uid="{0F18E0A9-FD47-45FF-9C05-AF62611810E8}"/>
    <cellStyle name="DISUtableZeroDisplay" xfId="1875" xr:uid="{F7AE98A1-5F94-4361-BEF4-07844022EEE0}"/>
    <cellStyle name="DISUtableZeroDisplay 2" xfId="1876" xr:uid="{DCD78634-84E6-4004-A54F-BC1E017C47AD}"/>
    <cellStyle name="DISUtableZeroDisplay_Table NDA.2.10" xfId="1877" xr:uid="{6CECE803-9175-4083-82DA-4EE4A305D144}"/>
    <cellStyle name="Explanatory Text" xfId="15" builtinId="53" customBuiltin="1"/>
    <cellStyle name="Explanatory Text 2" xfId="1878" xr:uid="{ADA29802-800D-4836-B530-BFC692A5914D}"/>
    <cellStyle name="Explanatory Text 2 2" xfId="1879" xr:uid="{34C61646-B954-46A3-90E9-07EC42E7F313}"/>
    <cellStyle name="Explanatory Text 2 2 2" xfId="1880" xr:uid="{C9D35914-B403-4FC6-B489-7F44A22A8920}"/>
    <cellStyle name="Explanatory Text 2 2 3" xfId="1881" xr:uid="{26B938FB-6DDB-4765-B3D7-7E2D02E0AB09}"/>
    <cellStyle name="Explanatory Text 3" xfId="1882" xr:uid="{E8F9C133-EB23-448A-B9A9-C5E9802FC960}"/>
    <cellStyle name="Explanatory Text 3 2" xfId="1883" xr:uid="{D26542F7-C04B-4680-B973-DD2C0DE2F179}"/>
    <cellStyle name="Explanatory Text 4" xfId="1884" xr:uid="{C1D063B2-6445-4D42-9ED8-EB7E9CA3B803}"/>
    <cellStyle name="Explanatory Text 5" xfId="1885" xr:uid="{644866E7-E524-4859-8F17-20B1EAB10333}"/>
    <cellStyle name="Followed Hyperlink 2" xfId="1886" xr:uid="{AAC4ECEB-CDF8-4B2F-B4DE-961EF2099F20}"/>
    <cellStyle name="Followed Hyperlink 3" xfId="1887" xr:uid="{3628B899-EF6E-440D-9527-04007377E911}"/>
    <cellStyle name="Followed Hyperlink 4" xfId="1888" xr:uid="{5C289128-09D3-4FFF-B87E-8E2A78752397}"/>
    <cellStyle name="formula" xfId="1889" xr:uid="{3675A76B-D758-4119-A5B3-685A5A15222B}"/>
    <cellStyle name="gap" xfId="1890" xr:uid="{09C86A19-63F1-4A09-AC3D-69F60BFB3D43}"/>
    <cellStyle name="Good" xfId="7" builtinId="26" customBuiltin="1"/>
    <cellStyle name="Good 2" xfId="1891" xr:uid="{BBA0FC80-8DAC-4E20-AF7A-333270488A76}"/>
    <cellStyle name="Good 2 2" xfId="1892" xr:uid="{C453DDF8-3A55-4F24-963A-6BABBB00835B}"/>
    <cellStyle name="Good 2 2 2" xfId="1893" xr:uid="{7AA532A1-4C91-4DEB-8C8D-4A1501502D5C}"/>
    <cellStyle name="Good 2 2 3" xfId="1894" xr:uid="{0EF772E0-1A11-43FF-B0B4-7B1BD07D9294}"/>
    <cellStyle name="Good 3" xfId="1895" xr:uid="{B52EE6A9-F029-4B3A-A276-661F4BF67EFC}"/>
    <cellStyle name="Good 3 2" xfId="1896" xr:uid="{5CA59758-A2F9-4866-BD29-1E4760C06D99}"/>
    <cellStyle name="Good 4" xfId="1897" xr:uid="{F9C01208-8F55-4436-BFD2-D0233268F0AA}"/>
    <cellStyle name="Good 5" xfId="1898" xr:uid="{2A573F37-951A-4AFB-815B-4D3424E01775}"/>
    <cellStyle name="GreyBackground" xfId="1899" xr:uid="{3DB0EEB4-1359-4C5D-BF1A-B7897D0DF690}"/>
    <cellStyle name="Heading 1" xfId="3" builtinId="16" customBuiltin="1"/>
    <cellStyle name="Heading 1 2" xfId="1900" xr:uid="{972480E6-B554-4685-82B5-7FA2F5C9FAB6}"/>
    <cellStyle name="Heading 1 2 2" xfId="1901" xr:uid="{9D76E4B1-76CC-4BE6-9687-5F9C68B9709E}"/>
    <cellStyle name="Heading 1 2 2 2" xfId="1902" xr:uid="{0A511131-04CE-4DBE-B9A1-E27E7E8C40F8}"/>
    <cellStyle name="Heading 1 2 2 3" xfId="1903" xr:uid="{F60133AD-8FD8-482E-B004-9884966FB16F}"/>
    <cellStyle name="Heading 1 2 3" xfId="1904" xr:uid="{902065E1-8202-4970-AA6E-7DE1498AD8B9}"/>
    <cellStyle name="Heading 1 2_CLEAN NHA final attachment tables 1-30" xfId="1905" xr:uid="{79A1C9C1-FCBB-43E5-891D-CA62C834DA21}"/>
    <cellStyle name="Heading 1 3" xfId="1906" xr:uid="{A8DD14F2-7782-4D56-BC91-291BF272545D}"/>
    <cellStyle name="Heading 1 4" xfId="1907" xr:uid="{F20AA424-0571-4DDF-85BD-E1C5B359B824}"/>
    <cellStyle name="Heading 1 5" xfId="1908" xr:uid="{C28CA050-743D-43C5-9A31-8167DF7DB5A2}"/>
    <cellStyle name="Heading 1 6" xfId="1909" xr:uid="{CDE332F8-7513-4C5A-9707-7B1A97848475}"/>
    <cellStyle name="Heading 1 7" xfId="1910" xr:uid="{5E12319E-0CD2-4587-918E-0743E6A82FFD}"/>
    <cellStyle name="Heading 1 8" xfId="1911" xr:uid="{7F80D544-1EE0-43F4-BFA7-328A8B8DBE75}"/>
    <cellStyle name="Heading 1 9" xfId="1912" xr:uid="{1EECFCB8-2194-4383-B3C4-F87DFBA44748}"/>
    <cellStyle name="Heading 2" xfId="4" builtinId="17" customBuiltin="1"/>
    <cellStyle name="Heading 2 2" xfId="1913" xr:uid="{C6A53D3A-71D9-4101-98BE-5DBA6A23C939}"/>
    <cellStyle name="Heading 2 2 2" xfId="1914" xr:uid="{75EDEE16-19B0-40A3-BA3A-07F43793D39A}"/>
    <cellStyle name="Heading 2 2 2 2" xfId="1915" xr:uid="{5B455EDA-176C-4C46-8468-0748D4BCADB6}"/>
    <cellStyle name="Heading 2 2 2 3" xfId="1916" xr:uid="{C0DDCE8D-E374-49E0-8D1A-E0BB7958F67B}"/>
    <cellStyle name="Heading 2 2 3" xfId="1917" xr:uid="{2848F579-DD4C-4E60-AA53-9CA639CF7B8E}"/>
    <cellStyle name="Heading 2 2_CLEAN NHA final attachment tables 1-30" xfId="1918" xr:uid="{44CC8FDA-CBA5-4A26-AB21-CB57DE022C07}"/>
    <cellStyle name="Heading 2 3" xfId="1919" xr:uid="{04A61096-A415-497B-B8A8-97F646B2B5FE}"/>
    <cellStyle name="Heading 2 4" xfId="1920" xr:uid="{EAE32DF4-3EF5-4D31-B1D7-19E5F5A05BB6}"/>
    <cellStyle name="Heading 2 5" xfId="1921" xr:uid="{77B2C52A-E69D-4B63-A060-D18480966DFB}"/>
    <cellStyle name="Heading 2 6" xfId="1922" xr:uid="{73E5C6F3-CEE7-4BAF-8128-21DDFFECC909}"/>
    <cellStyle name="Heading 2 7" xfId="1923" xr:uid="{D92EA529-827B-4C30-A0F1-95D2874CD1A8}"/>
    <cellStyle name="Heading 2 8" xfId="1924" xr:uid="{B1F8E664-2D50-437D-9534-D940C5A7543E}"/>
    <cellStyle name="Heading 2 9" xfId="1925" xr:uid="{8D67E8E2-FD70-411D-B34D-6F75B1D14554}"/>
    <cellStyle name="Heading 3" xfId="5" builtinId="18" customBuiltin="1"/>
    <cellStyle name="Heading 3 2" xfId="1926" xr:uid="{0A31582C-164B-4B3A-B2BD-298E0FFE1CFD}"/>
    <cellStyle name="Heading 3 2 2" xfId="1927" xr:uid="{9D8BD2D6-B2A4-4184-B0A4-D7B361A02E6F}"/>
    <cellStyle name="Heading 3 2 2 2" xfId="1928" xr:uid="{7CBD2DB9-8846-4864-B7AC-D2FE281CF8B9}"/>
    <cellStyle name="Heading 3 2 2 3" xfId="1929" xr:uid="{A9051CAD-86EE-4922-BE83-5D3B9DEBDC23}"/>
    <cellStyle name="Heading 3 3" xfId="1930" xr:uid="{BA469B1D-B880-4BF1-A63D-2611012327E8}"/>
    <cellStyle name="Heading 3 3 2" xfId="1931" xr:uid="{B2AA7ED8-FF69-4427-8856-BF3FAEB2E3DB}"/>
    <cellStyle name="Heading 3 4" xfId="1932" xr:uid="{A56F2660-DA65-4E72-876F-6AEEBAA950E4}"/>
    <cellStyle name="Heading 3 5" xfId="1933" xr:uid="{DA69146C-E338-4921-A401-09ED77C6F107}"/>
    <cellStyle name="Heading 4" xfId="6" builtinId="19" customBuiltin="1"/>
    <cellStyle name="Heading 4 2" xfId="1934" xr:uid="{6ED27578-5F52-4F40-95BA-D4DB81D5C29F}"/>
    <cellStyle name="Heading 4 2 2" xfId="1935" xr:uid="{F1B0ED12-2167-40FD-BB0B-8FBA27772C19}"/>
    <cellStyle name="Heading 4 2 2 2" xfId="1936" xr:uid="{C81A0098-8481-41F2-B8C3-4E9DB65D4347}"/>
    <cellStyle name="Heading 4 2 2 3" xfId="1937" xr:uid="{639E073A-CC47-4765-A05A-81BA84E80B66}"/>
    <cellStyle name="Heading 4 3" xfId="1938" xr:uid="{AAFCF675-9988-426E-8803-97596C726CF4}"/>
    <cellStyle name="Heading 4 3 2" xfId="1939" xr:uid="{8A4CD698-645A-4782-BF77-94722CD09510}"/>
    <cellStyle name="Heading 4 4" xfId="1940" xr:uid="{1E80816F-D6C2-4FA0-B72D-0001201E9185}"/>
    <cellStyle name="Heading 4 5" xfId="1941" xr:uid="{25EE26CB-FAF0-435B-9E9A-2CC963027091}"/>
    <cellStyle name="Heading1" xfId="1942" xr:uid="{76771BFC-0768-4076-AAA8-4E7A878B1719}"/>
    <cellStyle name="Hyperlink 10" xfId="1943" xr:uid="{FBAB897A-FB22-4041-9893-C770B8FF6BFC}"/>
    <cellStyle name="Hyperlink 11" xfId="1944" xr:uid="{6ABAAE5B-6446-4F14-9048-692F2721A163}"/>
    <cellStyle name="Hyperlink 12" xfId="1945" xr:uid="{EBCFCF40-F9B5-4C0F-A249-53E560A53357}"/>
    <cellStyle name="Hyperlink 13" xfId="1946" xr:uid="{BB8C71B3-B96F-4D9D-9F17-04D1A2DF9E2A}"/>
    <cellStyle name="Hyperlink 14" xfId="1947" xr:uid="{4A0D77EF-483C-4174-9AFE-A4DF1F708C6E}"/>
    <cellStyle name="Hyperlink 15" xfId="1948" xr:uid="{909CB8A7-D902-47CF-9A60-1CAEFC61D4D0}"/>
    <cellStyle name="Hyperlink 2" xfId="1949" xr:uid="{A8457440-7125-4704-A5B3-F8CBB48C828E}"/>
    <cellStyle name="Hyperlink 2 2" xfId="1950" xr:uid="{69038967-A4A3-445F-B3D0-CFB20ADD3655}"/>
    <cellStyle name="Hyperlink 2 3" xfId="1951" xr:uid="{F047072B-C113-4C17-9BAA-E9E5839DC710}"/>
    <cellStyle name="Hyperlink 2_Table NIRA.C.2" xfId="1952" xr:uid="{61746B15-BB1B-49A0-A319-3FC713B16D2E}"/>
    <cellStyle name="Hyperlink 3" xfId="1953" xr:uid="{E033003B-C50E-449C-BB22-E24E7211414B}"/>
    <cellStyle name="Hyperlink 4" xfId="1954" xr:uid="{6139D3D4-2113-4496-8771-4C3249A09BF5}"/>
    <cellStyle name="Hyperlink 5" xfId="1955" xr:uid="{5D78F4F3-2D94-4C24-A79F-4AA770922AB3}"/>
    <cellStyle name="Hyperlink 6" xfId="1956" xr:uid="{CF28C51C-BDA7-414B-A5F4-5AA2914FF127}"/>
    <cellStyle name="Hyperlink 7" xfId="1957" xr:uid="{51552B6F-BBA5-4FDA-8154-12091A0F93CE}"/>
    <cellStyle name="Hyperlink 8" xfId="1958" xr:uid="{ED878A50-3EEC-45D5-B81B-6395B4274BA5}"/>
    <cellStyle name="Hyperlink 9" xfId="1959" xr:uid="{14CBCDAC-713F-4CA3-9678-F6C80B2E2587}"/>
    <cellStyle name="Input" xfId="9" builtinId="20" customBuiltin="1"/>
    <cellStyle name="Input 2" xfId="1960" xr:uid="{9966207C-C672-4BF4-9DC4-5C7AA84909A2}"/>
    <cellStyle name="Input 2 2" xfId="1961" xr:uid="{8FA1E3AF-DA36-48F4-B79B-1145CD2F6F7F}"/>
    <cellStyle name="Input 2 2 2" xfId="1962" xr:uid="{70F067D7-2783-44AE-8E45-949D53CE8968}"/>
    <cellStyle name="Input 2 2 3" xfId="1963" xr:uid="{F018F58E-D39A-4874-A772-B0159B72AC9C}"/>
    <cellStyle name="Input 3" xfId="1964" xr:uid="{77ADAA6F-128F-4386-B2B4-54503286B2AF}"/>
    <cellStyle name="Input 3 2" xfId="1965" xr:uid="{0AD61A14-ECB1-4523-A393-9B20BACE8FB6}"/>
    <cellStyle name="Input 4" xfId="1966" xr:uid="{7E023412-0F6A-45DD-A2A7-59DE96DE8323}"/>
    <cellStyle name="Input 5" xfId="1967" xr:uid="{BE4A1AA8-58E6-49B4-9EEB-BB847A31D0B9}"/>
    <cellStyle name="ISC" xfId="1968" xr:uid="{5E537157-11F1-4CC8-8529-680954B3FF09}"/>
    <cellStyle name="L Cell text" xfId="1969" xr:uid="{DA3969F8-E1A3-49B4-B946-67F329E0BEBD}"/>
    <cellStyle name="L column heading/total" xfId="1970" xr:uid="{0D842963-A7D7-4B90-8E0D-1AC40A59E2D5}"/>
    <cellStyle name="L Subtotal" xfId="1971" xr:uid="{F7B766E4-D7BF-4C3D-8DC9-CE64862C0BB7}"/>
    <cellStyle name="level1a" xfId="1972" xr:uid="{FBBC4C71-D862-4F83-9A34-F728750DD34B}"/>
    <cellStyle name="level2" xfId="1973" xr:uid="{ADB45897-C853-41A1-B409-9AC4C52FF623}"/>
    <cellStyle name="level2a" xfId="1974" xr:uid="{24C9E63F-5CE8-4676-885C-819EC8AD27F7}"/>
    <cellStyle name="level2a 2" xfId="1975" xr:uid="{8E0EE87F-D7F4-4E20-8A0C-BBE0135A1F59}"/>
    <cellStyle name="level2a 2 2" xfId="1976" xr:uid="{999E87CB-5A29-4D62-9D58-BAF81B7BAC2C}"/>
    <cellStyle name="level2a 2 2 2" xfId="1977" xr:uid="{31D8963C-5482-4337-8AFE-CE2478CF16DD}"/>
    <cellStyle name="level2a 2 2 2 2" xfId="1978" xr:uid="{EBDDAC28-6D31-4F82-9903-EDCAE39BC215}"/>
    <cellStyle name="level2a 2 2 3" xfId="1979" xr:uid="{D3F3EDDB-E4C2-4405-B7B7-389E0653EF4F}"/>
    <cellStyle name="level3" xfId="1980" xr:uid="{87996EDA-5FF6-4626-A930-AEF948061E7B}"/>
    <cellStyle name="level3 2" xfId="1981" xr:uid="{4E304469-F390-44E8-B284-522F512E2CCB}"/>
    <cellStyle name="Linked Cell" xfId="12" builtinId="24" customBuiltin="1"/>
    <cellStyle name="Linked Cell 2" xfId="1982" xr:uid="{68658C21-1652-44CD-BA92-2F662F401343}"/>
    <cellStyle name="Linked Cell 2 2" xfId="1983" xr:uid="{E71B397C-9605-48E8-8C87-9620F84BACB0}"/>
    <cellStyle name="Linked Cell 2 2 2" xfId="1984" xr:uid="{78856F1A-5B41-44EE-89B5-0781A6941E4F}"/>
    <cellStyle name="Linked Cell 2 2 3" xfId="1985" xr:uid="{5BA4F749-4003-417D-B1D3-C81C9B73F244}"/>
    <cellStyle name="Linked Cell 3" xfId="1986" xr:uid="{E349A7D1-22FA-4F2D-A6CC-7FCD5463D04C}"/>
    <cellStyle name="Linked Cell 3 2" xfId="1987" xr:uid="{8E192025-E622-4B1B-9DA9-2754010B47B5}"/>
    <cellStyle name="Linked Cell 4" xfId="1988" xr:uid="{9F2136FF-67B8-4E44-86D3-A1841546D169}"/>
    <cellStyle name="Linked Cell 5" xfId="1989" xr:uid="{3885B824-9C71-4898-8A01-EBF78EDDDC40}"/>
    <cellStyle name="Mi" xfId="1990" xr:uid="{BAD9757D-CE2A-48D1-BCAB-DBB97C80E3E6}"/>
    <cellStyle name="Micros" xfId="1991" xr:uid="{8DC57A3C-A7C3-47A6-8CA8-0AF3BD737A66}"/>
    <cellStyle name="Microso" xfId="1992" xr:uid="{06082D2E-C000-4C9F-9E9B-6D41332542FD}"/>
    <cellStyle name="Microsoft " xfId="1993" xr:uid="{E78AE278-7961-4B3D-BDA4-BE91CDD15F94}"/>
    <cellStyle name="Microsoft  2" xfId="1994" xr:uid="{F6E9D5C8-1720-47A4-B7A8-44B7164D5498}"/>
    <cellStyle name="Microsoft Excel" xfId="1995" xr:uid="{F21F326E-8097-4A14-9F03-AC67B0D9E71E}"/>
    <cellStyle name="Microsoft Excel found an error in t" xfId="1996" xr:uid="{A1C7F0CF-91CA-4C06-A124-77A377DDF607}"/>
    <cellStyle name="Microsoft Excel found an error in the formula you entered. " xfId="1997" xr:uid="{994CBD27-1ED5-4234-AB1C-8321AFE16ED1}"/>
    <cellStyle name="Microsoft Excel found an error in the formula you entered. Do you want to accept the correction proposed below?_x000a__x000a_|_x000a__x000a_• To accept the correction, click Yes._x000a_• To close this message and correct the formula yourself, click No." xfId="1998" xr:uid="{4593FFB8-6C46-4A1E-AA67-0740AD14A464}"/>
    <cellStyle name="Microsoft Excel found an error in the formula you entered. Do you want to accept the correction proposed below?_x000a__x000a_|_x000a__x000a_• To accept the correction, click Yes._x000a_• To close this message and correct the formula yourself, click No. 10" xfId="1999" xr:uid="{7CDD47FC-1697-4816-A520-1E88A1B6C079}"/>
    <cellStyle name="Microsoft Excel found an error in the formula you entered. Do you want to accept the correction proposed below?_x000a__x000a_|_x000a__x000a_• To accept the correction, click Yes._x000a_• To close this message and correct the formula yourself, click No. 11" xfId="2000" xr:uid="{D4FD190B-15C0-49A8-98CA-D184EFF2E57D}"/>
    <cellStyle name="Microsoft Excel found an error in the formula you entered. Do you want to accept the correction proposed below?_x000a__x000a_|_x000a__x000a_• To accept the correction, click Yes._x000a_• To close this message and correct the formula yourself, click No. 2" xfId="2001" xr:uid="{3B956DC2-387B-4E55-AF03-79A7C171A5ED}"/>
    <cellStyle name="Microsoft Excel found an error in the formula you entered. Do you want to accept the correction proposed below?_x000a__x000a_|_x000a__x000a_• To accept the correction, click Yes._x000a_• To close this message and correct the formula yourself, click No. 2 2" xfId="2002" xr:uid="{0497DC29-8660-45EA-B1F0-D1522933F71D}"/>
    <cellStyle name="Microsoft Excel found an error in the formula you entered. Do you want to accept the correction proposed below?_x000a__x000a_|_x000a__x000a_• To accept the correction, click Yes._x000a_• To close this message and correct the formula yourself, click No. 2 2 2" xfId="2003" xr:uid="{82D5A65C-2DB5-4C67-A88D-C7EA2F21C1F5}"/>
    <cellStyle name="Microsoft Excel found an error in the formula you entered. Do you want to accept the correction proposed below?_x000a__x000a_|_x000a__x000a_• To accept the correction, click Yes._x000a_• To close this message and correct the formula yourself, click No. 2 3" xfId="2004" xr:uid="{2E48F013-1F37-48F0-B879-05F3B29C3825}"/>
    <cellStyle name="Microsoft Excel found an error in the formula you entered. Do you want to accept the correction proposed below?_x000a__x000a_|_x000a__x000a_• To accept the correction, click Yes._x000a_• To close this message and correct the formula yourself, click No. 2 3 2" xfId="2005" xr:uid="{77E042FB-884C-4563-8E3C-FB5F28A4D4DA}"/>
    <cellStyle name="Microsoft Excel found an error in the formula you entered. Do you want to accept the correction proposed below?_x000a__x000a_|_x000a__x000a_• To accept the correction, click Yes._x000a_• To close this message and correct the formula yourself, click No. 2 4" xfId="2006" xr:uid="{4AA142B8-B753-410E-8EAA-26ABCD2B04FF}"/>
    <cellStyle name="Microsoft Excel found an error in the formula you entered. Do you want to accept the correction proposed below?_x000a__x000a_|_x000a__x000a_• To accept the correction, click Yes._x000a_• To close this message and correct the formula yourself, click No. 2 4 2" xfId="2007" xr:uid="{A1719C4D-FDE6-4B24-9F52-1EFE7DB8B381}"/>
    <cellStyle name="Microsoft Excel found an error in the formula you entered. Do you want to accept the correction proposed below?_x000a__x000a_|_x000a__x000a_• To accept the correction, click Yes._x000a_• To close this message and correct the formula yourself, click No. 2_ABS NIRA Indicators 2011" xfId="2008" xr:uid="{CB9C7563-FB95-4889-8D87-F81A5C954F60}"/>
    <cellStyle name="Microsoft Excel found an error in the formula you entered. Do you want to accept the correction proposed below?_x000a__x000a_|_x000a__x000a_• To accept the correction, click Yes._x000a_• To close this message and correct the formula yourself, click No. 3" xfId="2009" xr:uid="{80462F0D-8D5F-4E6E-8DFF-5F2EEFFA564F}"/>
    <cellStyle name="Microsoft Excel found an error in the formula you entered. Do you want to accept the correction proposed below?_x000a__x000a_|_x000a__x000a_• To accept the correction, click Yes._x000a_• To close this message and correct the formula yourself, click No. 3 2" xfId="2010" xr:uid="{36464584-8465-4F6B-892B-92AF7114BD90}"/>
    <cellStyle name="Microsoft Excel found an error in the formula you entered. Do you want to accept the correction proposed below?_x000a__x000a_|_x000a__x000a_• To accept the correction, click Yes._x000a_• To close this message and correct the formula yourself, click No. 4" xfId="2011" xr:uid="{538B97D4-3064-460D-A775-2154A71721E5}"/>
    <cellStyle name="Microsoft Excel found an error in the formula you entered. Do you want to accept the correction proposed below?_x000a__x000a_|_x000a__x000a_• To accept the correction, click Yes._x000a_• To close this message and correct the formula yourself, click No. 4 2" xfId="2012" xr:uid="{ABC9DD48-429A-40A9-A6DB-C19D6844DA32}"/>
    <cellStyle name="Microsoft Excel found an error in the formula you entered. Do you want to accept the correction proposed below?_x000a__x000a_|_x000a__x000a_• To accept the correction, click Yes._x000a_• To close this message and correct the formula yourself, click No. 5" xfId="2013" xr:uid="{B081A85D-202E-4E56-8838-FD841E4E9390}"/>
    <cellStyle name="Microsoft Excel found an error in the formula you entered. Do you want to accept the correction proposed below?_x000a__x000a_|_x000a__x000a_• To accept the correction, click Yes._x000a_• To close this message and correct the formula yourself, click No. 5 2" xfId="2014" xr:uid="{E1C8D471-9C2D-43D4-8443-C68341975CBC}"/>
    <cellStyle name="Microsoft Excel found an error in the formula you entered. Do you want to accept the correction proposed below?_x000a__x000a_|_x000a__x000a_• To accept the correction, click Yes._x000a_• To close this message and correct the formula yourself, click No. 6" xfId="2015" xr:uid="{7D432295-90D4-4DD8-9219-FDEE4A7F7F53}"/>
    <cellStyle name="Microsoft Excel found an error in the formula you entered. Do you want to accept the correction proposed below?_x000a__x000a_|_x000a__x000a_• To accept the correction, click Yes._x000a_• To close this message and correct the formula yourself, click No. 7" xfId="2016" xr:uid="{FEA2F6A6-8315-4523-9875-3CA5A4927EEF}"/>
    <cellStyle name="Microsoft Excel found an error in the formula you entered. Do you want to accept the correction proposed below?_x000a__x000a_|_x000a__x000a_• To accept the correction, click Yes._x000a_• To close this message and correct the formula yourself, click No. 8" xfId="2017" xr:uid="{0C7F601E-4679-4635-A761-409978C17C7B}"/>
    <cellStyle name="Microsoft Excel found an error in the formula you entered. Do you want to accept the correction proposed below?_x000a__x000a_|_x000a__x000a_• To accept the correction, click Yes._x000a_• To close this message and correct the formula yourself, click No. 9" xfId="2018" xr:uid="{53A97A89-BD6B-44EF-A213-CA3DA2F03593}"/>
    <cellStyle name="Microsoft Excel found an error in the formula you entered. Do you want to accept the correction proposed below?_x000a__x000a_|_x000a__x000a_• To accept the correction, click Yes._x000a_• To close this message and correct the formula yourself, click No._NEA final attachment tables" xfId="2019" xr:uid="{4F82F90C-1F95-4121-BCE5-4FD7A0997F87}"/>
    <cellStyle name="Migliaia (0)_conti99" xfId="2020" xr:uid="{FF07A90F-AAB9-4CEF-81CA-B428C0174A17}"/>
    <cellStyle name="Neutral 2" xfId="2022" xr:uid="{25319CC6-4F69-4C7A-8736-2FE0C6A5CBF7}"/>
    <cellStyle name="Neutral 2 2" xfId="2023" xr:uid="{73E817C7-5911-4994-98FC-D2B2713C25B3}"/>
    <cellStyle name="Neutral 2 2 2" xfId="2024" xr:uid="{A870D520-C628-4CA0-AAC0-D34C5F298D1D}"/>
    <cellStyle name="Neutral 2 2 3" xfId="2025" xr:uid="{B79E72DD-2EC8-40EB-96BB-DD531675B5C3}"/>
    <cellStyle name="Neutral 3" xfId="2026" xr:uid="{BB95FB56-BBAD-4CA5-ADB0-2C95C7C14E00}"/>
    <cellStyle name="Neutral 3 2" xfId="2027" xr:uid="{C33E59D7-DB07-4715-9AF9-E428071CB826}"/>
    <cellStyle name="Neutral 4" xfId="2028" xr:uid="{03C79E2D-DFB0-4F32-B255-075ECC03AE81}"/>
    <cellStyle name="Neutral 5" xfId="2029" xr:uid="{A6A8477A-28B1-4B47-9302-929E8D1AA81E}"/>
    <cellStyle name="Neutral 6" xfId="2021" xr:uid="{90FD9930-80F7-4BF0-A2BE-C463A6C11572}"/>
    <cellStyle name="Norma᫬" xfId="2030" xr:uid="{E2414C4D-0A88-4045-B59E-079527AD1F34}"/>
    <cellStyle name="Normal" xfId="0" builtinId="0"/>
    <cellStyle name="Normal 10" xfId="2031" xr:uid="{6D5AF88D-E41F-4AD6-9260-05BBC1B80A6B}"/>
    <cellStyle name="Normal 10 2" xfId="2032" xr:uid="{08BD34BB-7D8F-4056-A3C5-6D29565E0846}"/>
    <cellStyle name="Normal 100" xfId="2033" xr:uid="{6F51C113-A47E-4D52-9E61-52CD9DCB1B02}"/>
    <cellStyle name="Normal 100 2" xfId="2034" xr:uid="{BD7C2408-3380-4A83-A6AE-D792A301D8DF}"/>
    <cellStyle name="Normal 100 2 2" xfId="2035" xr:uid="{24CD177D-993C-4C73-A5EE-89FAF2DABDED}"/>
    <cellStyle name="Normal 100 2 2 2" xfId="2036" xr:uid="{B995C144-9790-4FEA-A70E-F08F66CFF191}"/>
    <cellStyle name="Normal 100 2 2 2 2" xfId="2037" xr:uid="{C2780051-3B8D-422F-BFB6-87CA395A119A}"/>
    <cellStyle name="Normal 100 2 2 3" xfId="2038" xr:uid="{81C5475B-BCD7-4324-873E-C100549C1B74}"/>
    <cellStyle name="Normal 100 2 3" xfId="2039" xr:uid="{0F92449E-ED22-4CAE-9A09-E2438B957A16}"/>
    <cellStyle name="Normal 100 2 3 2" xfId="2040" xr:uid="{CAE2311C-DD4A-473C-9335-149E105EAE17}"/>
    <cellStyle name="Normal 100 2 4" xfId="2041" xr:uid="{6FC39462-7C4F-472C-9E2A-525C356E6F97}"/>
    <cellStyle name="Normal 100 3" xfId="2042" xr:uid="{FD09CDAC-5C3F-48A4-B72D-2B18E33639E4}"/>
    <cellStyle name="Normal 100 4" xfId="2043" xr:uid="{9213D935-3366-49F8-981C-9E3B899EBA0D}"/>
    <cellStyle name="Normal 100 4 2" xfId="2044" xr:uid="{77FA9EC7-656F-45F0-A858-7349F5F68804}"/>
    <cellStyle name="Normal 100 4 2 2" xfId="2045" xr:uid="{3E84D696-7B18-4673-8294-4559F93D3F09}"/>
    <cellStyle name="Normal 100 4 3" xfId="2046" xr:uid="{89CDFC15-E2DD-44FE-94D3-8166F9F1F890}"/>
    <cellStyle name="Normal 100 5" xfId="2047" xr:uid="{A155D74E-1495-47EA-A6C2-964297C38711}"/>
    <cellStyle name="Normal 100 5 2" xfId="2048" xr:uid="{3D021111-E2B1-4630-BC23-09107B825CB4}"/>
    <cellStyle name="Normal 100 6" xfId="2049" xr:uid="{35E7F5A8-3AF8-4B8D-8376-43A0BD690147}"/>
    <cellStyle name="Normal 101" xfId="2050" xr:uid="{985AF703-0511-4E56-B920-9FE822E5F951}"/>
    <cellStyle name="Normal 101 2" xfId="2051" xr:uid="{AF1DFCAC-5DF7-4714-81C8-7F3790C36804}"/>
    <cellStyle name="Normal 101 2 2" xfId="2052" xr:uid="{623A3EE8-3075-483E-8031-B3D30C9B7455}"/>
    <cellStyle name="Normal 101 2 3" xfId="2053" xr:uid="{8BCC8345-EF25-49DC-A9AA-101403A2ADCF}"/>
    <cellStyle name="Normal 101 3" xfId="2054" xr:uid="{B835AD98-200B-4981-A71C-DE88E98A02EB}"/>
    <cellStyle name="Normal 101 4" xfId="2055" xr:uid="{08993DE4-1823-4DDE-86C8-58DD86A809F2}"/>
    <cellStyle name="Normal 102" xfId="2056" xr:uid="{6E57C490-5CCF-4072-85B9-9647E7F8C6A9}"/>
    <cellStyle name="Normal 102 2" xfId="2057" xr:uid="{40418B41-922A-468E-A20A-87B378F16DF0}"/>
    <cellStyle name="Normal 102 2 2" xfId="2058" xr:uid="{99658D0A-D96B-4B8E-BE34-DB1AC3A437B0}"/>
    <cellStyle name="Normal 102 2 2 2" xfId="2059" xr:uid="{57C6863E-CB04-4DC8-B699-190DBED68739}"/>
    <cellStyle name="Normal 102 2 2 2 2" xfId="2060" xr:uid="{7E5FF0D7-CEB2-4E4F-9B3F-6417347DD745}"/>
    <cellStyle name="Normal 102 2 2 3" xfId="2061" xr:uid="{4DD8DD91-DB03-4E2E-B7EF-D0A11E9F1BBB}"/>
    <cellStyle name="Normal 102 2 3" xfId="2062" xr:uid="{3A554302-D9DD-4AD9-8460-4FB2901BD608}"/>
    <cellStyle name="Normal 102 2 3 2" xfId="2063" xr:uid="{F5F3E27C-B094-4100-8466-376994221952}"/>
    <cellStyle name="Normal 102 2 4" xfId="2064" xr:uid="{71139818-4071-4E46-91EE-518028950937}"/>
    <cellStyle name="Normal 102 3" xfId="2065" xr:uid="{FC2554A4-7A8E-4CF7-B0EA-83038EF97545}"/>
    <cellStyle name="Normal 102 4" xfId="2066" xr:uid="{D17F563F-E0F1-473D-9D84-4469A19FAE96}"/>
    <cellStyle name="Normal 102 4 2" xfId="2067" xr:uid="{8973B557-BAAE-432A-B276-62EFF951679D}"/>
    <cellStyle name="Normal 102 4 2 2" xfId="2068" xr:uid="{61AB223B-1A1B-4D78-AE2F-9AF296D068CD}"/>
    <cellStyle name="Normal 102 4 3" xfId="2069" xr:uid="{275F42E2-8DEF-4708-9E05-265C856EE960}"/>
    <cellStyle name="Normal 103" xfId="2070" xr:uid="{3CDD3684-29AA-4EC7-988C-BD15A9F1D855}"/>
    <cellStyle name="Normal 103 2" xfId="2071" xr:uid="{FC94D437-9E48-40FB-A3C0-DFBBBE3DD39F}"/>
    <cellStyle name="Normal 103 2 2" xfId="2072" xr:uid="{D07C46CD-9E8D-4A92-BBD9-8BBC5432F966}"/>
    <cellStyle name="Normal 103 2 2 2" xfId="2073" xr:uid="{4B9A1A47-FC75-488B-BD14-82EB42BB2575}"/>
    <cellStyle name="Normal 103 2 2 2 2" xfId="2074" xr:uid="{73C19115-6D6D-4C6F-8C2F-DA61A757E710}"/>
    <cellStyle name="Normal 103 2 2 3" xfId="2075" xr:uid="{7F91C30E-8F5D-48B0-9383-F617402C6026}"/>
    <cellStyle name="Normal 103 2 3" xfId="2076" xr:uid="{93E59F87-DB08-4AD1-9F55-CC0E470DDE4B}"/>
    <cellStyle name="Normal 103 2 3 2" xfId="2077" xr:uid="{8149FA5F-5271-4EAA-85FD-42B1F03C249F}"/>
    <cellStyle name="Normal 103 2 4" xfId="2078" xr:uid="{3D493899-F460-4C61-9F6E-56EAF8B19744}"/>
    <cellStyle name="Normal 103 3" xfId="2079" xr:uid="{AFBDDF78-11EB-4317-BF63-A184EBCD68B2}"/>
    <cellStyle name="Normal 103 3 2" xfId="2080" xr:uid="{23A73032-2B98-4446-8CBE-589F4039856F}"/>
    <cellStyle name="Normal 103 3 2 2" xfId="2081" xr:uid="{135F2E63-0A8B-4866-A778-9B96B1FEC8B3}"/>
    <cellStyle name="Normal 103 3 3" xfId="2082" xr:uid="{B7322A40-74E7-4398-B6A2-34925B6D2D2E}"/>
    <cellStyle name="Normal 103 4" xfId="2083" xr:uid="{862ACEA6-8950-432A-B826-E9B4F235A29C}"/>
    <cellStyle name="Normal 103 4 2" xfId="2084" xr:uid="{949BC54D-3CAD-4485-A07D-028DFDA43C3E}"/>
    <cellStyle name="Normal 103 5" xfId="2085" xr:uid="{D5E0E146-E6FE-4B8A-B6C1-BF4F10B056FF}"/>
    <cellStyle name="Normal 104" xfId="2086" xr:uid="{46F002CA-E3ED-40C3-B65B-3C767B5C1730}"/>
    <cellStyle name="Normal 104 2" xfId="2087" xr:uid="{1C276C2E-421E-4D06-9591-93514EB14CB8}"/>
    <cellStyle name="Normal 104 2 2" xfId="2088" xr:uid="{E4FA2076-6D8B-48F8-9A11-4E4506C42A0E}"/>
    <cellStyle name="Normal 104 2 2 2" xfId="2089" xr:uid="{F337AB50-D60F-4B4B-8A4D-F1FBF238EDA6}"/>
    <cellStyle name="Normal 104 2 2 2 2" xfId="2090" xr:uid="{9AC5CD97-EF2B-4D4D-8AE8-6FA1B71A4E16}"/>
    <cellStyle name="Normal 104 2 2 3" xfId="2091" xr:uid="{D93AAB6C-5597-494D-BB6D-D97FA01743D9}"/>
    <cellStyle name="Normal 104 2 3" xfId="2092" xr:uid="{00E59909-24EB-45B1-8C79-ABDCEF81B948}"/>
    <cellStyle name="Normal 104 2 3 2" xfId="2093" xr:uid="{9AAADC9D-9601-48B1-A046-A1D844202FB9}"/>
    <cellStyle name="Normal 104 2 4" xfId="2094" xr:uid="{F919F4F3-CD9A-4953-BE84-15BA979857E3}"/>
    <cellStyle name="Normal 104 3" xfId="2095" xr:uid="{72C319CE-2FCD-4979-864C-1016E8761993}"/>
    <cellStyle name="Normal 104 3 2" xfId="2096" xr:uid="{9DE2532D-7455-4A2E-8929-5FB9E0ED2C10}"/>
    <cellStyle name="Normal 104 3 2 2" xfId="2097" xr:uid="{B74C2998-6C46-40E1-8240-D2C1D3CE15CD}"/>
    <cellStyle name="Normal 104 3 3" xfId="2098" xr:uid="{5D7E2714-9A49-4D75-9275-313ECC82CAB0}"/>
    <cellStyle name="Normal 104 4" xfId="2099" xr:uid="{65CD3EAD-17C5-4EBB-8010-7E4AE88A0329}"/>
    <cellStyle name="Normal 104 4 2" xfId="2100" xr:uid="{9416F198-84E5-4F2D-A3D2-BFF20ABC413C}"/>
    <cellStyle name="Normal 104 5" xfId="2101" xr:uid="{508D60C3-E46C-4D8E-888E-5A48EF7C6359}"/>
    <cellStyle name="Normal 105" xfId="2102" xr:uid="{F1B57E76-F4BC-47FF-BDCE-49CA6F8464A8}"/>
    <cellStyle name="Normal 105 2" xfId="2103" xr:uid="{80BB8C93-C990-43CA-9B6F-CFAE2E9B1B9D}"/>
    <cellStyle name="Normal 105 3" xfId="2104" xr:uid="{A767DB0D-4EA8-4D7E-B412-76BF0D5E74B1}"/>
    <cellStyle name="Normal 105 4" xfId="2105" xr:uid="{0CF0F410-4D2A-4322-BABB-DB19DEB065A3}"/>
    <cellStyle name="Normal 105 5" xfId="2106" xr:uid="{2F3BB73E-E66D-4816-BE61-9FFCA4659E01}"/>
    <cellStyle name="Normal 106" xfId="2107" xr:uid="{6979DBDB-9390-4B29-9546-D364B227EDA7}"/>
    <cellStyle name="Normal 106 2" xfId="2108" xr:uid="{071256BC-C2CF-47E2-8A6D-5DBE2E4F3D41}"/>
    <cellStyle name="Normal 106 2 2" xfId="2109" xr:uid="{21F8BD20-A44E-4D22-A53B-F490F4C885E2}"/>
    <cellStyle name="Normal 106 2 2 2" xfId="2110" xr:uid="{2E258281-CC9A-4837-A95E-3BB220697A79}"/>
    <cellStyle name="Normal 106 2 3" xfId="2111" xr:uid="{13BC61DE-E379-431E-BB80-34584DDAC047}"/>
    <cellStyle name="Normal 106 3" xfId="2112" xr:uid="{735D5656-0DB3-4F0F-A9EE-38920211FE9B}"/>
    <cellStyle name="Normal 106 3 2" xfId="2113" xr:uid="{0E35158C-1D05-4D4F-B2A9-9A4A7B138785}"/>
    <cellStyle name="Normal 106 4" xfId="2114" xr:uid="{A3DEE0F4-6180-4DCA-B15C-8F489A5490D7}"/>
    <cellStyle name="Normal 107" xfId="2115" xr:uid="{9C9BE750-74ED-4A2C-AE18-C9CB82D439D6}"/>
    <cellStyle name="Normal 107 2" xfId="2116" xr:uid="{066FCB47-EE26-4433-AEB5-F226B7F8AA82}"/>
    <cellStyle name="Normal 107 3" xfId="2117" xr:uid="{F2FB127B-FF38-4017-B23C-8E0945C22182}"/>
    <cellStyle name="Normal 107 4" xfId="2118" xr:uid="{EF20A06A-8D90-4DEA-AC59-3AD61ED3BF75}"/>
    <cellStyle name="Normal 107 5" xfId="2119" xr:uid="{201BAADD-ECD2-4649-9D6E-255C2AD1D836}"/>
    <cellStyle name="Normal 108" xfId="2120" xr:uid="{BA9F64CB-4185-4F86-A99E-696654F1E94A}"/>
    <cellStyle name="Normal 108 2" xfId="2121" xr:uid="{F6F47766-7DC7-4023-A754-B2D17E8D51F1}"/>
    <cellStyle name="Normal 108 3" xfId="2122" xr:uid="{CDE1231A-7217-4526-8263-0A80D654DA43}"/>
    <cellStyle name="Normal 108 4" xfId="2123" xr:uid="{0EBDF186-838A-492A-AB8F-1C102AEE7ED0}"/>
    <cellStyle name="Normal 109" xfId="2124" xr:uid="{3A0C3A14-0DAA-480C-A8F7-A4D3C80F5213}"/>
    <cellStyle name="Normal 109 2" xfId="2125" xr:uid="{51E8D990-5B98-49A8-A39B-B3966D569E61}"/>
    <cellStyle name="Normal 109 3" xfId="2126" xr:uid="{166C2614-0D43-479B-9152-53C78E5938DC}"/>
    <cellStyle name="Normal 109 4" xfId="2127" xr:uid="{7B382F8B-A337-435D-9BC7-13F3B5B3C1BD}"/>
    <cellStyle name="Normal 109 5" xfId="2128" xr:uid="{430972CE-5805-46B7-957B-12F7332490A5}"/>
    <cellStyle name="Normal 11" xfId="2129" xr:uid="{3D508DA5-110B-4A64-AF65-81A8D355D9E4}"/>
    <cellStyle name="Normal 11 2" xfId="2130" xr:uid="{9351DFD2-282F-4E45-938E-FAB5ABCD08BE}"/>
    <cellStyle name="Normal 110" xfId="2131" xr:uid="{174D4F10-7627-4C73-8396-20386C220942}"/>
    <cellStyle name="Normal 110 2" xfId="2132" xr:uid="{A6064EF8-8C71-420C-B9F3-7883462B517B}"/>
    <cellStyle name="Normal 110 3" xfId="2133" xr:uid="{EADF291D-5686-4D71-801F-E72966FC3E04}"/>
    <cellStyle name="Normal 110 4" xfId="2134" xr:uid="{1EDE392E-2CE9-45F5-888E-238B2BC1594A}"/>
    <cellStyle name="Normal 111" xfId="2135" xr:uid="{4ECBB52E-575E-4E9A-9183-B6A0913528A6}"/>
    <cellStyle name="Normal 111 2" xfId="2136" xr:uid="{987E1CA5-398A-4E5B-8B3C-FE8A38B7F95B}"/>
    <cellStyle name="Normal 111 2 2" xfId="2137" xr:uid="{E5656443-4E25-4C22-B9EB-1E0C7022A45F}"/>
    <cellStyle name="Normal 111 2 2 2" xfId="2138" xr:uid="{24333E3A-E8B0-45F8-A8CD-179F9FDF3E75}"/>
    <cellStyle name="Normal 111 2 3" xfId="2139" xr:uid="{D2999280-C2EE-4C7A-A787-182E2498A00A}"/>
    <cellStyle name="Normal 111 3" xfId="2140" xr:uid="{8635FA59-DAD4-4CB7-B3E5-7A1A261DD33B}"/>
    <cellStyle name="Normal 111 3 2" xfId="2141" xr:uid="{B9306520-F172-49C9-8779-BF7A0F5C28BF}"/>
    <cellStyle name="Normal 111 4" xfId="2142" xr:uid="{C7BF9FAC-A35F-45D5-BE62-6CC599F065A5}"/>
    <cellStyle name="Normal 112" xfId="2143" xr:uid="{539E6453-AF06-4A35-AE4F-BB7907AAEB85}"/>
    <cellStyle name="Normal 112 2" xfId="2144" xr:uid="{63B4C5B5-8924-41A7-B522-443E3C183236}"/>
    <cellStyle name="Normal 112 2 2" xfId="2145" xr:uid="{646C0020-AAA0-4C7C-BB1C-D007078D485D}"/>
    <cellStyle name="Normal 112 2 2 2" xfId="2146" xr:uid="{81AED11B-7FAB-4C72-81C5-A54F3D2BAAD6}"/>
    <cellStyle name="Normal 112 2 3" xfId="2147" xr:uid="{64D3191C-03EA-4F50-BE94-ED07646E0ACC}"/>
    <cellStyle name="Normal 112 3" xfId="2148" xr:uid="{2EBDAD9C-A523-4BAE-8D8D-08A2858C3836}"/>
    <cellStyle name="Normal 112 3 2" xfId="2149" xr:uid="{F99E0379-23F3-4843-AA28-358046BEA367}"/>
    <cellStyle name="Normal 112 4" xfId="2150" xr:uid="{1453DCE7-6E90-4E26-95D7-C15B1ECD3FC9}"/>
    <cellStyle name="Normal 113" xfId="2151" xr:uid="{EEA6D1C8-C675-4C8B-8C7C-3367CD333201}"/>
    <cellStyle name="Normal 113 2" xfId="2152" xr:uid="{401B64A0-E796-4DC7-B2D0-4362883AC010}"/>
    <cellStyle name="Normal 113 2 2" xfId="2153" xr:uid="{96FD2BC0-24EC-4DBA-9467-00414FA392D6}"/>
    <cellStyle name="Normal 113 2 2 2" xfId="2154" xr:uid="{B32C9C8B-8E29-4B6F-A86F-0BC5C8E72142}"/>
    <cellStyle name="Normal 113 2 3" xfId="2155" xr:uid="{5F2666E6-0C36-4656-911E-CD402BCD88E3}"/>
    <cellStyle name="Normal 113 3" xfId="2156" xr:uid="{504AE0C0-6818-4C37-94A5-390C8472DB33}"/>
    <cellStyle name="Normal 113 3 2" xfId="2157" xr:uid="{3927F04D-15F8-4865-963A-C850154300FB}"/>
    <cellStyle name="Normal 113 4" xfId="2158" xr:uid="{740AB12D-2696-49E3-B4D5-52A024845E0E}"/>
    <cellStyle name="Normal 114" xfId="2159" xr:uid="{144E9054-215C-4732-A247-6D72A02003F7}"/>
    <cellStyle name="Normal 114 2" xfId="2160" xr:uid="{FD1031A4-07EF-46FC-AE7F-F1C184FB7A46}"/>
    <cellStyle name="Normal 114 2 2" xfId="2161" xr:uid="{347709D0-C842-47BC-91A4-F1D38B7042E0}"/>
    <cellStyle name="Normal 114 2 2 2" xfId="2162" xr:uid="{3BEA6C1D-EE4E-46DE-B733-286F2152F02F}"/>
    <cellStyle name="Normal 114 2 3" xfId="2163" xr:uid="{EE166A29-BBE9-4061-875D-64FDC9327FAE}"/>
    <cellStyle name="Normal 114 3" xfId="2164" xr:uid="{BCC8069C-4BB3-4A36-A4FD-5B28E46705B3}"/>
    <cellStyle name="Normal 114 3 2" xfId="2165" xr:uid="{74AA9329-9151-4CD8-BB05-34C5C46440CA}"/>
    <cellStyle name="Normal 114 4" xfId="2166" xr:uid="{9E8288EB-E585-4BA8-B513-BC0FA7238C0C}"/>
    <cellStyle name="Normal 115" xfId="2167" xr:uid="{12753F18-716B-4C70-811A-2890C8FD0137}"/>
    <cellStyle name="Normal 115 2" xfId="2168" xr:uid="{F464A64D-984F-4428-8F4D-17892DE41B5C}"/>
    <cellStyle name="Normal 115 2 2" xfId="2169" xr:uid="{02501133-C9D9-4E34-B0C7-D4AA54A8CE19}"/>
    <cellStyle name="Normal 115 3" xfId="2170" xr:uid="{D607E7B5-4475-4870-89B2-6400C529514E}"/>
    <cellStyle name="Normal 116" xfId="2171" xr:uid="{1BCA0827-C59C-4521-A685-8058ACE13B5C}"/>
    <cellStyle name="Normal 117" xfId="2172" xr:uid="{11FBC2B2-63D7-4822-9355-7326BCFE214B}"/>
    <cellStyle name="Normal 117 2" xfId="2173" xr:uid="{54904319-DCF1-4878-B940-26C32DDC0961}"/>
    <cellStyle name="Normal 117 2 2" xfId="2174" xr:uid="{388C9D95-F938-4BB3-8D5B-39567000A405}"/>
    <cellStyle name="Normal 117 3" xfId="2175" xr:uid="{B3D10C69-16E3-478F-8651-158FE013939E}"/>
    <cellStyle name="Normal 118" xfId="2176" xr:uid="{83F39CCE-8C60-4758-B3FC-7C051F2039CA}"/>
    <cellStyle name="Normal 118 2" xfId="2177" xr:uid="{AB4BA3B8-E907-46ED-AC2F-9704687F9F17}"/>
    <cellStyle name="Normal 119" xfId="2178" xr:uid="{BD57F322-459D-4778-BDD2-41B0FE52EAE0}"/>
    <cellStyle name="Normal 119 2" xfId="2179" xr:uid="{88BDF038-0850-463C-AB26-60A1070E7810}"/>
    <cellStyle name="Normal 12" xfId="2180" xr:uid="{7D28B1D2-7B8E-4457-8FA3-65A939F668E6}"/>
    <cellStyle name="Normal 12 2" xfId="2181" xr:uid="{445E6D8B-CE10-4DEB-8449-8F23B34A5506}"/>
    <cellStyle name="Normal 120" xfId="2182" xr:uid="{823F5A3C-A441-42D9-94C1-D0E5D819B417}"/>
    <cellStyle name="Normal 120 2" xfId="2183" xr:uid="{BA431E45-BF18-4387-AB19-72B5311B5887}"/>
    <cellStyle name="Normal 121" xfId="2184" xr:uid="{2CC8C660-75AC-484A-962B-F3714F5EDAD0}"/>
    <cellStyle name="Normal 122" xfId="2185" xr:uid="{67151B2A-4CEC-403B-9DDF-5641C4A8074E}"/>
    <cellStyle name="Normal 123" xfId="2186" xr:uid="{11DFF0DF-0122-49ED-B655-B1AEBA5FE60D}"/>
    <cellStyle name="Normal 124" xfId="36" xr:uid="{CBEF79A4-CAF2-49A8-B78B-C0FE7FD044D6}"/>
    <cellStyle name="Normal 13" xfId="2187" xr:uid="{78AF2914-0E40-43D5-A95A-D1A79A42727D}"/>
    <cellStyle name="Normal 13 2" xfId="2188" xr:uid="{7ABFB4F9-7350-4978-A6C9-1B39941F6488}"/>
    <cellStyle name="Normal 14" xfId="2189" xr:uid="{1593A8A1-AA00-4F50-BB60-752AB20BFB1E}"/>
    <cellStyle name="Normal 14 2" xfId="2190" xr:uid="{44AA12DB-E77D-4C31-891D-8AA54CB8F684}"/>
    <cellStyle name="Normal 15" xfId="2191" xr:uid="{A3BFDB66-22D0-4D9C-9731-2A28E53E5637}"/>
    <cellStyle name="Normal 15 2" xfId="2192" xr:uid="{7F65A436-85B9-4C7E-9EDF-2C8DE472A4A8}"/>
    <cellStyle name="Normal 16" xfId="2193" xr:uid="{2FE8449F-C3E2-4E25-B553-9BD647D98FB0}"/>
    <cellStyle name="Normal 16 2" xfId="2194" xr:uid="{D2C116CB-A729-49EA-A6C3-E042B2B24E13}"/>
    <cellStyle name="Normal 17" xfId="2195" xr:uid="{1596E9A6-757E-46C4-82C5-1D404D0D756E}"/>
    <cellStyle name="Normal 17 2" xfId="2196" xr:uid="{42F60CE2-E0C7-4A7F-921C-75F415413BA7}"/>
    <cellStyle name="Normal 18" xfId="2197" xr:uid="{4C0E969E-2192-497C-8C72-2405CC749DDE}"/>
    <cellStyle name="Normal 18 2" xfId="2198" xr:uid="{5133B458-C755-4F94-8FDB-065F1D474ABE}"/>
    <cellStyle name="Normal 18 2 2" xfId="2199" xr:uid="{3F25EF94-F3E2-427B-AC4E-E21B08DF9B7D}"/>
    <cellStyle name="Normal 18 3" xfId="2200" xr:uid="{56E81F4E-5588-4B47-9EDF-E9508E92FDDB}"/>
    <cellStyle name="Normal 18 3 2" xfId="2201" xr:uid="{1F30189F-348A-49FC-9076-4D1BE4A99DF1}"/>
    <cellStyle name="Normal 18 3 3" xfId="2202" xr:uid="{6C28B5D8-5731-4248-BA4A-33C61F8A5D63}"/>
    <cellStyle name="Normal 18 3 3 2" xfId="2203" xr:uid="{BF5C35C8-6247-49C9-AEF3-5A9DF7B0B5B2}"/>
    <cellStyle name="Normal 18 4" xfId="2204" xr:uid="{662BDC33-38FF-44DB-81BB-59B94222288E}"/>
    <cellStyle name="Normal 18 4 2" xfId="2205" xr:uid="{CF9CFC95-A04A-4AFE-9DD9-C4AF574B0769}"/>
    <cellStyle name="Normal 18_ABS NDA Indicator 1 - checked and changes made" xfId="2206" xr:uid="{AC801DC0-6F98-49C5-A846-DAF5CCF6F599}"/>
    <cellStyle name="Normal 19" xfId="2207" xr:uid="{7E6ECB61-AF7E-49F4-8E63-AEB626E46AA4}"/>
    <cellStyle name="Normal 19 2" xfId="2208" xr:uid="{4CE51515-E62C-4CF7-AFE8-1B08878B1D4C}"/>
    <cellStyle name="Normal 19 2 2" xfId="2209" xr:uid="{30EC09F3-0F3A-4E0C-841A-A86A2184B103}"/>
    <cellStyle name="Normal 19 3" xfId="2210" xr:uid="{13C29860-29F5-404C-9A41-D89BB24852EC}"/>
    <cellStyle name="Normal 19 3 2" xfId="2211" xr:uid="{90258FF5-4998-476E-B51B-68CA1336ED56}"/>
    <cellStyle name="Normal 19 3 3" xfId="2212" xr:uid="{EF66E1B4-8B34-45F3-92FE-48BE4E484DE2}"/>
    <cellStyle name="Normal 19 3 3 2" xfId="2213" xr:uid="{9325B1A8-9BE9-4A66-9899-50B42E617971}"/>
    <cellStyle name="Normal 19 4" xfId="2214" xr:uid="{ABFD4F81-E8D1-4B26-8935-6CDAE3F3F2C2}"/>
    <cellStyle name="Normal 19 4 2" xfId="2215" xr:uid="{160695ED-55B4-4361-9060-697BB4CF5DAC}"/>
    <cellStyle name="Normal 19_ABS NDA Indicator 1 - checked and changes made" xfId="2216" xr:uid="{58E1B8EE-7CF6-4237-91BA-BED08B4C4E5F}"/>
    <cellStyle name="Normal 2" xfId="2217" xr:uid="{17F39FC4-0450-4FA9-9F9D-E3674A7428A8}"/>
    <cellStyle name="Normal 2 2" xfId="2218" xr:uid="{1B76978D-BE29-4A62-8F27-350FB5AB9B72}"/>
    <cellStyle name="Normal 2 2 2" xfId="2219" xr:uid="{B2439617-F20E-4107-9FFC-72E6989C1F4C}"/>
    <cellStyle name="Normal 2 2 2 2" xfId="2220" xr:uid="{87BAF232-84B3-4050-950D-7901B284B85B}"/>
    <cellStyle name="Normal 2 2 3" xfId="2221" xr:uid="{006FB2B9-B1BF-471C-9B90-BDBF91F0D6EF}"/>
    <cellStyle name="Normal 2 2 4" xfId="2222" xr:uid="{489EF148-E866-4418-ACA3-7207EBF11912}"/>
    <cellStyle name="Normal 2 3" xfId="2" xr:uid="{44BEAB3E-48D8-4845-B7AF-584AD5668EA3}"/>
    <cellStyle name="Normal 2 3 2" xfId="2224" xr:uid="{E4990D44-C3AB-4579-BE1F-330F03B9F720}"/>
    <cellStyle name="Normal 2 3 2 2" xfId="2225" xr:uid="{A08B7ADA-6677-4ECE-B3CF-0DB122216D23}"/>
    <cellStyle name="Normal 2 3 2 3" xfId="2226" xr:uid="{211D3129-B1AC-45DA-A9BB-8064C15A0249}"/>
    <cellStyle name="Normal 2 3 3" xfId="2227" xr:uid="{F3CF0A9B-79CA-415F-984C-0D433D240AC0}"/>
    <cellStyle name="Normal 2 3 4" xfId="2228" xr:uid="{4BC4C3D5-5451-4549-94BD-9A360350E9C4}"/>
    <cellStyle name="Normal 2 3 5" xfId="2229" xr:uid="{5759025F-4288-4C19-89AF-3D45FA8603DA}"/>
    <cellStyle name="Normal 2 3 6" xfId="2223" xr:uid="{7A8DD00F-ED1D-4CBE-B620-3EC2DB009DE6}"/>
    <cellStyle name="Normal 2 4" xfId="2230" xr:uid="{66C1A453-B8AF-44EE-ACAF-739A451D9BC1}"/>
    <cellStyle name="Normal 2 4 2" xfId="2231" xr:uid="{D0FD2209-8B24-4470-805F-436EEE81B333}"/>
    <cellStyle name="Normal 2 4 3" xfId="2232" xr:uid="{AA9F7BCB-91A3-4192-8213-AB4D7D131CA1}"/>
    <cellStyle name="Normal 2 5" xfId="2233" xr:uid="{D1318D30-2DE2-470C-B98F-11CA8F580149}"/>
    <cellStyle name="Normal 2 5 2" xfId="2234" xr:uid="{4B110719-4F92-43D9-A3C9-B8144A4F4E2E}"/>
    <cellStyle name="Normal 2 5 2 2" xfId="2235" xr:uid="{9F12CC06-A8F5-4FB4-AC67-85735586F735}"/>
    <cellStyle name="Normal 2 5 2 2 2" xfId="2236" xr:uid="{D30BAE65-E223-4657-A5FB-8F471458C00C}"/>
    <cellStyle name="Normal 2 5 2 3" xfId="2237" xr:uid="{1EEE5E22-F8CF-45D9-8200-9DF740AAA158}"/>
    <cellStyle name="Normal 2 5 3" xfId="2238" xr:uid="{57348AE2-1C46-46DD-A3DB-51859E54A1BA}"/>
    <cellStyle name="Normal 2 5 3 2" xfId="2239" xr:uid="{B0E48752-7365-42A2-AB26-C97429D6EEFA}"/>
    <cellStyle name="Normal 2 5 4" xfId="2240" xr:uid="{2FFAB041-383F-434F-8BE6-384335D007F5}"/>
    <cellStyle name="Normal 2 5 5" xfId="2241" xr:uid="{903978E8-BE6C-4C63-897A-43720DDB000D}"/>
    <cellStyle name="Normal 2 6" xfId="2242" xr:uid="{15681328-4351-4B10-AE5C-4FB6F4A8B7B3}"/>
    <cellStyle name="Normal 2 6 2" xfId="2243" xr:uid="{244BBEE8-8D14-4AFD-8BE1-58CD359C828B}"/>
    <cellStyle name="Normal 2_2011 Attachment 4A.7 request - post secondary edu" xfId="2244" xr:uid="{792F98B2-CC98-418F-ACBD-907659204980}"/>
    <cellStyle name="Normal 20" xfId="2245" xr:uid="{D847FF99-122B-427A-A7F7-733183087AA2}"/>
    <cellStyle name="Normal 20 2" xfId="2246" xr:uid="{FCB994F6-04A9-48B8-88BD-27015E3398CE}"/>
    <cellStyle name="Normal 20 2 2" xfId="2247" xr:uid="{42BEC23A-8C1F-4775-80C7-664B2E325BE6}"/>
    <cellStyle name="Normal 20 3" xfId="2248" xr:uid="{5BC2AD0F-4458-4652-9894-EF5EB2102A50}"/>
    <cellStyle name="Normal 20 3 2" xfId="2249" xr:uid="{3C40A4F2-FC47-43DB-8224-81AEAFAFB128}"/>
    <cellStyle name="Normal 20 3 3" xfId="2250" xr:uid="{B0904697-12C3-456D-901A-FAEFD6389050}"/>
    <cellStyle name="Normal 20 3 3 2" xfId="2251" xr:uid="{D91EB889-6894-49C1-A31F-CEDE6D677C9C}"/>
    <cellStyle name="Normal 20 4" xfId="2252" xr:uid="{E82AA52F-2CBF-4362-BC4B-D9AE021EA4C8}"/>
    <cellStyle name="Normal 20 4 2" xfId="2253" xr:uid="{AE216BDC-3E34-4409-A164-B39C79D9B78C}"/>
    <cellStyle name="Normal 20_ABS NDA Indicator 1 - checked and changes made" xfId="2254" xr:uid="{1AFA7869-6A12-4ACD-8255-816117F743BE}"/>
    <cellStyle name="Normal 21" xfId="2255" xr:uid="{D3A197A9-7355-421B-B811-EDDA8382B109}"/>
    <cellStyle name="Normal 21 2" xfId="2256" xr:uid="{895C4A0F-12F1-4E3B-85CE-FB5BFE16C855}"/>
    <cellStyle name="Normal 21 2 2" xfId="2257" xr:uid="{EFBD0B39-E70B-42AB-AA51-AD8A9DA7F3B7}"/>
    <cellStyle name="Normal 21 3" xfId="2258" xr:uid="{8D25234E-7AE7-49F0-8AE7-144A581E1E46}"/>
    <cellStyle name="Normal 21 3 2" xfId="2259" xr:uid="{ED288741-4694-4369-9714-0064FF5F8142}"/>
    <cellStyle name="Normal 21 3 3" xfId="2260" xr:uid="{9AA6C47E-45C9-4FBF-868A-D16C6EFE6508}"/>
    <cellStyle name="Normal 21 3 3 2" xfId="2261" xr:uid="{703BC229-2FF1-419C-8845-1C929936E86E}"/>
    <cellStyle name="Normal 21 4" xfId="2262" xr:uid="{F0373DA2-B401-4F72-9152-DA7287EA6694}"/>
    <cellStyle name="Normal 21 4 2" xfId="2263" xr:uid="{19449C04-C49B-4537-A332-C760C6E374DB}"/>
    <cellStyle name="Normal 21_ABS NDA Indicator 1 - checked and changes made" xfId="2264" xr:uid="{61F224D3-269F-4EEF-8344-510866AC79BE}"/>
    <cellStyle name="Normal 22" xfId="2265" xr:uid="{CE58BDA1-88B6-4FFA-A81A-0D7DE354E93E}"/>
    <cellStyle name="Normal 22 2" xfId="2266" xr:uid="{C5A15441-1E65-41B5-937A-406AACE9CC5E}"/>
    <cellStyle name="Normal 22 2 2" xfId="2267" xr:uid="{0852F919-776C-4EEE-A463-DE4D21A15FFF}"/>
    <cellStyle name="Normal 22 3" xfId="2268" xr:uid="{5907B07B-1C53-4E22-87B3-CB688EC9870D}"/>
    <cellStyle name="Normal 22 3 2" xfId="2269" xr:uid="{DC2BD266-E589-443D-A336-51BC950B7051}"/>
    <cellStyle name="Normal 22 3 3" xfId="2270" xr:uid="{1D5D90EE-B9ED-4437-930E-6225E5D45DA5}"/>
    <cellStyle name="Normal 22 3 3 2" xfId="2271" xr:uid="{BD5720C3-8CF4-4682-8586-61B1F25A3A25}"/>
    <cellStyle name="Normal 22 4" xfId="2272" xr:uid="{ED15B0E4-9023-4B32-8A3A-191BA4CD6D8D}"/>
    <cellStyle name="Normal 22 4 2" xfId="2273" xr:uid="{4FAEE55B-F375-491E-82B8-68C41B184363}"/>
    <cellStyle name="Normal 22_ABS NDA Indicator 1 - checked and changes made" xfId="2274" xr:uid="{39AA353A-EDAB-4933-81E6-EE6E41AD29D6}"/>
    <cellStyle name="Normal 23" xfId="2275" xr:uid="{5E7DAC85-B654-4DA5-A633-D608DF71ECF4}"/>
    <cellStyle name="Normal 23 2" xfId="2276" xr:uid="{D5AC6FD4-F1AF-4F20-96A5-413D1468A54F}"/>
    <cellStyle name="Normal 23 2 2" xfId="2277" xr:uid="{79477CCE-B349-42DE-BD8C-FA650A48148E}"/>
    <cellStyle name="Normal 23 3" xfId="2278" xr:uid="{0BC38E01-D851-420E-8223-8063DD0EA733}"/>
    <cellStyle name="Normal 23 3 2" xfId="2279" xr:uid="{D268DB11-838E-45A4-B9BD-954CE60CE5B0}"/>
    <cellStyle name="Normal 23 3 3" xfId="2280" xr:uid="{4A0C6227-92E8-4AC2-9ABB-099F56DFF618}"/>
    <cellStyle name="Normal 23 3 3 2" xfId="2281" xr:uid="{2A390DE7-F4EF-486B-AE07-C1F2796044F2}"/>
    <cellStyle name="Normal 23 4" xfId="2282" xr:uid="{A529DEAA-8D9E-44DB-B238-FE61C1E0D907}"/>
    <cellStyle name="Normal 23 4 2" xfId="2283" xr:uid="{063FD7C3-3674-425B-AB2F-7A07531254F0}"/>
    <cellStyle name="Normal 23_ABS NDA Indicator 1 - checked and changes made" xfId="2284" xr:uid="{1D1590F4-46CB-42AC-AD78-8F19704D9790}"/>
    <cellStyle name="Normal 24" xfId="2285" xr:uid="{6FDD7C3E-2A80-4057-8B54-F9E2BDC93B3B}"/>
    <cellStyle name="Normal 24 2" xfId="2286" xr:uid="{511B3EB5-8D3A-49D3-93F7-F460EE3FF9C9}"/>
    <cellStyle name="Normal 25" xfId="2287" xr:uid="{E3BF59F5-C6CE-4920-996F-2DE7C9E307A0}"/>
    <cellStyle name="Normal 25 2" xfId="2288" xr:uid="{C341B252-9C2E-4093-984F-4C14C0D2444C}"/>
    <cellStyle name="Normal 26" xfId="2289" xr:uid="{F72190C9-C3FC-4866-BF06-7E5C0E32FED7}"/>
    <cellStyle name="Normal 26 2" xfId="2290" xr:uid="{D46B0BA7-577B-46CA-8C87-CF141FACBF01}"/>
    <cellStyle name="Normal 27" xfId="2291" xr:uid="{3D1E959C-6ACC-4116-9A66-F15883E0ABF6}"/>
    <cellStyle name="Normal 27 2" xfId="2292" xr:uid="{3AB26848-3C97-486A-A267-6DB7D999ACCB}"/>
    <cellStyle name="Normal 28" xfId="2293" xr:uid="{6C405DCD-CFD1-4CF8-A47D-1124FF4E6571}"/>
    <cellStyle name="Normal 28 2" xfId="2294" xr:uid="{4D675247-0F08-46AD-B1FB-B6F8E476C74B}"/>
    <cellStyle name="Normal 29" xfId="2295" xr:uid="{BD54B356-A2BC-489A-9C31-553CBB249290}"/>
    <cellStyle name="Normal 29 2" xfId="2296" xr:uid="{0309B5A6-7E3E-4422-B84F-3A4E6F8A86AA}"/>
    <cellStyle name="Normal 3" xfId="2297" xr:uid="{F5E09EC5-8E2A-48CD-9223-DE2A9BB3F82C}"/>
    <cellStyle name="Normal 3 10" xfId="2298" xr:uid="{E0FF67D0-BF4B-4167-BE41-0D28B5EF8052}"/>
    <cellStyle name="Normal 3 10 2" xfId="2299" xr:uid="{3C2B64B0-7B78-4F22-86A3-F9BD3771A1E1}"/>
    <cellStyle name="Normal 3 11" xfId="2300" xr:uid="{8E51204D-2F72-4526-A6C8-EA573D209886}"/>
    <cellStyle name="Normal 3 11 2" xfId="2301" xr:uid="{C2DA4EE4-77D7-4AE3-9248-0297B41202D1}"/>
    <cellStyle name="Normal 3 12" xfId="2302" xr:uid="{324BAEBD-7B77-4C92-A11C-05A6979BFF5F}"/>
    <cellStyle name="Normal 3 12 2" xfId="2303" xr:uid="{D11DD013-7C42-4F2D-BDE5-CFED0ED64854}"/>
    <cellStyle name="Normal 3 13" xfId="2304" xr:uid="{4B928254-2C01-453E-81EF-0B365896AC4B}"/>
    <cellStyle name="Normal 3 13 2" xfId="2305" xr:uid="{D9B9A3AA-582A-413F-9601-5F3E7987132B}"/>
    <cellStyle name="Normal 3 14" xfId="2306" xr:uid="{B76131C6-58E7-41F8-95CF-4330EAEDED0A}"/>
    <cellStyle name="Normal 3 14 2" xfId="2307" xr:uid="{B82D3FAF-ADCE-49B8-B36F-922FC93796B4}"/>
    <cellStyle name="Normal 3 15" xfId="2308" xr:uid="{902FCC92-F0F6-4847-AD71-2D56A5DCC1B3}"/>
    <cellStyle name="Normal 3 15 2" xfId="2309" xr:uid="{E7848209-006F-405E-BD33-77D1ADDAF221}"/>
    <cellStyle name="Normal 3 16" xfId="2310" xr:uid="{6F099C2D-9579-4386-BF2F-9A80D51E4BF6}"/>
    <cellStyle name="Normal 3 16 2" xfId="2311" xr:uid="{0028355A-7CFC-4566-872E-D4053A47C0BE}"/>
    <cellStyle name="Normal 3 17" xfId="2312" xr:uid="{9991F922-FD95-4213-A7F7-A8D8434D5121}"/>
    <cellStyle name="Normal 3 17 2" xfId="2313" xr:uid="{011983C0-2D28-4FE7-BF4B-17CD9791782E}"/>
    <cellStyle name="Normal 3 18" xfId="2314" xr:uid="{C08A61C3-CADF-41D0-BA43-B9B272C00D29}"/>
    <cellStyle name="Normal 3 18 2" xfId="2315" xr:uid="{C123D4DB-87D2-40ED-B4D5-D4C03566D10F}"/>
    <cellStyle name="Normal 3 19" xfId="2316" xr:uid="{F06E519A-45A0-4A64-999D-C7C1E8A0505C}"/>
    <cellStyle name="Normal 3 19 2" xfId="2317" xr:uid="{07A399E3-4B10-4E4A-A031-43FDA969FEB8}"/>
    <cellStyle name="Normal 3 2" xfId="2318" xr:uid="{A9449D0D-8A82-45E8-B0D8-6C4C173FB712}"/>
    <cellStyle name="Normal 3 2 10" xfId="2319" xr:uid="{2A299A01-CA7C-422B-8F0D-53CBEBDAC680}"/>
    <cellStyle name="Normal 3 2 10 2" xfId="2320" xr:uid="{725A5596-A015-404D-B343-189BDAF89DEE}"/>
    <cellStyle name="Normal 3 2 11" xfId="2321" xr:uid="{774AE0A3-9390-44FE-94DA-7307A7308F81}"/>
    <cellStyle name="Normal 3 2 11 2" xfId="2322" xr:uid="{0B5C6A16-41D2-411A-A9DC-59365052DF68}"/>
    <cellStyle name="Normal 3 2 12" xfId="2323" xr:uid="{A5EF10A7-4BC5-4E9C-BFF8-C2716944445E}"/>
    <cellStyle name="Normal 3 2 12 2" xfId="2324" xr:uid="{3ED3B262-612C-42FB-8177-0C9E4195071A}"/>
    <cellStyle name="Normal 3 2 13" xfId="2325" xr:uid="{3241F32D-F58D-4A95-BDBC-A626B807501D}"/>
    <cellStyle name="Normal 3 2 13 2" xfId="2326" xr:uid="{7EF9FAEF-2C54-46FA-B557-4ACA27584820}"/>
    <cellStyle name="Normal 3 2 14" xfId="2327" xr:uid="{B22494DA-8DEF-4BEB-B143-9FE8131D5682}"/>
    <cellStyle name="Normal 3 2 14 2" xfId="2328" xr:uid="{C1C1C761-40EC-4B7C-AC5D-229AAC9B6D46}"/>
    <cellStyle name="Normal 3 2 15" xfId="2329" xr:uid="{E3126D50-0B57-4A8F-B6DF-88B233F49DE9}"/>
    <cellStyle name="Normal 3 2 15 2" xfId="2330" xr:uid="{5BF6FCD5-A91D-4D25-B6A1-7091207F0A5F}"/>
    <cellStyle name="Normal 3 2 16" xfId="2331" xr:uid="{2EA491BD-C056-41EE-838E-FA4DF6A58D6A}"/>
    <cellStyle name="Normal 3 2 16 2" xfId="2332" xr:uid="{33B21A82-7EFC-4E08-8770-D63A3189DB6E}"/>
    <cellStyle name="Normal 3 2 17" xfId="2333" xr:uid="{099379B8-1DEE-4A7A-8728-2B28969B80BB}"/>
    <cellStyle name="Normal 3 2 17 2" xfId="2334" xr:uid="{C3BC811A-6220-4628-8996-D2E00108A928}"/>
    <cellStyle name="Normal 3 2 18" xfId="2335" xr:uid="{DDE5EA31-5817-4401-925F-B8C68E7E8EDC}"/>
    <cellStyle name="Normal 3 2 18 2" xfId="2336" xr:uid="{EE0C08F0-96D2-4390-A4D1-90EAA2DCFE23}"/>
    <cellStyle name="Normal 3 2 19" xfId="2337" xr:uid="{7649F4E7-536B-4435-B7CF-6C23F31BC242}"/>
    <cellStyle name="Normal 3 2 19 2" xfId="2338" xr:uid="{37D7C739-54B8-4516-BBBE-778BC572797E}"/>
    <cellStyle name="Normal 3 2 2" xfId="2339" xr:uid="{13AA9337-7ED6-488B-AA7B-1A4F55A2EC37}"/>
    <cellStyle name="Normal 3 2 2 2" xfId="2340" xr:uid="{79DED24E-92B5-4F58-9DF3-D63344B76C89}"/>
    <cellStyle name="Normal 3 2 20" xfId="2341" xr:uid="{42489B32-93D3-43CE-ACF8-CD5BB89F5CF4}"/>
    <cellStyle name="Normal 3 2 20 2" xfId="2342" xr:uid="{9DE3D347-1C57-4D87-B686-5D472467CA5E}"/>
    <cellStyle name="Normal 3 2 21" xfId="2343" xr:uid="{058A8900-CD8C-4660-9CDD-DE2DC82C5DB6}"/>
    <cellStyle name="Normal 3 2 21 2" xfId="2344" xr:uid="{38E38D14-755F-4A2A-B541-916D066AB094}"/>
    <cellStyle name="Normal 3 2 22" xfId="2345" xr:uid="{FC774525-2AA8-4689-8BD3-3BF24159547C}"/>
    <cellStyle name="Normal 3 2 22 2" xfId="2346" xr:uid="{2EAA8601-BFDC-46A1-AA7F-5178F6C21422}"/>
    <cellStyle name="Normal 3 2 23" xfId="2347" xr:uid="{4F8DE1E3-1B5C-421A-BD17-A57265338F7E}"/>
    <cellStyle name="Normal 3 2 23 2" xfId="2348" xr:uid="{03AE37F0-0971-4102-9451-5A181F6F57F8}"/>
    <cellStyle name="Normal 3 2 24" xfId="2349" xr:uid="{9461AB36-98BA-46BD-BCFC-D1053A10D8D7}"/>
    <cellStyle name="Normal 3 2 24 2" xfId="2350" xr:uid="{84392027-CD5B-4EEF-B0B5-FCAEEA2F3414}"/>
    <cellStyle name="Normal 3 2 25" xfId="2351" xr:uid="{09AFB3E5-FF65-4592-B11A-BF033605CFCC}"/>
    <cellStyle name="Normal 3 2 25 2" xfId="2352" xr:uid="{B9977FCE-1B48-4099-9627-189DC4E9BAB6}"/>
    <cellStyle name="Normal 3 2 26" xfId="2353" xr:uid="{492A43DD-E2DF-4B41-B9E3-699207D66E31}"/>
    <cellStyle name="Normal 3 2 26 2" xfId="2354" xr:uid="{42AC179A-5734-4FB4-BC87-6FA270064C6A}"/>
    <cellStyle name="Normal 3 2 27" xfId="2355" xr:uid="{323C72F1-85BC-4903-9050-31372D18C345}"/>
    <cellStyle name="Normal 3 2 27 2" xfId="2356" xr:uid="{C6E24456-1106-4E58-A17B-5B0BE125F27A}"/>
    <cellStyle name="Normal 3 2 28" xfId="2357" xr:uid="{1EAE628A-264B-4B82-A251-4B98FB92474C}"/>
    <cellStyle name="Normal 3 2 3" xfId="2358" xr:uid="{A20FEFEC-F23A-4ACF-A439-C68E3EA3E01F}"/>
    <cellStyle name="Normal 3 2 3 2" xfId="2359" xr:uid="{F26CB2A3-C42D-48D4-AAA0-8FA034B8046D}"/>
    <cellStyle name="Normal 3 2 4" xfId="2360" xr:uid="{F0EBDCC0-DAD8-4F4D-9F7B-55B3AD9168C8}"/>
    <cellStyle name="Normal 3 2 4 2" xfId="2361" xr:uid="{9C872443-3888-444E-81A0-5E57DBB7AA94}"/>
    <cellStyle name="Normal 3 2 5" xfId="2362" xr:uid="{913CF4AF-55A1-4764-B621-008B0109309A}"/>
    <cellStyle name="Normal 3 2 5 2" xfId="2363" xr:uid="{6BF8C1D4-6688-462D-95C1-A46300A48F06}"/>
    <cellStyle name="Normal 3 2 6" xfId="2364" xr:uid="{B8CE6A78-439E-4F4A-8303-7D9D2E6CEA36}"/>
    <cellStyle name="Normal 3 2 6 2" xfId="2365" xr:uid="{F9679E1D-82F2-4191-B57A-5C9D64354FED}"/>
    <cellStyle name="Normal 3 2 7" xfId="2366" xr:uid="{19C162C2-25B5-4184-B705-82E6B5871DFD}"/>
    <cellStyle name="Normal 3 2 7 2" xfId="2367" xr:uid="{BAA50331-FC3E-48E5-B43D-6853C55FA9DF}"/>
    <cellStyle name="Normal 3 2 8" xfId="2368" xr:uid="{E16A68DA-D443-49AD-A3D9-5392054220DE}"/>
    <cellStyle name="Normal 3 2 8 2" xfId="2369" xr:uid="{A65C8E5B-3C64-42E9-9088-4A7CC015AAB8}"/>
    <cellStyle name="Normal 3 2 9" xfId="2370" xr:uid="{201E7334-C950-4174-BFA7-FD45F122904E}"/>
    <cellStyle name="Normal 3 2 9 2" xfId="2371" xr:uid="{15180814-BC3B-4829-BCC6-5B6A6EA45D37}"/>
    <cellStyle name="Normal 3 2_Copy of NEA attachment tables final CLEANED" xfId="2372" xr:uid="{52B570C4-A0C6-4AA3-904B-860C0D7E07C1}"/>
    <cellStyle name="Normal 3 20" xfId="2373" xr:uid="{1E0F5591-1BD9-48F1-B670-BF2EF1CAF345}"/>
    <cellStyle name="Normal 3 20 2" xfId="2374" xr:uid="{7B2C613A-216E-4B7D-BD38-805F36CEAFD9}"/>
    <cellStyle name="Normal 3 21" xfId="2375" xr:uid="{05898C4B-18F5-4C8E-8E78-07E1CA6195EC}"/>
    <cellStyle name="Normal 3 21 2" xfId="2376" xr:uid="{DE74C505-D37D-4F6E-B0DE-034A20DF2E7F}"/>
    <cellStyle name="Normal 3 22" xfId="2377" xr:uid="{24B2B0A0-EB31-49A4-A6F2-633BBE05A67B}"/>
    <cellStyle name="Normal 3 22 2" xfId="2378" xr:uid="{CF293E8C-C7F1-4125-A1B6-CC414F961F56}"/>
    <cellStyle name="Normal 3 23" xfId="2379" xr:uid="{4449C74A-D316-4FC9-BEDC-8BA0D18ACB06}"/>
    <cellStyle name="Normal 3 23 2" xfId="2380" xr:uid="{4652D701-4D10-43FC-AFEB-3271B96ED292}"/>
    <cellStyle name="Normal 3 24" xfId="2381" xr:uid="{98373301-ECFE-49B8-B10B-2FB34CB23FD8}"/>
    <cellStyle name="Normal 3 24 2" xfId="2382" xr:uid="{3613D84A-AE21-4E9D-A89D-33FBFA902C2E}"/>
    <cellStyle name="Normal 3 25" xfId="2383" xr:uid="{9FFA7C1A-424D-43DE-9926-47F70FB2C5FD}"/>
    <cellStyle name="Normal 3 25 2" xfId="2384" xr:uid="{EADC9ACE-5770-4987-B8E8-4110F048CB12}"/>
    <cellStyle name="Normal 3 26" xfId="2385" xr:uid="{D0DCEC79-6795-424C-A547-B2EBE24B193A}"/>
    <cellStyle name="Normal 3 26 2" xfId="2386" xr:uid="{B6A890C8-80EF-43C3-B48F-92991538827D}"/>
    <cellStyle name="Normal 3 27" xfId="2387" xr:uid="{0D934B48-5B12-4011-868B-9239CC49FA36}"/>
    <cellStyle name="Normal 3 27 2" xfId="2388" xr:uid="{456C6C5F-2E70-425F-AA40-15399B16B319}"/>
    <cellStyle name="Normal 3 28" xfId="2389" xr:uid="{D6FEEAD3-1578-48E2-BFFE-2352F886D864}"/>
    <cellStyle name="Normal 3 28 2" xfId="2390" xr:uid="{E20C1347-DE41-4512-B956-7D2297170147}"/>
    <cellStyle name="Normal 3 29" xfId="2391" xr:uid="{72B0883F-448A-4D11-88C4-009C27B27978}"/>
    <cellStyle name="Normal 3 29 2" xfId="2392" xr:uid="{A8BCE11F-CF2F-4F77-AD8E-6F3B776896BF}"/>
    <cellStyle name="Normal 3 3" xfId="2393" xr:uid="{1DDE5BA2-D628-430D-8204-A99704F4DDB5}"/>
    <cellStyle name="Normal 3 3 2" xfId="2394" xr:uid="{9DE6CC07-545C-46BF-8313-1AC9DA8AFE39}"/>
    <cellStyle name="Normal 3 3 2 2" xfId="2395" xr:uid="{B9D0679E-043C-477F-9EA0-BB75DDF2D586}"/>
    <cellStyle name="Normal 3 3_CLEAN NHA final attachment tables 1-30" xfId="2396" xr:uid="{C591CDFF-A5F7-4AAC-9B56-A925983FFC4E}"/>
    <cellStyle name="Normal 3 30" xfId="2397" xr:uid="{C492AB8F-694D-4356-9175-265CC5BFFD69}"/>
    <cellStyle name="Normal 3 30 2" xfId="2398" xr:uid="{187E3C20-12EF-470B-8321-A2012ABA2A1D}"/>
    <cellStyle name="Normal 3 31" xfId="2399" xr:uid="{B98ED58C-BC30-4119-8D61-9F685ABDE5A4}"/>
    <cellStyle name="Normal 3 32" xfId="2400" xr:uid="{2812E116-37FC-4DB7-981C-ECAEFB089DD7}"/>
    <cellStyle name="Normal 3 33" xfId="2401" xr:uid="{F50EE774-BD9C-4593-8C82-E3254456E9CB}"/>
    <cellStyle name="Normal 3 34" xfId="2402" xr:uid="{6214555E-02E2-4B1E-A249-932DDF468CC5}"/>
    <cellStyle name="Normal 3 35" xfId="2403" xr:uid="{F387681B-B901-4D48-917B-79C6B199F254}"/>
    <cellStyle name="Normal 3 36" xfId="2404" xr:uid="{92D7DFD6-66A1-4987-9BA1-2BE913FBE3D0}"/>
    <cellStyle name="Normal 3 37" xfId="2405" xr:uid="{E89D680B-9E09-467E-B259-5CBBA812C782}"/>
    <cellStyle name="Normal 3 38" xfId="2406" xr:uid="{512879FF-68AF-4507-B18F-08CB6661FC3C}"/>
    <cellStyle name="Normal 3 39" xfId="2407" xr:uid="{7D21FBA0-BE9A-42BA-92EF-834BFBCCD18D}"/>
    <cellStyle name="Normal 3 4" xfId="2408" xr:uid="{D5EE3E27-A472-4902-952D-201C92982F8E}"/>
    <cellStyle name="Normal 3 4 2" xfId="2409" xr:uid="{1E55AB78-E433-45B3-8C4B-583905E02456}"/>
    <cellStyle name="Normal 3 40" xfId="2410" xr:uid="{F6102BA5-8008-4E46-9BD3-10F8064C165A}"/>
    <cellStyle name="Normal 3 41" xfId="2411" xr:uid="{BC3963A3-D800-4921-B398-FFB099265961}"/>
    <cellStyle name="Normal 3 42" xfId="2412" xr:uid="{A976A0F3-18DC-42B7-B831-E542538F9CE9}"/>
    <cellStyle name="Normal 3 43" xfId="2413" xr:uid="{4CEB55AE-7F82-44C6-B73B-029DA79C35AE}"/>
    <cellStyle name="Normal 3 44" xfId="2414" xr:uid="{BE13896D-E616-4B9E-B517-DE3B19C11846}"/>
    <cellStyle name="Normal 3 45" xfId="2415" xr:uid="{449AC944-187B-495B-8789-DBBDFD060886}"/>
    <cellStyle name="Normal 3 46" xfId="2416" xr:uid="{E8739820-1ECD-4C60-A2BD-E35127020291}"/>
    <cellStyle name="Normal 3 5" xfId="2417" xr:uid="{9C1CA5BE-9ADF-436F-8BB5-E2FF92B7499E}"/>
    <cellStyle name="Normal 3 5 2" xfId="2418" xr:uid="{EE9220E3-E35A-49FC-8770-A10745392559}"/>
    <cellStyle name="Normal 3 6" xfId="2419" xr:uid="{56377C71-FAFA-489A-BD88-F1FB82F1EB13}"/>
    <cellStyle name="Normal 3 6 2" xfId="2420" xr:uid="{788EE651-F675-44C7-9F87-81537492C2C2}"/>
    <cellStyle name="Normal 3 7" xfId="2421" xr:uid="{27033ACF-838D-456A-9C90-3757D33AB7F9}"/>
    <cellStyle name="Normal 3 7 2" xfId="2422" xr:uid="{3D213A1C-E76C-486D-A993-C94B83668EBD}"/>
    <cellStyle name="Normal 3 8" xfId="2423" xr:uid="{BB308460-79CA-4FE0-8965-20595D642F1C}"/>
    <cellStyle name="Normal 3 8 2" xfId="2424" xr:uid="{48BDF11F-A9F9-4077-ABAE-F5B104A9155A}"/>
    <cellStyle name="Normal 3 9" xfId="2425" xr:uid="{B1BA2D95-1EE2-4414-AD2E-63F8787743AE}"/>
    <cellStyle name="Normal 3 9 2" xfId="2426" xr:uid="{57A2349C-E916-42A1-9581-FF8E6FF69CF0}"/>
    <cellStyle name="Normal 3_2011 P_D Attachment 4A.8_Disability and chronic disease" xfId="2427" xr:uid="{1E70B362-9126-4EB5-8535-7681AB1FE3BB}"/>
    <cellStyle name="Normal 30" xfId="2428" xr:uid="{692077FC-96CD-48DF-A63F-0D4AAA481ACE}"/>
    <cellStyle name="Normal 30 2" xfId="2429" xr:uid="{6C473030-1D3D-4E98-A985-711F3475A00D}"/>
    <cellStyle name="Normal 31" xfId="2430" xr:uid="{C3230985-BF0B-4509-8870-82CD4767D921}"/>
    <cellStyle name="Normal 31 2" xfId="2431" xr:uid="{02C01136-6D1C-405D-9F32-AB29538E08E0}"/>
    <cellStyle name="Normal 32" xfId="2432" xr:uid="{22FB2003-D09E-483F-B21F-40F0B1F491C0}"/>
    <cellStyle name="Normal 32 2" xfId="2433" xr:uid="{F9B2787A-6910-4EA9-87E9-71E6ED9F202B}"/>
    <cellStyle name="Normal 33" xfId="2434" xr:uid="{827C2B5F-6556-4466-9D54-5C80B961B435}"/>
    <cellStyle name="Normal 33 2" xfId="2435" xr:uid="{D32828F5-A379-4476-90E1-171D317F68B6}"/>
    <cellStyle name="Normal 34" xfId="2436" xr:uid="{E7396FED-DA21-409A-BF5D-47EBC590434D}"/>
    <cellStyle name="Normal 34 2" xfId="2437" xr:uid="{5FAD7316-916A-4DBB-8078-2F6CE1019F4C}"/>
    <cellStyle name="Normal 35" xfId="2438" xr:uid="{5FC5BAF7-091A-4004-A8F5-CE745EBE8921}"/>
    <cellStyle name="Normal 35 2" xfId="2439" xr:uid="{F00997FE-D0F0-4477-A137-6AE2ED4A0C48}"/>
    <cellStyle name="Normal 36" xfId="2440" xr:uid="{C410CBB0-8ADA-4187-A035-4AC9D343AF2D}"/>
    <cellStyle name="Normal 36 2" xfId="2441" xr:uid="{2CCA7FE6-42F2-4F58-8BBD-3DE5C67BEB8A}"/>
    <cellStyle name="Normal 36 2 2" xfId="2442" xr:uid="{65ABC3E6-B46D-4432-8E61-F56D45150CB5}"/>
    <cellStyle name="Normal 36 3" xfId="2443" xr:uid="{D050CB00-343F-4A7D-AA4E-D4612BFB315F}"/>
    <cellStyle name="Normal 36 3 2" xfId="2444" xr:uid="{C683BB20-E506-49A7-B4C7-284260E215DF}"/>
    <cellStyle name="Normal 36 3 3" xfId="2445" xr:uid="{24AE6051-3967-491C-9CCE-9E01BAFA4AEF}"/>
    <cellStyle name="Normal 36 3 3 2" xfId="2446" xr:uid="{8C67A71C-655A-49EF-9AD8-3B00753CA8E1}"/>
    <cellStyle name="Normal 36 4" xfId="2447" xr:uid="{48B9905D-DEC3-4196-916E-F19D10E77AC5}"/>
    <cellStyle name="Normal 36 4 2" xfId="2448" xr:uid="{F5A35AFB-F62C-4372-A866-BFF4955ED176}"/>
    <cellStyle name="Normal 36_ABS NDA Indicator 1 - checked and changes made" xfId="2449" xr:uid="{0CB0C8D2-00BC-4088-9EDF-98989362C4B7}"/>
    <cellStyle name="Normal 37" xfId="2450" xr:uid="{C2BA26E9-3610-42C3-8F54-AE7590E52C99}"/>
    <cellStyle name="Normal 37 2" xfId="2451" xr:uid="{3D296F0A-B49B-4FA3-8061-C2CFBEB87254}"/>
    <cellStyle name="Normal 37 2 2" xfId="2452" xr:uid="{E8005F6E-F4B2-4B53-B50F-3F486F8C37DD}"/>
    <cellStyle name="Normal 37 3" xfId="2453" xr:uid="{012C61D8-1573-4E38-971D-B2D5D1292F50}"/>
    <cellStyle name="Normal 37 3 2" xfId="2454" xr:uid="{33AA23BC-C661-45A2-B8B4-74F21DFE9076}"/>
    <cellStyle name="Normal 37 3 3" xfId="2455" xr:uid="{5142E921-3F20-44A5-A5E0-17E714031452}"/>
    <cellStyle name="Normal 37 3 3 2" xfId="2456" xr:uid="{06918D7A-534C-4120-B3F8-EFB1E188AA16}"/>
    <cellStyle name="Normal 37 4" xfId="2457" xr:uid="{B5C3B115-3E00-4A31-887B-30F0303AA18D}"/>
    <cellStyle name="Normal 37 4 2" xfId="2458" xr:uid="{C2F52B30-1AE7-41D7-B85E-029FEAB4DD4D}"/>
    <cellStyle name="Normal 37_ABS NDA Indicator 1 - checked and changes made" xfId="2459" xr:uid="{FBB0C3BC-1ED5-4807-B6A9-CC6C47EF09C4}"/>
    <cellStyle name="Normal 38" xfId="2460" xr:uid="{49AB82F4-40DB-4E31-B8E2-A4B0139FB525}"/>
    <cellStyle name="Normal 38 2" xfId="2461" xr:uid="{06E28263-113B-4534-A631-1DFE27F2942F}"/>
    <cellStyle name="Normal 38 2 2" xfId="2462" xr:uid="{A0CBA2D1-F81F-40C1-BE76-6483AC9A2FE9}"/>
    <cellStyle name="Normal 38 3" xfId="2463" xr:uid="{DE4857DA-6617-42C1-81C5-49DDD85A1690}"/>
    <cellStyle name="Normal 38 3 2" xfId="2464" xr:uid="{96BBE3B3-6709-4A14-9AB1-F26023128F26}"/>
    <cellStyle name="Normal 38 3 3" xfId="2465" xr:uid="{CE7DFFDD-42B7-4727-B0FD-4A005C9434D8}"/>
    <cellStyle name="Normal 38 3 3 2" xfId="2466" xr:uid="{B579CAAB-2B15-4AE2-ADDC-E2D50E8BC931}"/>
    <cellStyle name="Normal 38 4" xfId="2467" xr:uid="{5F4E9F1C-E842-4077-B4E8-D538723292D5}"/>
    <cellStyle name="Normal 38 4 2" xfId="2468" xr:uid="{C1BC05D2-AA11-4E58-9F39-B57C3626721A}"/>
    <cellStyle name="Normal 38_ABS NDA Indicator 1 - checked and changes made" xfId="2469" xr:uid="{92E2E261-398C-470B-8A32-779C6FF2AFB8}"/>
    <cellStyle name="Normal 39" xfId="2470" xr:uid="{9F241E29-EB21-4E5E-8601-69BB09B8A470}"/>
    <cellStyle name="Normal 39 2" xfId="2471" xr:uid="{D916E2EA-3E6B-427C-8824-53F3E225F30C}"/>
    <cellStyle name="Normal 39 2 2" xfId="2472" xr:uid="{BD64537B-0E50-4596-A5E4-201E342D0392}"/>
    <cellStyle name="Normal 39 3" xfId="2473" xr:uid="{E39FD431-470C-4DC3-8620-6AD4EB15EA06}"/>
    <cellStyle name="Normal 39 3 2" xfId="2474" xr:uid="{C49DCFF6-9285-4EC5-B298-CCBA886392E2}"/>
    <cellStyle name="Normal 39 3 3" xfId="2475" xr:uid="{0258B3E9-DAE4-469E-8732-E02B1298B175}"/>
    <cellStyle name="Normal 39 3 3 2" xfId="2476" xr:uid="{43F2A78E-FD73-4FC1-85C4-7BB8E4578975}"/>
    <cellStyle name="Normal 39 4" xfId="2477" xr:uid="{E0D468BB-C548-4468-9679-619B95CCC5AE}"/>
    <cellStyle name="Normal 39 4 2" xfId="2478" xr:uid="{3FF96182-3CE0-4DBA-9246-0034DBC5A051}"/>
    <cellStyle name="Normal 39_ABS NDA Indicator 1 - checked and changes made" xfId="2479" xr:uid="{BFAEFE7E-BCBD-484F-B802-DA362E6A9627}"/>
    <cellStyle name="Normal 4" xfId="2480" xr:uid="{B9304E86-E59C-43CA-B20C-DFF3CE734492}"/>
    <cellStyle name="Normal 4 2" xfId="2481" xr:uid="{0ED0DD76-8D64-450C-AB28-20FB20625996}"/>
    <cellStyle name="Normal 4 2 2" xfId="2482" xr:uid="{3FBBA8AE-941C-46C9-B6FE-1A2234C16215}"/>
    <cellStyle name="Normal 4 2 3" xfId="2483" xr:uid="{381DDD56-F766-48D7-A097-DCD44CE76078}"/>
    <cellStyle name="Normal 4 3" xfId="2484" xr:uid="{658EFFF8-C2A1-4C8D-87F6-A04B61136CF4}"/>
    <cellStyle name="Normal 4 3 2" xfId="2485" xr:uid="{9E750C6D-4D3E-44A8-A172-A3A8EA45CBDB}"/>
    <cellStyle name="Normal 4 4" xfId="2486" xr:uid="{3C255112-BBFE-442B-9CD2-FF0DBA086A61}"/>
    <cellStyle name="Normal 4 4 2" xfId="2487" xr:uid="{9830EA76-F8E0-4E4D-AA73-5E2948E244CE}"/>
    <cellStyle name="Normal 4 5" xfId="2488" xr:uid="{F56119CC-B3DC-448B-A1B4-FC936E5BA61E}"/>
    <cellStyle name="Normal 4_2011 SecondD Attachment 5A.6_basic skills for life and learning" xfId="2489" xr:uid="{8B54D84D-8D13-4A87-8F72-EF9159653F97}"/>
    <cellStyle name="Normal 40" xfId="2490" xr:uid="{69E4F631-6F63-4EC3-A320-CF19DBE2B67D}"/>
    <cellStyle name="Normal 40 2" xfId="2491" xr:uid="{39179B12-7059-40F4-840C-9F58D11FEDE0}"/>
    <cellStyle name="Normal 40 2 2" xfId="2492" xr:uid="{9AB46EE3-2A04-4E34-B151-65ABEEE5BDDA}"/>
    <cellStyle name="Normal 40 3" xfId="2493" xr:uid="{2EBA2EEA-2F9A-44A0-94EA-B1FE6E9AD3CD}"/>
    <cellStyle name="Normal 40 3 2" xfId="2494" xr:uid="{C9633AA2-22B6-48EE-8A86-FC3CAEA3A320}"/>
    <cellStyle name="Normal 40 3 3" xfId="2495" xr:uid="{DF74EAD9-446C-4849-804F-5C3D47536E9C}"/>
    <cellStyle name="Normal 40 3 3 2" xfId="2496" xr:uid="{352C51C8-65B1-4D61-AA33-084D222CAAA8}"/>
    <cellStyle name="Normal 40 4" xfId="2497" xr:uid="{377044B2-71D2-4E18-8D50-5FC5A3FD945E}"/>
    <cellStyle name="Normal 40 4 2" xfId="2498" xr:uid="{D29B89C7-208A-42CA-84DC-E51875277AFB}"/>
    <cellStyle name="Normal 40_ABS NDA Indicator 1 - checked and changes made" xfId="2499" xr:uid="{19FDA36A-1D1B-453C-8E81-C16A2575DBB9}"/>
    <cellStyle name="Normal 41" xfId="2500" xr:uid="{7F934AA5-F3B8-41B0-BE66-B41AA1C5A862}"/>
    <cellStyle name="Normal 41 2" xfId="2501" xr:uid="{4065EDE8-0734-45C5-B114-6867CAD2A380}"/>
    <cellStyle name="Normal 41 2 2" xfId="2502" xr:uid="{ED8C46E4-2962-4E3D-A1B0-97332BC49C99}"/>
    <cellStyle name="Normal 41 3" xfId="2503" xr:uid="{5C418083-C4CD-4D00-92A9-D610786FE4E8}"/>
    <cellStyle name="Normal 41 3 2" xfId="2504" xr:uid="{F86A15F3-8E9E-48B7-867B-BE7A0F4F6577}"/>
    <cellStyle name="Normal 41 3 3" xfId="2505" xr:uid="{F75A55DF-85E4-4C40-AA51-61A0EA009FC8}"/>
    <cellStyle name="Normal 41 3 3 2" xfId="2506" xr:uid="{50816C7B-9E7C-44C2-9846-5AD957EE847F}"/>
    <cellStyle name="Normal 41 4" xfId="2507" xr:uid="{31FD903F-2ED1-40DB-904C-6CBF030D001C}"/>
    <cellStyle name="Normal 41 4 2" xfId="2508" xr:uid="{BD505D2F-0EC4-444B-8C4F-AA49450B3B6E}"/>
    <cellStyle name="Normal 41_ABS NDA Indicator 1 - checked and changes made" xfId="2509" xr:uid="{ADE666F1-8196-4610-8092-237D06C0C1F3}"/>
    <cellStyle name="Normal 42" xfId="2510" xr:uid="{68EAB646-0D7D-4921-917C-982A2713C045}"/>
    <cellStyle name="Normal 42 2" xfId="2511" xr:uid="{D814B008-7899-4B3E-A0DE-DA5198AFBC17}"/>
    <cellStyle name="Normal 43" xfId="2512" xr:uid="{96E1CD50-7228-4540-A562-414421E18B58}"/>
    <cellStyle name="Normal 43 2" xfId="2513" xr:uid="{81269CA8-CE91-4C5E-B13D-DE6127CF77A1}"/>
    <cellStyle name="Normal 44" xfId="2514" xr:uid="{331BB72A-0EC9-4DDD-861E-A28DB9F221E9}"/>
    <cellStyle name="Normal 44 2" xfId="2515" xr:uid="{0B7771F0-793C-4CA3-9FD2-3BB4A2A8EE5E}"/>
    <cellStyle name="Normal 45" xfId="2516" xr:uid="{9BA321FB-74FC-4740-83E1-D05619692A16}"/>
    <cellStyle name="Normal 45 2" xfId="2517" xr:uid="{756B9B92-0D76-46B2-A409-E3247F0E3C5B}"/>
    <cellStyle name="Normal 46" xfId="2518" xr:uid="{D22CD535-7249-4BD1-BA7C-FF218CFE52E3}"/>
    <cellStyle name="Normal 46 2" xfId="2519" xr:uid="{1099C6A4-3C94-4BE0-A2C5-DD895B9DCC5E}"/>
    <cellStyle name="Normal 47" xfId="2520" xr:uid="{D46BB3A9-BDED-4EB5-9D85-58413DF13E47}"/>
    <cellStyle name="Normal 47 2" xfId="2521" xr:uid="{A45FC2A6-D900-426F-BB06-9D79CC87B5DE}"/>
    <cellStyle name="Normal 48" xfId="2522" xr:uid="{65B33424-4BDE-4500-A899-7602E43FD4C4}"/>
    <cellStyle name="Normal 48 2" xfId="2523" xr:uid="{4FEC02BC-E511-4309-A732-E9A3CAC824A4}"/>
    <cellStyle name="Normal 49" xfId="2524" xr:uid="{649208AE-14CB-450E-9C33-7F83B2B283EE}"/>
    <cellStyle name="Normal 49 2" xfId="2525" xr:uid="{0F22D370-2B99-4BFB-A60E-72EDBC4A9DDA}"/>
    <cellStyle name="Normal 5" xfId="2526" xr:uid="{026C63BA-4CD8-43B1-BD7D-4789ACB5CB18}"/>
    <cellStyle name="Normal 5 2" xfId="2527" xr:uid="{C771B1DD-B601-4489-AF73-DCE3CDAE2BB8}"/>
    <cellStyle name="Normal 5 2 2" xfId="2528" xr:uid="{F5A176D0-E92B-45C7-9DB7-07E6F5D5517F}"/>
    <cellStyle name="Normal 5 3" xfId="2529" xr:uid="{69475CD3-4EF4-4CB5-90BC-429173B734A0}"/>
    <cellStyle name="Normal 5 4" xfId="2530" xr:uid="{30120F70-8F8E-47EE-BFDE-DD692774970B}"/>
    <cellStyle name="Normal 5 5" xfId="2531" xr:uid="{B8164982-6E78-4B1F-85B1-52ECF62EF536}"/>
    <cellStyle name="Normal 5 6" xfId="2532" xr:uid="{42FFE53E-42B3-4390-8D9D-5BA4AEC91F24}"/>
    <cellStyle name="Normal 5_Mortality tables for OID" xfId="2533" xr:uid="{3DE6836D-404A-43CA-A5FB-95768E6E7D39}"/>
    <cellStyle name="Normal 50" xfId="2534" xr:uid="{990B28D5-5AF2-4B3E-8106-D5D5C3F91948}"/>
    <cellStyle name="Normal 50 2" xfId="2535" xr:uid="{C2184ED3-3731-4757-986F-D61B66DF9C55}"/>
    <cellStyle name="Normal 51" xfId="2536" xr:uid="{2CE5C7E7-E592-4A18-80F9-2126F74F4A86}"/>
    <cellStyle name="Normal 51 2" xfId="2537" xr:uid="{805EDE75-B4CE-40D0-AD16-CA1BC7AC751E}"/>
    <cellStyle name="Normal 52" xfId="2538" xr:uid="{9A6DC549-EEE4-418A-A9D8-AA9E56CE60E1}"/>
    <cellStyle name="Normal 52 2" xfId="2539" xr:uid="{4A0516DE-A2EA-49DC-9FB5-6BB04F2D04D2}"/>
    <cellStyle name="Normal 53" xfId="2540" xr:uid="{2C7364FE-D94D-4B4D-B5EA-DCEB7D5E12A7}"/>
    <cellStyle name="Normal 53 2" xfId="2541" xr:uid="{AC5DAA40-63DA-439F-81D0-45CCE5768F03}"/>
    <cellStyle name="Normal 54" xfId="2542" xr:uid="{EB2C6661-7B1E-44AE-8D61-1B51026107E8}"/>
    <cellStyle name="Normal 54 2" xfId="2543" xr:uid="{517077C1-D8C2-481D-A95C-0214293677B1}"/>
    <cellStyle name="Normal 55" xfId="2544" xr:uid="{7122B66C-5FF9-42B1-97FD-860650C315BF}"/>
    <cellStyle name="Normal 55 2" xfId="2545" xr:uid="{CF348F4E-75A7-45F3-B482-8EDA12C3BEC4}"/>
    <cellStyle name="Normal 56" xfId="2546" xr:uid="{0655FBC4-6A0F-4472-85E2-460DB5C42774}"/>
    <cellStyle name="Normal 56 2" xfId="2547" xr:uid="{D6DAD6BB-CF82-4BB9-A9FE-762AED54F1D4}"/>
    <cellStyle name="Normal 57" xfId="2548" xr:uid="{F988321B-A39E-4B2B-8DF8-2A0F755FA6FD}"/>
    <cellStyle name="Normal 57 2" xfId="2549" xr:uid="{EAF5F235-830A-4149-9ABF-BA7A04DFD26D}"/>
    <cellStyle name="Normal 58" xfId="2550" xr:uid="{1F2A0BDB-8B69-458F-AACF-0546F234388D}"/>
    <cellStyle name="Normal 58 2" xfId="2551" xr:uid="{6BF10A7C-C31B-4C84-88F1-9555F872720F}"/>
    <cellStyle name="Normal 59" xfId="2552" xr:uid="{B02224F1-7173-49AB-861B-82526F1957B5}"/>
    <cellStyle name="Normal 59 2" xfId="2553" xr:uid="{381F4E67-BB5C-433F-BBF9-2889E555DF46}"/>
    <cellStyle name="Normal 6" xfId="2554" xr:uid="{2238D7EC-49EA-493F-A60A-8A1339D7384A}"/>
    <cellStyle name="Normal 6 2" xfId="2555" xr:uid="{C23B9A37-FAC9-4BDD-9AAB-CF5BFA4FDEC2}"/>
    <cellStyle name="Normal 6 2 2" xfId="2556" xr:uid="{23FF1CAF-026E-4911-80C4-8F4620948E19}"/>
    <cellStyle name="Normal 6 3" xfId="2557" xr:uid="{E4AA52C7-913F-4ABD-A350-BC7C463270DD}"/>
    <cellStyle name="Normal 60" xfId="2558" xr:uid="{9CD38910-8BD2-4045-885E-ECD93C5B8028}"/>
    <cellStyle name="Normal 60 2" xfId="2559" xr:uid="{B67A5DAF-8B5D-47AA-8129-38A7A8C517E8}"/>
    <cellStyle name="Normal 61" xfId="2560" xr:uid="{30DBE7ED-9169-410A-B587-64E69B438964}"/>
    <cellStyle name="Normal 61 2" xfId="2561" xr:uid="{218D0B66-C7BB-4260-955E-7C8BB8E7D329}"/>
    <cellStyle name="Normal 62" xfId="2562" xr:uid="{BB480858-E4A2-40CA-A3E9-3E61D19A9279}"/>
    <cellStyle name="Normal 62 2" xfId="2563" xr:uid="{591354C7-F4EF-469E-A22C-DECBDC7C01BD}"/>
    <cellStyle name="Normal 63" xfId="2564" xr:uid="{7FFDFE33-96DE-4625-A1FF-4CE02BEFECFF}"/>
    <cellStyle name="Normal 63 2" xfId="2565" xr:uid="{15F8834C-2449-4BA6-82E3-CCBCE5C139E3}"/>
    <cellStyle name="Normal 64" xfId="2566" xr:uid="{2AC6B4D6-73D2-4346-9417-C0C608964415}"/>
    <cellStyle name="Normal 64 2" xfId="2567" xr:uid="{E497FD80-D2FD-4443-9B67-1D180DC016D1}"/>
    <cellStyle name="Normal 65" xfId="2568" xr:uid="{BBC23EF5-2367-4F9E-8E81-D915F5FED764}"/>
    <cellStyle name="Normal 65 2" xfId="2569" xr:uid="{57B450E2-9BC5-44CB-82D9-3AD98F654A9F}"/>
    <cellStyle name="Normal 66" xfId="2570" xr:uid="{A5F0770D-C847-400C-A1E8-04679CCA88EA}"/>
    <cellStyle name="Normal 66 2" xfId="2571" xr:uid="{C037BFAA-F1EC-4764-B830-1EEEC7ACE5B2}"/>
    <cellStyle name="Normal 66 2 2" xfId="2572" xr:uid="{BC264046-FFE9-4D7C-8636-0C549A46A333}"/>
    <cellStyle name="Normal 66 3" xfId="2573" xr:uid="{97A33A11-B0B8-4B5C-AED8-C2FABD49092A}"/>
    <cellStyle name="Normal 66 3 2" xfId="2574" xr:uid="{8959AD82-7179-4766-956F-16CD8EE0EC63}"/>
    <cellStyle name="Normal 66 3 3" xfId="2575" xr:uid="{4A92F4E9-6407-4434-87AC-9F46E8C25551}"/>
    <cellStyle name="Normal 66 3 3 2" xfId="2576" xr:uid="{D373AC74-0E49-4992-9EAD-EA6998B55D71}"/>
    <cellStyle name="Normal 66 4" xfId="2577" xr:uid="{963450F1-8022-48CD-AB71-29D28810343C}"/>
    <cellStyle name="Normal 66 4 2" xfId="2578" xr:uid="{661BCC0E-98ED-4B72-BD13-F8A6A6766625}"/>
    <cellStyle name="Normal 66_ABS NDA Indicator 1 - checked and changes made" xfId="2579" xr:uid="{C6BC282F-DAAC-4F4F-BB38-A1C4E55C5D5A}"/>
    <cellStyle name="Normal 67" xfId="2580" xr:uid="{EDA91B40-3D13-4F94-B975-CBE70AE43E93}"/>
    <cellStyle name="Normal 67 2" xfId="2581" xr:uid="{3DA9A5DE-D311-4D99-BAA2-B50E53EF43EA}"/>
    <cellStyle name="Normal 67 2 2" xfId="2582" xr:uid="{567C389D-7D24-4B43-81CF-4BD863FCF44B}"/>
    <cellStyle name="Normal 67 3" xfId="2583" xr:uid="{67B46378-51E2-4A28-AE75-3397E2234648}"/>
    <cellStyle name="Normal 67 3 2" xfId="2584" xr:uid="{CDCCD1CE-3EF2-4441-9C0C-4FCA24F79DDE}"/>
    <cellStyle name="Normal 67 3 3" xfId="2585" xr:uid="{DA4F5742-EAF6-4AF9-94FA-585F0D820E0A}"/>
    <cellStyle name="Normal 67 3 3 2" xfId="2586" xr:uid="{791F5D68-CD6C-4ACF-91D9-0C8EF5DD0BEE}"/>
    <cellStyle name="Normal 67 4" xfId="2587" xr:uid="{87FF1E42-CB2E-412D-A363-24FB1FD7D0C1}"/>
    <cellStyle name="Normal 67 4 2" xfId="2588" xr:uid="{15F55D24-6FE2-4BE1-BA60-EF16393A92C8}"/>
    <cellStyle name="Normal 67_ABS NDA Indicator 1 - checked and changes made" xfId="2589" xr:uid="{3FC44EC1-27E2-470E-AE2C-25AF3EF32EF1}"/>
    <cellStyle name="Normal 68" xfId="2590" xr:uid="{845CC16F-8FCF-4A36-B6A7-2A59582E1032}"/>
    <cellStyle name="Normal 68 2" xfId="2591" xr:uid="{B8037928-0BF3-468F-8D68-2EC8460CF04B}"/>
    <cellStyle name="Normal 68 2 2" xfId="2592" xr:uid="{14483622-F19C-47BB-8852-22924B7571A2}"/>
    <cellStyle name="Normal 68 3" xfId="2593" xr:uid="{2F17B1C5-9B90-4700-B6F8-410AF3FFBF83}"/>
    <cellStyle name="Normal 69" xfId="2594" xr:uid="{1D361E9E-623D-46DC-9D80-75025DF6030E}"/>
    <cellStyle name="Normal 69 2" xfId="2595" xr:uid="{10115B38-7839-46CF-AC33-56C7E1290CE2}"/>
    <cellStyle name="Normal 7" xfId="2596" xr:uid="{FE84FCA1-B2E8-4700-AF65-01A3E69E6C8A}"/>
    <cellStyle name="Normal 7 2" xfId="2597" xr:uid="{22D5CE52-A87B-4DB8-85EF-B0C5236DFCAF}"/>
    <cellStyle name="Normal 7_ABS data return 29042011" xfId="2598" xr:uid="{03FC9E11-3A16-4C98-91FA-AB19239724D0}"/>
    <cellStyle name="Normal 70" xfId="2599" xr:uid="{B5F0636F-C335-4B23-A48D-A7F61B35B151}"/>
    <cellStyle name="Normal 70 2" xfId="2600" xr:uid="{ECA2A894-F670-4430-A28C-CB7AB7C3B051}"/>
    <cellStyle name="Normal 71" xfId="2601" xr:uid="{70F6AC92-B4CD-4528-95B3-BEB2FFE30E01}"/>
    <cellStyle name="Normal 71 2" xfId="2602" xr:uid="{365CF44A-C3CD-42FE-9AE8-F3F5915DCE19}"/>
    <cellStyle name="Normal 72" xfId="2603" xr:uid="{21F4E1F9-2A1F-4F20-92BE-1A204B2A1F7C}"/>
    <cellStyle name="Normal 72 2" xfId="2604" xr:uid="{F7957BFD-5B21-40CB-81FF-9E0A7FDC13D4}"/>
    <cellStyle name="Normal 72 2 2" xfId="2605" xr:uid="{7FC3DCED-347D-44AA-9106-5119767813BE}"/>
    <cellStyle name="Normal 72 3" xfId="2606" xr:uid="{03E7B402-8804-4FCB-A1FF-D4D47736A960}"/>
    <cellStyle name="Normal 73" xfId="2607" xr:uid="{DA2661CD-0B6E-4B46-A16E-B1F9E8CB8C0A}"/>
    <cellStyle name="Normal 73 2" xfId="2608" xr:uid="{6ECC7FFC-2FA2-4EF7-BDC3-2DE0C175ECD3}"/>
    <cellStyle name="Normal 73 3" xfId="2609" xr:uid="{691F855D-FD05-4DF3-BDBF-C8BFABDDC549}"/>
    <cellStyle name="Normal 73 4" xfId="2610" xr:uid="{9648A7ED-786B-4526-B49C-F4A1C43FB06D}"/>
    <cellStyle name="Normal 74" xfId="2611" xr:uid="{B41546AA-875B-4E23-9A4F-306381597EA1}"/>
    <cellStyle name="Normal 74 2" xfId="2612" xr:uid="{0802958A-7BF4-4A93-A012-ED9E0CA22F06}"/>
    <cellStyle name="Normal 74 3" xfId="2613" xr:uid="{F31659B4-3419-4D5B-AC0F-36ABB6A3EC18}"/>
    <cellStyle name="Normal 74 4" xfId="2614" xr:uid="{541B9240-AAE4-4CAA-B465-1609DB8CA68E}"/>
    <cellStyle name="Normal 75" xfId="2615" xr:uid="{12018F90-EF68-476F-A68B-199C56FB33FA}"/>
    <cellStyle name="Normal 75 2" xfId="2616" xr:uid="{CE38876A-23AE-4AF1-BEF6-7665A7E256A8}"/>
    <cellStyle name="Normal 75 3" xfId="2617" xr:uid="{352F9608-47D2-4963-83B6-13CFC031385F}"/>
    <cellStyle name="Normal 75 4" xfId="2618" xr:uid="{96DE3CE7-F6D7-428D-A4F9-59107C7FA639}"/>
    <cellStyle name="Normal 76" xfId="2619" xr:uid="{5E7057E8-622D-4125-AB7E-96E67815BE18}"/>
    <cellStyle name="Normal 76 2" xfId="2620" xr:uid="{17156BDE-B5D9-4738-BC0B-B319F9EBEAC3}"/>
    <cellStyle name="Normal 76 3" xfId="2621" xr:uid="{0106AA27-96CA-4AA4-A761-2B42D4908009}"/>
    <cellStyle name="Normal 76 4" xfId="2622" xr:uid="{5B28CDF8-8DD3-405D-850B-E63C44A677B9}"/>
    <cellStyle name="Normal 77" xfId="2623" xr:uid="{2A3998EF-22FB-47E9-85A8-E7377B93CBF6}"/>
    <cellStyle name="Normal 77 2" xfId="2624" xr:uid="{D45549B9-8573-411C-BEBB-75DE92005D51}"/>
    <cellStyle name="Normal 77 3" xfId="2625" xr:uid="{DF56548F-EC7B-40D8-8208-403C3A55BF89}"/>
    <cellStyle name="Normal 77 4" xfId="2626" xr:uid="{757D1F92-38A3-4965-BAA4-23D5DC777300}"/>
    <cellStyle name="Normal 78" xfId="2627" xr:uid="{1D168C99-AB2E-4819-985F-7749C114DCF2}"/>
    <cellStyle name="Normal 78 2" xfId="2628" xr:uid="{8D448E46-8556-4402-9A34-07468DAD0EE1}"/>
    <cellStyle name="Normal 78 3" xfId="2629" xr:uid="{23116E49-1C89-4A8A-B2D7-27E71FEF9B03}"/>
    <cellStyle name="Normal 78 4" xfId="2630" xr:uid="{FB2347B6-672A-4DD1-B2C7-E6F2C6DF3F90}"/>
    <cellStyle name="Normal 79" xfId="2631" xr:uid="{F00FB546-CD24-431F-B7D9-5FF399562732}"/>
    <cellStyle name="Normal 79 2" xfId="2632" xr:uid="{993B4E9B-EA63-405B-A87E-3735B4A1CCEA}"/>
    <cellStyle name="Normal 79 3" xfId="2633" xr:uid="{459A14AE-6FEB-42AC-BC55-39DA7B06CECA}"/>
    <cellStyle name="Normal 79 4" xfId="2634" xr:uid="{C10F3E54-AD6D-4E8C-8EC1-ADEE15B223C3}"/>
    <cellStyle name="Normal 8" xfId="2635" xr:uid="{B36AB133-B554-45E4-844F-BCA0C9AF19F3}"/>
    <cellStyle name="Normal 8 2" xfId="2636" xr:uid="{83ABA468-BEE3-40B1-86FA-12F14B705470}"/>
    <cellStyle name="Normal 80" xfId="2637" xr:uid="{AEFECEA0-D7AA-4EA1-9F83-DFACAA05BA69}"/>
    <cellStyle name="Normal 80 2" xfId="2638" xr:uid="{BB096D81-F780-494E-AE15-239C238A82AF}"/>
    <cellStyle name="Normal 80 3" xfId="2639" xr:uid="{EA202AF1-E0C1-4167-8120-BE337C83221D}"/>
    <cellStyle name="Normal 80 4" xfId="2640" xr:uid="{819FBB36-EDB2-4F71-96EA-13E8837A4288}"/>
    <cellStyle name="Normal 81" xfId="2641" xr:uid="{DF9D3F3E-3462-4430-8977-331B84D87A2F}"/>
    <cellStyle name="Normal 81 2" xfId="2642" xr:uid="{7E437655-9033-4E68-A780-3B052E2B8376}"/>
    <cellStyle name="Normal 81 3" xfId="2643" xr:uid="{AFFF6635-7EEF-44C2-8E68-3A2682FBD292}"/>
    <cellStyle name="Normal 81 4" xfId="2644" xr:uid="{C23993B8-7E43-4354-ACCF-F9A2CA3A0405}"/>
    <cellStyle name="Normal 82" xfId="2645" xr:uid="{6277506A-5081-46A5-8F09-37BA018BE68E}"/>
    <cellStyle name="Normal 82 2" xfId="2646" xr:uid="{23B02BC9-67C4-47E9-959F-A30FC0F99D5F}"/>
    <cellStyle name="Normal 82 3" xfId="2647" xr:uid="{F874E93A-5AA4-481B-B63F-32E3FE8DD81D}"/>
    <cellStyle name="Normal 82 4" xfId="2648" xr:uid="{F7D14C65-FB3D-429C-A895-5839F39306E1}"/>
    <cellStyle name="Normal 83" xfId="2649" xr:uid="{BE6300D9-95D9-4315-AEDD-8776D5BAA3CF}"/>
    <cellStyle name="Normal 83 2" xfId="2650" xr:uid="{E225D079-5750-4B3C-8223-D6A0C788B538}"/>
    <cellStyle name="Normal 83 3" xfId="2651" xr:uid="{C012ED50-8CE6-412C-804B-546118A168E6}"/>
    <cellStyle name="Normal 83 4" xfId="2652" xr:uid="{33901BA1-9A76-432E-B8F7-616BED77E6E8}"/>
    <cellStyle name="Normal 84" xfId="2653" xr:uid="{C0D67202-F525-46ED-A3D3-843FEB2C50FB}"/>
    <cellStyle name="Normal 84 2" xfId="2654" xr:uid="{5B87BED4-E413-4789-B7AC-0D0F254F56A4}"/>
    <cellStyle name="Normal 84 3" xfId="2655" xr:uid="{DB7D92B6-EAD3-4D20-9021-4D6F575DEEA2}"/>
    <cellStyle name="Normal 84 4" xfId="2656" xr:uid="{2AE51BD4-7616-4C20-B636-2F20914FAA1C}"/>
    <cellStyle name="Normal 85" xfId="2657" xr:uid="{57208BD9-1839-4288-AAE1-754EAC5047CB}"/>
    <cellStyle name="Normal 85 2" xfId="2658" xr:uid="{F71A0504-D47B-4404-B187-D42F9E284C9B}"/>
    <cellStyle name="Normal 85 3" xfId="2659" xr:uid="{7D9D9B4F-762C-4A4D-8449-2BBF601EB744}"/>
    <cellStyle name="Normal 85 4" xfId="2660" xr:uid="{4C693576-E428-46B5-B3E5-17D3CDFEF751}"/>
    <cellStyle name="Normal 86" xfId="2661" xr:uid="{5F6C50F8-444C-45AA-BB25-228F59CEADFA}"/>
    <cellStyle name="Normal 86 2" xfId="2662" xr:uid="{522A4F4F-A8B8-4938-A315-A2C209629CD3}"/>
    <cellStyle name="Normal 86 3" xfId="2663" xr:uid="{B6CA251B-4581-45FC-B847-9721F4833021}"/>
    <cellStyle name="Normal 86 4" xfId="2664" xr:uid="{A62DF946-FF0F-4C1F-9A32-22D9E6D766AB}"/>
    <cellStyle name="Normal 87" xfId="2665" xr:uid="{7506FE0A-FCFA-4581-8B38-91750003F976}"/>
    <cellStyle name="Normal 87 2" xfId="2666" xr:uid="{F78ECC5F-A20E-43CE-A243-4139F4565D6E}"/>
    <cellStyle name="Normal 87 3" xfId="2667" xr:uid="{DEDD7DCC-607F-48BB-A1A7-80CB968FAFDC}"/>
    <cellStyle name="Normal 87 4" xfId="2668" xr:uid="{0593F589-80FD-45D2-BA60-8472F02E5715}"/>
    <cellStyle name="Normal 88" xfId="2669" xr:uid="{C96FEEF6-17AA-4216-A7C1-0276722ABABB}"/>
    <cellStyle name="Normal 88 2" xfId="2670" xr:uid="{5F8D55D9-7107-48DC-A34D-7F89D7FC8397}"/>
    <cellStyle name="Normal 88 3" xfId="2671" xr:uid="{63AB0C34-8E19-454A-8C39-86A3FCA0729E}"/>
    <cellStyle name="Normal 88 4" xfId="2672" xr:uid="{901F6780-8EC4-48C6-9357-08F75C1AE164}"/>
    <cellStyle name="Normal 89" xfId="2673" xr:uid="{7D0D0137-6483-4FDA-9BF2-0B61C38F0B3F}"/>
    <cellStyle name="Normal 89 2" xfId="2674" xr:uid="{1B94CA8C-FD6D-4F77-965E-BE0A881C7F53}"/>
    <cellStyle name="Normal 89 3" xfId="2675" xr:uid="{8EA15881-FC7F-4544-99BD-E51C93AAAA9A}"/>
    <cellStyle name="Normal 89 4" xfId="2676" xr:uid="{0451FFF9-85AE-4611-A760-DA70A97D383F}"/>
    <cellStyle name="Normal 9" xfId="2677" xr:uid="{C97D3631-AB92-4F06-84A7-68813703F777}"/>
    <cellStyle name="Normal 9 2" xfId="2678" xr:uid="{5181950A-1A89-4FCC-865C-E6168896640A}"/>
    <cellStyle name="Normal 90" xfId="2679" xr:uid="{003B0D69-119C-48EF-9726-CA67CB2C8417}"/>
    <cellStyle name="Normal 90 2" xfId="2680" xr:uid="{9E13C3BF-1B90-48E8-9A61-4AC969BB638B}"/>
    <cellStyle name="Normal 90 3" xfId="2681" xr:uid="{4D895078-74BE-4B2C-B93F-44EEC171BA35}"/>
    <cellStyle name="Normal 90 4" xfId="2682" xr:uid="{F08D2794-CC28-4EEF-962A-F2FACCDA006C}"/>
    <cellStyle name="Normal 91" xfId="2683" xr:uid="{9290B831-512E-40A2-B273-44D17D231066}"/>
    <cellStyle name="Normal 91 2" xfId="2684" xr:uid="{53F67A30-D511-49A3-A22B-E6B0AF33D38B}"/>
    <cellStyle name="Normal 91 3" xfId="2685" xr:uid="{FAA80E8A-67E4-4939-8438-27DD56BE7395}"/>
    <cellStyle name="Normal 91 4" xfId="2686" xr:uid="{E01E4807-DF87-40E0-B4E5-5F77E08247C9}"/>
    <cellStyle name="Normal 92" xfId="2687" xr:uid="{529AB2D4-040B-445F-B3C2-CF73A344F048}"/>
    <cellStyle name="Normal 92 2" xfId="2688" xr:uid="{5FA5C728-2967-44DF-BC1D-E47DA897654E}"/>
    <cellStyle name="Normal 92 3" xfId="2689" xr:uid="{A6C087FD-44DD-4E33-8475-D58B246890D5}"/>
    <cellStyle name="Normal 92 4" xfId="2690" xr:uid="{BF3BA720-342A-46A7-8F80-FDE9D8F98FC8}"/>
    <cellStyle name="Normal 93" xfId="2691" xr:uid="{FA3401F4-F288-466A-A02D-1902B65A2E44}"/>
    <cellStyle name="Normal 93 2" xfId="2692" xr:uid="{39209061-7C00-4EE2-B61C-B18C7222ABE1}"/>
    <cellStyle name="Normal 93 3" xfId="2693" xr:uid="{97ECDE9F-7110-4C2B-BD5D-D6D6427B09B5}"/>
    <cellStyle name="Normal 93 4" xfId="2694" xr:uid="{8B3E2BAF-1FE7-4E27-8749-A21677542D4B}"/>
    <cellStyle name="Normal 94" xfId="2695" xr:uid="{8A79A57C-DA01-471F-A80F-C5CC0B22A64A}"/>
    <cellStyle name="Normal 94 2" xfId="2696" xr:uid="{415B9DD9-5D44-4B22-B215-5BB302F93BC9}"/>
    <cellStyle name="Normal 94 3" xfId="2697" xr:uid="{DB9461B6-D278-4780-A399-E50A5B5303B9}"/>
    <cellStyle name="Normal 94 4" xfId="2698" xr:uid="{D356749E-96AC-4BF6-8D29-A2C48ADF441F}"/>
    <cellStyle name="Normal 95" xfId="2699" xr:uid="{8C69A934-9491-47A8-B277-F5C76B835308}"/>
    <cellStyle name="Normal 95 2" xfId="2700" xr:uid="{4975EDC9-6E5F-41FD-B783-22A62FE2AA08}"/>
    <cellStyle name="Normal 95 3" xfId="2701" xr:uid="{6B5F8ADF-B79C-4191-96B5-229321D5F9EA}"/>
    <cellStyle name="Normal 95 4" xfId="2702" xr:uid="{008BDC92-FD83-4331-8115-0E76FC6D3527}"/>
    <cellStyle name="Normal 96" xfId="2703" xr:uid="{FB140563-8B0F-4851-BAAD-1CD19C456C10}"/>
    <cellStyle name="Normal 96 2" xfId="2704" xr:uid="{71AFB70B-481F-408E-A257-48CCC4A9B522}"/>
    <cellStyle name="Normal 96 3" xfId="2705" xr:uid="{343D4B1A-F5D9-45B0-B60B-C2783429E9FE}"/>
    <cellStyle name="Normal 96 4" xfId="2706" xr:uid="{C733EC17-3E32-481B-BEC8-252DB1ACE835}"/>
    <cellStyle name="Normal 97" xfId="2707" xr:uid="{5237D8C5-F4F8-4F72-9644-1C6ED3FA7B4A}"/>
    <cellStyle name="Normal 97 2" xfId="2708" xr:uid="{1EAF8B70-B342-49C1-9B4C-4C8F5B21F0E5}"/>
    <cellStyle name="Normal 97 3" xfId="2709" xr:uid="{7DF90339-5581-4B84-AFC6-BB7D4B43FA21}"/>
    <cellStyle name="Normal 97 4" xfId="2710" xr:uid="{58A208D9-C86B-4D6D-B939-9FA4546CE9B5}"/>
    <cellStyle name="Normal 98" xfId="2711" xr:uid="{A70820CB-56C0-48F4-AC82-C7912CFFA74E}"/>
    <cellStyle name="Normal 98 2" xfId="2712" xr:uid="{92009792-38C9-40B9-8D95-5068A7C046DC}"/>
    <cellStyle name="Normal 98 2 2" xfId="2713" xr:uid="{F7491994-D926-403B-AB56-3687671ACF88}"/>
    <cellStyle name="Normal 98 2 2 2" xfId="2714" xr:uid="{780E4219-CCE8-4B6F-A2AD-BDD8B23B71F8}"/>
    <cellStyle name="Normal 98 2 2 2 2" xfId="2715" xr:uid="{1489BE1A-19DD-49D7-B13B-926B7CF19AE2}"/>
    <cellStyle name="Normal 98 2 2 2 2 2" xfId="2716" xr:uid="{1E1A5296-07CA-4CC0-80A5-16BA70894333}"/>
    <cellStyle name="Normal 98 2 2 2 3" xfId="2717" xr:uid="{F42A6036-A4A2-4B85-BC71-78FECB9BC965}"/>
    <cellStyle name="Normal 98 2 2 3" xfId="2718" xr:uid="{80F0A7C2-1309-40EF-BFDC-1BF7FD363266}"/>
    <cellStyle name="Normal 98 2 2 3 2" xfId="2719" xr:uid="{0946177E-6C38-499C-BD98-53CF4DF5565B}"/>
    <cellStyle name="Normal 98 2 2 4" xfId="2720" xr:uid="{B373CFCE-934E-4914-8FF3-E3BE84E5B0C0}"/>
    <cellStyle name="Normal 98 2 3" xfId="2721" xr:uid="{D3322767-A992-438E-981F-04F29D4E1115}"/>
    <cellStyle name="Normal 98 2 3 2" xfId="2722" xr:uid="{C7C2AB79-52A5-4753-8D21-2347E76A1DE5}"/>
    <cellStyle name="Normal 98 2 3 2 2" xfId="2723" xr:uid="{EF353A45-4624-4817-BA43-3E957B3B4316}"/>
    <cellStyle name="Normal 98 2 3 3" xfId="2724" xr:uid="{8202A564-9F76-4CC0-822D-A6735D66DBB9}"/>
    <cellStyle name="Normal 98 2 4" xfId="2725" xr:uid="{F80C5D24-8F31-4E3E-9789-FAC08931D8E7}"/>
    <cellStyle name="Normal 98 2 4 2" xfId="2726" xr:uid="{E5091125-513E-451A-9969-597345258E67}"/>
    <cellStyle name="Normal 98 2 5" xfId="2727" xr:uid="{48743A8B-DC23-451A-8B77-3170E1B62720}"/>
    <cellStyle name="Normal 98 3" xfId="2728" xr:uid="{05818999-DF2B-4F8B-8AFE-DB89DF610B13}"/>
    <cellStyle name="Normal 98 3 2" xfId="2729" xr:uid="{8F1B5806-6FFD-49B9-9D7D-9A88D7A47C22}"/>
    <cellStyle name="Normal 98 3 2 2" xfId="2730" xr:uid="{0F121CA1-2D50-4F5D-A6FA-5283CE872148}"/>
    <cellStyle name="Normal 98 3 2 2 2" xfId="2731" xr:uid="{9C1775D5-FC77-4377-867E-809DCCC2DE3C}"/>
    <cellStyle name="Normal 98 3 2 3" xfId="2732" xr:uid="{8331523B-7597-4804-8CCD-6FB6AAF0002E}"/>
    <cellStyle name="Normal 98 3 3" xfId="2733" xr:uid="{77ED663E-DE67-4359-A29E-EE32F20B0C28}"/>
    <cellStyle name="Normal 98 3 3 2" xfId="2734" xr:uid="{56608CDB-6B69-400E-BEC3-566F7AFE4279}"/>
    <cellStyle name="Normal 98 3 4" xfId="2735" xr:uid="{EF29EDBE-7846-45AD-AA51-B3FF49A1B474}"/>
    <cellStyle name="Normal 98 4" xfId="2736" xr:uid="{FD1F9F5E-B606-46F0-98D2-F7973A634123}"/>
    <cellStyle name="Normal 98 4 2" xfId="2737" xr:uid="{74B2F923-8647-405C-A976-5C032CDA25B5}"/>
    <cellStyle name="Normal 98 4 2 2" xfId="2738" xr:uid="{1D589767-4693-495D-8380-E1DD4AA62BC3}"/>
    <cellStyle name="Normal 98 4 3" xfId="2739" xr:uid="{057F06AA-CA96-4866-BF1D-795172779E6E}"/>
    <cellStyle name="Normal 98 5" xfId="2740" xr:uid="{147B00A9-07D9-4C28-A35C-F8D3F4029E70}"/>
    <cellStyle name="Normal 98 5 2" xfId="2741" xr:uid="{AAF640CF-B3B6-4E6D-97C1-AC3974EA23D5}"/>
    <cellStyle name="Normal 98 6" xfId="2742" xr:uid="{2B2659AD-E9A9-447A-8FED-B4C51664CB37}"/>
    <cellStyle name="Normal 99" xfId="2743" xr:uid="{DE9EB206-F247-4F7D-AC23-71E1D2733BF5}"/>
    <cellStyle name="Normal 99 2" xfId="2744" xr:uid="{8572EF35-7D57-4CA0-BEDD-FE35C1C80334}"/>
    <cellStyle name="Normal 99 3" xfId="2745" xr:uid="{AF024C95-4E96-4987-9CDB-7C0736C76B83}"/>
    <cellStyle name="Normal 99 4" xfId="2746" xr:uid="{AC8B7B24-6F44-4B12-AC88-EAFF0C10CA87}"/>
    <cellStyle name="Note 10" xfId="2747" xr:uid="{F0ACCFB5-F1AB-41EC-A196-59EF21016B91}"/>
    <cellStyle name="Note 10 2" xfId="2748" xr:uid="{074A3556-AA34-4C79-AD91-CE9A5703E4BC}"/>
    <cellStyle name="Note 10 2 2" xfId="2749" xr:uid="{E11FF037-1D83-475B-921F-08F74FBEE8C3}"/>
    <cellStyle name="Note 10 2 2 2" xfId="2750" xr:uid="{343D9B97-0692-4FF7-BED2-CF06767B201B}"/>
    <cellStyle name="Note 10 2 2 2 2" xfId="2751" xr:uid="{2D6C8793-7BD6-479C-9995-A4B42C1C3442}"/>
    <cellStyle name="Note 10 2 2 3" xfId="2752" xr:uid="{0C9C28D2-C529-46C3-AFC4-6078EE39624E}"/>
    <cellStyle name="Note 10 2 3" xfId="2753" xr:uid="{9B43DCCE-F2E4-4934-89AF-F67F61B2A396}"/>
    <cellStyle name="Note 10 2 3 2" xfId="2754" xr:uid="{E543E3E2-B117-4124-954E-01566508B605}"/>
    <cellStyle name="Note 10 2 4" xfId="2755" xr:uid="{9D55490F-9052-4F41-A0AB-5C1FC0AE26E5}"/>
    <cellStyle name="Note 10 3" xfId="2756" xr:uid="{8A29FD75-C933-4567-BAE9-B91DB00B34C0}"/>
    <cellStyle name="Note 10 3 2" xfId="2757" xr:uid="{FF35F4A6-4BEA-4E5E-99BD-A943735B11E6}"/>
    <cellStyle name="Note 10 3 2 2" xfId="2758" xr:uid="{785C46FC-ED26-4FE3-AD62-29BE5655679D}"/>
    <cellStyle name="Note 10 3 3" xfId="2759" xr:uid="{A6BFEAC0-6B78-452B-B48A-97C46BB195DA}"/>
    <cellStyle name="Note 10 4" xfId="2760" xr:uid="{A834EB76-B8E6-45ED-B8DD-AA2C19F0AC0A}"/>
    <cellStyle name="Note 10 4 2" xfId="2761" xr:uid="{4EADCCD4-E1E1-4CC6-BA85-91289F75CE08}"/>
    <cellStyle name="Note 10 5" xfId="2762" xr:uid="{BBB1F1C0-857A-4F9D-8AD9-C0D3FF4B0C69}"/>
    <cellStyle name="Note 11" xfId="2763" xr:uid="{3401D69A-4772-4916-A512-D82959263BFB}"/>
    <cellStyle name="Note 11 2" xfId="2764" xr:uid="{118AD94F-DA67-4DD7-B9B8-C1B2C94FCBCE}"/>
    <cellStyle name="Note 11 2 2" xfId="2765" xr:uid="{9F4509BB-88BF-48A6-A105-F22AE824F792}"/>
    <cellStyle name="Note 11 2 2 2" xfId="2766" xr:uid="{00524520-0B24-4ED6-BD91-98E271520A7B}"/>
    <cellStyle name="Note 11 2 2 2 2" xfId="2767" xr:uid="{88265CAD-3772-4584-A181-5B9ADC9A9778}"/>
    <cellStyle name="Note 11 2 2 3" xfId="2768" xr:uid="{CE814369-CBA3-4083-8E42-418C98E57F4E}"/>
    <cellStyle name="Note 11 2 3" xfId="2769" xr:uid="{3521200B-7DB6-43F8-BC96-28A640164885}"/>
    <cellStyle name="Note 11 2 3 2" xfId="2770" xr:uid="{D8797A76-1A0F-43A2-A4E3-8AE0102B9155}"/>
    <cellStyle name="Note 11 2 4" xfId="2771" xr:uid="{BFB131B3-87B6-4B59-8F18-DDB1C9F3BE33}"/>
    <cellStyle name="Note 11 3" xfId="2772" xr:uid="{643F12AA-86F7-4350-B1BF-C4CA72DED846}"/>
    <cellStyle name="Note 11 3 2" xfId="2773" xr:uid="{3A9B5289-4AA9-4860-A4C8-163220A70384}"/>
    <cellStyle name="Note 11 3 2 2" xfId="2774" xr:uid="{82AD634F-0BE4-40F3-B9E5-23467A4C3C24}"/>
    <cellStyle name="Note 11 3 3" xfId="2775" xr:uid="{B62C27B7-AAF2-4948-8CF5-79112C139695}"/>
    <cellStyle name="Note 11 4" xfId="2776" xr:uid="{28563926-98A4-45FA-90EC-26A897C28EAA}"/>
    <cellStyle name="Note 11 4 2" xfId="2777" xr:uid="{4407B493-660B-4AA3-88F5-BFA1B3292F4F}"/>
    <cellStyle name="Note 11 5" xfId="2778" xr:uid="{6A767E4E-CD8A-4AB2-8A6A-EACE3CB338A8}"/>
    <cellStyle name="Note 12" xfId="2779" xr:uid="{EEE404B8-E223-46DA-969A-CB403EA1F5C6}"/>
    <cellStyle name="Note 12 2" xfId="2780" xr:uid="{65957297-7BB8-44C0-9C31-B6854A363B34}"/>
    <cellStyle name="Note 12 2 2" xfId="2781" xr:uid="{60C5192D-C430-47F3-846E-41440E755C71}"/>
    <cellStyle name="Note 12 2 2 2" xfId="2782" xr:uid="{2D9789B2-15B2-4F82-A7F0-6B31A8617C47}"/>
    <cellStyle name="Note 12 2 2 2 2" xfId="2783" xr:uid="{7EF1ED15-0EF0-410E-8C01-2F279BA5E71B}"/>
    <cellStyle name="Note 12 2 2 3" xfId="2784" xr:uid="{06197EC8-9991-4543-AB60-F65AC5148A7D}"/>
    <cellStyle name="Note 12 2 3" xfId="2785" xr:uid="{14D2B654-BE13-4630-8284-09C5445F59C4}"/>
    <cellStyle name="Note 12 2 3 2" xfId="2786" xr:uid="{2AB54A6E-50E4-494D-BCA0-C5A3E95FBEBB}"/>
    <cellStyle name="Note 12 2 4" xfId="2787" xr:uid="{2F4FA4A3-DC7F-4B9E-A1CF-0AE50E5BA176}"/>
    <cellStyle name="Note 12 3" xfId="2788" xr:uid="{CF08C8F6-BE76-433F-9F40-BB52053171B8}"/>
    <cellStyle name="Note 12 3 2" xfId="2789" xr:uid="{161C8EF6-C421-427C-A8D8-0F7B7B2FA850}"/>
    <cellStyle name="Note 12 3 2 2" xfId="2790" xr:uid="{1533EA08-8016-4C5D-AFA6-E51B33113A89}"/>
    <cellStyle name="Note 12 3 3" xfId="2791" xr:uid="{ACD24349-37E5-4FF1-BAAD-D7194F2E0E39}"/>
    <cellStyle name="Note 12 4" xfId="2792" xr:uid="{E3A5F444-C5C0-48C5-BF8E-05E3BBE9F563}"/>
    <cellStyle name="Note 12 4 2" xfId="2793" xr:uid="{61369793-4DDA-4CD1-8828-A5490C229191}"/>
    <cellStyle name="Note 12 5" xfId="2794" xr:uid="{1F38A74B-F850-4982-BCD2-253B27E0C3B3}"/>
    <cellStyle name="Note 13" xfId="2795" xr:uid="{27141C3F-0F6C-4E9A-BD23-0737C1811325}"/>
    <cellStyle name="Note 13 2" xfId="2796" xr:uid="{D21F5623-466A-4632-A97D-E6B9C0C3EB99}"/>
    <cellStyle name="Note 13 2 2" xfId="2797" xr:uid="{44D75E1C-37F4-4F19-B56F-4F3384EB370C}"/>
    <cellStyle name="Note 13 2 2 2" xfId="2798" xr:uid="{602DDD0C-90B5-4C36-8256-727B7C124FF7}"/>
    <cellStyle name="Note 13 2 2 2 2" xfId="2799" xr:uid="{90398938-2A5C-4699-BBDB-39604C45267B}"/>
    <cellStyle name="Note 13 2 2 3" xfId="2800" xr:uid="{A27776F3-5CC2-4E86-BE4D-62B3426BB53B}"/>
    <cellStyle name="Note 13 2 3" xfId="2801" xr:uid="{18A8CFE3-FC31-48A4-8147-5E2C09977E87}"/>
    <cellStyle name="Note 13 2 3 2" xfId="2802" xr:uid="{65D73CF1-85AE-4D4A-AF12-B9846BBCEEED}"/>
    <cellStyle name="Note 13 2 4" xfId="2803" xr:uid="{93260F35-7D64-40A3-A8FB-8933812576AC}"/>
    <cellStyle name="Note 13 3" xfId="2804" xr:uid="{F7442F58-C32A-4E68-A132-67E0C689CD25}"/>
    <cellStyle name="Note 13 3 2" xfId="2805" xr:uid="{618D2F32-C8F8-487C-A18E-AFF5E570650E}"/>
    <cellStyle name="Note 13 3 2 2" xfId="2806" xr:uid="{A4BB3266-B931-4C28-825D-C05E73016429}"/>
    <cellStyle name="Note 13 3 3" xfId="2807" xr:uid="{408DC68B-7672-46A0-ADD2-9AAC7B6E5778}"/>
    <cellStyle name="Note 13 4" xfId="2808" xr:uid="{92B0C024-7823-4C29-8258-9884CFDB8330}"/>
    <cellStyle name="Note 13 4 2" xfId="2809" xr:uid="{D294B095-52FF-45C1-9E0B-6A937BC9EF14}"/>
    <cellStyle name="Note 13 5" xfId="2810" xr:uid="{C85CFEC9-878B-400A-85B0-AFB8E6757D86}"/>
    <cellStyle name="Note 14" xfId="2811" xr:uid="{C73498EB-79A0-4CE0-80E8-48EA4E8CEB28}"/>
    <cellStyle name="Note 14 2" xfId="2812" xr:uid="{ED3D1F39-0A0F-4DA9-86E1-D56264C4A5EF}"/>
    <cellStyle name="Note 14 2 2" xfId="2813" xr:uid="{7DA53B11-4A51-4207-AB3A-D769AEE07913}"/>
    <cellStyle name="Note 14 2 2 2" xfId="2814" xr:uid="{DBD0885C-F369-45AF-88A1-0F8F1555E4EC}"/>
    <cellStyle name="Note 14 2 3" xfId="2815" xr:uid="{EBF3A481-2585-491F-865D-C4EDE5F7842E}"/>
    <cellStyle name="Note 14 3" xfId="2816" xr:uid="{98B44264-5DBC-4886-8913-DA311FB240FF}"/>
    <cellStyle name="Note 14 3 2" xfId="2817" xr:uid="{D2985B20-DEA5-4BCF-895E-07498983A80C}"/>
    <cellStyle name="Note 14 4" xfId="2818" xr:uid="{76A7633C-E14B-4FE2-9899-938DC229416A}"/>
    <cellStyle name="Note 15" xfId="2819" xr:uid="{5BF6437C-2534-4892-BE00-2BE3D9D50D8A}"/>
    <cellStyle name="Note 15 2" xfId="2820" xr:uid="{E0154016-B5E4-47FB-B7D7-B3EF75CA0160}"/>
    <cellStyle name="Note 15 2 2" xfId="2821" xr:uid="{7851A0FB-B70E-4A11-9AED-CA1C2B8FEAA2}"/>
    <cellStyle name="Note 15 2 2 2" xfId="2822" xr:uid="{551FE22D-7175-467F-B94F-33212126EE53}"/>
    <cellStyle name="Note 15 2 3" xfId="2823" xr:uid="{945FEFEE-332F-4ADB-9342-B41EC3FAFEEE}"/>
    <cellStyle name="Note 15 3" xfId="2824" xr:uid="{591BC65A-642A-4342-9C4B-94772E7FDD75}"/>
    <cellStyle name="Note 15 3 2" xfId="2825" xr:uid="{D8813C7F-FD81-4DF1-9B89-2FBADC86A4A3}"/>
    <cellStyle name="Note 15 4" xfId="2826" xr:uid="{14CB3326-A380-4C25-A015-EBD86602FBD8}"/>
    <cellStyle name="Note 16" xfId="2827" xr:uid="{3127D51C-3AD9-44F0-B778-90E45561852E}"/>
    <cellStyle name="Note 16 2" xfId="2828" xr:uid="{F89DF2F7-789B-4084-A3C4-D19A70E17806}"/>
    <cellStyle name="Note 16 2 2" xfId="2829" xr:uid="{190B1075-990E-442B-A0A8-097F7B5D708E}"/>
    <cellStyle name="Note 16 3" xfId="2830" xr:uid="{29A079F7-3AE0-43B2-A02A-13EFDF85DF80}"/>
    <cellStyle name="Note 17" xfId="2831" xr:uid="{CDD56E66-0229-4333-9AC5-84140F9BEAAD}"/>
    <cellStyle name="Note 17 2" xfId="2832" xr:uid="{79F64EB3-6EE1-4420-8B55-813F54A1DAA1}"/>
    <cellStyle name="Note 17 2 2" xfId="2833" xr:uid="{3D54F6EA-D329-4EFE-9D40-4BBBB50C0CB1}"/>
    <cellStyle name="Note 17 3" xfId="2834" xr:uid="{4136D319-6AF2-402D-8B32-50F5D8796901}"/>
    <cellStyle name="Note 18" xfId="2835" xr:uid="{65C438C8-2070-4D8E-9F89-7500400F0BE0}"/>
    <cellStyle name="Note 18 2" xfId="2836" xr:uid="{3964C0B8-85A1-4C6B-8AAB-6A42A1440B28}"/>
    <cellStyle name="Note 19" xfId="2837" xr:uid="{A01501D2-E4D9-48B4-8F50-5408244419A0}"/>
    <cellStyle name="Note 19 2" xfId="2838" xr:uid="{FC6AEDE4-4634-4C25-9474-9FCF187864B7}"/>
    <cellStyle name="Note 2" xfId="2839" xr:uid="{38446E98-BF5C-44BC-A43A-110598FDDECC}"/>
    <cellStyle name="Note 2 2" xfId="2840" xr:uid="{EC0FBF5D-4F24-46F2-8099-EED092F53027}"/>
    <cellStyle name="Note 2 2 2" xfId="2841" xr:uid="{883AA842-564A-49ED-824D-F70AB2EAC605}"/>
    <cellStyle name="Note 2 2 3" xfId="2842" xr:uid="{31047AE7-CCF2-4544-A661-66A077683B51}"/>
    <cellStyle name="Note 2 2 4" xfId="2843" xr:uid="{D43A80D9-31EC-4D17-818C-C1FDC2BB7033}"/>
    <cellStyle name="Note 2 3" xfId="2844" xr:uid="{0DCED6F4-A688-44E9-B439-567DDC86820D}"/>
    <cellStyle name="Note 2 4" xfId="2845" xr:uid="{3A0D8055-BB2B-441E-BAB4-0CBE1C5FDEA1}"/>
    <cellStyle name="Note 2_CLEAN NHA final attachment tables 1-30" xfId="2846" xr:uid="{16D3FCD0-6DC6-4BEF-BA7D-4A0AB66727E0}"/>
    <cellStyle name="Note 20" xfId="2847" xr:uid="{C576352B-4249-48CF-BDBF-E3EF83782591}"/>
    <cellStyle name="Note 20 2" xfId="2848" xr:uid="{61AF8E1B-BB03-408D-B080-2A64210567E6}"/>
    <cellStyle name="Note 21" xfId="2849" xr:uid="{59CDC849-D730-41AB-8E40-E9E8F5FF81AF}"/>
    <cellStyle name="Note 22" xfId="2850" xr:uid="{A848305F-5201-42DC-97F0-43F91D636D8F}"/>
    <cellStyle name="Note 23" xfId="2851" xr:uid="{D2884DB4-A637-4D57-942C-D169815B3964}"/>
    <cellStyle name="Note 24" xfId="2852" xr:uid="{763DACA2-86BC-452E-92EA-8E0D2454D77F}"/>
    <cellStyle name="Note 25" xfId="2853" xr:uid="{1392542C-8A42-4E96-BE92-77C70FB832E6}"/>
    <cellStyle name="Note 26" xfId="2854" xr:uid="{D5AD6338-8D34-4401-879E-0302C35EB7D7}"/>
    <cellStyle name="Note 27" xfId="2855" xr:uid="{0CF7391F-7588-4C68-B5D6-80E032B53B2A}"/>
    <cellStyle name="Note 28" xfId="2856" xr:uid="{0823DAB8-82D5-4035-9833-3DB0E1114C67}"/>
    <cellStyle name="Note 29" xfId="2857" xr:uid="{99ECB78B-EDF5-459A-939F-CF47DC8CA348}"/>
    <cellStyle name="Note 3" xfId="2858" xr:uid="{73111E26-E5E3-4381-8711-C5E10C978A8B}"/>
    <cellStyle name="Note 30" xfId="2859" xr:uid="{68F4C708-B800-4D83-8EC7-85E2B7CD9724}"/>
    <cellStyle name="Note 31" xfId="2860" xr:uid="{DDDA8859-1DCB-490D-BAE4-91FCF82AFE71}"/>
    <cellStyle name="Note 32" xfId="2861" xr:uid="{D52D94CB-5088-461F-8CFD-DEE8E053EC6B}"/>
    <cellStyle name="Note 33" xfId="2862" xr:uid="{064EA894-C71B-41E4-96BA-B4F4EDF190D9}"/>
    <cellStyle name="Note 34" xfId="2863" xr:uid="{EABC3A7A-0A98-42BF-B957-05498743447E}"/>
    <cellStyle name="Note 35" xfId="2864" xr:uid="{25E2F295-CE42-4CAC-B4BF-5277A314E8B6}"/>
    <cellStyle name="Note 36" xfId="2865" xr:uid="{BDBA4008-8725-49E7-9370-40B0BE037B90}"/>
    <cellStyle name="Note 37" xfId="2866" xr:uid="{318B500C-1BF7-4C12-851E-B686C1E250ED}"/>
    <cellStyle name="Note 38" xfId="2867" xr:uid="{C02B2825-140B-486C-A012-D970AB9C9FB1}"/>
    <cellStyle name="Note 39" xfId="2868" xr:uid="{E7C2BF22-8355-4CD5-BD9A-FDF09D0E41DE}"/>
    <cellStyle name="Note 4" xfId="2869" xr:uid="{858B61F4-F4D8-4CED-B441-07CFFE34375D}"/>
    <cellStyle name="Note 4 2" xfId="2870" xr:uid="{330CC4A6-2AEB-46AD-8330-BAB1F4E92D42}"/>
    <cellStyle name="Note 40" xfId="2871" xr:uid="{9610972E-31B7-4429-9B8C-2676A4EB35A0}"/>
    <cellStyle name="Note 41" xfId="2872" xr:uid="{45E43BFA-3901-4554-86F7-09BF47D30E26}"/>
    <cellStyle name="Note 5" xfId="2873" xr:uid="{7996284E-92B4-40B7-8352-F2D1065CDA4E}"/>
    <cellStyle name="Note 6" xfId="2874" xr:uid="{506F0F42-CCD4-49BA-A499-82D27EEB376D}"/>
    <cellStyle name="Note 6 2" xfId="2875" xr:uid="{FC7EAD46-9EED-45B2-A07E-7F95A22676DD}"/>
    <cellStyle name="Note 6 2 2" xfId="2876" xr:uid="{844D9C9D-55AB-41F1-918D-F0E570B342E2}"/>
    <cellStyle name="Note 6 2 2 2" xfId="2877" xr:uid="{F3A2D2BB-35FC-40CA-8B20-0BEE2AACE62D}"/>
    <cellStyle name="Note 6 2 2 2 2" xfId="2878" xr:uid="{3DB1B06F-B11C-4BBB-95CF-4123E392CA2D}"/>
    <cellStyle name="Note 6 2 2 2 2 2" xfId="2879" xr:uid="{8623E469-D73A-4B0D-BFC9-23CD1AE9DB1F}"/>
    <cellStyle name="Note 6 2 2 2 3" xfId="2880" xr:uid="{08D4319A-772D-42F4-B904-0501DE12A806}"/>
    <cellStyle name="Note 6 2 2 3" xfId="2881" xr:uid="{BB015F2D-4F1C-439E-947B-4A909538B2CF}"/>
    <cellStyle name="Note 6 2 2 3 2" xfId="2882" xr:uid="{845D98F4-5580-43EE-A9FB-1A8A3F398CF2}"/>
    <cellStyle name="Note 6 2 2 4" xfId="2883" xr:uid="{AC7880F2-58A8-41FC-B06A-64D2583D3471}"/>
    <cellStyle name="Note 6 2 3" xfId="2884" xr:uid="{99F67049-CF5E-475E-A1E2-181CE9E95383}"/>
    <cellStyle name="Note 6 2 3 2" xfId="2885" xr:uid="{8486C610-DC68-4A9A-B3CA-923B48453665}"/>
    <cellStyle name="Note 6 2 3 2 2" xfId="2886" xr:uid="{C85EE683-C4C1-487E-AECE-2CA8201CB17A}"/>
    <cellStyle name="Note 6 2 3 3" xfId="2887" xr:uid="{2D0D2F39-AE20-496F-8B7C-3E6BD057D8D0}"/>
    <cellStyle name="Note 6 2 4" xfId="2888" xr:uid="{0E7A396E-E538-4C69-9F30-2B295B1BB1FD}"/>
    <cellStyle name="Note 6 2 4 2" xfId="2889" xr:uid="{F1D68E5D-5372-4218-8673-BF0EE18909CC}"/>
    <cellStyle name="Note 6 2 5" xfId="2890" xr:uid="{EDD5A50D-D593-48BC-8FA0-7E6DDF109EF2}"/>
    <cellStyle name="Note 6 3" xfId="2891" xr:uid="{7A3C18E5-E549-4195-B006-65D8280116F8}"/>
    <cellStyle name="Note 6 3 2" xfId="2892" xr:uid="{DD10DB20-F764-42CC-B494-F047367A656A}"/>
    <cellStyle name="Note 6 3 2 2" xfId="2893" xr:uid="{D61D4688-826E-4A63-BC74-21E0F21E1BB5}"/>
    <cellStyle name="Note 6 3 2 2 2" xfId="2894" xr:uid="{D4401DE8-0132-43C2-A149-FCD2350EE8D5}"/>
    <cellStyle name="Note 6 3 2 3" xfId="2895" xr:uid="{3BB1CB31-3D7D-49BE-BB81-B6AE944AB3BC}"/>
    <cellStyle name="Note 6 3 3" xfId="2896" xr:uid="{9DF04673-847A-4E35-AD73-724B6CD580E9}"/>
    <cellStyle name="Note 6 3 3 2" xfId="2897" xr:uid="{77C03257-9262-4612-A5AE-F8AE421F9ABA}"/>
    <cellStyle name="Note 6 3 4" xfId="2898" xr:uid="{AC56C58F-663B-4C81-8833-8D47C4741EAB}"/>
    <cellStyle name="Note 6 4" xfId="2899" xr:uid="{2AF4AF7B-4E17-47CF-A1AE-915CEC239009}"/>
    <cellStyle name="Note 6 4 2" xfId="2900" xr:uid="{52D7CEE4-1019-432E-8D9E-D695B1421D1A}"/>
    <cellStyle name="Note 6 4 2 2" xfId="2901" xr:uid="{670B4E83-CCF8-42BF-8924-ABA7A9A97D83}"/>
    <cellStyle name="Note 6 4 3" xfId="2902" xr:uid="{22A0A857-8A92-4A70-9801-A654B77FD1F3}"/>
    <cellStyle name="Note 6 5" xfId="2903" xr:uid="{55D9CD8A-1460-4F96-8470-C347D6ACB91F}"/>
    <cellStyle name="Note 6 5 2" xfId="2904" xr:uid="{25701EBB-E9E6-4204-AB46-4EC8F4C8A1F3}"/>
    <cellStyle name="Note 6 6" xfId="2905" xr:uid="{EF3C4180-934A-4F26-A8E5-A02A08D18EF9}"/>
    <cellStyle name="Note 7" xfId="2906" xr:uid="{B5835CEF-D3F2-43EF-9D1A-E87A5C09FB3C}"/>
    <cellStyle name="Note 7 2" xfId="2907" xr:uid="{04424481-C37B-4E80-BBE1-78FA70EBF3AD}"/>
    <cellStyle name="Note 7 2 2" xfId="2908" xr:uid="{296ADC1A-36C0-4066-A8AA-CD73B2D18BAF}"/>
    <cellStyle name="Note 7 2 2 2" xfId="2909" xr:uid="{17A9674C-7F77-49CC-BF60-1EE12FA315E6}"/>
    <cellStyle name="Note 7 2 2 2 2" xfId="2910" xr:uid="{0C48CE97-FE54-4AE5-AC49-24DBBBD219F3}"/>
    <cellStyle name="Note 7 2 2 3" xfId="2911" xr:uid="{1AE26AB9-C87C-4804-A04D-4BD11BF78B84}"/>
    <cellStyle name="Note 7 2 3" xfId="2912" xr:uid="{11B5DB19-22AA-4B12-9438-FAE512780195}"/>
    <cellStyle name="Note 7 2 3 2" xfId="2913" xr:uid="{C499D4D2-A05D-47FA-A68B-1C19D545671A}"/>
    <cellStyle name="Note 7 2 4" xfId="2914" xr:uid="{32FB9FE8-3A48-47F1-8372-987C10841F32}"/>
    <cellStyle name="Note 7 3" xfId="2915" xr:uid="{A43FC7F3-C98D-469A-A829-981D8FCBAD77}"/>
    <cellStyle name="Note 7 3 2" xfId="2916" xr:uid="{80D71E57-B2FE-4FA1-9773-C2E76D3F716D}"/>
    <cellStyle name="Note 7 3 2 2" xfId="2917" xr:uid="{C82B6F9C-722C-48B7-A3C6-8E019C6ADAB1}"/>
    <cellStyle name="Note 7 3 3" xfId="2918" xr:uid="{1C7B576D-9087-4198-93F0-582C5F1F9110}"/>
    <cellStyle name="Note 7 4" xfId="2919" xr:uid="{E41A3E19-4863-4ED8-A6C8-75195A4229CE}"/>
    <cellStyle name="Note 7 4 2" xfId="2920" xr:uid="{5A893A13-AF79-42F9-8E09-E7B761211E8A}"/>
    <cellStyle name="Note 7 5" xfId="2921" xr:uid="{C36F63BA-3269-4822-8C2D-A5D6AF8F7517}"/>
    <cellStyle name="Note 8" xfId="2922" xr:uid="{1C05B9CE-5324-4256-AAD6-90F5B63E19BF}"/>
    <cellStyle name="Note 8 2" xfId="2923" xr:uid="{6369FCDC-6905-4A0D-BB18-B1B6FAD76EB4}"/>
    <cellStyle name="Note 8 2 2" xfId="2924" xr:uid="{7E8C5273-4657-411E-820C-0B13E4F1320A}"/>
    <cellStyle name="Note 8 2 2 2" xfId="2925" xr:uid="{0A745E14-FEA2-426D-8637-C53E504BC8E9}"/>
    <cellStyle name="Note 8 2 2 2 2" xfId="2926" xr:uid="{044D2A33-2C2C-4ACD-921F-B271B7A24760}"/>
    <cellStyle name="Note 8 2 2 3" xfId="2927" xr:uid="{C15E7883-D61A-403B-9535-097CCC8A1173}"/>
    <cellStyle name="Note 8 2 3" xfId="2928" xr:uid="{A4CA77BC-02DF-4A47-A1E8-4A8E9AFEDE20}"/>
    <cellStyle name="Note 8 2 3 2" xfId="2929" xr:uid="{E5A2123B-CF4B-4C69-95B5-CCA4823BB926}"/>
    <cellStyle name="Note 8 2 4" xfId="2930" xr:uid="{767D00C4-C3AF-41BD-A821-DBB26292226A}"/>
    <cellStyle name="Note 8 3" xfId="2931" xr:uid="{3A9F9E8E-EE72-4907-B58C-DB1651B88A6A}"/>
    <cellStyle name="Note 8 3 2" xfId="2932" xr:uid="{33335353-6FAB-435A-9C91-7AC8487BD13D}"/>
    <cellStyle name="Note 8 3 2 2" xfId="2933" xr:uid="{FD304A39-41F3-49F8-9B90-73E5A09729FE}"/>
    <cellStyle name="Note 8 3 3" xfId="2934" xr:uid="{E3D166F5-411A-4A58-857A-C7082A9B1D81}"/>
    <cellStyle name="Note 8 4" xfId="2935" xr:uid="{4287B902-38DF-4F7B-B23C-E18EC8F26784}"/>
    <cellStyle name="Note 8 4 2" xfId="2936" xr:uid="{ABABCA92-D9BE-4118-B449-32A94CCA6D06}"/>
    <cellStyle name="Note 8 5" xfId="2937" xr:uid="{0162AB1E-9F20-4E5C-98B0-C8F2D5FD5E85}"/>
    <cellStyle name="Note 9" xfId="2938" xr:uid="{10835B7D-398A-4771-819B-0386CE78032B}"/>
    <cellStyle name="Note 9 2" xfId="2939" xr:uid="{6B7E1386-13F5-4814-B724-B9A9EE4A5FD5}"/>
    <cellStyle name="Note 9 2 2" xfId="2940" xr:uid="{635D0B15-B227-4DF3-9BC7-55AA45844C6D}"/>
    <cellStyle name="Note 9 2 2 2" xfId="2941" xr:uid="{CF4D2501-F260-443E-8C41-0B9F7EA5EF31}"/>
    <cellStyle name="Note 9 2 2 2 2" xfId="2942" xr:uid="{BBB1004B-F280-4887-817A-B8345FA027AC}"/>
    <cellStyle name="Note 9 2 2 3" xfId="2943" xr:uid="{3DB31D5A-0898-49C5-B608-5D89BB673688}"/>
    <cellStyle name="Note 9 2 3" xfId="2944" xr:uid="{723EBD81-4838-4E62-972E-ECE9EC463B43}"/>
    <cellStyle name="Note 9 2 3 2" xfId="2945" xr:uid="{0FBDFDAC-9E78-49B7-A058-F4ED24039B3D}"/>
    <cellStyle name="Note 9 2 4" xfId="2946" xr:uid="{F999787F-F37C-476E-B0CB-A7437CE280FD}"/>
    <cellStyle name="Note 9 3" xfId="2947" xr:uid="{4B9C5178-C616-4920-9A14-EE81955C6AE2}"/>
    <cellStyle name="Note 9 3 2" xfId="2948" xr:uid="{A0B47949-5D77-46F7-A3A4-6B923E3ED665}"/>
    <cellStyle name="Note 9 3 2 2" xfId="2949" xr:uid="{49AFAB6F-92A3-4837-B81C-3EAFD1C0B909}"/>
    <cellStyle name="Note 9 3 3" xfId="2950" xr:uid="{D23DA96D-51C9-40DA-8F1B-189FE23BDC15}"/>
    <cellStyle name="Note 9 4" xfId="2951" xr:uid="{B12C33F8-409F-489D-9268-9A36C90E5905}"/>
    <cellStyle name="Note 9 4 2" xfId="2952" xr:uid="{8BD63706-E828-49D4-8C7E-ABA04F40F953}"/>
    <cellStyle name="Note 9 5" xfId="2953" xr:uid="{2462B304-27D0-4408-A63C-7E7C9F6F62CE}"/>
    <cellStyle name="Output" xfId="10" builtinId="21" customBuiltin="1"/>
    <cellStyle name="Output 2" xfId="2954" xr:uid="{AAC21A3E-958B-4766-8CDF-BF0F80C0EC85}"/>
    <cellStyle name="Output 2 2" xfId="2955" xr:uid="{CB566559-D448-4543-8D92-5B113B48237B}"/>
    <cellStyle name="Output 2 2 2" xfId="2956" xr:uid="{B26AD002-5D62-40C4-8337-ED2784CD5E2F}"/>
    <cellStyle name="Output 2 2 3" xfId="2957" xr:uid="{F78F4205-4370-4BB3-B3FF-914EDB010FEC}"/>
    <cellStyle name="Output 3" xfId="2958" xr:uid="{2CCB4614-5D17-4A66-BDCD-AEBAADA6C9F4}"/>
    <cellStyle name="Output 3 2" xfId="2959" xr:uid="{E4C6B046-1978-4FF2-845C-1DE1C91B1FB8}"/>
    <cellStyle name="Output 4" xfId="2960" xr:uid="{C1459415-D744-4763-B4BB-E865DC4AEA2B}"/>
    <cellStyle name="Output 5" xfId="2961" xr:uid="{1DD9CDC9-57C3-48B6-8B1A-F60A47ADC87C}"/>
    <cellStyle name="Percent 2" xfId="2962" xr:uid="{EF6137C2-A561-4768-B496-9FB0E7CC8CC4}"/>
    <cellStyle name="Percent 2 2" xfId="2963" xr:uid="{A342F49C-980F-418D-B41B-2F8F7C6DA7A7}"/>
    <cellStyle name="Percent 2 3" xfId="2964" xr:uid="{7D734398-7918-4154-B1A0-5DD5EB71E72F}"/>
    <cellStyle name="Percent 3" xfId="2965" xr:uid="{ED7908E8-1B73-4E97-8A68-F3A95B4BD82C}"/>
    <cellStyle name="Percent 3 2" xfId="2966" xr:uid="{0C5EF651-CBC7-4839-AD99-737A8191B626}"/>
    <cellStyle name="Percent 3 3" xfId="2967" xr:uid="{D6DBACAD-7C07-4FC9-A2BC-8914E0ABEA08}"/>
    <cellStyle name="Prozent_SubCatperStud" xfId="2968" xr:uid="{3476A340-9BE4-4275-997A-484FCC4604DA}"/>
    <cellStyle name="R Cell text" xfId="2969" xr:uid="{68CE51F2-68BA-42F8-8A51-14E13678D85F}"/>
    <cellStyle name="R column heading/total" xfId="2970" xr:uid="{FCDA6EDD-110E-46F2-B6A3-23C7D4C2E518}"/>
    <cellStyle name="R Subtotal" xfId="2971" xr:uid="{FBADE819-CC14-4929-9919-753CDC2A69C0}"/>
    <cellStyle name="Responses" xfId="2972" xr:uid="{12B0269D-95B8-4A0C-A069-6EA03CE5F71B}"/>
    <cellStyle name="Responses 2" xfId="2973" xr:uid="{BFC044D3-DCAB-4ABC-BE25-EA3C7301927B}"/>
    <cellStyle name="Responses_08-key-indicators-2011-chapter4-attachment1" xfId="2974" xr:uid="{EEDE2791-0B20-4181-8F63-61BEB51FB362}"/>
    <cellStyle name="row" xfId="2975" xr:uid="{624D07E9-BEFB-432F-A1E0-8E1AE645DFD8}"/>
    <cellStyle name="row 2" xfId="2976" xr:uid="{F812B995-56B4-441A-BCA2-9852C6AF3A8B}"/>
    <cellStyle name="Row_08-key-indicators-2011-chapter4-attachment1" xfId="2977" xr:uid="{080ADFED-D468-4353-A711-ACCB6DFF3303}"/>
    <cellStyle name="RowCodes" xfId="2978" xr:uid="{28D46C54-B5C7-4240-9CE3-EEDC6674DA2B}"/>
    <cellStyle name="Row-Col Headings" xfId="2979" xr:uid="{0BFB3B82-E827-4D7F-8BDE-9E3198FFB7DB}"/>
    <cellStyle name="RowTitles_CENTRAL_GOVT" xfId="2980" xr:uid="{717F9076-6B58-414C-BC9A-DB91B880D3E2}"/>
    <cellStyle name="RowTitles-Col2" xfId="2981" xr:uid="{4AABFAC8-263C-4347-80DB-3BF62B7B9C6C}"/>
    <cellStyle name="RowTitles-Detail" xfId="2982" xr:uid="{BA96BAE5-36FF-44DD-BD3E-6C5A020DB23B}"/>
    <cellStyle name="RSE_N" xfId="2983" xr:uid="{C0496DAF-C531-4906-A039-48046CBE17E6}"/>
    <cellStyle name="select array" xfId="2984" xr:uid="{5578CFD0-4385-4A53-964A-5B9FD41E6B31}"/>
    <cellStyle name="select array 2" xfId="2985" xr:uid="{395AD8FA-8230-419D-A9D8-6915DD4408D1}"/>
    <cellStyle name="select array 2 2" xfId="2986" xr:uid="{3BCBBB60-9DF1-46FD-9AA9-487226BEB208}"/>
    <cellStyle name="select array 3" xfId="2987" xr:uid="{51F45AC2-268D-4558-A8C2-58E8807C6029}"/>
    <cellStyle name="select array 3 2" xfId="2988" xr:uid="{A530CB22-62D1-402B-A569-635D1D369141}"/>
    <cellStyle name="select array 3 2 2" xfId="2989" xr:uid="{781566FA-C3A9-46C2-9173-76D2E3ACE43E}"/>
    <cellStyle name="select array 3 2 2 2" xfId="2990" xr:uid="{A0D7ECF3-D9E5-4F60-B02C-9973A138CEF5}"/>
    <cellStyle name="select array 3 3" xfId="2991" xr:uid="{10534307-D87E-4DA2-829C-4CF854ADCC49}"/>
    <cellStyle name="select array 3 4" xfId="2992" xr:uid="{7A23E0DB-8AD9-4829-8EDE-22C7C2A96C34}"/>
    <cellStyle name="select array 3 4 2" xfId="2993" xr:uid="{7242880F-3761-4A50-8DFB-9BA228579631}"/>
    <cellStyle name="select array 4" xfId="2994" xr:uid="{0883C7EC-BF8A-484C-8276-C86F51833CF0}"/>
    <cellStyle name="select array 4 2" xfId="2995" xr:uid="{8D27E809-5375-4B05-B5F4-E3763E551C11}"/>
    <cellStyle name="select array 4 2 2" xfId="2996" xr:uid="{BF545045-7F9E-4769-8CF6-8E29DEDBE1EB}"/>
    <cellStyle name="select array 5" xfId="2997" xr:uid="{CA1381B3-2596-454E-9C31-523FCB4CA123}"/>
    <cellStyle name="select array 5 2" xfId="2998" xr:uid="{DF3AFA76-C9E4-4A96-91A1-CD271AB10756}"/>
    <cellStyle name="select array_ABS NDA Indicator 2 - checked and changes made" xfId="2999" xr:uid="{DE4E1201-E625-45C1-BB9E-A44A70E85779}"/>
    <cellStyle name="space" xfId="3000" xr:uid="{AAABE262-18E1-4909-A3FC-6156D3F17A10}"/>
    <cellStyle name="space 2" xfId="3001" xr:uid="{8D70EA8E-B758-43E8-8625-92F4E17A04EF}"/>
    <cellStyle name="space_Table NDA.2.10" xfId="3002" xr:uid="{4D582B9F-7E29-4DA1-BE4C-8C37D1926E88}"/>
    <cellStyle name="Standard_Info" xfId="3003" xr:uid="{30B9DBC2-108F-459A-B633-99BDB74DCF5A}"/>
    <cellStyle name="Style 1" xfId="3004" xr:uid="{11ED51C4-5A00-4AC3-9387-D4E26D1448E2}"/>
    <cellStyle name="Style 1 2" xfId="3005" xr:uid="{63B5916A-83F9-4E1C-9837-F265F0B5026C}"/>
    <cellStyle name="Style1" xfId="3006" xr:uid="{C16ACC27-6910-447D-A718-FF6D0721600C}"/>
    <cellStyle name="Style2" xfId="3007" xr:uid="{B1AF043D-A62F-40F8-A670-8530565D3FFE}"/>
    <cellStyle name="Style3" xfId="3008" xr:uid="{ADB57F8D-98AC-4719-8D61-51A17E8F6963}"/>
    <cellStyle name="Style4" xfId="3009" xr:uid="{1F7072A3-F07B-4B7A-8B71-26CA4D1CA4D8}"/>
    <cellStyle name="Style5" xfId="3010" xr:uid="{6841506E-D186-46D0-8122-FC66CC68B419}"/>
    <cellStyle name="Style6" xfId="3011" xr:uid="{21E2F8B7-2DB2-441A-925B-FAC1D74D6271}"/>
    <cellStyle name="Style7" xfId="3012" xr:uid="{5F77304A-0266-482D-B617-245F7FE670B2}"/>
    <cellStyle name="Style9" xfId="35" xr:uid="{21BE473D-1F4E-472A-A5BA-312B354A750D}"/>
    <cellStyle name="table heading" xfId="3013" xr:uid="{55BE7388-CC43-46AF-94DF-19216EC66294}"/>
    <cellStyle name="table heading 2" xfId="3014" xr:uid="{CEB7698B-F6C3-41FC-8FB5-BF237A57CE90}"/>
    <cellStyle name="table heading 2 2" xfId="3015" xr:uid="{06E59D1D-CD1F-425C-AE29-0098CF288C65}"/>
    <cellStyle name="table heading 3" xfId="3016" xr:uid="{29C0990B-0120-4534-9128-98DDF745A688}"/>
    <cellStyle name="table heading 3 2" xfId="3017" xr:uid="{643B8E68-DB5B-4E5E-879E-C3AC5CBF0CCD}"/>
    <cellStyle name="table heading 4" xfId="3018" xr:uid="{B22849C4-FEF0-40D5-A169-ABB94E02B7F9}"/>
    <cellStyle name="table heading 4 2" xfId="3019" xr:uid="{7931932E-714E-400F-8316-9B3A3218BD77}"/>
    <cellStyle name="table heading 4 3" xfId="3020" xr:uid="{4C9748E4-8E80-4E85-88D1-4440C1254646}"/>
    <cellStyle name="table heading 4 4" xfId="3021" xr:uid="{70CDDD1C-2647-47BA-BDD5-222EB0158DFA}"/>
    <cellStyle name="table heading_2011 P_D Attachment 4A.8_Disability and chronic disease" xfId="3022" xr:uid="{56DF63AD-6609-4930-8BC0-2C175117355B}"/>
    <cellStyle name="table subtotal" xfId="3023" xr:uid="{92DC9E78-0D42-4C9C-89F7-DF4518CDD538}"/>
    <cellStyle name="table text" xfId="3024" xr:uid="{20DFD0C2-2BC3-4979-B117-93D49CB88C16}"/>
    <cellStyle name="Table Title" xfId="3025" xr:uid="{1B9981E8-5D18-4AFF-B480-CEDCB728AAF8}"/>
    <cellStyle name="temp" xfId="3026" xr:uid="{C1BBD5DD-0495-482A-AC94-363304810B92}"/>
    <cellStyle name="Title 2" xfId="3028" xr:uid="{0C9F251D-4A96-49C9-80B3-E2175D2F38BC}"/>
    <cellStyle name="Title 2 2" xfId="3029" xr:uid="{18FEDBD9-6067-4312-B30C-FA7648B9BF7E}"/>
    <cellStyle name="Title 3" xfId="3030" xr:uid="{B97E7851-0884-4425-94D8-B5949364806B}"/>
    <cellStyle name="Title 4" xfId="3031" xr:uid="{536FA474-214D-4B76-9DF4-E9FB0F0B32D7}"/>
    <cellStyle name="Title 5" xfId="3027" xr:uid="{280626BF-3B17-47B4-85B8-62F5CB8F230B}"/>
    <cellStyle name="title1" xfId="3032" xr:uid="{A616E2B6-5760-499C-9D56-81B8DC94D338}"/>
    <cellStyle name="Total" xfId="16" builtinId="25" customBuiltin="1"/>
    <cellStyle name="Total 10" xfId="3033" xr:uid="{4C1343B3-5B4A-44F3-AFD3-54A147FFD86A}"/>
    <cellStyle name="Total 2" xfId="3034" xr:uid="{B5CCBD74-F704-44FA-8C86-F81F08EF6B24}"/>
    <cellStyle name="Total 2 2" xfId="3035" xr:uid="{DFDA0295-4D52-431B-98AD-4AA28AEB2CEC}"/>
    <cellStyle name="Total 2 2 2" xfId="3036" xr:uid="{CC9FFFBC-FB8C-44E6-86A3-434AA9CFAD20}"/>
    <cellStyle name="Total 2 3" xfId="3037" xr:uid="{405F07B2-28A4-4243-99FF-3C1FF2097830}"/>
    <cellStyle name="Total 2 3 2" xfId="3038" xr:uid="{26D16EC4-8921-4A8F-8310-B3601907BDA4}"/>
    <cellStyle name="Total 2 4" xfId="3039" xr:uid="{1F878B4D-3657-4E3E-A769-255015844851}"/>
    <cellStyle name="Total 2 4 2" xfId="3040" xr:uid="{A028812E-B93C-4D67-8770-06E40816C174}"/>
    <cellStyle name="Total 2 4 3" xfId="3041" xr:uid="{7CDB76FD-AFBC-41E6-A6C3-19DBD4035E1C}"/>
    <cellStyle name="Total 2 5" xfId="3042" xr:uid="{05393459-4665-4F83-AA7D-48F2E848521E}"/>
    <cellStyle name="Total 2 5 2" xfId="3043" xr:uid="{70323958-A6CC-4F10-9CA0-B7F6CDAF6E4A}"/>
    <cellStyle name="Total 2 5 2 2" xfId="3044" xr:uid="{1BB276D0-316B-4C0E-A6DA-66AE457FAB66}"/>
    <cellStyle name="Total 2 6" xfId="3045" xr:uid="{AB5CB584-4207-47AA-9F07-C2FE17B59D27}"/>
    <cellStyle name="Total 2 6 2" xfId="3046" xr:uid="{C06F0EDF-A377-45AF-8F1B-CAB456BD45C7}"/>
    <cellStyle name="Total 2_2011 P_D Attachment 4A.7_Post secondary education participation and attainment" xfId="3047" xr:uid="{6046A205-843F-4676-A4DF-152B5360F842}"/>
    <cellStyle name="Total 3" xfId="3048" xr:uid="{4863F26C-4DF4-40B2-9470-FE720BFCD529}"/>
    <cellStyle name="Total 3 2" xfId="3049" xr:uid="{0568C38F-8BE0-411B-B72C-622BBAD3BBF2}"/>
    <cellStyle name="Total 4" xfId="3050" xr:uid="{7A85B66D-2CAC-4270-81D4-A1112913D867}"/>
    <cellStyle name="Total 4 2" xfId="3051" xr:uid="{DC94B77B-F888-4D67-BEA3-F6AFA621F9C3}"/>
    <cellStyle name="Total 4 2 2" xfId="3052" xr:uid="{330DED99-EE39-451C-8E36-DF9631ECBA39}"/>
    <cellStyle name="Total 4 3" xfId="3053" xr:uid="{EA39F6DC-7A3D-4262-8683-6165BDFB6C16}"/>
    <cellStyle name="Total 5" xfId="3054" xr:uid="{E6A68159-CCB7-4D43-8A36-442BAA58E19B}"/>
    <cellStyle name="Total 5 2" xfId="3055" xr:uid="{4A899D9B-8973-4E46-BE6A-FC60E9FE63C3}"/>
    <cellStyle name="Total 5 2 2" xfId="3056" xr:uid="{2238B525-0DF5-487D-A93B-5EA5EB2096A5}"/>
    <cellStyle name="Total 5 2 3" xfId="3057" xr:uid="{79366E86-8B9D-4A43-AD2D-BE230AFF7EFF}"/>
    <cellStyle name="Total 5 3" xfId="3058" xr:uid="{AD3DFCE6-5B30-4F1B-A862-1334C6FC54DA}"/>
    <cellStyle name="Total 5 4" xfId="3059" xr:uid="{1AFB1109-9320-4F57-A905-4C22A52752E9}"/>
    <cellStyle name="Total 6" xfId="3060" xr:uid="{7CAF86A7-C5A9-49AA-9E29-D32C63F55202}"/>
    <cellStyle name="Total 7" xfId="3061" xr:uid="{04AE5509-04DA-47E5-B45B-3BA25E5C926F}"/>
    <cellStyle name="Total 8" xfId="3062" xr:uid="{0FB7997C-0B5C-49E2-B217-0AFAD546F668}"/>
    <cellStyle name="Total 9" xfId="3063" xr:uid="{93D02E19-C81C-4994-B356-624709000FBD}"/>
    <cellStyle name="totdata" xfId="3064" xr:uid="{2AA077FE-AC8A-4AB1-99C9-7B35B1084987}"/>
    <cellStyle name="totdata 2" xfId="3065" xr:uid="{4EA84A64-B516-40DC-BA7A-FE1A694FCFF6}"/>
    <cellStyle name="tothead" xfId="3066" xr:uid="{5FAE4F82-7650-42D4-805A-071F9B52412D}"/>
    <cellStyle name="Warning Text" xfId="14" builtinId="11" customBuiltin="1"/>
    <cellStyle name="Warning Text 2" xfId="3067" xr:uid="{B9F8A5B1-2FFB-4AA9-881B-0653C318895D}"/>
    <cellStyle name="Warning Text 2 2" xfId="3068" xr:uid="{1B800965-FF41-4D7A-BE94-C0ED301495C1}"/>
    <cellStyle name="Warning Text 2 2 2" xfId="3069" xr:uid="{A5177B02-FF74-4552-94BC-66F3F5C29C3C}"/>
    <cellStyle name="Warning Text 2 2 3" xfId="3070" xr:uid="{BCD65F16-A82E-4787-A8DA-07BF3E6C129E}"/>
    <cellStyle name="Warning Text 3" xfId="3071" xr:uid="{7C291FBE-F091-4833-AFE8-0A379611DA39}"/>
    <cellStyle name="Warning Text 3 2" xfId="3072" xr:uid="{CAA7F0DD-647B-4A4C-9209-42D63A8F2C39}"/>
    <cellStyle name="Warning Text 4" xfId="3073" xr:uid="{1A1BC8BA-781B-4668-99C4-8CE1A4B43C1E}"/>
    <cellStyle name="Warning Text 5" xfId="3074" xr:uid="{5D50A844-5C11-4977-9413-51347F03297C}"/>
    <cellStyle name="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 xfId="3075" xr:uid="{FD71627E-23D7-42DA-9148-07B24B58AAB4}"/>
    <cellStyle name="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 2" xfId="3076" xr:uid="{CCF0053B-B214-4332-AC5E-5F5E896A3F11}"/>
    <cellStyle name="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 3" xfId="3077" xr:uid="{A5EEF96D-77E6-4CC1-91BB-C6058E595DE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F39BD-194A-444A-9766-B6F7C05DC06C}">
  <dimension ref="A1:B17"/>
  <sheetViews>
    <sheetView tabSelected="1" workbookViewId="0">
      <selection activeCell="G10" sqref="G10"/>
    </sheetView>
  </sheetViews>
  <sheetFormatPr defaultRowHeight="14.5"/>
  <cols>
    <col min="1" max="1" width="22.1796875" customWidth="1"/>
  </cols>
  <sheetData>
    <row r="1" spans="1:2">
      <c r="A1" s="29" t="s">
        <v>278</v>
      </c>
    </row>
    <row r="2" spans="1:2">
      <c r="A2" s="47">
        <v>45536</v>
      </c>
    </row>
    <row r="4" spans="1:2">
      <c r="A4" s="29" t="s">
        <v>279</v>
      </c>
      <c r="B4" s="33" t="s">
        <v>280</v>
      </c>
    </row>
    <row r="5" spans="1:2">
      <c r="A5" t="s">
        <v>12</v>
      </c>
      <c r="B5" t="s">
        <v>283</v>
      </c>
    </row>
    <row r="6" spans="1:2">
      <c r="A6" t="s">
        <v>281</v>
      </c>
      <c r="B6" t="s">
        <v>526</v>
      </c>
    </row>
    <row r="7" spans="1:2">
      <c r="A7" t="s">
        <v>282</v>
      </c>
      <c r="B7" t="s">
        <v>536</v>
      </c>
    </row>
    <row r="8" spans="1:2">
      <c r="A8" t="s">
        <v>527</v>
      </c>
      <c r="B8" t="s">
        <v>528</v>
      </c>
    </row>
    <row r="9" spans="1:2">
      <c r="A9" t="s">
        <v>529</v>
      </c>
      <c r="B9" t="s">
        <v>530</v>
      </c>
    </row>
    <row r="11" spans="1:2">
      <c r="A11" s="29"/>
      <c r="B11" s="33"/>
    </row>
    <row r="17" spans="1:1">
      <c r="A17" s="2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8CB0D-B4E7-47DD-B1B7-8641178D8D6A}">
  <sheetPr>
    <tabColor rgb="FFFFFF00"/>
  </sheetPr>
  <dimension ref="A1:N16"/>
  <sheetViews>
    <sheetView workbookViewId="0">
      <selection activeCell="A16" sqref="A8:D16"/>
    </sheetView>
  </sheetViews>
  <sheetFormatPr defaultRowHeight="14.5"/>
  <cols>
    <col min="1" max="1" width="28.54296875" customWidth="1"/>
    <col min="2" max="2" width="27.1796875" customWidth="1"/>
    <col min="14" max="14" width="14.26953125" bestFit="1" customWidth="1"/>
  </cols>
  <sheetData>
    <row r="1" spans="1:14">
      <c r="A1" s="29" t="s">
        <v>385</v>
      </c>
      <c r="B1" s="29" t="s">
        <v>386</v>
      </c>
      <c r="C1" s="29" t="s">
        <v>11</v>
      </c>
    </row>
    <row r="2" spans="1:14">
      <c r="A2" t="s">
        <v>387</v>
      </c>
      <c r="B2" t="b">
        <v>0</v>
      </c>
      <c r="C2" t="s">
        <v>388</v>
      </c>
    </row>
    <row r="3" spans="1:14">
      <c r="A3" t="s">
        <v>389</v>
      </c>
      <c r="B3" t="s">
        <v>520</v>
      </c>
      <c r="C3" t="s">
        <v>390</v>
      </c>
    </row>
    <row r="4" spans="1:14">
      <c r="A4" t="s">
        <v>391</v>
      </c>
      <c r="B4">
        <v>1000</v>
      </c>
      <c r="C4" t="s">
        <v>392</v>
      </c>
    </row>
    <row r="5" spans="1:14">
      <c r="A5" t="s">
        <v>393</v>
      </c>
      <c r="B5">
        <v>1.026</v>
      </c>
      <c r="C5" t="s">
        <v>394</v>
      </c>
    </row>
    <row r="6" spans="1:14">
      <c r="A6" t="s">
        <v>395</v>
      </c>
      <c r="B6" t="s">
        <v>525</v>
      </c>
      <c r="C6" t="s">
        <v>396</v>
      </c>
    </row>
    <row r="8" spans="1:14">
      <c r="A8" s="29" t="s">
        <v>397</v>
      </c>
      <c r="B8" s="29" t="s">
        <v>386</v>
      </c>
      <c r="C8" s="29" t="s">
        <v>11</v>
      </c>
    </row>
    <row r="9" spans="1:14">
      <c r="A9" t="s">
        <v>398</v>
      </c>
      <c r="B9">
        <v>2013</v>
      </c>
      <c r="C9" t="s">
        <v>399</v>
      </c>
    </row>
    <row r="10" spans="1:14">
      <c r="A10" t="s">
        <v>400</v>
      </c>
      <c r="B10">
        <v>10</v>
      </c>
      <c r="C10" t="s">
        <v>401</v>
      </c>
      <c r="N10" s="28"/>
    </row>
    <row r="11" spans="1:14">
      <c r="A11" t="s">
        <v>7</v>
      </c>
      <c r="B11" t="b">
        <v>1</v>
      </c>
      <c r="C11" t="s">
        <v>522</v>
      </c>
    </row>
    <row r="12" spans="1:14">
      <c r="A12" t="s">
        <v>402</v>
      </c>
      <c r="B12">
        <v>5</v>
      </c>
      <c r="C12" t="s">
        <v>403</v>
      </c>
    </row>
    <row r="13" spans="1:14">
      <c r="A13" t="s">
        <v>404</v>
      </c>
      <c r="B13" t="b">
        <v>1</v>
      </c>
      <c r="C13" t="s">
        <v>405</v>
      </c>
    </row>
    <row r="14" spans="1:14">
      <c r="A14" t="s">
        <v>468</v>
      </c>
      <c r="B14">
        <v>4</v>
      </c>
      <c r="C14" t="s">
        <v>469</v>
      </c>
    </row>
    <row r="15" spans="1:14">
      <c r="A15" t="s">
        <v>406</v>
      </c>
      <c r="B15" t="b">
        <v>1</v>
      </c>
      <c r="C15" t="s">
        <v>523</v>
      </c>
    </row>
    <row r="16" spans="1:14">
      <c r="A16" t="s">
        <v>470</v>
      </c>
      <c r="B16" t="b">
        <v>1</v>
      </c>
      <c r="C16" t="s">
        <v>471</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BA105A-9515-448B-84F2-49DE19B9369B}">
  <sheetPr>
    <tabColor rgb="FFFFFF00"/>
  </sheetPr>
  <dimension ref="A1:O484"/>
  <sheetViews>
    <sheetView zoomScale="110" zoomScaleNormal="110" workbookViewId="0">
      <pane xSplit="2" ySplit="6" topLeftCell="C193" activePane="bottomRight" state="frozen"/>
      <selection pane="topRight" activeCell="C1" sqref="C1"/>
      <selection pane="bottomLeft" activeCell="A7" sqref="A7"/>
      <selection pane="bottomRight" activeCell="F31" sqref="F31"/>
    </sheetView>
  </sheetViews>
  <sheetFormatPr defaultRowHeight="14.5"/>
  <cols>
    <col min="1" max="1" width="18.54296875" customWidth="1"/>
    <col min="2" max="2" width="13.54296875" customWidth="1"/>
    <col min="3" max="3" width="13.7265625" bestFit="1" customWidth="1"/>
    <col min="4" max="4" width="13.54296875" customWidth="1"/>
    <col min="5" max="5" width="13.453125" customWidth="1"/>
    <col min="6" max="6" width="18.1796875" customWidth="1"/>
    <col min="9" max="9" width="53.1796875" customWidth="1"/>
    <col min="10" max="10" width="32.81640625" customWidth="1"/>
    <col min="12" max="12" width="17.81640625" customWidth="1"/>
  </cols>
  <sheetData>
    <row r="1" spans="1:15">
      <c r="A1" s="34" t="s">
        <v>5</v>
      </c>
      <c r="B1" s="1"/>
      <c r="C1" s="1"/>
      <c r="D1" s="1"/>
      <c r="E1" s="1"/>
      <c r="F1" s="1"/>
      <c r="G1" s="1"/>
      <c r="H1" s="1"/>
      <c r="I1" s="1"/>
      <c r="J1" s="1"/>
      <c r="K1" s="1"/>
      <c r="L1" s="1"/>
      <c r="M1" s="1"/>
      <c r="N1" s="1"/>
      <c r="O1" s="1"/>
    </row>
    <row r="2" spans="1:15">
      <c r="A2" s="1"/>
      <c r="B2" s="1"/>
      <c r="C2" s="1"/>
      <c r="D2" s="1"/>
      <c r="E2" s="1"/>
      <c r="F2" s="1"/>
      <c r="G2" s="1"/>
      <c r="H2" s="1"/>
      <c r="I2" s="1"/>
      <c r="J2" s="1"/>
      <c r="K2" s="1"/>
      <c r="L2" s="1"/>
      <c r="M2" s="1"/>
      <c r="N2" s="1"/>
      <c r="O2" s="1"/>
    </row>
    <row r="3" spans="1:15">
      <c r="A3" s="1" t="s">
        <v>6</v>
      </c>
      <c r="B3" s="1" t="s">
        <v>284</v>
      </c>
      <c r="C3" s="1"/>
      <c r="D3" s="1"/>
      <c r="E3" s="1"/>
      <c r="F3" s="1"/>
      <c r="G3" s="1"/>
      <c r="H3" s="1"/>
      <c r="I3" s="1"/>
      <c r="J3" s="1"/>
      <c r="K3" s="1"/>
      <c r="L3" s="1"/>
      <c r="M3" s="1"/>
      <c r="N3" s="1"/>
      <c r="O3" s="1"/>
    </row>
    <row r="4" spans="1:15">
      <c r="A4" s="1"/>
      <c r="B4" s="1"/>
      <c r="C4" s="1"/>
      <c r="D4" s="1"/>
      <c r="E4" s="1"/>
      <c r="F4" s="1"/>
      <c r="G4" s="1"/>
      <c r="H4" s="1"/>
      <c r="I4" s="1"/>
      <c r="J4" s="1"/>
      <c r="K4" s="1"/>
      <c r="L4" s="1"/>
      <c r="M4" s="1"/>
      <c r="N4" s="1"/>
      <c r="O4" s="1"/>
    </row>
    <row r="5" spans="1:15">
      <c r="A5" s="1"/>
      <c r="B5" s="1"/>
      <c r="C5" s="1"/>
      <c r="D5" s="1"/>
      <c r="E5" s="1"/>
      <c r="F5" s="1"/>
      <c r="G5" s="1"/>
      <c r="H5" s="1"/>
      <c r="I5" s="1"/>
      <c r="J5" s="1"/>
      <c r="K5" s="1"/>
      <c r="L5" s="1"/>
      <c r="M5" s="1"/>
      <c r="N5" s="1"/>
      <c r="O5" s="1"/>
    </row>
    <row r="6" spans="1:15">
      <c r="A6" s="34" t="s">
        <v>0</v>
      </c>
      <c r="B6" s="34" t="s">
        <v>4</v>
      </c>
      <c r="C6" s="34" t="s">
        <v>7</v>
      </c>
      <c r="D6" s="34" t="s">
        <v>1</v>
      </c>
      <c r="E6" s="34" t="s">
        <v>8</v>
      </c>
      <c r="F6" s="34" t="s">
        <v>2</v>
      </c>
      <c r="G6" s="34" t="s">
        <v>9</v>
      </c>
      <c r="H6" s="34" t="s">
        <v>10</v>
      </c>
      <c r="I6" s="34" t="s">
        <v>11</v>
      </c>
      <c r="J6" s="34" t="s">
        <v>3</v>
      </c>
      <c r="K6" s="34" t="s">
        <v>277</v>
      </c>
      <c r="L6" s="1"/>
      <c r="M6" s="1"/>
      <c r="N6" s="1"/>
      <c r="O6" s="1"/>
    </row>
    <row r="7" spans="1:15">
      <c r="A7" s="1" t="s">
        <v>134</v>
      </c>
      <c r="B7" s="35">
        <f>D7</f>
        <v>1.18E-2</v>
      </c>
      <c r="C7" s="35">
        <f ca="1">_xlfn.NORM.INV(RAND(),D7,E7)</f>
        <v>1.1045090079511256E-2</v>
      </c>
      <c r="D7" s="35">
        <v>1.18E-2</v>
      </c>
      <c r="E7" s="35">
        <v>7.1428571428571429E-4</v>
      </c>
      <c r="F7" s="1" t="s">
        <v>129</v>
      </c>
      <c r="G7" s="1"/>
      <c r="H7" s="1"/>
      <c r="I7" s="1" t="s">
        <v>132</v>
      </c>
      <c r="J7" s="1" t="s">
        <v>131</v>
      </c>
      <c r="K7" s="1" t="s">
        <v>301</v>
      </c>
      <c r="L7" s="1"/>
      <c r="M7" s="1"/>
      <c r="N7" s="1"/>
      <c r="O7" s="1"/>
    </row>
    <row r="8" spans="1:15">
      <c r="A8" s="1" t="s">
        <v>135</v>
      </c>
      <c r="B8" s="35">
        <f t="shared" ref="B8:B43" si="0">D8</f>
        <v>-6.4999999999999997E-3</v>
      </c>
      <c r="C8" s="35">
        <f t="shared" ref="C8:C43" ca="1" si="1">_xlfn.NORM.INV(RAND(),D8,E8)</f>
        <v>-6.9612106438835929E-3</v>
      </c>
      <c r="D8" s="35">
        <v>-6.4999999999999997E-3</v>
      </c>
      <c r="E8" s="35">
        <v>6.1224489795918364E-4</v>
      </c>
      <c r="F8" s="1" t="s">
        <v>129</v>
      </c>
      <c r="G8" s="1"/>
      <c r="H8" s="1"/>
      <c r="I8" s="1"/>
      <c r="J8" s="1" t="s">
        <v>131</v>
      </c>
      <c r="K8" s="1" t="s">
        <v>301</v>
      </c>
      <c r="L8" s="1"/>
      <c r="M8" s="1"/>
      <c r="N8" s="1"/>
      <c r="O8" s="1"/>
    </row>
    <row r="9" spans="1:15">
      <c r="A9" s="1" t="s">
        <v>136</v>
      </c>
      <c r="B9" s="35">
        <f t="shared" si="0"/>
        <v>-1.29E-2</v>
      </c>
      <c r="C9" s="35">
        <f t="shared" ca="1" si="1"/>
        <v>-2.1187050858347253E-2</v>
      </c>
      <c r="D9" s="35">
        <v>-1.29E-2</v>
      </c>
      <c r="E9" s="35">
        <v>6.1224489795918373E-3</v>
      </c>
      <c r="F9" s="1" t="s">
        <v>129</v>
      </c>
      <c r="G9" s="1"/>
      <c r="H9" s="1"/>
      <c r="I9" s="1"/>
      <c r="J9" s="1" t="s">
        <v>131</v>
      </c>
      <c r="K9" s="1" t="s">
        <v>301</v>
      </c>
      <c r="L9" s="1"/>
      <c r="M9" s="1"/>
      <c r="N9" s="1"/>
      <c r="O9" s="1"/>
    </row>
    <row r="10" spans="1:15">
      <c r="A10" s="1" t="s">
        <v>137</v>
      </c>
      <c r="B10" s="35">
        <f t="shared" si="0"/>
        <v>9.0899999999999995E-2</v>
      </c>
      <c r="C10" s="35">
        <f t="shared" ca="1" si="1"/>
        <v>0.12038519239116152</v>
      </c>
      <c r="D10" s="35">
        <v>9.0899999999999995E-2</v>
      </c>
      <c r="E10" s="35">
        <v>3.0612244897959183E-2</v>
      </c>
      <c r="F10" s="1" t="s">
        <v>129</v>
      </c>
      <c r="G10" s="1"/>
      <c r="H10" s="1"/>
      <c r="I10" s="1"/>
      <c r="J10" s="1" t="s">
        <v>131</v>
      </c>
      <c r="K10" s="1" t="s">
        <v>301</v>
      </c>
      <c r="L10" s="1"/>
      <c r="M10" s="1"/>
      <c r="N10" s="1"/>
      <c r="O10" s="1"/>
    </row>
    <row r="11" spans="1:15">
      <c r="A11" s="1" t="s">
        <v>138</v>
      </c>
      <c r="B11" s="35">
        <f t="shared" si="0"/>
        <v>1.5100000000000001E-2</v>
      </c>
      <c r="C11" s="35">
        <f t="shared" ca="1" si="1"/>
        <v>1.991195752534625E-2</v>
      </c>
      <c r="D11" s="35">
        <v>1.5100000000000001E-2</v>
      </c>
      <c r="E11" s="35">
        <v>6.3775510204081634E-3</v>
      </c>
      <c r="F11" s="1" t="s">
        <v>129</v>
      </c>
      <c r="G11" s="1"/>
      <c r="H11" s="1"/>
      <c r="I11" s="1" t="s">
        <v>133</v>
      </c>
      <c r="J11" s="1" t="s">
        <v>131</v>
      </c>
      <c r="K11" s="1" t="s">
        <v>301</v>
      </c>
      <c r="L11" s="1"/>
      <c r="M11" s="1"/>
      <c r="N11" s="1"/>
      <c r="O11" s="1"/>
    </row>
    <row r="12" spans="1:15">
      <c r="A12" s="1" t="s">
        <v>139</v>
      </c>
      <c r="B12" s="35">
        <f t="shared" si="0"/>
        <v>0</v>
      </c>
      <c r="C12" s="35">
        <v>0</v>
      </c>
      <c r="D12" s="35">
        <v>0</v>
      </c>
      <c r="E12" s="35">
        <v>0</v>
      </c>
      <c r="F12" s="1" t="s">
        <v>129</v>
      </c>
      <c r="G12" s="1"/>
      <c r="H12" s="1"/>
      <c r="I12" s="1"/>
      <c r="J12" s="1" t="s">
        <v>131</v>
      </c>
      <c r="K12" s="1" t="s">
        <v>301</v>
      </c>
      <c r="L12" s="1"/>
      <c r="M12" s="1"/>
      <c r="N12" s="1"/>
      <c r="O12" s="1"/>
    </row>
    <row r="13" spans="1:15">
      <c r="A13" s="1" t="s">
        <v>140</v>
      </c>
      <c r="B13" s="35">
        <f t="shared" si="0"/>
        <v>-7.3099999999999998E-2</v>
      </c>
      <c r="C13" s="35">
        <f t="shared" ca="1" si="1"/>
        <v>-5.1438497043008964E-2</v>
      </c>
      <c r="D13" s="35">
        <v>-7.3099999999999998E-2</v>
      </c>
      <c r="E13" s="35">
        <v>1.2244897959183675E-2</v>
      </c>
      <c r="F13" s="1" t="s">
        <v>129</v>
      </c>
      <c r="G13" s="1"/>
      <c r="H13" s="1"/>
      <c r="I13" s="1"/>
      <c r="J13" s="1" t="s">
        <v>131</v>
      </c>
      <c r="K13" s="1" t="s">
        <v>301</v>
      </c>
      <c r="L13" s="1"/>
      <c r="M13" s="1"/>
      <c r="N13" s="1"/>
      <c r="O13" s="1"/>
    </row>
    <row r="14" spans="1:15">
      <c r="A14" s="1" t="s">
        <v>141</v>
      </c>
      <c r="B14" s="35">
        <f t="shared" si="0"/>
        <v>-0.29870000000000002</v>
      </c>
      <c r="C14" s="35">
        <f t="shared" ca="1" si="1"/>
        <v>-0.31832064500484358</v>
      </c>
      <c r="D14" s="35">
        <v>-0.29870000000000002</v>
      </c>
      <c r="E14" s="35">
        <v>3.6428571428571435E-2</v>
      </c>
      <c r="F14" s="1" t="s">
        <v>129</v>
      </c>
      <c r="G14" s="1"/>
      <c r="H14" s="1"/>
      <c r="I14" s="1"/>
      <c r="J14" s="1" t="s">
        <v>131</v>
      </c>
      <c r="K14" s="1" t="s">
        <v>301</v>
      </c>
      <c r="L14" s="1"/>
      <c r="M14" s="1"/>
      <c r="N14" s="1"/>
      <c r="O14" s="1"/>
    </row>
    <row r="15" spans="1:15">
      <c r="A15" s="1" t="s">
        <v>144</v>
      </c>
      <c r="B15" s="35">
        <f t="shared" si="0"/>
        <v>1.8499999999999999E-2</v>
      </c>
      <c r="C15" s="35">
        <f t="shared" ca="1" si="1"/>
        <v>1.903877063627139E-2</v>
      </c>
      <c r="D15" s="35">
        <v>1.8499999999999999E-2</v>
      </c>
      <c r="E15" s="35">
        <v>7.6530612244897966E-4</v>
      </c>
      <c r="F15" s="1" t="s">
        <v>129</v>
      </c>
      <c r="G15" s="1"/>
      <c r="H15" s="1"/>
      <c r="I15" s="1" t="s">
        <v>150</v>
      </c>
      <c r="J15" s="1" t="s">
        <v>131</v>
      </c>
      <c r="K15" s="1" t="s">
        <v>301</v>
      </c>
      <c r="L15" s="1"/>
      <c r="M15" s="1"/>
      <c r="N15" s="1"/>
      <c r="O15" s="1"/>
    </row>
    <row r="16" spans="1:15">
      <c r="A16" s="1" t="s">
        <v>143</v>
      </c>
      <c r="B16" s="35">
        <f t="shared" si="0"/>
        <v>0</v>
      </c>
      <c r="C16" s="35">
        <v>0</v>
      </c>
      <c r="D16" s="35">
        <v>0</v>
      </c>
      <c r="E16" s="35">
        <v>0</v>
      </c>
      <c r="F16" s="1" t="s">
        <v>129</v>
      </c>
      <c r="G16" s="1"/>
      <c r="H16" s="1"/>
      <c r="I16" s="1"/>
      <c r="J16" s="1" t="s">
        <v>131</v>
      </c>
      <c r="K16" s="1" t="s">
        <v>301</v>
      </c>
      <c r="L16" s="1"/>
      <c r="M16" s="1"/>
      <c r="N16" s="1"/>
      <c r="O16" s="1"/>
    </row>
    <row r="17" spans="1:15">
      <c r="A17" s="1" t="s">
        <v>142</v>
      </c>
      <c r="B17" s="35">
        <f t="shared" si="0"/>
        <v>-5.0000000000000001E-3</v>
      </c>
      <c r="C17" s="35">
        <f t="shared" ca="1" si="1"/>
        <v>-5.3754552044754222E-3</v>
      </c>
      <c r="D17" s="35">
        <v>-5.0000000000000001E-3</v>
      </c>
      <c r="E17" s="35">
        <v>2.5510204081632655E-4</v>
      </c>
      <c r="F17" s="1" t="s">
        <v>129</v>
      </c>
      <c r="G17" s="1"/>
      <c r="H17" s="1"/>
      <c r="I17" s="1"/>
      <c r="J17" s="1" t="s">
        <v>131</v>
      </c>
      <c r="K17" s="1" t="s">
        <v>301</v>
      </c>
      <c r="L17" s="1"/>
      <c r="M17" s="1"/>
      <c r="N17" s="1"/>
      <c r="O17" s="1"/>
    </row>
    <row r="18" spans="1:15">
      <c r="A18" s="1" t="s">
        <v>154</v>
      </c>
      <c r="B18" s="35">
        <f t="shared" si="0"/>
        <v>-8.6099999999999996E-2</v>
      </c>
      <c r="C18" s="35">
        <f t="shared" ca="1" si="1"/>
        <v>-7.736680107672643E-2</v>
      </c>
      <c r="D18" s="35">
        <v>-8.6099999999999996E-2</v>
      </c>
      <c r="E18" s="35">
        <v>2.0765306122448979E-2</v>
      </c>
      <c r="F18" s="1" t="s">
        <v>129</v>
      </c>
      <c r="G18" s="1"/>
      <c r="H18" s="1"/>
      <c r="I18" s="1"/>
      <c r="J18" s="1" t="s">
        <v>131</v>
      </c>
      <c r="K18" s="1" t="s">
        <v>301</v>
      </c>
      <c r="L18" s="1"/>
      <c r="M18" s="1"/>
      <c r="N18" s="1"/>
      <c r="O18" s="1"/>
    </row>
    <row r="19" spans="1:15">
      <c r="A19" s="1" t="s">
        <v>145</v>
      </c>
      <c r="B19" s="35">
        <f t="shared" si="0"/>
        <v>8.0000000000000002E-3</v>
      </c>
      <c r="C19" s="35">
        <f t="shared" ca="1" si="1"/>
        <v>6.4955437757241042E-3</v>
      </c>
      <c r="D19" s="35">
        <v>8.0000000000000002E-3</v>
      </c>
      <c r="E19" s="35">
        <v>1.2755102040816328E-3</v>
      </c>
      <c r="F19" s="1" t="s">
        <v>129</v>
      </c>
      <c r="G19" s="1"/>
      <c r="H19" s="1"/>
      <c r="I19" s="1" t="s">
        <v>342</v>
      </c>
      <c r="J19" s="1" t="s">
        <v>131</v>
      </c>
      <c r="K19" s="1" t="s">
        <v>301</v>
      </c>
      <c r="L19" s="1"/>
      <c r="M19" s="1"/>
      <c r="N19" s="1"/>
      <c r="O19" s="1"/>
    </row>
    <row r="20" spans="1:15">
      <c r="A20" s="1" t="s">
        <v>146</v>
      </c>
      <c r="B20" s="35">
        <f t="shared" si="0"/>
        <v>0</v>
      </c>
      <c r="C20" s="35">
        <v>0</v>
      </c>
      <c r="D20" s="35">
        <v>0</v>
      </c>
      <c r="E20" s="35">
        <v>0</v>
      </c>
      <c r="F20" s="1" t="s">
        <v>129</v>
      </c>
      <c r="G20" s="1"/>
      <c r="H20" s="1"/>
      <c r="I20" s="1"/>
      <c r="J20" s="1" t="s">
        <v>131</v>
      </c>
      <c r="K20" s="1" t="s">
        <v>301</v>
      </c>
      <c r="L20" s="1"/>
      <c r="M20" s="1"/>
      <c r="N20" s="1"/>
      <c r="O20" s="1"/>
    </row>
    <row r="21" spans="1:15">
      <c r="A21" s="1" t="s">
        <v>147</v>
      </c>
      <c r="B21" s="35">
        <f t="shared" si="0"/>
        <v>-5.8999999999999999E-3</v>
      </c>
      <c r="C21" s="35">
        <f t="shared" ca="1" si="1"/>
        <v>-7.6039306964862082E-3</v>
      </c>
      <c r="D21" s="35">
        <v>-5.8999999999999999E-3</v>
      </c>
      <c r="E21" s="35">
        <v>8.673469387755102E-4</v>
      </c>
      <c r="F21" s="1" t="s">
        <v>129</v>
      </c>
      <c r="G21" s="1"/>
      <c r="H21" s="1"/>
      <c r="J21" s="1" t="s">
        <v>131</v>
      </c>
      <c r="K21" s="1" t="s">
        <v>301</v>
      </c>
      <c r="L21" s="1"/>
      <c r="M21" s="1"/>
      <c r="N21" s="1"/>
      <c r="O21" s="1"/>
    </row>
    <row r="22" spans="1:15">
      <c r="A22" s="1" t="s">
        <v>153</v>
      </c>
      <c r="B22" s="35">
        <f t="shared" si="0"/>
        <v>0.20910000000000001</v>
      </c>
      <c r="C22" s="35">
        <f t="shared" ca="1" si="1"/>
        <v>0.24090678209811806</v>
      </c>
      <c r="D22" s="35">
        <v>0.20910000000000001</v>
      </c>
      <c r="E22" s="35">
        <v>5.9183673469387757E-2</v>
      </c>
      <c r="F22" s="1" t="s">
        <v>129</v>
      </c>
      <c r="G22" s="1"/>
      <c r="H22" s="1"/>
      <c r="I22" s="1"/>
      <c r="J22" s="1" t="s">
        <v>131</v>
      </c>
      <c r="K22" s="1" t="s">
        <v>301</v>
      </c>
      <c r="L22" s="1"/>
      <c r="M22" s="1"/>
      <c r="N22" s="1"/>
      <c r="O22" s="1"/>
    </row>
    <row r="23" spans="1:15">
      <c r="A23" s="1" t="s">
        <v>148</v>
      </c>
      <c r="B23" s="35">
        <f t="shared" si="0"/>
        <v>1.8700000000000001E-2</v>
      </c>
      <c r="C23" s="35">
        <f t="shared" ca="1" si="1"/>
        <v>1.955531036495357E-2</v>
      </c>
      <c r="D23" s="35">
        <v>1.8700000000000001E-2</v>
      </c>
      <c r="E23" s="35">
        <v>1.4795918367346938E-3</v>
      </c>
      <c r="F23" s="1" t="s">
        <v>129</v>
      </c>
      <c r="G23" s="1"/>
      <c r="H23" s="1"/>
      <c r="I23" s="1" t="s">
        <v>341</v>
      </c>
      <c r="J23" s="1" t="s">
        <v>131</v>
      </c>
      <c r="K23" s="1" t="s">
        <v>301</v>
      </c>
      <c r="L23" s="1"/>
      <c r="M23" s="1"/>
      <c r="N23" s="1"/>
      <c r="O23" s="1"/>
    </row>
    <row r="24" spans="1:15">
      <c r="A24" s="1" t="s">
        <v>149</v>
      </c>
      <c r="B24" s="35">
        <f t="shared" si="0"/>
        <v>6.6E-3</v>
      </c>
      <c r="C24" s="35">
        <f t="shared" ca="1" si="1"/>
        <v>7.4177514179226758E-3</v>
      </c>
      <c r="D24" s="35">
        <v>6.6E-3</v>
      </c>
      <c r="E24" s="35">
        <v>1.7346938775510204E-3</v>
      </c>
      <c r="F24" s="1" t="s">
        <v>129</v>
      </c>
      <c r="G24" s="1"/>
      <c r="H24" s="1"/>
      <c r="I24" s="1"/>
      <c r="J24" s="1" t="s">
        <v>131</v>
      </c>
      <c r="K24" s="1" t="s">
        <v>301</v>
      </c>
      <c r="L24" s="1"/>
      <c r="M24" s="1"/>
      <c r="N24" s="1"/>
      <c r="O24" s="1"/>
    </row>
    <row r="25" spans="1:15">
      <c r="A25" s="1" t="s">
        <v>151</v>
      </c>
      <c r="B25" s="35">
        <f t="shared" si="0"/>
        <v>0</v>
      </c>
      <c r="C25" s="35">
        <v>0</v>
      </c>
      <c r="D25" s="35">
        <v>0</v>
      </c>
      <c r="E25" s="35">
        <v>0</v>
      </c>
      <c r="F25" s="1" t="s">
        <v>129</v>
      </c>
      <c r="G25" s="1"/>
      <c r="H25" s="1"/>
      <c r="I25" s="1"/>
      <c r="J25" s="1" t="s">
        <v>131</v>
      </c>
      <c r="K25" s="1" t="s">
        <v>301</v>
      </c>
      <c r="L25" s="1"/>
      <c r="M25" s="1"/>
      <c r="N25" s="1"/>
      <c r="O25" s="1"/>
    </row>
    <row r="26" spans="1:15">
      <c r="A26" s="1" t="s">
        <v>152</v>
      </c>
      <c r="B26" s="35">
        <f t="shared" si="0"/>
        <v>-0.3478</v>
      </c>
      <c r="C26" s="35">
        <f t="shared" ca="1" si="1"/>
        <v>-0.2977712434488165</v>
      </c>
      <c r="D26" s="35">
        <v>-0.3478</v>
      </c>
      <c r="E26" s="35">
        <v>3.8418367346938778E-2</v>
      </c>
      <c r="F26" s="1" t="s">
        <v>129</v>
      </c>
      <c r="G26" s="1"/>
      <c r="H26" s="1"/>
      <c r="I26" s="1"/>
      <c r="J26" s="1" t="s">
        <v>131</v>
      </c>
      <c r="K26" s="1" t="s">
        <v>301</v>
      </c>
      <c r="L26" s="1"/>
      <c r="M26" s="1"/>
      <c r="N26" s="1"/>
      <c r="O26" s="1"/>
    </row>
    <row r="27" spans="1:15">
      <c r="A27" s="1" t="s">
        <v>500</v>
      </c>
      <c r="B27" s="35">
        <f t="shared" si="0"/>
        <v>-1.307877</v>
      </c>
      <c r="C27" s="35">
        <f t="shared" ca="1" si="1"/>
        <v>-1.1134350584216963</v>
      </c>
      <c r="D27" s="35">
        <v>-1.307877</v>
      </c>
      <c r="E27" s="35">
        <v>0.23460610000000001</v>
      </c>
      <c r="F27" s="1" t="s">
        <v>129</v>
      </c>
      <c r="G27" s="1"/>
      <c r="H27" s="1"/>
      <c r="I27" s="1" t="s">
        <v>207</v>
      </c>
      <c r="J27" s="1" t="s">
        <v>166</v>
      </c>
      <c r="K27" s="1" t="s">
        <v>301</v>
      </c>
      <c r="L27" s="1"/>
      <c r="M27" s="1"/>
      <c r="N27" s="1"/>
      <c r="O27" s="1"/>
    </row>
    <row r="28" spans="1:15">
      <c r="A28" s="1" t="s">
        <v>501</v>
      </c>
      <c r="B28" s="35">
        <f t="shared" si="0"/>
        <v>0</v>
      </c>
      <c r="C28" s="35">
        <v>0</v>
      </c>
      <c r="D28" s="35">
        <v>0</v>
      </c>
      <c r="E28" s="35">
        <v>0</v>
      </c>
      <c r="F28" s="1" t="s">
        <v>129</v>
      </c>
      <c r="G28" s="1"/>
      <c r="H28" s="1"/>
      <c r="I28" s="1"/>
      <c r="J28" s="1" t="s">
        <v>166</v>
      </c>
      <c r="K28" s="1" t="s">
        <v>301</v>
      </c>
      <c r="L28" s="1"/>
      <c r="M28" s="1"/>
      <c r="N28" s="1"/>
      <c r="O28" s="1"/>
    </row>
    <row r="29" spans="1:15">
      <c r="A29" s="1" t="s">
        <v>502</v>
      </c>
      <c r="B29" s="35">
        <f>D29</f>
        <v>0.43055599999999999</v>
      </c>
      <c r="C29" s="35">
        <f t="shared" ca="1" si="1"/>
        <v>0.48648900636359627</v>
      </c>
      <c r="D29" s="35">
        <v>0.43055599999999999</v>
      </c>
      <c r="E29" s="35">
        <v>0.18196119999999999</v>
      </c>
      <c r="F29" s="1" t="s">
        <v>129</v>
      </c>
      <c r="G29" s="36"/>
      <c r="H29" s="1"/>
      <c r="I29" s="1"/>
      <c r="J29" s="1" t="s">
        <v>166</v>
      </c>
      <c r="K29" s="1" t="s">
        <v>301</v>
      </c>
      <c r="L29" s="1"/>
      <c r="M29" s="1"/>
      <c r="N29" s="1"/>
      <c r="O29" s="1"/>
    </row>
    <row r="30" spans="1:15">
      <c r="A30" s="1" t="s">
        <v>503</v>
      </c>
      <c r="B30" s="35">
        <f>D30</f>
        <v>0.7647294</v>
      </c>
      <c r="C30" s="35">
        <f t="shared" ca="1" si="1"/>
        <v>0.26938266939767225</v>
      </c>
      <c r="D30" s="35">
        <v>0.7647294</v>
      </c>
      <c r="E30" s="35">
        <v>0.18270700000000001</v>
      </c>
      <c r="F30" s="1" t="s">
        <v>129</v>
      </c>
      <c r="G30" s="36"/>
      <c r="H30" s="1"/>
      <c r="I30" s="1"/>
      <c r="J30" s="1" t="s">
        <v>166</v>
      </c>
      <c r="K30" s="1" t="s">
        <v>301</v>
      </c>
      <c r="L30" s="1"/>
      <c r="M30" s="1"/>
      <c r="N30" s="1"/>
      <c r="O30" s="1"/>
    </row>
    <row r="31" spans="1:15">
      <c r="A31" s="1" t="s">
        <v>504</v>
      </c>
      <c r="B31" s="35">
        <f>D31</f>
        <v>1.163035</v>
      </c>
      <c r="C31" s="35">
        <f t="shared" ca="1" si="1"/>
        <v>1.1499112110105967</v>
      </c>
      <c r="D31" s="35">
        <v>1.163035</v>
      </c>
      <c r="E31" s="35">
        <v>0.1833747</v>
      </c>
      <c r="F31" s="1" t="s">
        <v>129</v>
      </c>
      <c r="G31" s="36"/>
      <c r="H31" s="1"/>
      <c r="I31" s="1"/>
      <c r="J31" s="1" t="s">
        <v>166</v>
      </c>
      <c r="K31" s="1" t="s">
        <v>301</v>
      </c>
      <c r="L31" s="1"/>
      <c r="M31" s="1"/>
      <c r="N31" s="1"/>
      <c r="O31" s="1"/>
    </row>
    <row r="32" spans="1:15">
      <c r="A32" s="1" t="s">
        <v>505</v>
      </c>
      <c r="B32" s="35">
        <f t="shared" ref="B32:B36" si="2">D32</f>
        <v>-0.91492030000000002</v>
      </c>
      <c r="C32" s="35">
        <f t="shared" ref="C32:C36" ca="1" si="3">_xlfn.NORM.INV(RAND(),D32,E32)</f>
        <v>-0.93054987538790435</v>
      </c>
      <c r="D32" s="35">
        <v>-0.91492030000000002</v>
      </c>
      <c r="E32" s="35">
        <v>0.20375589999999999</v>
      </c>
      <c r="F32" s="1" t="s">
        <v>129</v>
      </c>
      <c r="G32" s="36"/>
      <c r="H32" s="1"/>
      <c r="I32" s="1"/>
      <c r="J32" s="1" t="s">
        <v>166</v>
      </c>
      <c r="K32" s="1" t="s">
        <v>301</v>
      </c>
      <c r="L32" s="1"/>
      <c r="M32" s="1"/>
      <c r="N32" s="1"/>
      <c r="O32" s="1"/>
    </row>
    <row r="33" spans="1:15">
      <c r="A33" s="1" t="s">
        <v>506</v>
      </c>
      <c r="B33" s="35">
        <f t="shared" si="2"/>
        <v>0.29354360000000002</v>
      </c>
      <c r="C33" s="35">
        <f t="shared" ca="1" si="3"/>
        <v>0.2539403911603525</v>
      </c>
      <c r="D33" s="35">
        <v>0.29354360000000002</v>
      </c>
      <c r="E33" s="35">
        <v>0.18356510000000001</v>
      </c>
      <c r="F33" s="1" t="s">
        <v>129</v>
      </c>
      <c r="G33" s="36"/>
      <c r="H33" s="1"/>
      <c r="I33" s="1"/>
      <c r="J33" s="1" t="s">
        <v>166</v>
      </c>
      <c r="K33" s="1" t="s">
        <v>301</v>
      </c>
      <c r="L33" s="1"/>
      <c r="M33" s="1"/>
      <c r="N33" s="1"/>
      <c r="O33" s="1"/>
    </row>
    <row r="34" spans="1:15">
      <c r="A34" s="1" t="s">
        <v>507</v>
      </c>
      <c r="B34" s="35">
        <f t="shared" si="2"/>
        <v>1.1769970000000001</v>
      </c>
      <c r="C34" s="35">
        <f t="shared" ca="1" si="3"/>
        <v>1.0292035847258587</v>
      </c>
      <c r="D34" s="35">
        <v>1.1769970000000001</v>
      </c>
      <c r="E34" s="35">
        <v>0.16233210000000001</v>
      </c>
      <c r="F34" s="1" t="s">
        <v>129</v>
      </c>
      <c r="G34" s="36"/>
      <c r="H34" s="1"/>
      <c r="I34" s="1"/>
      <c r="J34" s="1" t="s">
        <v>166</v>
      </c>
      <c r="K34" s="1" t="s">
        <v>301</v>
      </c>
      <c r="L34" s="1"/>
      <c r="M34" s="1"/>
      <c r="N34" s="1"/>
      <c r="O34" s="1"/>
    </row>
    <row r="35" spans="1:15">
      <c r="A35" s="1" t="s">
        <v>508</v>
      </c>
      <c r="B35" s="35">
        <f t="shared" si="2"/>
        <v>1.275752</v>
      </c>
      <c r="C35" s="35">
        <f t="shared" ca="1" si="3"/>
        <v>1.5028734636635712</v>
      </c>
      <c r="D35" s="35">
        <v>1.275752</v>
      </c>
      <c r="E35" s="35">
        <v>0.16603480000000001</v>
      </c>
      <c r="F35" s="1" t="s">
        <v>129</v>
      </c>
      <c r="G35" s="36"/>
      <c r="H35" s="1"/>
      <c r="I35" s="1"/>
      <c r="J35" s="1" t="s">
        <v>166</v>
      </c>
      <c r="K35" s="1" t="s">
        <v>301</v>
      </c>
      <c r="L35" s="1"/>
      <c r="M35" s="1"/>
      <c r="N35" s="1"/>
      <c r="O35" s="1"/>
    </row>
    <row r="36" spans="1:15">
      <c r="A36" s="1" t="s">
        <v>509</v>
      </c>
      <c r="B36" s="35">
        <f t="shared" si="2"/>
        <v>1.424917</v>
      </c>
      <c r="C36" s="35">
        <f t="shared" ca="1" si="3"/>
        <v>1.6228237405760557</v>
      </c>
      <c r="D36" s="35">
        <v>1.424917</v>
      </c>
      <c r="E36" s="35">
        <v>0.1724629</v>
      </c>
      <c r="F36" s="1" t="s">
        <v>129</v>
      </c>
      <c r="G36" s="1"/>
      <c r="H36" s="1"/>
      <c r="I36" s="1"/>
      <c r="J36" s="1" t="s">
        <v>166</v>
      </c>
      <c r="K36" s="1" t="s">
        <v>301</v>
      </c>
      <c r="L36" s="1"/>
      <c r="M36" s="1"/>
      <c r="N36" s="1"/>
      <c r="O36" s="1"/>
    </row>
    <row r="37" spans="1:15">
      <c r="A37" s="1" t="s">
        <v>167</v>
      </c>
      <c r="B37" s="35">
        <f t="shared" si="0"/>
        <v>0</v>
      </c>
      <c r="C37" s="35">
        <v>0</v>
      </c>
      <c r="D37" s="35">
        <v>0</v>
      </c>
      <c r="E37" s="35">
        <v>0</v>
      </c>
      <c r="F37" s="1" t="s">
        <v>129</v>
      </c>
      <c r="G37" s="1"/>
      <c r="H37" s="1"/>
      <c r="I37" s="1"/>
      <c r="J37" s="1" t="s">
        <v>166</v>
      </c>
      <c r="K37" s="1" t="s">
        <v>301</v>
      </c>
      <c r="L37" s="1"/>
      <c r="M37" s="1"/>
      <c r="N37" s="1"/>
      <c r="O37" s="1"/>
    </row>
    <row r="38" spans="1:15">
      <c r="A38" s="1" t="s">
        <v>168</v>
      </c>
      <c r="B38" s="35">
        <f t="shared" si="0"/>
        <v>0.32080999999999998</v>
      </c>
      <c r="C38" s="35">
        <f t="shared" ca="1" si="1"/>
        <v>0.27587708014653933</v>
      </c>
      <c r="D38" s="35">
        <v>0.32080999999999998</v>
      </c>
      <c r="E38" s="35">
        <v>8.6653499999999994E-2</v>
      </c>
      <c r="F38" s="1" t="s">
        <v>129</v>
      </c>
      <c r="G38" s="1"/>
      <c r="H38" s="1"/>
      <c r="I38" s="1"/>
      <c r="J38" s="1" t="s">
        <v>166</v>
      </c>
      <c r="K38" s="1" t="s">
        <v>301</v>
      </c>
      <c r="L38" s="1"/>
      <c r="M38" s="1"/>
      <c r="N38" s="1"/>
      <c r="O38" s="1"/>
    </row>
    <row r="39" spans="1:15">
      <c r="A39" s="1" t="s">
        <v>169</v>
      </c>
      <c r="B39" s="35">
        <f t="shared" si="0"/>
        <v>0.31955499999999998</v>
      </c>
      <c r="C39" s="35">
        <f t="shared" ca="1" si="1"/>
        <v>0.28094212283704417</v>
      </c>
      <c r="D39" s="35">
        <v>0.31955499999999998</v>
      </c>
      <c r="E39" s="35">
        <v>0.10165920000000001</v>
      </c>
      <c r="F39" s="1" t="s">
        <v>129</v>
      </c>
      <c r="G39" s="1"/>
      <c r="H39" s="1"/>
      <c r="I39" s="1"/>
      <c r="J39" s="1" t="s">
        <v>166</v>
      </c>
      <c r="K39" s="1" t="s">
        <v>301</v>
      </c>
      <c r="L39" s="1"/>
      <c r="M39" s="1"/>
      <c r="N39" s="1"/>
      <c r="O39" s="1"/>
    </row>
    <row r="40" spans="1:15">
      <c r="A40" s="1" t="s">
        <v>170</v>
      </c>
      <c r="B40" s="35">
        <f t="shared" si="0"/>
        <v>0.52930390000000005</v>
      </c>
      <c r="C40" s="35">
        <f t="shared" ca="1" si="1"/>
        <v>0.40617507724450425</v>
      </c>
      <c r="D40" s="35">
        <v>0.52930390000000005</v>
      </c>
      <c r="E40" s="35">
        <v>0.13044829999999999</v>
      </c>
      <c r="F40" s="1" t="s">
        <v>129</v>
      </c>
      <c r="G40" s="1"/>
      <c r="H40" s="1"/>
      <c r="I40" s="1"/>
      <c r="J40" s="1" t="s">
        <v>166</v>
      </c>
      <c r="K40" s="1" t="s">
        <v>301</v>
      </c>
      <c r="L40" s="1"/>
      <c r="M40" s="1"/>
      <c r="N40" s="1"/>
      <c r="O40" s="1"/>
    </row>
    <row r="41" spans="1:15">
      <c r="A41" s="1" t="s">
        <v>171</v>
      </c>
      <c r="B41" s="35">
        <f t="shared" si="0"/>
        <v>0.66032869999999999</v>
      </c>
      <c r="C41" s="35">
        <f t="shared" ca="1" si="1"/>
        <v>0.79155162809649204</v>
      </c>
      <c r="D41" s="35">
        <v>0.66032869999999999</v>
      </c>
      <c r="E41" s="35">
        <v>0.15753829999999999</v>
      </c>
      <c r="F41" s="1" t="s">
        <v>129</v>
      </c>
      <c r="G41" s="1"/>
      <c r="H41" s="1"/>
      <c r="I41" s="1"/>
      <c r="J41" s="1" t="s">
        <v>166</v>
      </c>
      <c r="K41" s="1" t="s">
        <v>301</v>
      </c>
      <c r="L41" s="1"/>
      <c r="M41" s="1"/>
      <c r="N41" s="1"/>
      <c r="O41" s="1"/>
    </row>
    <row r="42" spans="1:15">
      <c r="A42" s="1" t="s">
        <v>172</v>
      </c>
      <c r="B42" s="35">
        <f t="shared" si="0"/>
        <v>-0.1484694</v>
      </c>
      <c r="C42" s="35">
        <f t="shared" ca="1" si="1"/>
        <v>-0.21513335451871496</v>
      </c>
      <c r="D42" s="35">
        <v>-0.1484694</v>
      </c>
      <c r="E42" s="35">
        <v>7.1580199999999997E-2</v>
      </c>
      <c r="F42" s="1" t="s">
        <v>129</v>
      </c>
      <c r="G42" s="1"/>
      <c r="H42" s="1"/>
      <c r="I42" s="1"/>
      <c r="J42" s="1" t="s">
        <v>166</v>
      </c>
      <c r="K42" s="1" t="s">
        <v>301</v>
      </c>
      <c r="L42" s="1"/>
      <c r="M42" s="1"/>
      <c r="N42" s="1"/>
      <c r="O42" s="1"/>
    </row>
    <row r="43" spans="1:15">
      <c r="A43" s="1" t="s">
        <v>179</v>
      </c>
      <c r="B43" s="35">
        <f t="shared" si="0"/>
        <v>-3.726394</v>
      </c>
      <c r="C43" s="35">
        <f t="shared" ca="1" si="1"/>
        <v>-3.6122827699364044</v>
      </c>
      <c r="D43" s="35">
        <v>-3.726394</v>
      </c>
      <c r="E43" s="35">
        <v>0.1646745</v>
      </c>
      <c r="F43" s="1" t="s">
        <v>129</v>
      </c>
      <c r="G43" s="1"/>
      <c r="H43" s="1"/>
      <c r="I43" s="1"/>
      <c r="J43" s="1" t="s">
        <v>166</v>
      </c>
      <c r="K43" s="1" t="s">
        <v>301</v>
      </c>
      <c r="L43" s="1"/>
      <c r="M43" s="1"/>
      <c r="N43" s="1"/>
      <c r="O43" s="1"/>
    </row>
    <row r="44" spans="1:15">
      <c r="A44" s="1" t="s">
        <v>183</v>
      </c>
      <c r="B44" s="35">
        <f t="shared" ref="B44:B77" si="4">D44</f>
        <v>0.1819664</v>
      </c>
      <c r="C44" s="35">
        <f t="shared" ref="C44:C77" ca="1" si="5">_xlfn.NORM.INV(RAND(),D44,E44)</f>
        <v>0.21004384159449027</v>
      </c>
      <c r="D44" s="35">
        <v>0.1819664</v>
      </c>
      <c r="E44" s="35">
        <v>0.13338410000000001</v>
      </c>
      <c r="F44" s="1" t="s">
        <v>129</v>
      </c>
      <c r="G44" s="1"/>
      <c r="H44" s="1"/>
      <c r="I44" s="1" t="s">
        <v>206</v>
      </c>
      <c r="J44" s="1" t="s">
        <v>195</v>
      </c>
      <c r="K44" s="1" t="s">
        <v>301</v>
      </c>
      <c r="L44" s="1"/>
      <c r="M44" s="1"/>
      <c r="N44" s="1"/>
      <c r="O44" s="1"/>
    </row>
    <row r="45" spans="1:15">
      <c r="A45" s="1" t="s">
        <v>189</v>
      </c>
      <c r="B45" s="35">
        <f t="shared" si="4"/>
        <v>0</v>
      </c>
      <c r="C45" s="35">
        <v>0</v>
      </c>
      <c r="D45" s="35">
        <v>0</v>
      </c>
      <c r="E45" s="35">
        <v>0</v>
      </c>
      <c r="F45" s="1" t="s">
        <v>129</v>
      </c>
      <c r="G45" s="1"/>
      <c r="H45" s="1"/>
      <c r="I45" s="1"/>
      <c r="J45" s="1" t="s">
        <v>195</v>
      </c>
      <c r="K45" s="1" t="s">
        <v>301</v>
      </c>
      <c r="L45" s="1"/>
      <c r="M45" s="1"/>
      <c r="N45" s="1"/>
      <c r="O45" s="1"/>
    </row>
    <row r="46" spans="1:15">
      <c r="A46" s="1" t="s">
        <v>190</v>
      </c>
      <c r="B46" s="35">
        <f t="shared" si="4"/>
        <v>0</v>
      </c>
      <c r="C46" s="35">
        <v>0</v>
      </c>
      <c r="D46" s="35">
        <v>0</v>
      </c>
      <c r="E46" s="35">
        <v>0</v>
      </c>
      <c r="F46" s="1" t="s">
        <v>129</v>
      </c>
      <c r="G46" s="1"/>
      <c r="H46" s="1"/>
      <c r="I46" s="1"/>
      <c r="J46" s="1" t="s">
        <v>195</v>
      </c>
      <c r="K46" s="1" t="s">
        <v>301</v>
      </c>
      <c r="L46" s="1"/>
      <c r="M46" s="1"/>
      <c r="N46" s="1"/>
      <c r="O46" s="1"/>
    </row>
    <row r="47" spans="1:15">
      <c r="A47" s="1" t="s">
        <v>191</v>
      </c>
      <c r="B47" s="35">
        <f t="shared" si="4"/>
        <v>0.30655260000000001</v>
      </c>
      <c r="C47" s="35">
        <f t="shared" ca="1" si="5"/>
        <v>8.7081458135408296E-2</v>
      </c>
      <c r="D47" s="35">
        <v>0.30655260000000001</v>
      </c>
      <c r="E47" s="35">
        <v>0.16860459999999999</v>
      </c>
      <c r="F47" s="1" t="s">
        <v>129</v>
      </c>
      <c r="G47" s="1"/>
      <c r="H47" s="1"/>
      <c r="I47" s="1"/>
      <c r="J47" s="1" t="s">
        <v>195</v>
      </c>
      <c r="K47" s="1" t="s">
        <v>301</v>
      </c>
      <c r="L47" s="1"/>
      <c r="M47" s="1"/>
      <c r="N47" s="1"/>
      <c r="O47" s="1"/>
    </row>
    <row r="48" spans="1:15">
      <c r="A48" s="1" t="s">
        <v>192</v>
      </c>
      <c r="B48" s="35">
        <f t="shared" si="4"/>
        <v>0.37704929999999998</v>
      </c>
      <c r="C48" s="35">
        <f t="shared" ca="1" si="5"/>
        <v>0.26015134551895525</v>
      </c>
      <c r="D48" s="35">
        <v>0.37704929999999998</v>
      </c>
      <c r="E48" s="35">
        <v>0.17254559999999999</v>
      </c>
      <c r="F48" s="1" t="s">
        <v>129</v>
      </c>
      <c r="G48" s="1"/>
      <c r="H48" s="1"/>
      <c r="I48" s="1"/>
      <c r="J48" s="1" t="s">
        <v>195</v>
      </c>
      <c r="K48" s="1" t="s">
        <v>301</v>
      </c>
      <c r="L48" s="1"/>
      <c r="M48" s="1"/>
      <c r="N48" s="1"/>
      <c r="O48" s="1"/>
    </row>
    <row r="49" spans="1:15">
      <c r="A49" s="1" t="s">
        <v>193</v>
      </c>
      <c r="B49" s="35">
        <f t="shared" si="4"/>
        <v>0.4659025</v>
      </c>
      <c r="C49" s="35">
        <f t="shared" ca="1" si="5"/>
        <v>0.59412078401664548</v>
      </c>
      <c r="D49" s="35">
        <v>0.4659025</v>
      </c>
      <c r="E49" s="35">
        <v>0.2494103</v>
      </c>
      <c r="F49" s="1" t="s">
        <v>129</v>
      </c>
      <c r="G49" s="1"/>
      <c r="H49" s="1"/>
      <c r="I49" s="1"/>
      <c r="J49" s="1" t="s">
        <v>195</v>
      </c>
      <c r="K49" s="1" t="s">
        <v>301</v>
      </c>
      <c r="L49" s="1"/>
      <c r="M49" s="1"/>
      <c r="N49" s="1"/>
      <c r="O49" s="1"/>
    </row>
    <row r="50" spans="1:15">
      <c r="A50" s="1" t="s">
        <v>184</v>
      </c>
      <c r="B50" s="35">
        <f t="shared" si="4"/>
        <v>0</v>
      </c>
      <c r="C50" s="35">
        <v>0</v>
      </c>
      <c r="D50" s="35">
        <v>0</v>
      </c>
      <c r="E50" s="35">
        <v>0</v>
      </c>
      <c r="F50" s="1" t="s">
        <v>129</v>
      </c>
      <c r="G50" s="1"/>
      <c r="H50" s="1"/>
      <c r="I50" s="1"/>
      <c r="J50" s="1" t="s">
        <v>195</v>
      </c>
      <c r="K50" s="1" t="s">
        <v>301</v>
      </c>
      <c r="L50" s="1"/>
      <c r="M50" s="1"/>
      <c r="N50" s="1"/>
      <c r="O50" s="1"/>
    </row>
    <row r="51" spans="1:15">
      <c r="A51" s="1" t="s">
        <v>185</v>
      </c>
      <c r="B51" s="35">
        <f t="shared" si="4"/>
        <v>0.42630299999999999</v>
      </c>
      <c r="C51" s="35">
        <f t="shared" ca="1" si="5"/>
        <v>0.56686638241599885</v>
      </c>
      <c r="D51" s="35">
        <v>0.42630299999999999</v>
      </c>
      <c r="E51" s="35">
        <v>0.20684949999999999</v>
      </c>
      <c r="F51" s="1" t="s">
        <v>129</v>
      </c>
      <c r="G51" s="1"/>
      <c r="H51" s="1"/>
      <c r="I51" s="1"/>
      <c r="J51" s="1" t="s">
        <v>195</v>
      </c>
      <c r="K51" s="1" t="s">
        <v>301</v>
      </c>
      <c r="L51" s="1"/>
      <c r="M51" s="1"/>
      <c r="N51" s="1"/>
      <c r="O51" s="1"/>
    </row>
    <row r="52" spans="1:15">
      <c r="A52" s="1" t="s">
        <v>186</v>
      </c>
      <c r="B52" s="35">
        <f t="shared" si="4"/>
        <v>0.71563069999999995</v>
      </c>
      <c r="C52" s="35">
        <f t="shared" ca="1" si="5"/>
        <v>0.7248771443199461</v>
      </c>
      <c r="D52" s="35">
        <v>0.71563069999999995</v>
      </c>
      <c r="E52" s="35">
        <v>0.20670759999999999</v>
      </c>
      <c r="F52" s="1" t="s">
        <v>129</v>
      </c>
      <c r="G52" s="1"/>
      <c r="H52" s="1"/>
      <c r="I52" s="1"/>
      <c r="J52" s="1" t="s">
        <v>195</v>
      </c>
      <c r="K52" s="1" t="s">
        <v>301</v>
      </c>
      <c r="L52" s="1"/>
      <c r="M52" s="1"/>
      <c r="N52" s="1"/>
      <c r="O52" s="1"/>
    </row>
    <row r="53" spans="1:15">
      <c r="A53" s="1" t="s">
        <v>187</v>
      </c>
      <c r="B53" s="35">
        <f t="shared" si="4"/>
        <v>0.95869579999999999</v>
      </c>
      <c r="C53" s="35">
        <f t="shared" ca="1" si="5"/>
        <v>0.78591197636078425</v>
      </c>
      <c r="D53" s="35">
        <v>0.95869579999999999</v>
      </c>
      <c r="E53" s="35">
        <v>0.2467654</v>
      </c>
      <c r="F53" s="1" t="s">
        <v>129</v>
      </c>
      <c r="G53" s="1"/>
      <c r="H53" s="1"/>
      <c r="I53" s="1"/>
      <c r="J53" s="1" t="s">
        <v>195</v>
      </c>
      <c r="K53" s="1" t="s">
        <v>301</v>
      </c>
      <c r="L53" s="1"/>
      <c r="M53" s="1"/>
      <c r="N53" s="1"/>
      <c r="O53" s="1"/>
    </row>
    <row r="54" spans="1:15">
      <c r="A54" s="1" t="s">
        <v>188</v>
      </c>
      <c r="B54" s="35">
        <f t="shared" si="4"/>
        <v>0.41874420000000001</v>
      </c>
      <c r="C54" s="35">
        <f t="shared" ca="1" si="5"/>
        <v>0.31865930611923998</v>
      </c>
      <c r="D54" s="35">
        <v>0.41874420000000001</v>
      </c>
      <c r="E54" s="35">
        <v>0.41282740000000001</v>
      </c>
      <c r="F54" s="1" t="s">
        <v>129</v>
      </c>
      <c r="G54" s="1"/>
      <c r="H54" s="1"/>
      <c r="I54" s="1"/>
      <c r="J54" s="1" t="s">
        <v>195</v>
      </c>
      <c r="K54" s="1" t="s">
        <v>301</v>
      </c>
      <c r="L54" s="1"/>
      <c r="M54" s="1"/>
      <c r="N54" s="1"/>
      <c r="O54" s="1"/>
    </row>
    <row r="55" spans="1:15">
      <c r="A55" s="1" t="s">
        <v>194</v>
      </c>
      <c r="B55" s="35">
        <f t="shared" si="4"/>
        <v>-2.386558</v>
      </c>
      <c r="C55" s="35">
        <f t="shared" ca="1" si="5"/>
        <v>-2.9455392152229063</v>
      </c>
      <c r="D55" s="35">
        <v>-2.386558</v>
      </c>
      <c r="E55" s="35">
        <v>0.2452927</v>
      </c>
      <c r="F55" s="1" t="s">
        <v>129</v>
      </c>
      <c r="G55" s="1"/>
      <c r="H55" s="1"/>
      <c r="I55" s="1"/>
      <c r="J55" s="1" t="s">
        <v>195</v>
      </c>
      <c r="K55" s="1" t="s">
        <v>301</v>
      </c>
      <c r="L55" s="1"/>
      <c r="M55" s="1"/>
      <c r="N55" s="1"/>
      <c r="O55" s="1"/>
    </row>
    <row r="56" spans="1:15">
      <c r="A56" s="1" t="s">
        <v>196</v>
      </c>
      <c r="B56" s="35">
        <f t="shared" si="4"/>
        <v>0</v>
      </c>
      <c r="C56" s="35">
        <v>0</v>
      </c>
      <c r="D56" s="35">
        <v>0</v>
      </c>
      <c r="E56" s="35">
        <v>0</v>
      </c>
      <c r="F56" s="1" t="s">
        <v>129</v>
      </c>
      <c r="G56" s="1"/>
      <c r="H56" s="1"/>
      <c r="I56" s="1" t="s">
        <v>208</v>
      </c>
      <c r="J56" s="1" t="s">
        <v>286</v>
      </c>
      <c r="K56" s="1" t="s">
        <v>301</v>
      </c>
      <c r="L56" s="1"/>
      <c r="M56" s="1"/>
      <c r="N56" s="1"/>
      <c r="O56" s="1"/>
    </row>
    <row r="57" spans="1:15">
      <c r="A57" s="1" t="s">
        <v>197</v>
      </c>
      <c r="B57" s="35">
        <f t="shared" si="4"/>
        <v>0</v>
      </c>
      <c r="C57" s="35">
        <v>0</v>
      </c>
      <c r="D57" s="35">
        <v>0</v>
      </c>
      <c r="E57" s="35">
        <v>0</v>
      </c>
      <c r="F57" s="1" t="s">
        <v>129</v>
      </c>
      <c r="G57" s="1"/>
      <c r="H57" s="1"/>
      <c r="I57" s="1"/>
      <c r="J57" s="1" t="s">
        <v>286</v>
      </c>
      <c r="K57" s="1" t="s">
        <v>301</v>
      </c>
      <c r="L57" s="1"/>
      <c r="M57" s="1"/>
      <c r="N57" s="1"/>
      <c r="O57" s="1"/>
    </row>
    <row r="58" spans="1:15">
      <c r="A58" s="1" t="s">
        <v>198</v>
      </c>
      <c r="B58" s="35">
        <f t="shared" si="4"/>
        <v>0</v>
      </c>
      <c r="C58" s="35">
        <v>0</v>
      </c>
      <c r="D58" s="35">
        <v>0</v>
      </c>
      <c r="E58" s="35">
        <v>0</v>
      </c>
      <c r="F58" s="1" t="s">
        <v>129</v>
      </c>
      <c r="G58" s="1"/>
      <c r="H58" s="1"/>
      <c r="I58" s="1"/>
      <c r="J58" s="1" t="s">
        <v>286</v>
      </c>
      <c r="K58" s="1" t="s">
        <v>301</v>
      </c>
      <c r="L58" s="1"/>
      <c r="M58" s="1"/>
      <c r="N58" s="1"/>
      <c r="O58" s="1"/>
    </row>
    <row r="59" spans="1:15">
      <c r="A59" s="1" t="s">
        <v>199</v>
      </c>
      <c r="B59" s="35">
        <f t="shared" si="4"/>
        <v>0</v>
      </c>
      <c r="C59" s="35">
        <v>0</v>
      </c>
      <c r="D59" s="35">
        <v>0</v>
      </c>
      <c r="E59" s="35">
        <v>0</v>
      </c>
      <c r="F59" s="1" t="s">
        <v>129</v>
      </c>
      <c r="G59" s="1"/>
      <c r="H59" s="1"/>
      <c r="I59" s="1"/>
      <c r="J59" s="1" t="s">
        <v>286</v>
      </c>
      <c r="K59" s="1" t="s">
        <v>301</v>
      </c>
      <c r="L59" s="1"/>
      <c r="M59" s="1"/>
      <c r="N59" s="1"/>
      <c r="O59" s="1"/>
    </row>
    <row r="60" spans="1:15">
      <c r="A60" s="1" t="s">
        <v>200</v>
      </c>
      <c r="B60" s="35">
        <f t="shared" si="4"/>
        <v>0</v>
      </c>
      <c r="C60" s="35">
        <v>0</v>
      </c>
      <c r="D60" s="35">
        <v>0</v>
      </c>
      <c r="E60" s="35">
        <v>0</v>
      </c>
      <c r="F60" s="1" t="s">
        <v>129</v>
      </c>
      <c r="G60" s="1"/>
      <c r="H60" s="1"/>
      <c r="I60" s="1"/>
      <c r="J60" s="1" t="s">
        <v>286</v>
      </c>
      <c r="K60" s="1" t="s">
        <v>301</v>
      </c>
      <c r="L60" s="1"/>
      <c r="M60" s="1"/>
      <c r="N60" s="1"/>
      <c r="O60" s="1"/>
    </row>
    <row r="61" spans="1:15">
      <c r="A61" s="1" t="s">
        <v>205</v>
      </c>
      <c r="B61" s="35">
        <f t="shared" si="4"/>
        <v>0</v>
      </c>
      <c r="C61" s="35">
        <v>0</v>
      </c>
      <c r="D61" s="35">
        <v>0</v>
      </c>
      <c r="E61" s="35">
        <v>0</v>
      </c>
      <c r="F61" s="1" t="s">
        <v>129</v>
      </c>
      <c r="G61" s="1"/>
      <c r="H61" s="1"/>
      <c r="I61" s="1"/>
      <c r="J61" s="1" t="s">
        <v>286</v>
      </c>
      <c r="K61" s="1" t="s">
        <v>301</v>
      </c>
      <c r="L61" s="1"/>
      <c r="M61" s="1"/>
      <c r="N61" s="1"/>
      <c r="O61" s="1"/>
    </row>
    <row r="62" spans="1:15">
      <c r="A62" s="1" t="s">
        <v>201</v>
      </c>
      <c r="B62" s="35">
        <f t="shared" si="4"/>
        <v>0</v>
      </c>
      <c r="C62" s="35">
        <v>0</v>
      </c>
      <c r="D62" s="35">
        <v>0</v>
      </c>
      <c r="E62" s="35">
        <v>0</v>
      </c>
      <c r="F62" s="1" t="s">
        <v>129</v>
      </c>
      <c r="G62" s="1"/>
      <c r="H62" s="1"/>
      <c r="I62" s="1"/>
      <c r="J62" s="1" t="s">
        <v>286</v>
      </c>
      <c r="K62" s="1" t="s">
        <v>301</v>
      </c>
      <c r="L62" s="1"/>
      <c r="M62" s="1"/>
      <c r="N62" s="1"/>
      <c r="O62" s="1"/>
    </row>
    <row r="63" spans="1:15">
      <c r="A63" s="1" t="s">
        <v>202</v>
      </c>
      <c r="B63" s="35">
        <f t="shared" si="4"/>
        <v>0</v>
      </c>
      <c r="C63" s="35">
        <v>0</v>
      </c>
      <c r="D63" s="35">
        <v>0</v>
      </c>
      <c r="E63" s="35">
        <v>0</v>
      </c>
      <c r="F63" s="1" t="s">
        <v>129</v>
      </c>
      <c r="G63" s="1"/>
      <c r="H63" s="1"/>
      <c r="I63" s="1"/>
      <c r="J63" s="1" t="s">
        <v>286</v>
      </c>
      <c r="K63" s="1" t="s">
        <v>301</v>
      </c>
      <c r="L63" s="1"/>
      <c r="M63" s="1"/>
      <c r="N63" s="1"/>
      <c r="O63" s="1"/>
    </row>
    <row r="64" spans="1:15">
      <c r="A64" s="1" t="s">
        <v>180</v>
      </c>
      <c r="B64" s="35">
        <f t="shared" si="4"/>
        <v>0</v>
      </c>
      <c r="C64" s="35">
        <v>0</v>
      </c>
      <c r="D64" s="35">
        <v>0</v>
      </c>
      <c r="E64" s="35">
        <v>0</v>
      </c>
      <c r="F64" s="1" t="s">
        <v>129</v>
      </c>
      <c r="G64" s="1"/>
      <c r="H64" s="1"/>
      <c r="I64" s="1"/>
      <c r="J64" s="1" t="s">
        <v>286</v>
      </c>
      <c r="K64" s="1" t="s">
        <v>301</v>
      </c>
      <c r="L64" s="1"/>
      <c r="M64" s="1"/>
      <c r="N64" s="1"/>
      <c r="O64" s="1"/>
    </row>
    <row r="65" spans="1:15">
      <c r="A65" s="1" t="s">
        <v>204</v>
      </c>
      <c r="B65" s="35">
        <f t="shared" si="4"/>
        <v>0</v>
      </c>
      <c r="C65" s="35">
        <v>0</v>
      </c>
      <c r="D65" s="35">
        <v>0</v>
      </c>
      <c r="E65" s="35">
        <v>0</v>
      </c>
      <c r="F65" s="1" t="s">
        <v>129</v>
      </c>
      <c r="G65" s="1"/>
      <c r="H65" s="1"/>
      <c r="I65" s="1"/>
      <c r="J65" s="1" t="s">
        <v>286</v>
      </c>
      <c r="K65" s="1" t="s">
        <v>301</v>
      </c>
      <c r="L65" s="1"/>
      <c r="M65" s="1"/>
      <c r="N65" s="1"/>
      <c r="O65" s="1"/>
    </row>
    <row r="66" spans="1:15">
      <c r="A66" s="1" t="s">
        <v>203</v>
      </c>
      <c r="B66" s="35">
        <f t="shared" si="4"/>
        <v>0</v>
      </c>
      <c r="C66" s="35">
        <v>0</v>
      </c>
      <c r="D66" s="35">
        <v>0</v>
      </c>
      <c r="E66" s="35">
        <v>0</v>
      </c>
      <c r="F66" s="1" t="s">
        <v>129</v>
      </c>
      <c r="G66" s="1"/>
      <c r="H66" s="1"/>
      <c r="I66" s="1"/>
      <c r="J66" s="1" t="s">
        <v>286</v>
      </c>
      <c r="K66" s="1" t="s">
        <v>301</v>
      </c>
      <c r="L66" s="1"/>
      <c r="M66" s="1"/>
      <c r="N66" s="1"/>
      <c r="O66" s="1"/>
    </row>
    <row r="67" spans="1:15">
      <c r="A67" s="1" t="s">
        <v>181</v>
      </c>
      <c r="B67" s="35">
        <f t="shared" si="4"/>
        <v>-2</v>
      </c>
      <c r="C67" s="35">
        <f t="shared" ca="1" si="5"/>
        <v>-2.0810565191036279</v>
      </c>
      <c r="D67" s="35">
        <v>-2</v>
      </c>
      <c r="E67" s="35">
        <v>0.3212043</v>
      </c>
      <c r="F67" s="1" t="s">
        <v>129</v>
      </c>
      <c r="G67" s="1"/>
      <c r="H67" s="1"/>
      <c r="I67" s="1"/>
      <c r="J67" s="1" t="s">
        <v>302</v>
      </c>
      <c r="K67" s="1" t="s">
        <v>301</v>
      </c>
      <c r="L67" s="1"/>
      <c r="M67" s="1"/>
      <c r="N67" s="1"/>
      <c r="O67" s="1"/>
    </row>
    <row r="68" spans="1:15">
      <c r="A68" s="1" t="s">
        <v>234</v>
      </c>
      <c r="B68" s="35">
        <f t="shared" si="4"/>
        <v>0.51</v>
      </c>
      <c r="C68" s="35">
        <f t="shared" ca="1" si="5"/>
        <v>0.47963330531013881</v>
      </c>
      <c r="D68" s="35">
        <v>0.51</v>
      </c>
      <c r="E68" s="35">
        <v>1.0204081632653071E-2</v>
      </c>
      <c r="F68" s="1" t="s">
        <v>129</v>
      </c>
      <c r="G68" s="1"/>
      <c r="H68" s="1"/>
      <c r="I68" s="1" t="s">
        <v>285</v>
      </c>
      <c r="J68" s="1" t="s">
        <v>303</v>
      </c>
      <c r="K68" s="1" t="s">
        <v>301</v>
      </c>
      <c r="L68" s="1"/>
      <c r="M68" s="1"/>
      <c r="N68" s="1"/>
      <c r="O68" s="1"/>
    </row>
    <row r="69" spans="1:15">
      <c r="A69" s="1" t="s">
        <v>235</v>
      </c>
      <c r="B69" s="35">
        <f t="shared" si="4"/>
        <v>-3.8999999999999998E-3</v>
      </c>
      <c r="C69" s="35">
        <f t="shared" ca="1" si="5"/>
        <v>-3.9957020429851392E-3</v>
      </c>
      <c r="D69" s="35">
        <v>-3.8999999999999998E-3</v>
      </c>
      <c r="E69" s="35">
        <v>1.0204081632653044E-4</v>
      </c>
      <c r="F69" s="1" t="s">
        <v>129</v>
      </c>
      <c r="G69" s="1"/>
      <c r="H69" s="1"/>
      <c r="I69" s="1"/>
      <c r="J69" s="1" t="s">
        <v>303</v>
      </c>
      <c r="K69" s="1" t="s">
        <v>301</v>
      </c>
      <c r="L69" s="1"/>
      <c r="M69" s="1"/>
      <c r="N69" s="1"/>
      <c r="O69" s="1"/>
    </row>
    <row r="70" spans="1:15">
      <c r="A70" s="1" t="s">
        <v>236</v>
      </c>
      <c r="B70" s="35">
        <f t="shared" si="4"/>
        <v>0.41</v>
      </c>
      <c r="C70" s="35">
        <f t="shared" ca="1" si="5"/>
        <v>0.40706328750035298</v>
      </c>
      <c r="D70" s="35">
        <v>0.41</v>
      </c>
      <c r="E70" s="35">
        <v>1.5306122448979605E-2</v>
      </c>
      <c r="F70" s="1" t="s">
        <v>129</v>
      </c>
      <c r="G70" s="1"/>
      <c r="H70" s="1"/>
      <c r="I70" s="1"/>
      <c r="J70" s="1" t="s">
        <v>303</v>
      </c>
      <c r="K70" s="1" t="s">
        <v>301</v>
      </c>
      <c r="L70" s="1"/>
      <c r="M70" s="1"/>
      <c r="N70" s="1"/>
      <c r="O70" s="1"/>
    </row>
    <row r="71" spans="1:15">
      <c r="A71" s="1" t="s">
        <v>237</v>
      </c>
      <c r="B71" s="35">
        <f t="shared" si="4"/>
        <v>-0.14000000000000001</v>
      </c>
      <c r="C71" s="35">
        <f t="shared" ca="1" si="5"/>
        <v>-0.14704301826573543</v>
      </c>
      <c r="D71" s="35">
        <v>-0.14000000000000001</v>
      </c>
      <c r="E71" s="35">
        <v>1.0204081632653071E-2</v>
      </c>
      <c r="F71" s="1" t="s">
        <v>129</v>
      </c>
      <c r="G71" s="1"/>
      <c r="H71" s="1"/>
      <c r="I71" s="1"/>
      <c r="J71" s="1" t="s">
        <v>303</v>
      </c>
      <c r="K71" s="1" t="s">
        <v>301</v>
      </c>
      <c r="L71" s="1"/>
      <c r="M71" s="1"/>
      <c r="N71" s="1"/>
      <c r="O71" s="1"/>
    </row>
    <row r="72" spans="1:15">
      <c r="A72" s="1" t="s">
        <v>238</v>
      </c>
      <c r="B72" s="35">
        <f t="shared" si="4"/>
        <v>-0.14000000000000001</v>
      </c>
      <c r="C72" s="35">
        <f t="shared" ca="1" si="5"/>
        <v>-0.14794144821756955</v>
      </c>
      <c r="D72" s="35">
        <v>-0.14000000000000001</v>
      </c>
      <c r="E72" s="35">
        <v>2.0408163265306128E-2</v>
      </c>
      <c r="F72" s="1" t="s">
        <v>129</v>
      </c>
      <c r="G72" s="1"/>
      <c r="H72" s="1"/>
      <c r="I72" s="1"/>
      <c r="J72" s="1" t="s">
        <v>303</v>
      </c>
      <c r="K72" s="1" t="s">
        <v>301</v>
      </c>
      <c r="L72" s="1"/>
      <c r="M72" s="1"/>
      <c r="N72" s="1"/>
      <c r="O72" s="1"/>
    </row>
    <row r="73" spans="1:15">
      <c r="A73" s="1" t="s">
        <v>239</v>
      </c>
      <c r="B73" s="35">
        <f t="shared" si="4"/>
        <v>0.97</v>
      </c>
      <c r="C73" s="35">
        <f t="shared" ca="1" si="5"/>
        <v>0.98249781898794919</v>
      </c>
      <c r="D73" s="35">
        <v>0.97</v>
      </c>
      <c r="E73" s="35">
        <v>2.5510204081632678E-2</v>
      </c>
      <c r="F73" s="1" t="s">
        <v>129</v>
      </c>
      <c r="G73" s="1"/>
      <c r="H73" s="1"/>
      <c r="I73" s="1"/>
      <c r="J73" s="1" t="s">
        <v>303</v>
      </c>
      <c r="K73" s="1" t="s">
        <v>301</v>
      </c>
      <c r="L73" s="1"/>
      <c r="M73" s="1"/>
      <c r="N73" s="1"/>
      <c r="O73" s="1"/>
    </row>
    <row r="74" spans="1:15">
      <c r="A74" s="1" t="s">
        <v>182</v>
      </c>
      <c r="B74" s="35">
        <f t="shared" si="4"/>
        <v>5.5999999999999997E-9</v>
      </c>
      <c r="C74" s="35">
        <f t="shared" ca="1" si="5"/>
        <v>6.144832359801422E-9</v>
      </c>
      <c r="D74" s="35">
        <v>5.5999999999999997E-9</v>
      </c>
      <c r="E74" s="35">
        <v>5.5999999999999993E-10</v>
      </c>
      <c r="F74" s="1" t="s">
        <v>129</v>
      </c>
      <c r="G74" s="1"/>
      <c r="H74" s="1"/>
      <c r="I74" s="1"/>
      <c r="J74" s="1" t="s">
        <v>303</v>
      </c>
      <c r="K74" s="1" t="s">
        <v>301</v>
      </c>
      <c r="L74" s="1"/>
      <c r="M74" s="1"/>
      <c r="N74" s="1"/>
      <c r="O74" s="1"/>
    </row>
    <row r="75" spans="1:15">
      <c r="A75" s="1" t="s">
        <v>242</v>
      </c>
      <c r="B75" s="35">
        <f t="shared" si="4"/>
        <v>8.1701882901593359E-2</v>
      </c>
      <c r="C75" s="35">
        <f t="shared" ca="1" si="5"/>
        <v>7.1061266745555407E-2</v>
      </c>
      <c r="D75" s="35">
        <v>8.1701882901593359E-2</v>
      </c>
      <c r="E75" s="35">
        <v>8.1701882901593359E-3</v>
      </c>
      <c r="F75" s="1" t="s">
        <v>129</v>
      </c>
      <c r="G75" s="1"/>
      <c r="H75" s="1"/>
      <c r="I75" s="1"/>
      <c r="J75" s="1" t="s">
        <v>303</v>
      </c>
      <c r="K75" s="1" t="s">
        <v>301</v>
      </c>
      <c r="L75" s="1"/>
      <c r="M75" s="1"/>
      <c r="N75" s="1"/>
      <c r="O75" s="1"/>
    </row>
    <row r="76" spans="1:15">
      <c r="A76" s="1" t="s">
        <v>240</v>
      </c>
      <c r="B76" s="35">
        <f t="shared" si="4"/>
        <v>1.3520296258403774</v>
      </c>
      <c r="C76" s="35">
        <f t="shared" ca="1" si="5"/>
        <v>1.35355162344947</v>
      </c>
      <c r="D76" s="35">
        <v>1.3520296258403774</v>
      </c>
      <c r="E76" s="35">
        <v>0.13520296258403774</v>
      </c>
      <c r="F76" s="1" t="s">
        <v>129</v>
      </c>
      <c r="G76" s="1"/>
      <c r="H76" s="1"/>
      <c r="I76" s="1"/>
      <c r="J76" s="1" t="s">
        <v>303</v>
      </c>
      <c r="K76" s="1" t="s">
        <v>301</v>
      </c>
      <c r="L76" s="1"/>
      <c r="M76" s="1"/>
      <c r="N76" s="1"/>
      <c r="O76" s="1"/>
    </row>
    <row r="77" spans="1:15">
      <c r="A77" s="1" t="s">
        <v>241</v>
      </c>
      <c r="B77" s="35">
        <f t="shared" si="4"/>
        <v>4.9433293604216422</v>
      </c>
      <c r="C77" s="35">
        <f t="shared" ca="1" si="5"/>
        <v>4.9460723892893803</v>
      </c>
      <c r="D77" s="35">
        <v>4.9433293604216422</v>
      </c>
      <c r="E77" s="35">
        <v>0.49433293604216422</v>
      </c>
      <c r="F77" s="1" t="s">
        <v>129</v>
      </c>
      <c r="G77" s="1"/>
      <c r="H77" s="1"/>
      <c r="I77" s="1"/>
      <c r="J77" s="1" t="s">
        <v>303</v>
      </c>
      <c r="K77" s="1" t="s">
        <v>301</v>
      </c>
      <c r="L77" s="1"/>
      <c r="M77" s="1"/>
      <c r="N77" s="1"/>
      <c r="O77" s="1"/>
    </row>
    <row r="78" spans="1:15">
      <c r="A78" s="1" t="s">
        <v>243</v>
      </c>
      <c r="B78" s="35">
        <f t="shared" ref="B78:B82" si="6">D78</f>
        <v>0</v>
      </c>
      <c r="C78" s="35">
        <f>D78</f>
        <v>0</v>
      </c>
      <c r="D78" s="35">
        <v>0</v>
      </c>
      <c r="E78" s="35">
        <v>0</v>
      </c>
      <c r="F78" s="1" t="s">
        <v>384</v>
      </c>
      <c r="G78" s="1"/>
      <c r="H78" s="1"/>
      <c r="I78" s="1" t="s">
        <v>251</v>
      </c>
      <c r="J78" s="1" t="s">
        <v>287</v>
      </c>
      <c r="K78" s="1" t="s">
        <v>301</v>
      </c>
      <c r="L78" s="1"/>
      <c r="M78" s="1"/>
      <c r="N78" s="1"/>
      <c r="O78" s="1"/>
    </row>
    <row r="79" spans="1:15">
      <c r="A79" s="1" t="s">
        <v>244</v>
      </c>
      <c r="B79" s="35">
        <f t="shared" si="6"/>
        <v>0.01</v>
      </c>
      <c r="C79" s="35">
        <f t="shared" ref="C79:C87" si="7">D79</f>
        <v>0.01</v>
      </c>
      <c r="D79" s="35">
        <v>0.01</v>
      </c>
      <c r="E79" s="35">
        <v>0</v>
      </c>
      <c r="F79" s="1" t="s">
        <v>384</v>
      </c>
      <c r="G79" s="1"/>
      <c r="H79" s="1"/>
      <c r="I79" s="1"/>
      <c r="J79" s="1" t="s">
        <v>287</v>
      </c>
      <c r="K79" s="1" t="s">
        <v>301</v>
      </c>
      <c r="L79" s="1"/>
      <c r="M79" s="1"/>
      <c r="N79" s="1"/>
      <c r="O79" s="1"/>
    </row>
    <row r="80" spans="1:15">
      <c r="A80" s="1" t="s">
        <v>245</v>
      </c>
      <c r="B80" s="35">
        <f t="shared" si="6"/>
        <v>0.02</v>
      </c>
      <c r="C80" s="35">
        <f t="shared" si="7"/>
        <v>0.02</v>
      </c>
      <c r="D80" s="35">
        <v>0.02</v>
      </c>
      <c r="E80" s="35">
        <v>0</v>
      </c>
      <c r="F80" s="1" t="s">
        <v>384</v>
      </c>
      <c r="G80" s="1"/>
      <c r="H80" s="1"/>
      <c r="I80" s="1"/>
      <c r="J80" s="1" t="s">
        <v>287</v>
      </c>
      <c r="K80" s="1" t="s">
        <v>301</v>
      </c>
      <c r="L80" s="1"/>
      <c r="M80" s="1"/>
      <c r="N80" s="1"/>
      <c r="O80" s="1"/>
    </row>
    <row r="81" spans="1:15">
      <c r="A81" s="1" t="s">
        <v>246</v>
      </c>
      <c r="B81" s="35">
        <f t="shared" si="6"/>
        <v>0.05</v>
      </c>
      <c r="C81" s="35">
        <f t="shared" si="7"/>
        <v>0.05</v>
      </c>
      <c r="D81" s="35">
        <v>0.05</v>
      </c>
      <c r="E81" s="35">
        <v>0</v>
      </c>
      <c r="F81" s="1" t="s">
        <v>384</v>
      </c>
      <c r="G81" s="1"/>
      <c r="H81" s="1"/>
      <c r="I81" s="1"/>
      <c r="J81" s="1" t="s">
        <v>287</v>
      </c>
      <c r="K81" s="1" t="s">
        <v>301</v>
      </c>
      <c r="L81" s="1"/>
      <c r="M81" s="1"/>
      <c r="N81" s="1"/>
      <c r="O81" s="1"/>
    </row>
    <row r="82" spans="1:15">
      <c r="A82" s="1" t="s">
        <v>247</v>
      </c>
      <c r="B82" s="35">
        <f t="shared" si="6"/>
        <v>0.1</v>
      </c>
      <c r="C82" s="35">
        <f t="shared" si="7"/>
        <v>0.1</v>
      </c>
      <c r="D82" s="35">
        <v>0.1</v>
      </c>
      <c r="E82" s="35">
        <v>0</v>
      </c>
      <c r="F82" s="1" t="s">
        <v>384</v>
      </c>
      <c r="G82" s="1"/>
      <c r="H82" s="1"/>
      <c r="I82" s="1"/>
      <c r="J82" s="1" t="s">
        <v>287</v>
      </c>
      <c r="K82" s="1" t="s">
        <v>301</v>
      </c>
      <c r="L82" s="1"/>
      <c r="M82" s="1"/>
      <c r="N82" s="1"/>
      <c r="O82" s="1"/>
    </row>
    <row r="83" spans="1:15">
      <c r="A83" s="1" t="s">
        <v>250</v>
      </c>
      <c r="B83" s="35">
        <v>0.2</v>
      </c>
      <c r="C83" s="35">
        <f t="shared" si="7"/>
        <v>0.2</v>
      </c>
      <c r="D83" s="35">
        <v>0.2</v>
      </c>
      <c r="E83" s="35">
        <v>0</v>
      </c>
      <c r="F83" s="1" t="s">
        <v>384</v>
      </c>
      <c r="G83" s="1"/>
      <c r="H83" s="1"/>
      <c r="I83" s="1" t="s">
        <v>252</v>
      </c>
      <c r="J83" s="1" t="s">
        <v>288</v>
      </c>
      <c r="K83" s="1" t="s">
        <v>301</v>
      </c>
      <c r="L83" s="1"/>
      <c r="M83" s="1"/>
      <c r="N83" s="1"/>
      <c r="O83" s="1"/>
    </row>
    <row r="84" spans="1:15">
      <c r="A84" s="1" t="s">
        <v>248</v>
      </c>
      <c r="B84" s="35">
        <v>0.5</v>
      </c>
      <c r="C84" s="35">
        <f t="shared" si="7"/>
        <v>0.5</v>
      </c>
      <c r="D84" s="35">
        <v>0.5</v>
      </c>
      <c r="E84" s="35">
        <v>0</v>
      </c>
      <c r="F84" s="1" t="s">
        <v>384</v>
      </c>
      <c r="G84" s="1"/>
      <c r="H84" s="1"/>
      <c r="I84" s="1"/>
      <c r="J84" s="1" t="s">
        <v>288</v>
      </c>
      <c r="K84" s="1" t="s">
        <v>301</v>
      </c>
      <c r="L84" s="1"/>
      <c r="M84" s="1"/>
      <c r="N84" s="1"/>
      <c r="O84" s="1"/>
    </row>
    <row r="85" spans="1:15">
      <c r="A85" s="1" t="s">
        <v>249</v>
      </c>
      <c r="B85" s="35">
        <v>0.8</v>
      </c>
      <c r="C85" s="35">
        <f t="shared" si="7"/>
        <v>0.8</v>
      </c>
      <c r="D85" s="35">
        <v>0.8</v>
      </c>
      <c r="E85" s="35">
        <v>0</v>
      </c>
      <c r="F85" s="1" t="s">
        <v>384</v>
      </c>
      <c r="G85" s="1"/>
      <c r="H85" s="1"/>
      <c r="I85" s="1"/>
      <c r="J85" s="1" t="s">
        <v>288</v>
      </c>
      <c r="K85" s="1" t="s">
        <v>301</v>
      </c>
      <c r="L85" s="1"/>
      <c r="M85" s="1"/>
      <c r="N85" s="1"/>
      <c r="O85" s="1"/>
    </row>
    <row r="86" spans="1:15">
      <c r="A86" s="1" t="s">
        <v>253</v>
      </c>
      <c r="B86" s="35">
        <f>D86</f>
        <v>2E-3</v>
      </c>
      <c r="C86" s="35">
        <f t="shared" si="7"/>
        <v>2E-3</v>
      </c>
      <c r="D86" s="35">
        <v>2E-3</v>
      </c>
      <c r="E86" s="35">
        <v>0</v>
      </c>
      <c r="F86" s="1" t="s">
        <v>384</v>
      </c>
      <c r="G86" s="1"/>
      <c r="H86" s="1"/>
      <c r="I86" s="1" t="s">
        <v>289</v>
      </c>
      <c r="J86" s="1" t="s">
        <v>287</v>
      </c>
      <c r="K86" s="1" t="s">
        <v>301</v>
      </c>
      <c r="L86" s="1"/>
      <c r="M86" s="1"/>
      <c r="N86" s="1"/>
      <c r="O86" s="1"/>
    </row>
    <row r="87" spans="1:15">
      <c r="A87" s="1" t="s">
        <v>254</v>
      </c>
      <c r="B87" s="35">
        <f>D87</f>
        <v>3.0000000000000001E-3</v>
      </c>
      <c r="C87" s="35">
        <f t="shared" si="7"/>
        <v>3.0000000000000001E-3</v>
      </c>
      <c r="D87" s="35">
        <v>3.0000000000000001E-3</v>
      </c>
      <c r="E87" s="35">
        <v>0</v>
      </c>
      <c r="F87" s="1" t="s">
        <v>384</v>
      </c>
      <c r="G87" s="1"/>
      <c r="H87" s="1"/>
      <c r="I87" s="1"/>
      <c r="J87" s="1" t="s">
        <v>287</v>
      </c>
      <c r="K87" s="1" t="s">
        <v>301</v>
      </c>
      <c r="L87" s="1"/>
      <c r="M87" s="1"/>
      <c r="N87" s="1"/>
      <c r="O87" s="1"/>
    </row>
    <row r="88" spans="1:15">
      <c r="A88" s="1" t="s">
        <v>255</v>
      </c>
      <c r="B88" s="35">
        <f>D88</f>
        <v>-4.2000000000000003E-2</v>
      </c>
      <c r="C88" s="35">
        <f t="shared" ref="C88:C95" ca="1" si="8">_xlfn.NORM.INV(RAND(),D88,E88)</f>
        <v>-4.1373630919034739E-2</v>
      </c>
      <c r="D88" s="35">
        <v>-4.2000000000000003E-2</v>
      </c>
      <c r="E88" s="35">
        <v>2.1000000000000003E-3</v>
      </c>
      <c r="F88" s="1" t="s">
        <v>129</v>
      </c>
      <c r="G88" s="1"/>
      <c r="H88" s="1"/>
      <c r="I88" t="s">
        <v>290</v>
      </c>
      <c r="J88" s="1" t="s">
        <v>332</v>
      </c>
      <c r="K88" t="s">
        <v>301</v>
      </c>
      <c r="L88" s="1"/>
      <c r="M88" s="1"/>
      <c r="N88" s="1"/>
      <c r="O88" s="1"/>
    </row>
    <row r="89" spans="1:15">
      <c r="A89" s="1" t="s">
        <v>256</v>
      </c>
      <c r="B89" s="35">
        <f t="shared" ref="B89:B90" si="9">D89</f>
        <v>-5.9999999999999984E-3</v>
      </c>
      <c r="C89" s="35">
        <f t="shared" ca="1" si="8"/>
        <v>-5.8590713755481433E-3</v>
      </c>
      <c r="D89" s="35">
        <v>-5.9999999999999984E-3</v>
      </c>
      <c r="E89" s="35">
        <v>2.9999999999999992E-4</v>
      </c>
      <c r="F89" s="1" t="s">
        <v>129</v>
      </c>
      <c r="G89" s="1"/>
      <c r="H89" s="1"/>
      <c r="I89" t="s">
        <v>290</v>
      </c>
      <c r="J89" s="1" t="s">
        <v>332</v>
      </c>
      <c r="K89" t="s">
        <v>301</v>
      </c>
      <c r="L89" s="1"/>
      <c r="M89" s="1"/>
      <c r="N89" s="1"/>
      <c r="O89" s="1"/>
    </row>
    <row r="90" spans="1:15">
      <c r="A90" s="1" t="s">
        <v>257</v>
      </c>
      <c r="B90" s="35">
        <f t="shared" si="9"/>
        <v>-2.9000000000000005E-2</v>
      </c>
      <c r="C90" s="35">
        <f t="shared" ca="1" si="8"/>
        <v>-2.8554703723875644E-2</v>
      </c>
      <c r="D90" s="35">
        <v>-2.9000000000000005E-2</v>
      </c>
      <c r="E90" s="35">
        <v>1.4500000000000003E-3</v>
      </c>
      <c r="F90" s="1" t="s">
        <v>129</v>
      </c>
      <c r="G90" s="1"/>
      <c r="H90" s="1"/>
      <c r="I90" t="s">
        <v>290</v>
      </c>
      <c r="J90" s="1" t="s">
        <v>332</v>
      </c>
      <c r="K90" t="s">
        <v>301</v>
      </c>
      <c r="L90" s="1"/>
      <c r="M90" s="1"/>
      <c r="N90" s="1"/>
      <c r="O90" s="1"/>
    </row>
    <row r="91" spans="1:15">
      <c r="A91" s="1" t="s">
        <v>258</v>
      </c>
      <c r="B91" s="35">
        <f>D91</f>
        <v>-1.2999999999999999E-2</v>
      </c>
      <c r="C91" s="35">
        <f t="shared" ca="1" si="8"/>
        <v>-1.3806224013397516E-2</v>
      </c>
      <c r="D91" s="35">
        <v>-1.2999999999999999E-2</v>
      </c>
      <c r="E91" s="35">
        <v>2.5999999999999999E-3</v>
      </c>
      <c r="F91" s="1" t="s">
        <v>129</v>
      </c>
      <c r="G91" s="1"/>
      <c r="H91" s="1"/>
      <c r="I91" s="1" t="s">
        <v>293</v>
      </c>
      <c r="J91" s="1" t="s">
        <v>535</v>
      </c>
      <c r="K91" t="s">
        <v>301</v>
      </c>
      <c r="L91" s="1"/>
      <c r="M91" s="1"/>
      <c r="N91" s="1"/>
      <c r="O91" s="1"/>
    </row>
    <row r="92" spans="1:15">
      <c r="A92" s="1" t="s">
        <v>259</v>
      </c>
      <c r="B92" s="35">
        <f t="shared" ref="B92:B95" si="10">D92</f>
        <v>-0.03</v>
      </c>
      <c r="C92" s="35">
        <f t="shared" ca="1" si="8"/>
        <v>-3.0231622115130211E-2</v>
      </c>
      <c r="D92" s="35">
        <v>-0.03</v>
      </c>
      <c r="E92" s="35">
        <v>6.0000000000000001E-3</v>
      </c>
      <c r="F92" s="1" t="s">
        <v>129</v>
      </c>
      <c r="G92" s="1"/>
      <c r="H92" s="1"/>
      <c r="I92" s="1" t="s">
        <v>294</v>
      </c>
      <c r="J92" s="1" t="s">
        <v>535</v>
      </c>
      <c r="K92" t="s">
        <v>301</v>
      </c>
      <c r="L92" s="1"/>
      <c r="M92" s="1"/>
      <c r="N92" s="1"/>
      <c r="O92" s="1"/>
    </row>
    <row r="93" spans="1:15">
      <c r="A93" s="1" t="s">
        <v>275</v>
      </c>
      <c r="B93" s="35">
        <f t="shared" si="10"/>
        <v>-5.0000000000000001E-3</v>
      </c>
      <c r="C93" s="35">
        <f t="shared" ca="1" si="8"/>
        <v>-6.4011574453944889E-3</v>
      </c>
      <c r="D93" s="35">
        <v>-5.0000000000000001E-3</v>
      </c>
      <c r="E93" s="35">
        <v>1E-3</v>
      </c>
      <c r="F93" s="1" t="s">
        <v>129</v>
      </c>
      <c r="G93" s="1"/>
      <c r="H93" s="1"/>
      <c r="I93" s="1" t="s">
        <v>295</v>
      </c>
      <c r="J93" s="1" t="s">
        <v>534</v>
      </c>
      <c r="K93" t="s">
        <v>301</v>
      </c>
      <c r="L93" s="1"/>
      <c r="M93" s="1"/>
      <c r="N93" s="1"/>
      <c r="O93" s="1"/>
    </row>
    <row r="94" spans="1:15">
      <c r="A94" s="1" t="s">
        <v>276</v>
      </c>
      <c r="B94" s="35">
        <f t="shared" si="10"/>
        <v>-0.05</v>
      </c>
      <c r="C94" s="35">
        <f t="shared" ca="1" si="8"/>
        <v>-5.1618662777236708E-2</v>
      </c>
      <c r="D94" s="35">
        <v>-0.05</v>
      </c>
      <c r="E94" s="35">
        <v>0.01</v>
      </c>
      <c r="F94" s="1" t="s">
        <v>129</v>
      </c>
      <c r="G94" s="1"/>
      <c r="H94" s="1"/>
      <c r="I94" s="1" t="s">
        <v>296</v>
      </c>
      <c r="J94" s="1" t="s">
        <v>533</v>
      </c>
      <c r="K94" t="s">
        <v>301</v>
      </c>
      <c r="L94" s="1"/>
      <c r="M94" s="1"/>
      <c r="N94" s="1"/>
      <c r="O94" s="1"/>
    </row>
    <row r="95" spans="1:15">
      <c r="A95" s="1" t="s">
        <v>260</v>
      </c>
      <c r="B95" s="35">
        <f t="shared" si="10"/>
        <v>-2.8000000000000001E-2</v>
      </c>
      <c r="C95" s="35">
        <f t="shared" ca="1" si="8"/>
        <v>-3.1084961523351697E-2</v>
      </c>
      <c r="D95" s="35">
        <v>-2.8000000000000001E-2</v>
      </c>
      <c r="E95" s="35">
        <v>5.5999999999999999E-3</v>
      </c>
      <c r="F95" s="1" t="s">
        <v>129</v>
      </c>
      <c r="G95" s="1"/>
      <c r="H95" s="1"/>
      <c r="I95" s="1" t="s">
        <v>297</v>
      </c>
      <c r="J95" s="1" t="s">
        <v>535</v>
      </c>
      <c r="K95" t="s">
        <v>301</v>
      </c>
      <c r="L95" s="1"/>
      <c r="M95" s="1"/>
      <c r="N95" s="1"/>
      <c r="O95" s="1"/>
    </row>
    <row r="96" spans="1:15">
      <c r="A96" s="1" t="s">
        <v>262</v>
      </c>
      <c r="B96" s="35">
        <f>D96</f>
        <v>2.7150799999999999E-2</v>
      </c>
      <c r="C96" s="35">
        <f t="shared" ref="C96:C108" ca="1" si="11">_xlfn.NORM.INV(RAND(),D96,E96)</f>
        <v>3.7699000839738386E-2</v>
      </c>
      <c r="D96" s="35">
        <v>2.7150799999999999E-2</v>
      </c>
      <c r="E96" s="35">
        <v>6.6233999999999998E-3</v>
      </c>
      <c r="F96" s="1" t="s">
        <v>129</v>
      </c>
      <c r="G96" s="1"/>
      <c r="H96" s="1"/>
      <c r="I96" s="1" t="s">
        <v>292</v>
      </c>
      <c r="J96" s="1" t="s">
        <v>268</v>
      </c>
      <c r="K96" t="s">
        <v>301</v>
      </c>
      <c r="L96" s="1"/>
      <c r="M96" s="1"/>
      <c r="N96" s="1"/>
      <c r="O96" s="1"/>
    </row>
    <row r="97" spans="1:15">
      <c r="A97" s="1" t="s">
        <v>263</v>
      </c>
      <c r="B97" s="35">
        <f t="shared" ref="B97:B108" si="12">D97</f>
        <v>-3.47084E-2</v>
      </c>
      <c r="C97" s="35">
        <f t="shared" ca="1" si="11"/>
        <v>-4.1329567347996463E-2</v>
      </c>
      <c r="D97" s="35">
        <v>-3.47084E-2</v>
      </c>
      <c r="E97" s="35">
        <v>1.7806900000000001E-2</v>
      </c>
      <c r="F97" s="1" t="s">
        <v>129</v>
      </c>
      <c r="I97" s="1" t="s">
        <v>292</v>
      </c>
      <c r="J97" s="1" t="s">
        <v>268</v>
      </c>
      <c r="K97" t="s">
        <v>301</v>
      </c>
      <c r="L97" s="1"/>
      <c r="M97" s="1"/>
      <c r="N97" s="1"/>
      <c r="O97" s="1"/>
    </row>
    <row r="98" spans="1:15">
      <c r="A98" s="1" t="s">
        <v>264</v>
      </c>
      <c r="B98" s="35">
        <f t="shared" si="12"/>
        <v>-2.9120699999999999E-2</v>
      </c>
      <c r="C98" s="35">
        <f t="shared" ca="1" si="11"/>
        <v>-3.6013768528695082E-2</v>
      </c>
      <c r="D98" s="35">
        <v>-2.9120699999999999E-2</v>
      </c>
      <c r="E98" s="35">
        <v>1.73122E-2</v>
      </c>
      <c r="F98" s="1" t="s">
        <v>129</v>
      </c>
      <c r="G98" s="1"/>
      <c r="H98" s="1"/>
      <c r="I98" s="1" t="s">
        <v>292</v>
      </c>
      <c r="J98" s="1" t="s">
        <v>268</v>
      </c>
      <c r="K98" t="s">
        <v>301</v>
      </c>
      <c r="L98" s="1"/>
      <c r="M98" s="1"/>
      <c r="N98" s="1"/>
      <c r="O98" s="1"/>
    </row>
    <row r="99" spans="1:15">
      <c r="A99" s="1" t="s">
        <v>265</v>
      </c>
      <c r="B99" s="35">
        <f t="shared" si="12"/>
        <v>-5.3826699999999998E-2</v>
      </c>
      <c r="C99" s="35">
        <f t="shared" ca="1" si="11"/>
        <v>-6.8824240397474687E-2</v>
      </c>
      <c r="D99" s="35">
        <v>-5.3826699999999998E-2</v>
      </c>
      <c r="E99" s="35">
        <v>1.75704E-2</v>
      </c>
      <c r="F99" s="1" t="s">
        <v>129</v>
      </c>
      <c r="G99" s="1"/>
      <c r="H99" s="1"/>
      <c r="I99" s="1" t="s">
        <v>292</v>
      </c>
      <c r="J99" s="1" t="s">
        <v>268</v>
      </c>
      <c r="K99" t="s">
        <v>301</v>
      </c>
      <c r="L99" s="1"/>
      <c r="M99" s="1"/>
      <c r="N99" s="1"/>
      <c r="O99" s="1"/>
    </row>
    <row r="100" spans="1:15">
      <c r="A100" s="1" t="s">
        <v>266</v>
      </c>
      <c r="B100" s="35">
        <f t="shared" si="12"/>
        <v>0</v>
      </c>
      <c r="C100" s="35">
        <v>0</v>
      </c>
      <c r="D100" s="35">
        <v>0</v>
      </c>
      <c r="E100" s="35">
        <v>0</v>
      </c>
      <c r="F100" s="1" t="s">
        <v>129</v>
      </c>
      <c r="G100" s="1"/>
      <c r="H100" s="1"/>
      <c r="I100" s="1" t="s">
        <v>292</v>
      </c>
      <c r="J100" s="1" t="s">
        <v>268</v>
      </c>
      <c r="K100" t="s">
        <v>301</v>
      </c>
      <c r="L100" s="1"/>
      <c r="M100" s="1"/>
      <c r="N100" s="1"/>
      <c r="O100" s="1"/>
    </row>
    <row r="101" spans="1:15">
      <c r="A101" s="1" t="s">
        <v>267</v>
      </c>
      <c r="B101" s="35">
        <f t="shared" si="12"/>
        <v>-3.6868199999999997E-2</v>
      </c>
      <c r="C101" s="35">
        <f t="shared" ca="1" si="11"/>
        <v>-4.4421040519914565E-2</v>
      </c>
      <c r="D101" s="35">
        <v>-3.6868199999999997E-2</v>
      </c>
      <c r="E101" s="35">
        <v>1.32544E-2</v>
      </c>
      <c r="F101" s="1" t="s">
        <v>129</v>
      </c>
      <c r="G101" s="1"/>
      <c r="H101" s="1"/>
      <c r="I101" s="1" t="s">
        <v>292</v>
      </c>
      <c r="J101" s="1" t="s">
        <v>268</v>
      </c>
      <c r="K101" t="s">
        <v>301</v>
      </c>
      <c r="L101" s="1"/>
      <c r="M101" s="1"/>
      <c r="N101" s="1"/>
      <c r="O101" s="1"/>
    </row>
    <row r="102" spans="1:15">
      <c r="A102" s="1" t="s">
        <v>269</v>
      </c>
      <c r="B102" s="35">
        <f t="shared" si="12"/>
        <v>0</v>
      </c>
      <c r="C102" s="35">
        <v>0</v>
      </c>
      <c r="D102" s="35">
        <v>0</v>
      </c>
      <c r="E102" s="35">
        <v>0</v>
      </c>
      <c r="F102" s="1" t="s">
        <v>129</v>
      </c>
      <c r="G102" s="1"/>
      <c r="H102" s="1"/>
      <c r="I102" s="1" t="s">
        <v>292</v>
      </c>
      <c r="J102" s="1" t="s">
        <v>268</v>
      </c>
      <c r="K102" t="s">
        <v>301</v>
      </c>
      <c r="L102" s="1"/>
      <c r="M102" s="1"/>
      <c r="N102" s="1"/>
      <c r="O102" s="1"/>
    </row>
    <row r="103" spans="1:15">
      <c r="A103" s="1" t="s">
        <v>270</v>
      </c>
      <c r="B103" s="35">
        <f t="shared" si="12"/>
        <v>0</v>
      </c>
      <c r="C103" s="35">
        <v>0</v>
      </c>
      <c r="D103" s="35">
        <v>0</v>
      </c>
      <c r="E103" s="35">
        <v>0</v>
      </c>
      <c r="F103" s="1" t="s">
        <v>129</v>
      </c>
      <c r="G103" s="1"/>
      <c r="H103" s="1"/>
      <c r="I103" s="1" t="s">
        <v>292</v>
      </c>
      <c r="J103" s="1" t="s">
        <v>268</v>
      </c>
      <c r="K103" t="s">
        <v>301</v>
      </c>
      <c r="L103" s="1"/>
      <c r="M103" s="1"/>
      <c r="N103" s="1"/>
      <c r="O103" s="1"/>
    </row>
    <row r="104" spans="1:15">
      <c r="A104" s="1" t="s">
        <v>271</v>
      </c>
      <c r="B104" s="35">
        <f t="shared" si="12"/>
        <v>-4.2555799999999998E-2</v>
      </c>
      <c r="C104" s="35">
        <f t="shared" ca="1" si="11"/>
        <v>-3.7098758257555785E-2</v>
      </c>
      <c r="D104" s="35">
        <v>-4.2555799999999998E-2</v>
      </c>
      <c r="E104" s="35">
        <v>8.3192000000000006E-3</v>
      </c>
      <c r="F104" s="1" t="s">
        <v>129</v>
      </c>
      <c r="G104" s="1"/>
      <c r="H104" s="1"/>
      <c r="I104" s="1" t="s">
        <v>292</v>
      </c>
      <c r="J104" s="1" t="s">
        <v>268</v>
      </c>
      <c r="K104" t="s">
        <v>301</v>
      </c>
      <c r="L104" s="1"/>
      <c r="M104" s="1"/>
      <c r="N104" s="1"/>
      <c r="O104" s="1"/>
    </row>
    <row r="105" spans="1:15">
      <c r="A105" s="1" t="s">
        <v>273</v>
      </c>
      <c r="B105" s="35">
        <f t="shared" si="12"/>
        <v>-0.6224864</v>
      </c>
      <c r="C105" s="35">
        <f t="shared" ca="1" si="11"/>
        <v>-0.68070567681358807</v>
      </c>
      <c r="D105" s="35">
        <v>-0.6224864</v>
      </c>
      <c r="E105" s="35">
        <v>2.4749699999999999E-2</v>
      </c>
      <c r="F105" s="1" t="s">
        <v>129</v>
      </c>
      <c r="G105" s="1"/>
      <c r="H105" s="1"/>
      <c r="I105" s="1" t="s">
        <v>292</v>
      </c>
      <c r="J105" s="1" t="s">
        <v>268</v>
      </c>
      <c r="K105" t="s">
        <v>301</v>
      </c>
      <c r="L105" s="1"/>
      <c r="M105" s="1"/>
      <c r="N105" s="1"/>
      <c r="O105" s="1"/>
    </row>
    <row r="106" spans="1:15">
      <c r="A106" s="1" t="s">
        <v>274</v>
      </c>
      <c r="B106" s="35">
        <f t="shared" si="12"/>
        <v>-8.1509000000000009E-3</v>
      </c>
      <c r="C106" s="35">
        <f t="shared" ca="1" si="11"/>
        <v>-7.4972244737400457E-3</v>
      </c>
      <c r="D106" s="35">
        <v>-8.1509000000000009E-3</v>
      </c>
      <c r="E106" s="35">
        <v>2.6175E-3</v>
      </c>
      <c r="F106" s="1" t="s">
        <v>129</v>
      </c>
      <c r="G106" s="1"/>
      <c r="H106" s="1"/>
      <c r="I106" s="1" t="s">
        <v>292</v>
      </c>
      <c r="J106" s="1" t="s">
        <v>268</v>
      </c>
      <c r="K106" t="s">
        <v>301</v>
      </c>
      <c r="L106" s="1"/>
      <c r="M106" s="1"/>
      <c r="N106" s="1"/>
      <c r="O106" s="1"/>
    </row>
    <row r="107" spans="1:15">
      <c r="A107" s="1" t="s">
        <v>272</v>
      </c>
      <c r="B107" s="35">
        <f t="shared" si="12"/>
        <v>0.55116960000000004</v>
      </c>
      <c r="C107" s="35">
        <f t="shared" ca="1" si="11"/>
        <v>0.6143652456776918</v>
      </c>
      <c r="D107" s="35">
        <v>0.55116960000000004</v>
      </c>
      <c r="E107" s="35">
        <v>2.8298400000000001E-2</v>
      </c>
      <c r="F107" s="1" t="s">
        <v>129</v>
      </c>
      <c r="G107" s="1"/>
      <c r="H107" s="1"/>
      <c r="I107" s="1" t="s">
        <v>292</v>
      </c>
      <c r="J107" s="1" t="s">
        <v>268</v>
      </c>
      <c r="K107" t="s">
        <v>301</v>
      </c>
      <c r="L107" s="1"/>
      <c r="M107" s="1"/>
      <c r="N107" s="1"/>
      <c r="O107" s="1"/>
    </row>
    <row r="108" spans="1:15">
      <c r="A108" s="1" t="s">
        <v>331</v>
      </c>
      <c r="B108" s="35">
        <f t="shared" si="12"/>
        <v>-1.72386E-2</v>
      </c>
      <c r="C108" s="35">
        <f t="shared" ca="1" si="11"/>
        <v>-1.6186701765515538E-2</v>
      </c>
      <c r="D108" s="35">
        <v>-1.72386E-2</v>
      </c>
      <c r="E108" s="35">
        <v>7.4283999999999999E-3</v>
      </c>
      <c r="F108" s="1" t="s">
        <v>129</v>
      </c>
      <c r="G108" s="1"/>
      <c r="H108" s="1"/>
      <c r="I108" s="1" t="s">
        <v>292</v>
      </c>
      <c r="J108" s="1" t="s">
        <v>268</v>
      </c>
      <c r="K108" t="s">
        <v>301</v>
      </c>
      <c r="L108" s="1"/>
      <c r="M108" s="1"/>
      <c r="N108" s="1"/>
      <c r="O108" s="1"/>
    </row>
    <row r="109" spans="1:15">
      <c r="A109" s="1" t="s">
        <v>304</v>
      </c>
      <c r="B109" s="35">
        <f t="shared" ref="B109" si="13">D109</f>
        <v>0</v>
      </c>
      <c r="C109" s="35">
        <v>0</v>
      </c>
      <c r="D109" s="35">
        <v>0</v>
      </c>
      <c r="E109" s="35">
        <v>0</v>
      </c>
      <c r="F109" s="1" t="s">
        <v>129</v>
      </c>
      <c r="G109" s="1"/>
      <c r="H109" s="1"/>
      <c r="I109" s="1" t="s">
        <v>316</v>
      </c>
      <c r="J109" s="1" t="s">
        <v>268</v>
      </c>
      <c r="K109" t="s">
        <v>301</v>
      </c>
      <c r="L109" s="1"/>
      <c r="M109" s="1"/>
      <c r="N109" s="1"/>
      <c r="O109" s="1"/>
    </row>
    <row r="110" spans="1:15">
      <c r="A110" s="1" t="s">
        <v>305</v>
      </c>
      <c r="B110" s="35">
        <f t="shared" ref="B110:B121" si="14">D110</f>
        <v>0</v>
      </c>
      <c r="C110" s="35">
        <v>0</v>
      </c>
      <c r="D110" s="35">
        <v>0</v>
      </c>
      <c r="E110" s="35">
        <v>0</v>
      </c>
      <c r="F110" s="1" t="s">
        <v>129</v>
      </c>
      <c r="G110" s="1"/>
      <c r="H110" s="1"/>
      <c r="I110" s="1" t="s">
        <v>316</v>
      </c>
      <c r="J110" s="1" t="s">
        <v>268</v>
      </c>
      <c r="K110" t="s">
        <v>301</v>
      </c>
      <c r="L110" s="1"/>
      <c r="M110" s="1"/>
      <c r="N110" s="1"/>
      <c r="O110" s="1"/>
    </row>
    <row r="111" spans="1:15">
      <c r="A111" s="1" t="s">
        <v>306</v>
      </c>
      <c r="B111" s="35">
        <f t="shared" si="14"/>
        <v>0</v>
      </c>
      <c r="C111" s="35">
        <v>0</v>
      </c>
      <c r="D111" s="35">
        <v>0</v>
      </c>
      <c r="E111" s="35">
        <v>0</v>
      </c>
      <c r="F111" s="1" t="s">
        <v>129</v>
      </c>
      <c r="G111" s="1"/>
      <c r="H111" s="1"/>
      <c r="I111" s="1" t="s">
        <v>316</v>
      </c>
      <c r="J111" s="1" t="s">
        <v>268</v>
      </c>
      <c r="K111" t="s">
        <v>301</v>
      </c>
      <c r="L111" s="1"/>
      <c r="M111" s="1"/>
      <c r="N111" s="1"/>
      <c r="O111" s="1"/>
    </row>
    <row r="112" spans="1:15">
      <c r="A112" s="1" t="s">
        <v>307</v>
      </c>
      <c r="B112" s="35">
        <f t="shared" si="14"/>
        <v>0.41542109999999999</v>
      </c>
      <c r="C112" s="35">
        <f t="shared" ref="C112:C120" ca="1" si="15">_xlfn.NORM.INV(RAND(),D112,E112)</f>
        <v>0.63146503601321058</v>
      </c>
      <c r="D112" s="35">
        <v>0.41542109999999999</v>
      </c>
      <c r="E112" s="35">
        <v>0.26915909999999998</v>
      </c>
      <c r="F112" s="1" t="s">
        <v>129</v>
      </c>
      <c r="G112" s="1"/>
      <c r="H112" s="1"/>
      <c r="I112" s="1" t="s">
        <v>316</v>
      </c>
      <c r="J112" s="1" t="s">
        <v>268</v>
      </c>
      <c r="K112" t="s">
        <v>301</v>
      </c>
      <c r="L112" s="1"/>
      <c r="M112" s="1"/>
      <c r="N112" s="1"/>
      <c r="O112" s="1"/>
    </row>
    <row r="113" spans="1:15">
      <c r="A113" s="1" t="s">
        <v>308</v>
      </c>
      <c r="B113" s="35">
        <f t="shared" si="14"/>
        <v>0.44690790000000002</v>
      </c>
      <c r="C113" s="35">
        <f t="shared" ca="1" si="15"/>
        <v>0.18720916280428301</v>
      </c>
      <c r="D113" s="35">
        <v>0.44690790000000002</v>
      </c>
      <c r="E113" s="35">
        <v>0.21172959999999999</v>
      </c>
      <c r="F113" s="1" t="s">
        <v>129</v>
      </c>
      <c r="G113" s="1"/>
      <c r="H113" s="1"/>
      <c r="I113" s="1" t="s">
        <v>316</v>
      </c>
      <c r="J113" s="1" t="s">
        <v>268</v>
      </c>
      <c r="K113" t="s">
        <v>301</v>
      </c>
      <c r="L113" s="1"/>
      <c r="M113" s="1"/>
      <c r="N113" s="1"/>
      <c r="O113" s="1"/>
    </row>
    <row r="114" spans="1:15">
      <c r="A114" s="1" t="s">
        <v>309</v>
      </c>
      <c r="B114" s="35">
        <f t="shared" si="14"/>
        <v>0.58499760000000001</v>
      </c>
      <c r="C114" s="35">
        <f t="shared" ca="1" si="15"/>
        <v>0.94313544591216258</v>
      </c>
      <c r="D114" s="35">
        <v>0.58499760000000001</v>
      </c>
      <c r="E114" s="35">
        <v>0.2248298</v>
      </c>
      <c r="F114" s="1" t="s">
        <v>129</v>
      </c>
      <c r="G114" s="1"/>
      <c r="H114" s="1"/>
      <c r="I114" s="1" t="s">
        <v>316</v>
      </c>
      <c r="J114" s="1" t="s">
        <v>268</v>
      </c>
      <c r="K114" t="s">
        <v>301</v>
      </c>
      <c r="L114" s="1"/>
      <c r="M114" s="1"/>
      <c r="N114" s="1"/>
      <c r="O114" s="1"/>
    </row>
    <row r="115" spans="1:15">
      <c r="A115" s="1" t="s">
        <v>310</v>
      </c>
      <c r="B115" s="35">
        <f t="shared" si="14"/>
        <v>0</v>
      </c>
      <c r="C115" s="35">
        <v>0</v>
      </c>
      <c r="D115" s="35">
        <v>0</v>
      </c>
      <c r="E115" s="35">
        <v>0</v>
      </c>
      <c r="F115" s="1" t="s">
        <v>129</v>
      </c>
      <c r="G115" s="1"/>
      <c r="H115" s="1"/>
      <c r="I115" s="1" t="s">
        <v>316</v>
      </c>
      <c r="J115" s="1" t="s">
        <v>268</v>
      </c>
      <c r="K115" t="s">
        <v>301</v>
      </c>
      <c r="L115" s="1"/>
      <c r="M115" s="1"/>
      <c r="N115" s="1"/>
      <c r="O115" s="1"/>
    </row>
    <row r="116" spans="1:15">
      <c r="A116" s="1" t="s">
        <v>311</v>
      </c>
      <c r="B116" s="35">
        <f t="shared" si="14"/>
        <v>0</v>
      </c>
      <c r="C116" s="35">
        <v>0</v>
      </c>
      <c r="D116" s="35">
        <v>0</v>
      </c>
      <c r="E116" s="35">
        <v>0</v>
      </c>
      <c r="F116" s="1" t="s">
        <v>129</v>
      </c>
      <c r="G116" s="1"/>
      <c r="H116" s="1"/>
      <c r="I116" s="1" t="s">
        <v>316</v>
      </c>
      <c r="J116" s="1" t="s">
        <v>268</v>
      </c>
      <c r="K116" t="s">
        <v>301</v>
      </c>
      <c r="L116" s="1"/>
      <c r="M116" s="1"/>
      <c r="N116" s="1"/>
      <c r="O116" s="1"/>
    </row>
    <row r="117" spans="1:15">
      <c r="A117" s="1" t="s">
        <v>312</v>
      </c>
      <c r="B117" s="35">
        <f t="shared" si="14"/>
        <v>0</v>
      </c>
      <c r="C117" s="35">
        <v>0</v>
      </c>
      <c r="D117" s="35">
        <v>0</v>
      </c>
      <c r="E117" s="35">
        <v>0</v>
      </c>
      <c r="F117" s="1" t="s">
        <v>129</v>
      </c>
      <c r="G117" s="1"/>
      <c r="H117" s="1"/>
      <c r="I117" s="1" t="s">
        <v>316</v>
      </c>
      <c r="J117" s="1" t="s">
        <v>268</v>
      </c>
      <c r="K117" t="s">
        <v>301</v>
      </c>
      <c r="L117" s="1"/>
      <c r="M117" s="1"/>
      <c r="N117" s="1"/>
      <c r="O117" s="1"/>
    </row>
    <row r="118" spans="1:15">
      <c r="A118" s="1" t="s">
        <v>313</v>
      </c>
      <c r="B118" s="35">
        <f t="shared" si="14"/>
        <v>0</v>
      </c>
      <c r="C118" s="35">
        <v>0</v>
      </c>
      <c r="D118" s="35">
        <v>0</v>
      </c>
      <c r="E118" s="35">
        <v>0</v>
      </c>
      <c r="F118" s="1" t="s">
        <v>129</v>
      </c>
      <c r="G118" s="1"/>
      <c r="H118" s="1"/>
      <c r="I118" s="1" t="s">
        <v>316</v>
      </c>
      <c r="J118" s="1" t="s">
        <v>268</v>
      </c>
      <c r="K118" t="s">
        <v>301</v>
      </c>
      <c r="L118" s="1"/>
      <c r="M118" s="1"/>
      <c r="N118" s="1"/>
      <c r="O118" s="1"/>
    </row>
    <row r="119" spans="1:15">
      <c r="A119" s="1" t="s">
        <v>314</v>
      </c>
      <c r="B119" s="35">
        <f t="shared" si="14"/>
        <v>0.17425650000000001</v>
      </c>
      <c r="C119" s="35">
        <f t="shared" ca="1" si="15"/>
        <v>0.13063702229367852</v>
      </c>
      <c r="D119" s="35">
        <v>0.17425650000000001</v>
      </c>
      <c r="E119" s="35">
        <v>3.9674000000000001E-2</v>
      </c>
      <c r="F119" s="1" t="s">
        <v>129</v>
      </c>
      <c r="G119" s="1"/>
      <c r="H119" s="1"/>
      <c r="I119" s="1" t="s">
        <v>316</v>
      </c>
      <c r="J119" s="1" t="s">
        <v>268</v>
      </c>
      <c r="K119" t="s">
        <v>301</v>
      </c>
      <c r="L119" s="1"/>
      <c r="M119" s="1"/>
      <c r="N119" s="1"/>
      <c r="O119" s="1"/>
    </row>
    <row r="120" spans="1:15">
      <c r="A120" s="1" t="s">
        <v>315</v>
      </c>
      <c r="B120" s="35">
        <f t="shared" si="14"/>
        <v>-2.0238830000000001</v>
      </c>
      <c r="C120" s="35">
        <f t="shared" ca="1" si="15"/>
        <v>-2.1669411282300342</v>
      </c>
      <c r="D120" s="35">
        <v>-2.0238830000000001</v>
      </c>
      <c r="E120" s="35">
        <v>0.473497</v>
      </c>
      <c r="F120" s="1" t="s">
        <v>129</v>
      </c>
      <c r="G120" s="1"/>
      <c r="H120" s="1"/>
      <c r="I120" s="1" t="s">
        <v>316</v>
      </c>
      <c r="J120" s="1" t="s">
        <v>268</v>
      </c>
      <c r="K120" t="s">
        <v>301</v>
      </c>
      <c r="L120" s="1"/>
      <c r="M120" s="1"/>
      <c r="N120" s="1"/>
      <c r="O120" s="1"/>
    </row>
    <row r="121" spans="1:15">
      <c r="A121" s="1" t="s">
        <v>329</v>
      </c>
      <c r="B121" s="35">
        <f t="shared" si="14"/>
        <v>-0.54125270000000003</v>
      </c>
      <c r="C121" s="35">
        <f t="shared" ref="C121:C133" ca="1" si="16">_xlfn.NORM.INV(RAND(),D121,E121)</f>
        <v>-0.71022314995813252</v>
      </c>
      <c r="D121" s="35">
        <v>-0.54125270000000003</v>
      </c>
      <c r="E121" s="35">
        <v>0.1087279</v>
      </c>
      <c r="F121" s="1" t="s">
        <v>129</v>
      </c>
      <c r="G121" s="1"/>
      <c r="H121" s="1"/>
      <c r="I121" s="1" t="s">
        <v>317</v>
      </c>
      <c r="J121" s="1" t="s">
        <v>268</v>
      </c>
      <c r="K121" t="s">
        <v>301</v>
      </c>
      <c r="L121" s="1"/>
      <c r="M121" s="1"/>
      <c r="N121" s="1"/>
      <c r="O121" s="1"/>
    </row>
    <row r="122" spans="1:15">
      <c r="A122" s="1" t="s">
        <v>318</v>
      </c>
      <c r="B122" s="35">
        <f t="shared" ref="B122:B133" si="17">D122</f>
        <v>0.25523980000000002</v>
      </c>
      <c r="C122" s="35">
        <v>0</v>
      </c>
      <c r="D122" s="35">
        <v>0.25523980000000002</v>
      </c>
      <c r="E122" s="35">
        <v>0.36505120000000002</v>
      </c>
      <c r="F122" s="1" t="s">
        <v>129</v>
      </c>
      <c r="G122" s="1"/>
      <c r="H122" s="1"/>
      <c r="I122" s="1" t="s">
        <v>317</v>
      </c>
      <c r="J122" s="1" t="s">
        <v>268</v>
      </c>
      <c r="K122" t="s">
        <v>301</v>
      </c>
      <c r="L122" s="1"/>
      <c r="M122" s="1"/>
      <c r="N122" s="1"/>
      <c r="O122" s="1"/>
    </row>
    <row r="123" spans="1:15">
      <c r="A123" s="1" t="s">
        <v>319</v>
      </c>
      <c r="B123" s="35">
        <f t="shared" si="17"/>
        <v>1.2191559999999999</v>
      </c>
      <c r="C123" s="35">
        <f t="shared" ca="1" si="16"/>
        <v>1.0996730995639525</v>
      </c>
      <c r="D123" s="35">
        <v>1.2191559999999999</v>
      </c>
      <c r="E123" s="35">
        <v>0.35128530000000002</v>
      </c>
      <c r="F123" s="1" t="s">
        <v>129</v>
      </c>
      <c r="G123" s="1"/>
      <c r="H123" s="1"/>
      <c r="I123" s="1" t="s">
        <v>317</v>
      </c>
      <c r="J123" s="1" t="s">
        <v>268</v>
      </c>
      <c r="K123" t="s">
        <v>301</v>
      </c>
      <c r="L123" s="1"/>
      <c r="M123" s="1"/>
      <c r="N123" s="1"/>
      <c r="O123" s="1"/>
    </row>
    <row r="124" spans="1:15">
      <c r="A124" s="1" t="s">
        <v>320</v>
      </c>
      <c r="B124" s="35">
        <f t="shared" si="17"/>
        <v>2.1177459999999999</v>
      </c>
      <c r="C124" s="35">
        <f t="shared" ca="1" si="16"/>
        <v>2.0182959466371821</v>
      </c>
      <c r="D124" s="35">
        <v>2.1177459999999999</v>
      </c>
      <c r="E124" s="35">
        <v>0.35290899999999997</v>
      </c>
      <c r="F124" s="1" t="s">
        <v>129</v>
      </c>
      <c r="G124" s="1"/>
      <c r="H124" s="1"/>
      <c r="I124" s="1" t="s">
        <v>317</v>
      </c>
      <c r="J124" s="1" t="s">
        <v>268</v>
      </c>
      <c r="K124" t="s">
        <v>301</v>
      </c>
      <c r="L124" s="1"/>
      <c r="M124" s="1"/>
      <c r="N124" s="1"/>
      <c r="O124" s="1"/>
    </row>
    <row r="125" spans="1:15">
      <c r="A125" s="1" t="s">
        <v>321</v>
      </c>
      <c r="B125" s="35">
        <f t="shared" si="17"/>
        <v>0</v>
      </c>
      <c r="C125" s="35">
        <v>0</v>
      </c>
      <c r="D125" s="35">
        <v>0</v>
      </c>
      <c r="E125" s="35">
        <v>0</v>
      </c>
      <c r="F125" s="1" t="s">
        <v>129</v>
      </c>
      <c r="G125" s="1"/>
      <c r="H125" s="1"/>
      <c r="I125" s="1" t="s">
        <v>317</v>
      </c>
      <c r="J125" s="1" t="s">
        <v>268</v>
      </c>
      <c r="K125" t="s">
        <v>301</v>
      </c>
      <c r="L125" s="1"/>
      <c r="M125" s="1"/>
      <c r="N125" s="1"/>
      <c r="O125" s="1"/>
    </row>
    <row r="126" spans="1:15">
      <c r="A126" s="1" t="s">
        <v>322</v>
      </c>
      <c r="B126" s="35">
        <f t="shared" si="17"/>
        <v>0</v>
      </c>
      <c r="C126" s="35">
        <v>0</v>
      </c>
      <c r="D126" s="35">
        <v>0</v>
      </c>
      <c r="E126" s="35">
        <v>0</v>
      </c>
      <c r="F126" s="1" t="s">
        <v>129</v>
      </c>
      <c r="G126" s="1"/>
      <c r="H126" s="1"/>
      <c r="I126" s="1" t="s">
        <v>317</v>
      </c>
      <c r="J126" s="1" t="s">
        <v>268</v>
      </c>
      <c r="K126" t="s">
        <v>301</v>
      </c>
      <c r="L126" s="1"/>
      <c r="M126" s="1"/>
      <c r="N126" s="1"/>
      <c r="O126" s="1"/>
    </row>
    <row r="127" spans="1:15">
      <c r="A127" s="1" t="s">
        <v>323</v>
      </c>
      <c r="B127" s="35">
        <f t="shared" si="17"/>
        <v>0</v>
      </c>
      <c r="C127" s="35">
        <v>0</v>
      </c>
      <c r="D127" s="35">
        <v>0</v>
      </c>
      <c r="E127" s="35">
        <v>0</v>
      </c>
      <c r="F127" s="1" t="s">
        <v>129</v>
      </c>
      <c r="G127" s="1"/>
      <c r="H127" s="1"/>
      <c r="I127" s="1" t="s">
        <v>317</v>
      </c>
      <c r="J127" s="1" t="s">
        <v>268</v>
      </c>
      <c r="K127" t="s">
        <v>301</v>
      </c>
      <c r="L127" s="1"/>
      <c r="M127" s="1"/>
      <c r="N127" s="1"/>
      <c r="O127" s="1"/>
    </row>
    <row r="128" spans="1:15">
      <c r="A128" s="1" t="s">
        <v>324</v>
      </c>
      <c r="B128" s="35">
        <f t="shared" si="17"/>
        <v>0</v>
      </c>
      <c r="C128" s="35">
        <v>0</v>
      </c>
      <c r="D128" s="35">
        <v>0</v>
      </c>
      <c r="E128" s="35">
        <v>0.1355865</v>
      </c>
      <c r="F128" s="1" t="s">
        <v>129</v>
      </c>
      <c r="G128" s="1"/>
      <c r="H128" s="1"/>
      <c r="I128" s="1" t="s">
        <v>317</v>
      </c>
      <c r="J128" s="1" t="s">
        <v>268</v>
      </c>
      <c r="K128" t="s">
        <v>301</v>
      </c>
      <c r="L128" s="1"/>
      <c r="M128" s="1"/>
      <c r="N128" s="1"/>
      <c r="O128" s="1"/>
    </row>
    <row r="129" spans="1:15">
      <c r="A129" s="1" t="s">
        <v>325</v>
      </c>
      <c r="B129" s="35">
        <f t="shared" si="17"/>
        <v>0</v>
      </c>
      <c r="C129" s="35">
        <v>0</v>
      </c>
      <c r="D129" s="35">
        <v>0</v>
      </c>
      <c r="E129" s="35">
        <v>0</v>
      </c>
      <c r="F129" s="1" t="s">
        <v>129</v>
      </c>
      <c r="G129" s="1"/>
      <c r="H129" s="1"/>
      <c r="I129" s="1" t="s">
        <v>317</v>
      </c>
      <c r="J129" s="1" t="s">
        <v>268</v>
      </c>
      <c r="K129" t="s">
        <v>301</v>
      </c>
      <c r="L129" s="1"/>
      <c r="M129" s="1"/>
      <c r="N129" s="1"/>
      <c r="O129" s="1"/>
    </row>
    <row r="130" spans="1:15">
      <c r="A130" s="1" t="s">
        <v>326</v>
      </c>
      <c r="B130" s="35">
        <f t="shared" si="17"/>
        <v>-2.8143220000000002</v>
      </c>
      <c r="C130" s="35">
        <f t="shared" ca="1" si="16"/>
        <v>-3.2590297583843348</v>
      </c>
      <c r="D130" s="35">
        <v>-2.8143220000000002</v>
      </c>
      <c r="E130" s="35">
        <v>0.48723899999999998</v>
      </c>
      <c r="F130" s="1" t="s">
        <v>129</v>
      </c>
      <c r="G130" s="1"/>
      <c r="H130" s="1"/>
      <c r="I130" s="1" t="s">
        <v>317</v>
      </c>
      <c r="J130" s="1" t="s">
        <v>268</v>
      </c>
      <c r="K130" t="s">
        <v>301</v>
      </c>
      <c r="L130" s="1"/>
      <c r="M130" s="1"/>
      <c r="N130" s="1"/>
      <c r="O130" s="1"/>
    </row>
    <row r="131" spans="1:15">
      <c r="A131" s="1" t="s">
        <v>327</v>
      </c>
      <c r="B131" s="35">
        <f t="shared" si="17"/>
        <v>0.21254129999999999</v>
      </c>
      <c r="C131" s="35">
        <f t="shared" ca="1" si="16"/>
        <v>0.21534357760792933</v>
      </c>
      <c r="D131" s="35">
        <v>0.21254129999999999</v>
      </c>
      <c r="E131" s="35">
        <v>4.2242500000000002E-2</v>
      </c>
      <c r="F131" s="1" t="s">
        <v>129</v>
      </c>
      <c r="G131" s="1"/>
      <c r="H131" s="1"/>
      <c r="I131" s="1" t="s">
        <v>317</v>
      </c>
      <c r="J131" s="1" t="s">
        <v>268</v>
      </c>
      <c r="K131" t="s">
        <v>301</v>
      </c>
      <c r="L131" s="1"/>
      <c r="M131" s="1"/>
      <c r="N131" s="1"/>
      <c r="O131" s="1"/>
    </row>
    <row r="132" spans="1:15">
      <c r="A132" s="1" t="s">
        <v>328</v>
      </c>
      <c r="B132" s="35">
        <f t="shared" si="17"/>
        <v>0</v>
      </c>
      <c r="C132" s="35">
        <v>0</v>
      </c>
      <c r="D132" s="35">
        <v>0</v>
      </c>
      <c r="E132" s="35">
        <v>0</v>
      </c>
      <c r="F132" s="1" t="s">
        <v>129</v>
      </c>
      <c r="G132" s="1"/>
      <c r="H132" s="1"/>
      <c r="I132" s="1" t="s">
        <v>317</v>
      </c>
      <c r="J132" s="1" t="s">
        <v>268</v>
      </c>
      <c r="K132" t="s">
        <v>301</v>
      </c>
      <c r="L132" s="1"/>
      <c r="M132" s="1"/>
      <c r="N132" s="1"/>
      <c r="O132" s="1"/>
    </row>
    <row r="133" spans="1:15">
      <c r="A133" s="1" t="s">
        <v>330</v>
      </c>
      <c r="B133" s="35">
        <f t="shared" si="17"/>
        <v>0.65107380000000004</v>
      </c>
      <c r="C133" s="35">
        <f t="shared" ca="1" si="16"/>
        <v>0.55147896308037048</v>
      </c>
      <c r="D133" s="35">
        <v>0.65107380000000004</v>
      </c>
      <c r="E133" s="35">
        <v>0.1128517</v>
      </c>
      <c r="F133" s="1" t="s">
        <v>129</v>
      </c>
      <c r="G133" s="1"/>
      <c r="H133" s="1"/>
      <c r="I133" s="1" t="s">
        <v>317</v>
      </c>
      <c r="J133" s="1" t="s">
        <v>268</v>
      </c>
      <c r="K133" t="s">
        <v>301</v>
      </c>
      <c r="L133" s="1"/>
      <c r="M133" s="1"/>
      <c r="N133" s="1"/>
      <c r="O133" s="1"/>
    </row>
    <row r="134" spans="1:15">
      <c r="A134" s="1" t="s">
        <v>343</v>
      </c>
      <c r="B134" s="35">
        <f t="shared" ref="B134" si="18">D134</f>
        <v>-1.214969</v>
      </c>
      <c r="C134" s="35">
        <f t="shared" ref="C134" ca="1" si="19">_xlfn.NORM.INV(RAND(),D134,E134)</f>
        <v>-1.5410312442725183</v>
      </c>
      <c r="D134" s="35">
        <v>-1.214969</v>
      </c>
      <c r="E134" s="35">
        <v>0.157113</v>
      </c>
      <c r="F134" s="1" t="s">
        <v>129</v>
      </c>
      <c r="G134" s="1"/>
      <c r="H134" s="1"/>
      <c r="I134" s="1" t="s">
        <v>317</v>
      </c>
      <c r="J134" s="1" t="s">
        <v>268</v>
      </c>
      <c r="K134" t="s">
        <v>301</v>
      </c>
      <c r="L134" s="1"/>
      <c r="M134" s="1"/>
      <c r="N134" s="1"/>
      <c r="O134" s="1"/>
    </row>
    <row r="135" spans="1:15">
      <c r="A135" s="1" t="s">
        <v>333</v>
      </c>
      <c r="B135" s="35">
        <f>D135</f>
        <v>-0.04</v>
      </c>
      <c r="C135" s="35">
        <f>D135</f>
        <v>-0.04</v>
      </c>
      <c r="D135" s="35">
        <v>-0.04</v>
      </c>
      <c r="E135" s="35">
        <v>0</v>
      </c>
      <c r="F135" s="1" t="s">
        <v>384</v>
      </c>
      <c r="I135" s="1" t="s">
        <v>334</v>
      </c>
      <c r="J135" s="1" t="s">
        <v>335</v>
      </c>
      <c r="K135" t="s">
        <v>301</v>
      </c>
      <c r="L135" s="1"/>
      <c r="M135" s="1"/>
      <c r="N135" s="1"/>
      <c r="O135" s="1"/>
    </row>
    <row r="136" spans="1:15">
      <c r="A136" s="1" t="s">
        <v>338</v>
      </c>
      <c r="B136" s="35">
        <f t="shared" ref="B136" si="20">D136</f>
        <v>0.09</v>
      </c>
      <c r="C136" s="35">
        <f>D136</f>
        <v>0.09</v>
      </c>
      <c r="D136" s="35">
        <v>0.09</v>
      </c>
      <c r="E136" s="35">
        <v>0</v>
      </c>
      <c r="F136" s="1" t="s">
        <v>384</v>
      </c>
      <c r="I136" s="1" t="s">
        <v>336</v>
      </c>
      <c r="J136" s="1" t="s">
        <v>337</v>
      </c>
      <c r="K136" t="s">
        <v>301</v>
      </c>
      <c r="L136" s="1"/>
      <c r="M136" s="1"/>
      <c r="N136" s="1"/>
      <c r="O136" s="1"/>
    </row>
    <row r="137" spans="1:15">
      <c r="A137" s="1" t="s">
        <v>339</v>
      </c>
      <c r="B137" s="35">
        <f>D137</f>
        <v>1</v>
      </c>
      <c r="C137" s="35">
        <f>D137</f>
        <v>1</v>
      </c>
      <c r="D137" s="35">
        <v>1</v>
      </c>
      <c r="E137" s="35">
        <v>0</v>
      </c>
      <c r="F137" s="1" t="s">
        <v>384</v>
      </c>
      <c r="I137" s="1" t="s">
        <v>340</v>
      </c>
      <c r="K137" t="s">
        <v>301</v>
      </c>
      <c r="L137" s="1"/>
      <c r="M137" s="1"/>
      <c r="N137" s="1"/>
      <c r="O137" s="1"/>
    </row>
    <row r="138" spans="1:15">
      <c r="A138" s="1" t="s">
        <v>176</v>
      </c>
      <c r="B138" s="35">
        <f t="shared" ref="B138:B140" si="21">D138</f>
        <v>0.56299999999999994</v>
      </c>
      <c r="C138" s="35">
        <f t="shared" ref="C138:C140" si="22">D138</f>
        <v>0.56299999999999994</v>
      </c>
      <c r="D138" s="35">
        <v>0.56299999999999994</v>
      </c>
      <c r="E138" s="35">
        <v>0</v>
      </c>
      <c r="F138" s="1" t="s">
        <v>384</v>
      </c>
      <c r="G138" s="1"/>
      <c r="H138" s="1"/>
      <c r="I138" s="1" t="s">
        <v>261</v>
      </c>
      <c r="J138" t="s">
        <v>298</v>
      </c>
      <c r="K138" t="s">
        <v>301</v>
      </c>
      <c r="L138" s="1"/>
      <c r="M138" s="1"/>
      <c r="N138" s="1"/>
      <c r="O138" s="1"/>
    </row>
    <row r="139" spans="1:15">
      <c r="A139" s="1" t="s">
        <v>177</v>
      </c>
      <c r="B139" s="35">
        <f t="shared" si="21"/>
        <v>0.33450000000000002</v>
      </c>
      <c r="C139" s="35">
        <f t="shared" si="22"/>
        <v>0.33450000000000002</v>
      </c>
      <c r="D139" s="35">
        <v>0.33450000000000002</v>
      </c>
      <c r="E139" s="35">
        <v>0</v>
      </c>
      <c r="F139" s="1" t="s">
        <v>384</v>
      </c>
      <c r="G139" s="1"/>
      <c r="H139" s="1"/>
      <c r="I139" s="1"/>
      <c r="J139" t="s">
        <v>298</v>
      </c>
      <c r="K139" t="s">
        <v>301</v>
      </c>
      <c r="L139" s="1"/>
      <c r="M139" s="1"/>
      <c r="N139" s="1"/>
      <c r="O139" s="1"/>
    </row>
    <row r="140" spans="1:15">
      <c r="A140" s="1" t="s">
        <v>178</v>
      </c>
      <c r="B140" s="35">
        <f t="shared" si="21"/>
        <v>0.10150000000000001</v>
      </c>
      <c r="C140" s="35">
        <f t="shared" si="22"/>
        <v>0.10150000000000001</v>
      </c>
      <c r="D140" s="35">
        <v>0.10150000000000001</v>
      </c>
      <c r="E140" s="35">
        <v>0</v>
      </c>
      <c r="F140" s="1" t="s">
        <v>384</v>
      </c>
      <c r="G140" s="1"/>
      <c r="H140" s="1"/>
      <c r="I140" s="1"/>
      <c r="J140" t="s">
        <v>298</v>
      </c>
      <c r="K140" t="s">
        <v>301</v>
      </c>
      <c r="L140" s="1"/>
      <c r="M140" s="1"/>
      <c r="N140" s="1"/>
      <c r="O140" s="1"/>
    </row>
    <row r="141" spans="1:15">
      <c r="A141" s="1" t="s">
        <v>232</v>
      </c>
      <c r="B141" s="35">
        <f>D141</f>
        <v>1.3</v>
      </c>
      <c r="C141" s="35">
        <f t="shared" ref="C141:C142" ca="1" si="23">_xlfn.NORM.INV(RAND(),D141,E141)</f>
        <v>1.2597336517444064</v>
      </c>
      <c r="D141" s="35">
        <v>1.3</v>
      </c>
      <c r="E141" s="35">
        <v>3.3163265306122451E-2</v>
      </c>
      <c r="F141" s="1" t="s">
        <v>129</v>
      </c>
      <c r="G141" s="1"/>
      <c r="H141" s="1"/>
      <c r="I141" s="1" t="s">
        <v>300</v>
      </c>
      <c r="J141" s="1" t="s">
        <v>233</v>
      </c>
      <c r="K141" t="s">
        <v>301</v>
      </c>
      <c r="L141" s="1"/>
      <c r="M141" s="1"/>
      <c r="N141" s="1"/>
      <c r="O141" s="1"/>
    </row>
    <row r="142" spans="1:15">
      <c r="A142" s="1" t="s">
        <v>130</v>
      </c>
      <c r="B142" s="35">
        <f>D142</f>
        <v>1.39</v>
      </c>
      <c r="C142" s="35">
        <f t="shared" ca="1" si="23"/>
        <v>1.3660485292942652</v>
      </c>
      <c r="D142" s="35">
        <v>1.39</v>
      </c>
      <c r="E142" s="35">
        <v>0.20408163265306123</v>
      </c>
      <c r="F142" s="1" t="s">
        <v>129</v>
      </c>
      <c r="G142" s="1"/>
      <c r="H142" s="1"/>
      <c r="I142" s="1" t="s">
        <v>299</v>
      </c>
      <c r="J142" s="1" t="s">
        <v>131</v>
      </c>
      <c r="K142" t="s">
        <v>301</v>
      </c>
      <c r="L142" s="1"/>
      <c r="M142" s="1"/>
      <c r="N142" s="1"/>
      <c r="O142" s="1"/>
    </row>
    <row r="143" spans="1:15">
      <c r="A143" s="1" t="s">
        <v>344</v>
      </c>
      <c r="B143" s="35">
        <f t="shared" ref="B143" si="24">D143</f>
        <v>22.25662342165549</v>
      </c>
      <c r="C143" s="35">
        <f t="shared" ref="C143" ca="1" si="25">_xlfn.NORM.INV(RAND(),D143,E143)</f>
        <v>22.759717141673317</v>
      </c>
      <c r="D143" s="35">
        <v>22.25662342165549</v>
      </c>
      <c r="E143" s="35">
        <v>1.1128311710827745</v>
      </c>
      <c r="F143" s="1" t="s">
        <v>129</v>
      </c>
      <c r="G143" s="1"/>
      <c r="H143" s="1"/>
      <c r="I143" s="1" t="s">
        <v>352</v>
      </c>
      <c r="J143" s="1" t="s">
        <v>360</v>
      </c>
      <c r="K143" s="1" t="s">
        <v>301</v>
      </c>
      <c r="L143" s="1"/>
      <c r="M143" s="1"/>
      <c r="N143" s="1"/>
      <c r="O143" s="1"/>
    </row>
    <row r="144" spans="1:15">
      <c r="A144" s="1" t="s">
        <v>345</v>
      </c>
      <c r="B144" s="35">
        <f t="shared" ref="B144:B150" si="26">D144</f>
        <v>23.374988589870519</v>
      </c>
      <c r="C144" s="35">
        <f t="shared" ref="C144:C150" ca="1" si="27">_xlfn.NORM.INV(RAND(),D144,E144)</f>
        <v>24.14129449214936</v>
      </c>
      <c r="D144" s="35">
        <v>23.374988589870519</v>
      </c>
      <c r="E144" s="35">
        <v>1.1687494294935259</v>
      </c>
      <c r="F144" s="1" t="s">
        <v>129</v>
      </c>
      <c r="G144" s="1"/>
      <c r="H144" s="1"/>
      <c r="I144" s="1" t="s">
        <v>353</v>
      </c>
      <c r="J144" s="1" t="s">
        <v>360</v>
      </c>
      <c r="K144" s="1" t="s">
        <v>301</v>
      </c>
      <c r="L144" s="1"/>
      <c r="M144" s="1"/>
      <c r="N144" s="1"/>
      <c r="O144" s="1"/>
    </row>
    <row r="145" spans="1:15">
      <c r="A145" s="1" t="s">
        <v>346</v>
      </c>
      <c r="B145" s="35">
        <f t="shared" si="26"/>
        <v>40.825419258333334</v>
      </c>
      <c r="C145" s="35">
        <f t="shared" ca="1" si="27"/>
        <v>36.443640693264186</v>
      </c>
      <c r="D145" s="35">
        <v>40.825419258333334</v>
      </c>
      <c r="E145" s="35">
        <v>2.0412709629166668</v>
      </c>
      <c r="F145" s="1" t="s">
        <v>129</v>
      </c>
      <c r="G145" s="1"/>
      <c r="H145" s="1"/>
      <c r="I145" s="1" t="s">
        <v>354</v>
      </c>
      <c r="J145" s="1" t="s">
        <v>360</v>
      </c>
      <c r="K145" s="1" t="s">
        <v>301</v>
      </c>
      <c r="L145" s="1"/>
      <c r="M145" s="1"/>
      <c r="N145" s="1"/>
      <c r="O145" s="1"/>
    </row>
    <row r="146" spans="1:15">
      <c r="A146" s="1" t="s">
        <v>347</v>
      </c>
      <c r="B146" s="35">
        <f t="shared" si="26"/>
        <v>34.435258275881843</v>
      </c>
      <c r="C146" s="35">
        <f t="shared" ca="1" si="27"/>
        <v>35.46802256352877</v>
      </c>
      <c r="D146" s="35">
        <v>34.435258275881843</v>
      </c>
      <c r="E146" s="35">
        <v>1.7217629137940922</v>
      </c>
      <c r="F146" s="1" t="s">
        <v>129</v>
      </c>
      <c r="G146" s="1"/>
      <c r="H146" s="1"/>
      <c r="I146" s="1" t="s">
        <v>355</v>
      </c>
      <c r="J146" s="1" t="s">
        <v>360</v>
      </c>
      <c r="K146" s="1" t="s">
        <v>301</v>
      </c>
      <c r="L146" s="1"/>
      <c r="M146" s="1"/>
      <c r="N146" s="1"/>
      <c r="O146" s="1"/>
    </row>
    <row r="147" spans="1:15">
      <c r="A147" s="1" t="s">
        <v>348</v>
      </c>
      <c r="B147" s="35">
        <f t="shared" si="26"/>
        <v>13.466957536529966</v>
      </c>
      <c r="C147" s="35">
        <f t="shared" ca="1" si="27"/>
        <v>13.593837435564707</v>
      </c>
      <c r="D147" s="35">
        <v>13.466957536529966</v>
      </c>
      <c r="E147" s="35">
        <v>0.67334787682649833</v>
      </c>
      <c r="F147" s="1" t="s">
        <v>129</v>
      </c>
      <c r="G147" s="1"/>
      <c r="H147" s="1"/>
      <c r="I147" s="1" t="s">
        <v>356</v>
      </c>
      <c r="J147" s="1" t="s">
        <v>360</v>
      </c>
      <c r="K147" s="1" t="s">
        <v>301</v>
      </c>
      <c r="L147" s="1"/>
      <c r="M147" s="1"/>
      <c r="N147" s="1"/>
      <c r="O147" s="1"/>
    </row>
    <row r="148" spans="1:15">
      <c r="A148" s="1" t="s">
        <v>349</v>
      </c>
      <c r="B148" s="35">
        <f t="shared" si="26"/>
        <v>13.466957536529966</v>
      </c>
      <c r="C148" s="35">
        <f t="shared" ca="1" si="27"/>
        <v>15.182856348384076</v>
      </c>
      <c r="D148" s="35">
        <v>13.466957536529966</v>
      </c>
      <c r="E148" s="35">
        <v>2.3182796675873276</v>
      </c>
      <c r="F148" s="1" t="s">
        <v>129</v>
      </c>
      <c r="G148" s="1"/>
      <c r="H148" s="1"/>
      <c r="I148" s="1" t="s">
        <v>357</v>
      </c>
      <c r="J148" s="1" t="s">
        <v>361</v>
      </c>
      <c r="K148" s="1" t="s">
        <v>301</v>
      </c>
      <c r="L148" s="1"/>
      <c r="M148" s="1"/>
      <c r="N148" s="1"/>
      <c r="O148" s="1"/>
    </row>
    <row r="149" spans="1:15">
      <c r="A149" s="1" t="s">
        <v>350</v>
      </c>
      <c r="B149" s="35">
        <f t="shared" si="26"/>
        <v>0.47010470769887308</v>
      </c>
      <c r="C149" s="35">
        <f t="shared" ca="1" si="27"/>
        <v>-7.4923547652437639E-2</v>
      </c>
      <c r="D149" s="35">
        <v>0.47010470769887308</v>
      </c>
      <c r="E149" s="35">
        <v>0.39457753889628738</v>
      </c>
      <c r="F149" s="1" t="s">
        <v>129</v>
      </c>
      <c r="G149" s="1"/>
      <c r="H149" s="1"/>
      <c r="I149" s="1" t="s">
        <v>358</v>
      </c>
      <c r="J149" s="1" t="s">
        <v>362</v>
      </c>
      <c r="K149" s="1" t="s">
        <v>301</v>
      </c>
      <c r="L149" s="1"/>
      <c r="M149" s="1"/>
      <c r="N149" s="1"/>
      <c r="O149" s="1"/>
    </row>
    <row r="150" spans="1:15">
      <c r="A150" s="1" t="s">
        <v>351</v>
      </c>
      <c r="B150" s="35">
        <f t="shared" si="26"/>
        <v>1</v>
      </c>
      <c r="C150" s="35">
        <f t="shared" ca="1" si="27"/>
        <v>0.93321263689863287</v>
      </c>
      <c r="D150" s="35">
        <v>1</v>
      </c>
      <c r="E150" s="35">
        <v>0.05</v>
      </c>
      <c r="F150" s="1" t="s">
        <v>129</v>
      </c>
      <c r="G150" s="1"/>
      <c r="H150" s="1"/>
      <c r="I150" s="1" t="s">
        <v>359</v>
      </c>
      <c r="J150" s="1" t="s">
        <v>291</v>
      </c>
      <c r="K150" s="1" t="s">
        <v>301</v>
      </c>
      <c r="L150" s="1"/>
      <c r="M150" s="1"/>
      <c r="N150" s="1"/>
      <c r="O150" s="1"/>
    </row>
    <row r="151" spans="1:15">
      <c r="A151" s="1" t="s">
        <v>363</v>
      </c>
      <c r="B151" s="35">
        <f>D151</f>
        <v>0.05</v>
      </c>
      <c r="C151" s="35">
        <f>D151</f>
        <v>0.05</v>
      </c>
      <c r="D151" s="35">
        <v>0.05</v>
      </c>
      <c r="E151" s="35">
        <v>0</v>
      </c>
      <c r="F151" s="1" t="s">
        <v>384</v>
      </c>
      <c r="G151" s="1"/>
      <c r="H151" s="1"/>
      <c r="I151" s="1" t="s">
        <v>531</v>
      </c>
      <c r="J151" s="1" t="s">
        <v>532</v>
      </c>
      <c r="K151" s="1" t="s">
        <v>301</v>
      </c>
      <c r="L151" s="1"/>
      <c r="M151" s="1"/>
      <c r="N151" s="1"/>
      <c r="O151" s="1"/>
    </row>
    <row r="152" spans="1:15">
      <c r="A152" s="1" t="s">
        <v>407</v>
      </c>
      <c r="B152" s="35">
        <f>D152</f>
        <v>-4.3558780999999998E-2</v>
      </c>
      <c r="C152" s="35">
        <f ca="1">_xlfn.NORM.INV(RAND(),D152,E152)</f>
        <v>-4.3552177215496785E-2</v>
      </c>
      <c r="D152" s="35">
        <v>-4.3558780999999998E-2</v>
      </c>
      <c r="E152" s="35">
        <v>4.3558780999999999E-4</v>
      </c>
      <c r="F152" s="1" t="s">
        <v>129</v>
      </c>
      <c r="G152" s="1"/>
      <c r="H152" s="1"/>
      <c r="I152" s="1" t="s">
        <v>22</v>
      </c>
      <c r="J152" s="1" t="s">
        <v>467</v>
      </c>
      <c r="K152" s="1" t="s">
        <v>301</v>
      </c>
      <c r="L152" s="1"/>
      <c r="M152" s="1"/>
      <c r="N152" s="1"/>
      <c r="O152" s="1"/>
    </row>
    <row r="153" spans="1:15">
      <c r="A153" s="1" t="s">
        <v>408</v>
      </c>
      <c r="B153" s="35">
        <f t="shared" ref="B153:B193" si="28">D153</f>
        <v>4.3454454000000003E-5</v>
      </c>
      <c r="C153" s="35">
        <f t="shared" ref="C153:C193" ca="1" si="29">_xlfn.NORM.INV(RAND(),D153,E153)</f>
        <v>4.3449975987449255E-5</v>
      </c>
      <c r="D153" s="35">
        <v>4.3454454000000003E-5</v>
      </c>
      <c r="E153" s="35">
        <v>4.3454454000000003E-7</v>
      </c>
      <c r="F153" s="1" t="s">
        <v>129</v>
      </c>
      <c r="G153" s="1"/>
      <c r="H153" s="1"/>
      <c r="I153" s="1" t="s">
        <v>423</v>
      </c>
      <c r="J153" s="1" t="s">
        <v>467</v>
      </c>
      <c r="K153" s="1" t="s">
        <v>301</v>
      </c>
      <c r="L153" s="1"/>
      <c r="M153" s="1"/>
      <c r="N153" s="1"/>
      <c r="O153" s="1"/>
    </row>
    <row r="154" spans="1:15">
      <c r="A154" s="1" t="s">
        <v>409</v>
      </c>
      <c r="B154" s="35">
        <f t="shared" si="28"/>
        <v>-8.7659928000000001E-5</v>
      </c>
      <c r="C154" s="35">
        <f t="shared" ca="1" si="29"/>
        <v>-8.6490337199997044E-5</v>
      </c>
      <c r="D154" s="35">
        <v>-8.7659928000000001E-5</v>
      </c>
      <c r="E154" s="35">
        <v>8.7659928000000004E-7</v>
      </c>
      <c r="F154" s="1" t="s">
        <v>129</v>
      </c>
      <c r="G154" s="1"/>
      <c r="H154" s="1"/>
      <c r="I154" s="1" t="s">
        <v>424</v>
      </c>
      <c r="J154" s="1" t="s">
        <v>467</v>
      </c>
      <c r="K154" s="1" t="s">
        <v>301</v>
      </c>
      <c r="L154" s="1"/>
      <c r="M154" s="1"/>
      <c r="N154" s="1"/>
      <c r="O154" s="1"/>
    </row>
    <row r="155" spans="1:15">
      <c r="A155" s="1" t="s">
        <v>410</v>
      </c>
      <c r="B155" s="35">
        <f t="shared" si="28"/>
        <v>-1.1446375E-4</v>
      </c>
      <c r="C155" s="35">
        <f t="shared" ca="1" si="29"/>
        <v>-1.1513086264869016E-4</v>
      </c>
      <c r="D155" s="35">
        <v>-1.1446375E-4</v>
      </c>
      <c r="E155" s="35">
        <v>1.1446375000000001E-6</v>
      </c>
      <c r="F155" s="1" t="s">
        <v>129</v>
      </c>
      <c r="G155" s="1"/>
      <c r="H155" s="1"/>
      <c r="I155" s="1" t="s">
        <v>425</v>
      </c>
      <c r="J155" s="1" t="s">
        <v>467</v>
      </c>
      <c r="K155" s="1" t="s">
        <v>301</v>
      </c>
      <c r="L155" s="1"/>
      <c r="M155" s="1"/>
      <c r="N155" s="1"/>
      <c r="O155" s="1"/>
    </row>
    <row r="156" spans="1:15">
      <c r="A156" s="1" t="s">
        <v>411</v>
      </c>
      <c r="B156" s="35">
        <f t="shared" si="28"/>
        <v>2.2800638E-4</v>
      </c>
      <c r="C156" s="35">
        <f t="shared" ca="1" si="29"/>
        <v>2.2889964529307567E-4</v>
      </c>
      <c r="D156" s="35">
        <v>2.2800638E-4</v>
      </c>
      <c r="E156" s="35">
        <v>2.2800638E-6</v>
      </c>
      <c r="F156" s="1" t="s">
        <v>129</v>
      </c>
      <c r="G156" s="1"/>
      <c r="H156" s="1"/>
      <c r="I156" s="1" t="s">
        <v>426</v>
      </c>
      <c r="J156" s="1" t="s">
        <v>467</v>
      </c>
      <c r="K156" s="1" t="s">
        <v>301</v>
      </c>
      <c r="L156" s="1"/>
      <c r="M156" s="1"/>
      <c r="N156" s="1"/>
      <c r="O156" s="1"/>
    </row>
    <row r="157" spans="1:15">
      <c r="A157" s="1" t="s">
        <v>412</v>
      </c>
      <c r="B157" s="35">
        <f t="shared" si="28"/>
        <v>-6.9337157E-5</v>
      </c>
      <c r="C157" s="35">
        <f t="shared" ca="1" si="29"/>
        <v>-6.9089270373027734E-5</v>
      </c>
      <c r="D157" s="35">
        <v>-6.9337157E-5</v>
      </c>
      <c r="E157" s="35">
        <v>6.9337157E-7</v>
      </c>
      <c r="F157" s="1" t="s">
        <v>129</v>
      </c>
      <c r="G157" s="1"/>
      <c r="H157" s="1"/>
      <c r="I157" s="1" t="s">
        <v>427</v>
      </c>
      <c r="J157" s="1" t="s">
        <v>467</v>
      </c>
      <c r="K157" s="1" t="s">
        <v>301</v>
      </c>
      <c r="L157" s="1"/>
      <c r="M157" s="1"/>
      <c r="N157" s="1"/>
      <c r="O157" s="1"/>
    </row>
    <row r="158" spans="1:15">
      <c r="A158" s="1" t="s">
        <v>413</v>
      </c>
      <c r="B158" s="35">
        <f t="shared" si="28"/>
        <v>-0.24672279</v>
      </c>
      <c r="C158" s="35">
        <f t="shared" ca="1" si="29"/>
        <v>-0.24502865181184771</v>
      </c>
      <c r="D158" s="35">
        <v>-0.24672279</v>
      </c>
      <c r="E158" s="35">
        <v>2.4672279000000001E-3</v>
      </c>
      <c r="F158" s="1" t="s">
        <v>129</v>
      </c>
      <c r="G158" s="1"/>
      <c r="H158" s="1"/>
      <c r="I158" s="1" t="s">
        <v>428</v>
      </c>
      <c r="J158" s="1" t="s">
        <v>467</v>
      </c>
      <c r="K158" s="1" t="s">
        <v>301</v>
      </c>
      <c r="L158" s="1"/>
      <c r="M158" s="1"/>
      <c r="N158" s="1"/>
      <c r="O158" s="1"/>
    </row>
    <row r="159" spans="1:15">
      <c r="A159" s="1" t="s">
        <v>414</v>
      </c>
      <c r="B159" s="35">
        <f t="shared" si="28"/>
        <v>0.10171154</v>
      </c>
      <c r="C159" s="35">
        <f t="shared" ca="1" si="29"/>
        <v>0.10349684854155367</v>
      </c>
      <c r="D159" s="35">
        <v>0.10171154</v>
      </c>
      <c r="E159" s="35">
        <v>1.0171154E-3</v>
      </c>
      <c r="F159" s="1" t="s">
        <v>129</v>
      </c>
      <c r="G159" s="1"/>
      <c r="H159" s="1"/>
      <c r="I159" s="1" t="s">
        <v>429</v>
      </c>
      <c r="J159" s="1" t="s">
        <v>467</v>
      </c>
      <c r="K159" s="1" t="s">
        <v>301</v>
      </c>
      <c r="L159" s="1"/>
      <c r="M159" s="1"/>
      <c r="N159" s="1"/>
      <c r="O159" s="1"/>
    </row>
    <row r="160" spans="1:15">
      <c r="A160" s="1" t="s">
        <v>415</v>
      </c>
      <c r="B160" s="35">
        <f t="shared" si="28"/>
        <v>0.36741162999999999</v>
      </c>
      <c r="C160" s="35">
        <f t="shared" ca="1" si="29"/>
        <v>0.36361374198732915</v>
      </c>
      <c r="D160" s="35">
        <v>0.36741162999999999</v>
      </c>
      <c r="E160" s="35">
        <v>3.6741162999999999E-3</v>
      </c>
      <c r="F160" s="1" t="s">
        <v>129</v>
      </c>
      <c r="G160" s="1"/>
      <c r="H160" s="1"/>
      <c r="I160" s="1" t="s">
        <v>430</v>
      </c>
      <c r="J160" s="1" t="s">
        <v>467</v>
      </c>
      <c r="K160" s="1" t="s">
        <v>301</v>
      </c>
      <c r="L160" s="1"/>
      <c r="M160" s="1"/>
      <c r="N160" s="1"/>
      <c r="O160" s="1"/>
    </row>
    <row r="161" spans="1:15">
      <c r="A161" s="1" t="s">
        <v>438</v>
      </c>
      <c r="B161" s="35">
        <f t="shared" si="28"/>
        <v>0.70416953000000004</v>
      </c>
      <c r="C161" s="35">
        <f t="shared" ca="1" si="29"/>
        <v>0.7107713163471604</v>
      </c>
      <c r="D161" s="35">
        <v>0.70416953000000004</v>
      </c>
      <c r="E161" s="35">
        <v>7.0416953000000003E-3</v>
      </c>
      <c r="F161" s="1" t="s">
        <v>129</v>
      </c>
      <c r="G161" s="1"/>
      <c r="H161" s="1"/>
      <c r="I161" s="1" t="s">
        <v>431</v>
      </c>
      <c r="J161" s="1" t="s">
        <v>467</v>
      </c>
      <c r="K161" s="1" t="s">
        <v>301</v>
      </c>
      <c r="L161" s="1"/>
      <c r="M161" s="1"/>
      <c r="N161" s="1"/>
      <c r="O161" s="1"/>
    </row>
    <row r="162" spans="1:15">
      <c r="A162" s="1" t="s">
        <v>416</v>
      </c>
      <c r="B162" s="35">
        <f t="shared" si="28"/>
        <v>-1.8108326000000001E-2</v>
      </c>
      <c r="C162" s="35">
        <f t="shared" ca="1" si="29"/>
        <v>-1.8351426093419755E-2</v>
      </c>
      <c r="D162" s="35">
        <v>-1.8108326000000001E-2</v>
      </c>
      <c r="E162" s="35">
        <v>1.8108326000000001E-4</v>
      </c>
      <c r="F162" s="1" t="s">
        <v>129</v>
      </c>
      <c r="G162" s="1"/>
      <c r="H162" s="1"/>
      <c r="I162" s="1" t="s">
        <v>155</v>
      </c>
      <c r="J162" s="1" t="s">
        <v>467</v>
      </c>
      <c r="K162" s="1" t="s">
        <v>301</v>
      </c>
      <c r="L162" s="1"/>
      <c r="M162" s="1"/>
      <c r="N162" s="1"/>
      <c r="O162" s="1"/>
    </row>
    <row r="163" spans="1:15">
      <c r="A163" s="1" t="s">
        <v>417</v>
      </c>
      <c r="B163" s="35">
        <f t="shared" si="28"/>
        <v>3.2005865000000002E-4</v>
      </c>
      <c r="C163" s="35">
        <f t="shared" ca="1" si="29"/>
        <v>3.162447076256455E-4</v>
      </c>
      <c r="D163" s="35">
        <v>3.2005865000000002E-4</v>
      </c>
      <c r="E163" s="35">
        <v>3.2005865000000001E-6</v>
      </c>
      <c r="F163" s="1" t="s">
        <v>129</v>
      </c>
      <c r="G163" s="1"/>
      <c r="H163" s="1"/>
      <c r="I163" s="1" t="s">
        <v>432</v>
      </c>
      <c r="J163" s="1" t="s">
        <v>467</v>
      </c>
      <c r="K163" s="1" t="s">
        <v>301</v>
      </c>
      <c r="L163" s="1"/>
      <c r="M163" s="1"/>
      <c r="N163" s="1"/>
      <c r="O163" s="1"/>
    </row>
    <row r="164" spans="1:15">
      <c r="A164" s="1" t="s">
        <v>418</v>
      </c>
      <c r="B164" s="35">
        <f t="shared" si="28"/>
        <v>-1.1781227E-3</v>
      </c>
      <c r="C164" s="35">
        <f t="shared" ca="1" si="29"/>
        <v>-1.1655300469683252E-3</v>
      </c>
      <c r="D164" s="35">
        <v>-1.1781227E-3</v>
      </c>
      <c r="E164" s="35">
        <v>1.1781227E-5</v>
      </c>
      <c r="F164" s="1" t="s">
        <v>129</v>
      </c>
      <c r="G164" s="1"/>
      <c r="H164" s="1"/>
      <c r="I164" s="1" t="s">
        <v>433</v>
      </c>
      <c r="J164" s="1" t="s">
        <v>467</v>
      </c>
      <c r="K164" s="1" t="s">
        <v>301</v>
      </c>
      <c r="L164" s="1"/>
      <c r="M164" s="1"/>
      <c r="N164" s="1"/>
      <c r="O164" s="1"/>
    </row>
    <row r="165" spans="1:15">
      <c r="A165" s="1" t="s">
        <v>419</v>
      </c>
      <c r="B165" s="35">
        <f t="shared" si="28"/>
        <v>1.2996087999999999E-3</v>
      </c>
      <c r="C165" s="35">
        <f t="shared" ca="1" si="29"/>
        <v>1.298851983798213E-3</v>
      </c>
      <c r="D165" s="35">
        <v>1.2996087999999999E-3</v>
      </c>
      <c r="E165" s="35">
        <v>1.2996088E-5</v>
      </c>
      <c r="F165" s="1" t="s">
        <v>129</v>
      </c>
      <c r="G165" s="1"/>
      <c r="H165" s="1"/>
      <c r="I165" s="1" t="s">
        <v>434</v>
      </c>
      <c r="J165" s="1" t="s">
        <v>467</v>
      </c>
      <c r="K165" s="1" t="s">
        <v>301</v>
      </c>
      <c r="L165" s="1"/>
      <c r="M165" s="1"/>
      <c r="N165" s="1"/>
      <c r="O165" s="1"/>
    </row>
    <row r="166" spans="1:15">
      <c r="A166" s="1" t="s">
        <v>420</v>
      </c>
      <c r="B166" s="35">
        <f t="shared" si="28"/>
        <v>-4.8967987000000002E-4</v>
      </c>
      <c r="C166" s="35">
        <f t="shared" ca="1" si="29"/>
        <v>-4.9184269960396551E-4</v>
      </c>
      <c r="D166" s="35">
        <v>-4.8967987000000002E-4</v>
      </c>
      <c r="E166" s="35">
        <v>4.8967987000000002E-6</v>
      </c>
      <c r="F166" s="1" t="s">
        <v>129</v>
      </c>
      <c r="G166" s="1"/>
      <c r="H166" s="1"/>
      <c r="I166" s="1" t="s">
        <v>435</v>
      </c>
      <c r="J166" s="1" t="s">
        <v>467</v>
      </c>
      <c r="K166" s="1" t="s">
        <v>301</v>
      </c>
      <c r="L166" s="1"/>
      <c r="M166" s="1"/>
      <c r="N166" s="1"/>
      <c r="O166" s="1"/>
    </row>
    <row r="167" spans="1:15">
      <c r="A167" s="1" t="s">
        <v>421</v>
      </c>
      <c r="B167" s="35">
        <f t="shared" si="28"/>
        <v>4.8135108000000001E-5</v>
      </c>
      <c r="C167" s="35">
        <f t="shared" ca="1" si="29"/>
        <v>4.7605066746092962E-5</v>
      </c>
      <c r="D167" s="35">
        <v>4.8135108000000001E-5</v>
      </c>
      <c r="E167" s="35">
        <v>4.8135108000000006E-7</v>
      </c>
      <c r="F167" s="1" t="s">
        <v>129</v>
      </c>
      <c r="G167" s="1"/>
      <c r="H167" s="1"/>
      <c r="I167" s="1" t="s">
        <v>436</v>
      </c>
      <c r="J167" s="1" t="s">
        <v>467</v>
      </c>
      <c r="K167" s="1" t="s">
        <v>301</v>
      </c>
      <c r="L167" s="1"/>
      <c r="M167" s="1"/>
      <c r="N167" s="1"/>
      <c r="O167" s="1"/>
    </row>
    <row r="168" spans="1:15">
      <c r="A168" s="1" t="s">
        <v>422</v>
      </c>
      <c r="B168" s="35">
        <f t="shared" si="28"/>
        <v>-9.6982159999999998E-2</v>
      </c>
      <c r="C168" s="35">
        <f t="shared" ca="1" si="29"/>
        <v>-9.84342972076446E-2</v>
      </c>
      <c r="D168" s="35">
        <v>-9.6982159999999998E-2</v>
      </c>
      <c r="E168" s="35">
        <v>9.6982159999999993E-4</v>
      </c>
      <c r="F168" s="1" t="s">
        <v>129</v>
      </c>
      <c r="G168" s="1"/>
      <c r="H168" s="1"/>
      <c r="I168" s="1" t="s">
        <v>437</v>
      </c>
      <c r="J168" s="1" t="s">
        <v>467</v>
      </c>
      <c r="K168" s="1" t="s">
        <v>301</v>
      </c>
      <c r="L168" s="1"/>
      <c r="M168" s="1"/>
      <c r="N168" s="1"/>
      <c r="O168" s="1"/>
    </row>
    <row r="169" spans="1:15">
      <c r="A169" s="1" t="s">
        <v>440</v>
      </c>
      <c r="B169" s="35">
        <f t="shared" si="28"/>
        <v>-5.9005820499999997</v>
      </c>
      <c r="C169" s="35">
        <f t="shared" ca="1" si="29"/>
        <v>-5.9682651981479697</v>
      </c>
      <c r="D169" s="35">
        <v>-5.9005820499999997</v>
      </c>
      <c r="E169" s="35">
        <v>5.90058205E-2</v>
      </c>
      <c r="F169" s="1" t="s">
        <v>129</v>
      </c>
      <c r="G169" s="1"/>
      <c r="H169" s="1"/>
      <c r="I169" s="1" t="s">
        <v>439</v>
      </c>
      <c r="J169" s="1" t="s">
        <v>467</v>
      </c>
      <c r="K169" s="1" t="s">
        <v>301</v>
      </c>
      <c r="L169" s="1"/>
      <c r="M169" s="1"/>
      <c r="N169" s="1"/>
      <c r="O169" s="1"/>
    </row>
    <row r="170" spans="1:15">
      <c r="A170" s="1" t="s">
        <v>441</v>
      </c>
      <c r="B170" s="35">
        <f t="shared" si="28"/>
        <v>-1.87523036</v>
      </c>
      <c r="C170" s="35">
        <f t="shared" ca="1" si="29"/>
        <v>-1.8548072350487139</v>
      </c>
      <c r="D170" s="35">
        <v>-1.87523036</v>
      </c>
      <c r="E170" s="35">
        <v>1.8752303599999999E-2</v>
      </c>
      <c r="F170" s="1" t="s">
        <v>129</v>
      </c>
      <c r="G170" s="1"/>
      <c r="H170" s="1"/>
      <c r="I170" s="1" t="s">
        <v>439</v>
      </c>
      <c r="J170" s="1" t="s">
        <v>467</v>
      </c>
      <c r="K170" s="1" t="s">
        <v>301</v>
      </c>
      <c r="L170" s="1"/>
      <c r="M170" s="1"/>
      <c r="N170" s="1"/>
      <c r="O170" s="1"/>
    </row>
    <row r="171" spans="1:15">
      <c r="A171" s="1" t="s">
        <v>442</v>
      </c>
      <c r="B171" s="35">
        <f t="shared" si="28"/>
        <v>-0.59727713999999998</v>
      </c>
      <c r="C171" s="35">
        <f t="shared" ca="1" si="29"/>
        <v>-0.60065849941322236</v>
      </c>
      <c r="D171" s="35">
        <v>-0.59727713999999998</v>
      </c>
      <c r="E171" s="35">
        <v>5.9727714000000001E-3</v>
      </c>
      <c r="F171" s="1" t="s">
        <v>129</v>
      </c>
      <c r="G171" s="1"/>
      <c r="H171" s="1"/>
      <c r="I171" s="1" t="s">
        <v>439</v>
      </c>
      <c r="J171" s="1" t="s">
        <v>467</v>
      </c>
      <c r="K171" s="1" t="s">
        <v>301</v>
      </c>
      <c r="L171" s="1"/>
      <c r="M171" s="1"/>
      <c r="N171" s="1"/>
      <c r="O171" s="1"/>
    </row>
    <row r="172" spans="1:15">
      <c r="A172" s="1" t="s">
        <v>443</v>
      </c>
      <c r="B172" s="35">
        <f t="shared" si="28"/>
        <v>-7.4581939999999999E-2</v>
      </c>
      <c r="C172" s="35">
        <f t="shared" ca="1" si="29"/>
        <v>-7.5060218844231544E-2</v>
      </c>
      <c r="D172" s="35">
        <v>-7.4581939999999999E-2</v>
      </c>
      <c r="E172" s="35">
        <v>7.4581940000000002E-4</v>
      </c>
      <c r="F172" s="1" t="s">
        <v>129</v>
      </c>
      <c r="G172" s="1"/>
      <c r="H172" s="1"/>
      <c r="I172" s="1" t="s">
        <v>439</v>
      </c>
      <c r="J172" s="1" t="s">
        <v>467</v>
      </c>
      <c r="K172" s="1" t="s">
        <v>301</v>
      </c>
      <c r="L172" s="1"/>
      <c r="M172" s="1"/>
      <c r="N172" s="1"/>
      <c r="O172" s="1"/>
    </row>
    <row r="173" spans="1:15">
      <c r="A173" s="1" t="s">
        <v>444</v>
      </c>
      <c r="B173" s="35">
        <f t="shared" si="28"/>
        <v>0.26483580000000001</v>
      </c>
      <c r="C173" s="35">
        <f t="shared" ca="1" si="29"/>
        <v>0.26199899178710473</v>
      </c>
      <c r="D173" s="35">
        <v>0.26483580000000001</v>
      </c>
      <c r="E173" s="35">
        <v>2.648358E-3</v>
      </c>
      <c r="F173" s="1" t="s">
        <v>129</v>
      </c>
      <c r="G173" s="1"/>
      <c r="H173" s="1"/>
      <c r="I173" s="1" t="s">
        <v>439</v>
      </c>
      <c r="J173" s="1" t="s">
        <v>467</v>
      </c>
      <c r="K173" s="1" t="s">
        <v>301</v>
      </c>
      <c r="L173" s="1"/>
      <c r="M173" s="1"/>
      <c r="N173" s="1"/>
      <c r="O173" s="1"/>
    </row>
    <row r="174" spans="1:15">
      <c r="A174" s="1" t="s">
        <v>445</v>
      </c>
      <c r="B174" s="35">
        <f t="shared" si="28"/>
        <v>0.58710196999999997</v>
      </c>
      <c r="C174" s="35">
        <f t="shared" ca="1" si="29"/>
        <v>0.5786985721902933</v>
      </c>
      <c r="D174" s="35">
        <v>0.58710196999999997</v>
      </c>
      <c r="E174" s="35">
        <v>5.8710196999999997E-3</v>
      </c>
      <c r="F174" s="1" t="s">
        <v>129</v>
      </c>
      <c r="G174" s="1"/>
      <c r="H174" s="1"/>
      <c r="I174" s="1" t="s">
        <v>439</v>
      </c>
      <c r="J174" s="1" t="s">
        <v>467</v>
      </c>
      <c r="K174" s="1" t="s">
        <v>301</v>
      </c>
      <c r="L174" s="1"/>
      <c r="M174" s="1"/>
      <c r="N174" s="1"/>
      <c r="O174" s="1"/>
    </row>
    <row r="175" spans="1:15">
      <c r="A175" s="1" t="s">
        <v>446</v>
      </c>
      <c r="B175" s="35">
        <f t="shared" si="28"/>
        <v>0.90845726000000004</v>
      </c>
      <c r="C175" s="35">
        <f t="shared" ca="1" si="29"/>
        <v>0.92807717549640578</v>
      </c>
      <c r="D175" s="35">
        <v>0.90845726000000004</v>
      </c>
      <c r="E175" s="35">
        <v>9.0845726000000002E-3</v>
      </c>
      <c r="F175" s="1" t="s">
        <v>129</v>
      </c>
      <c r="G175" s="1"/>
      <c r="H175" s="1"/>
      <c r="I175" s="1" t="s">
        <v>439</v>
      </c>
      <c r="J175" s="1" t="s">
        <v>467</v>
      </c>
      <c r="K175" s="1" t="s">
        <v>301</v>
      </c>
      <c r="L175" s="1"/>
      <c r="M175" s="1"/>
      <c r="N175" s="1"/>
      <c r="O175" s="1"/>
    </row>
    <row r="176" spans="1:15">
      <c r="A176" s="1" t="s">
        <v>447</v>
      </c>
      <c r="B176" s="35">
        <f t="shared" si="28"/>
        <v>1.28707511</v>
      </c>
      <c r="C176" s="35">
        <f t="shared" ca="1" si="29"/>
        <v>1.2871411527086023</v>
      </c>
      <c r="D176" s="35">
        <v>1.28707511</v>
      </c>
      <c r="E176" s="35">
        <v>1.2870751099999999E-2</v>
      </c>
      <c r="F176" s="1" t="s">
        <v>129</v>
      </c>
      <c r="G176" s="1"/>
      <c r="H176" s="1"/>
      <c r="I176" s="1" t="s">
        <v>439</v>
      </c>
      <c r="J176" s="1" t="s">
        <v>467</v>
      </c>
      <c r="K176" s="1" t="s">
        <v>301</v>
      </c>
      <c r="L176" s="1"/>
      <c r="M176" s="1"/>
      <c r="N176" s="1"/>
      <c r="O176" s="1"/>
    </row>
    <row r="177" spans="1:15">
      <c r="A177" s="1" t="s">
        <v>448</v>
      </c>
      <c r="B177" s="35">
        <f t="shared" si="28"/>
        <v>2.0371497199999999</v>
      </c>
      <c r="C177" s="35">
        <f t="shared" ca="1" si="29"/>
        <v>2.0363391333428229</v>
      </c>
      <c r="D177" s="35">
        <v>2.0371497199999999</v>
      </c>
      <c r="E177" s="35">
        <v>2.0371497199999998E-2</v>
      </c>
      <c r="F177" s="1" t="s">
        <v>129</v>
      </c>
      <c r="G177" s="1"/>
      <c r="H177" s="1"/>
      <c r="I177" s="1" t="s">
        <v>439</v>
      </c>
      <c r="J177" s="1" t="s">
        <v>467</v>
      </c>
      <c r="K177" s="1" t="s">
        <v>301</v>
      </c>
      <c r="L177" s="1"/>
      <c r="M177" s="1"/>
      <c r="N177" s="1"/>
      <c r="O177" s="1"/>
    </row>
    <row r="178" spans="1:15">
      <c r="A178" s="1" t="s">
        <v>449</v>
      </c>
      <c r="B178" s="35">
        <f t="shared" si="28"/>
        <v>0.49288388589628551</v>
      </c>
      <c r="C178" s="35">
        <f t="shared" ca="1" si="29"/>
        <v>0.49535642137331248</v>
      </c>
      <c r="D178" s="35">
        <v>0.49288388589628551</v>
      </c>
      <c r="E178" s="35">
        <v>4.9288388589628553E-3</v>
      </c>
      <c r="F178" s="1" t="s">
        <v>129</v>
      </c>
      <c r="G178" s="1"/>
      <c r="H178" s="1"/>
      <c r="I178" s="1" t="s">
        <v>456</v>
      </c>
      <c r="J178" s="1" t="s">
        <v>467</v>
      </c>
      <c r="K178" s="1" t="s">
        <v>301</v>
      </c>
      <c r="L178" s="1"/>
      <c r="M178" s="1"/>
      <c r="N178" s="1"/>
      <c r="O178" s="1"/>
    </row>
    <row r="179" spans="1:15">
      <c r="A179" s="1" t="s">
        <v>450</v>
      </c>
      <c r="B179" s="35">
        <f t="shared" si="28"/>
        <v>0.33188660644298895</v>
      </c>
      <c r="C179" s="35">
        <f t="shared" ca="1" si="29"/>
        <v>0.32982164199368985</v>
      </c>
      <c r="D179" s="35">
        <v>0.33188660644298895</v>
      </c>
      <c r="E179" s="35">
        <v>3.3188660644298896E-3</v>
      </c>
      <c r="F179" s="1" t="s">
        <v>129</v>
      </c>
      <c r="G179" s="1"/>
      <c r="H179" s="1"/>
      <c r="I179" s="1" t="s">
        <v>456</v>
      </c>
      <c r="J179" s="1" t="s">
        <v>467</v>
      </c>
      <c r="K179" s="1" t="s">
        <v>301</v>
      </c>
      <c r="L179" s="1"/>
      <c r="M179" s="1"/>
      <c r="N179" s="1"/>
      <c r="O179" s="1"/>
    </row>
    <row r="180" spans="1:15">
      <c r="A180" s="1" t="s">
        <v>451</v>
      </c>
      <c r="B180" s="35">
        <f t="shared" si="28"/>
        <v>0.26603716542565914</v>
      </c>
      <c r="C180" s="35">
        <f t="shared" ca="1" si="29"/>
        <v>0.26043435266397058</v>
      </c>
      <c r="D180" s="35">
        <v>0.26603716542565914</v>
      </c>
      <c r="E180" s="35">
        <v>2.6603716542565915E-3</v>
      </c>
      <c r="F180" s="1" t="s">
        <v>129</v>
      </c>
      <c r="G180" s="1"/>
      <c r="H180" s="1"/>
      <c r="I180" s="1" t="s">
        <v>456</v>
      </c>
      <c r="J180" s="1" t="s">
        <v>467</v>
      </c>
      <c r="K180" s="1" t="s">
        <v>301</v>
      </c>
      <c r="L180" s="1"/>
      <c r="M180" s="1"/>
      <c r="N180" s="1"/>
      <c r="O180" s="1"/>
    </row>
    <row r="181" spans="1:15">
      <c r="A181" s="1" t="s">
        <v>452</v>
      </c>
      <c r="B181" s="35">
        <f t="shared" si="28"/>
        <v>0.22327712391319568</v>
      </c>
      <c r="C181" s="35">
        <f t="shared" ca="1" si="29"/>
        <v>0.22200438963171293</v>
      </c>
      <c r="D181" s="35">
        <v>0.22327712391319568</v>
      </c>
      <c r="E181" s="35">
        <v>2.232771239131957E-3</v>
      </c>
      <c r="F181" s="1" t="s">
        <v>129</v>
      </c>
      <c r="G181" s="1"/>
      <c r="H181" s="1"/>
      <c r="I181" s="1" t="s">
        <v>456</v>
      </c>
      <c r="J181" s="1" t="s">
        <v>467</v>
      </c>
      <c r="K181" s="1" t="s">
        <v>301</v>
      </c>
      <c r="L181" s="1"/>
      <c r="M181" s="1"/>
      <c r="N181" s="1"/>
      <c r="O181" s="1"/>
    </row>
    <row r="182" spans="1:15">
      <c r="A182" s="1" t="s">
        <v>453</v>
      </c>
      <c r="B182" s="35">
        <f t="shared" si="28"/>
        <v>0.18267784702430176</v>
      </c>
      <c r="C182" s="35">
        <f t="shared" ca="1" si="29"/>
        <v>0.18420157321859723</v>
      </c>
      <c r="D182" s="35">
        <v>0.18267784702430176</v>
      </c>
      <c r="E182" s="35">
        <v>1.8267784702430175E-3</v>
      </c>
      <c r="F182" s="1" t="s">
        <v>129</v>
      </c>
      <c r="G182" s="1"/>
      <c r="H182" s="1"/>
      <c r="I182" s="1" t="s">
        <v>456</v>
      </c>
      <c r="J182" s="1" t="s">
        <v>467</v>
      </c>
      <c r="K182" s="1" t="s">
        <v>301</v>
      </c>
      <c r="L182" s="1"/>
      <c r="M182" s="1"/>
      <c r="N182" s="1"/>
      <c r="O182" s="1"/>
    </row>
    <row r="183" spans="1:15">
      <c r="A183" s="1" t="s">
        <v>454</v>
      </c>
      <c r="B183" s="35">
        <f t="shared" si="28"/>
        <v>0.14219332332012019</v>
      </c>
      <c r="C183" s="35">
        <f t="shared" ca="1" si="29"/>
        <v>0.14091352955140574</v>
      </c>
      <c r="D183" s="35">
        <v>0.14219332332012019</v>
      </c>
      <c r="E183" s="35">
        <v>1.4219332332012018E-3</v>
      </c>
      <c r="F183" s="1" t="s">
        <v>129</v>
      </c>
      <c r="G183" s="1"/>
      <c r="H183" s="1"/>
      <c r="I183" s="1" t="s">
        <v>456</v>
      </c>
      <c r="J183" s="1" t="s">
        <v>467</v>
      </c>
      <c r="K183" s="1" t="s">
        <v>301</v>
      </c>
      <c r="L183" s="1"/>
      <c r="M183" s="1"/>
      <c r="N183" s="1"/>
      <c r="O183" s="1"/>
    </row>
    <row r="184" spans="1:15">
      <c r="A184" s="1" t="s">
        <v>455</v>
      </c>
      <c r="B184" s="35">
        <f t="shared" si="28"/>
        <v>9.4494829471921046E-2</v>
      </c>
      <c r="C184" s="35">
        <f t="shared" ca="1" si="29"/>
        <v>9.3865647802819571E-2</v>
      </c>
      <c r="D184" s="35">
        <v>9.4494829471921046E-2</v>
      </c>
      <c r="E184" s="35">
        <v>9.4494829471921044E-4</v>
      </c>
      <c r="F184" s="1" t="s">
        <v>129</v>
      </c>
      <c r="G184" s="1"/>
      <c r="H184" s="1"/>
      <c r="I184" s="1" t="s">
        <v>456</v>
      </c>
      <c r="J184" s="1" t="s">
        <v>467</v>
      </c>
      <c r="K184" s="1" t="s">
        <v>301</v>
      </c>
      <c r="L184" s="1"/>
      <c r="M184" s="1"/>
      <c r="N184" s="1"/>
      <c r="O184" s="1"/>
    </row>
    <row r="185" spans="1:15">
      <c r="A185" s="1" t="s">
        <v>457</v>
      </c>
      <c r="B185" s="35">
        <f t="shared" si="28"/>
        <v>1.83422113</v>
      </c>
      <c r="C185" s="35">
        <f t="shared" ca="1" si="29"/>
        <v>1.830275655304235</v>
      </c>
      <c r="D185" s="35">
        <v>1.83422113</v>
      </c>
      <c r="E185" s="35">
        <v>1.8342211300000001E-2</v>
      </c>
      <c r="F185" s="1" t="s">
        <v>129</v>
      </c>
      <c r="G185" s="1"/>
      <c r="H185" s="1"/>
      <c r="I185" s="1" t="s">
        <v>466</v>
      </c>
      <c r="J185" s="1" t="s">
        <v>467</v>
      </c>
      <c r="K185" s="1" t="s">
        <v>301</v>
      </c>
      <c r="L185" s="1"/>
      <c r="M185" s="1"/>
      <c r="N185" s="1"/>
      <c r="O185" s="1"/>
    </row>
    <row r="186" spans="1:15">
      <c r="A186" s="1" t="s">
        <v>458</v>
      </c>
      <c r="B186" s="35">
        <f t="shared" si="28"/>
        <v>1.6795395</v>
      </c>
      <c r="C186" s="35">
        <f t="shared" ca="1" si="29"/>
        <v>1.6941634018027483</v>
      </c>
      <c r="D186" s="35">
        <v>1.6795395</v>
      </c>
      <c r="E186" s="35">
        <v>1.6795395000000001E-2</v>
      </c>
      <c r="F186" s="1" t="s">
        <v>129</v>
      </c>
      <c r="G186" s="1"/>
      <c r="H186" s="1"/>
      <c r="I186" s="1" t="s">
        <v>466</v>
      </c>
      <c r="J186" s="1" t="s">
        <v>467</v>
      </c>
      <c r="K186" s="1" t="s">
        <v>301</v>
      </c>
      <c r="L186" s="1"/>
      <c r="M186" s="1"/>
      <c r="N186" s="1"/>
      <c r="O186" s="1"/>
    </row>
    <row r="187" spans="1:15">
      <c r="A187" s="1" t="s">
        <v>459</v>
      </c>
      <c r="B187" s="35">
        <f t="shared" si="28"/>
        <v>0.17794716999999999</v>
      </c>
      <c r="C187" s="35">
        <f t="shared" ca="1" si="29"/>
        <v>0.1759884035523657</v>
      </c>
      <c r="D187" s="35">
        <v>0.17794716999999999</v>
      </c>
      <c r="E187" s="35">
        <v>1.7794716999999999E-3</v>
      </c>
      <c r="F187" s="1" t="s">
        <v>129</v>
      </c>
      <c r="G187" s="1"/>
      <c r="H187" s="1"/>
      <c r="I187" s="1" t="s">
        <v>466</v>
      </c>
      <c r="J187" s="1" t="s">
        <v>467</v>
      </c>
      <c r="K187" s="1" t="s">
        <v>301</v>
      </c>
      <c r="L187" s="1"/>
      <c r="M187" s="1"/>
      <c r="N187" s="1"/>
      <c r="O187" s="1"/>
    </row>
    <row r="188" spans="1:15">
      <c r="A188" s="1" t="s">
        <v>460</v>
      </c>
      <c r="B188" s="35">
        <f t="shared" si="28"/>
        <v>-0.36101472000000001</v>
      </c>
      <c r="C188" s="35">
        <f t="shared" ca="1" si="29"/>
        <v>-0.36208294545295311</v>
      </c>
      <c r="D188" s="35">
        <v>-0.36101472000000001</v>
      </c>
      <c r="E188" s="35">
        <v>3.6101472000000003E-3</v>
      </c>
      <c r="F188" s="1" t="s">
        <v>129</v>
      </c>
      <c r="G188" s="1"/>
      <c r="H188" s="1"/>
      <c r="I188" s="1" t="s">
        <v>466</v>
      </c>
      <c r="J188" s="1" t="s">
        <v>467</v>
      </c>
      <c r="K188" s="1" t="s">
        <v>301</v>
      </c>
      <c r="L188" s="1"/>
      <c r="M188" s="1"/>
      <c r="N188" s="1"/>
      <c r="O188" s="1"/>
    </row>
    <row r="189" spans="1:15">
      <c r="A189" s="1" t="s">
        <v>461</v>
      </c>
      <c r="B189" s="35">
        <f t="shared" si="28"/>
        <v>-1.7243350000000001E-2</v>
      </c>
      <c r="C189" s="35">
        <f t="shared" ca="1" si="29"/>
        <v>-1.7481674940063061E-2</v>
      </c>
      <c r="D189" s="35">
        <v>-1.7243350000000001E-2</v>
      </c>
      <c r="E189" s="35">
        <v>1.724335E-4</v>
      </c>
      <c r="F189" s="1" t="s">
        <v>129</v>
      </c>
      <c r="G189" s="1"/>
      <c r="H189" s="1"/>
      <c r="I189" s="1" t="s">
        <v>466</v>
      </c>
      <c r="J189" s="1" t="s">
        <v>467</v>
      </c>
      <c r="K189" s="1" t="s">
        <v>301</v>
      </c>
      <c r="L189" s="1"/>
      <c r="M189" s="1"/>
      <c r="N189" s="1"/>
      <c r="O189" s="1"/>
    </row>
    <row r="190" spans="1:15">
      <c r="A190" s="1" t="s">
        <v>462</v>
      </c>
      <c r="B190" s="35">
        <f t="shared" si="28"/>
        <v>0.29195757</v>
      </c>
      <c r="C190" s="35">
        <f t="shared" ca="1" si="29"/>
        <v>0.29552376969482008</v>
      </c>
      <c r="D190" s="35">
        <v>0.29195757</v>
      </c>
      <c r="E190" s="35">
        <v>2.9195757E-3</v>
      </c>
      <c r="F190" s="1" t="s">
        <v>129</v>
      </c>
      <c r="G190" s="1"/>
      <c r="H190" s="1"/>
      <c r="I190" s="1" t="s">
        <v>466</v>
      </c>
      <c r="J190" s="1" t="s">
        <v>467</v>
      </c>
      <c r="K190" s="1" t="s">
        <v>301</v>
      </c>
      <c r="L190" s="1"/>
      <c r="M190" s="1"/>
      <c r="N190" s="1"/>
      <c r="O190" s="1"/>
    </row>
    <row r="191" spans="1:15">
      <c r="A191" s="1" t="s">
        <v>463</v>
      </c>
      <c r="B191" s="35">
        <f t="shared" si="28"/>
        <v>-0.14661968</v>
      </c>
      <c r="C191" s="35">
        <f t="shared" ca="1" si="29"/>
        <v>-0.14591262498197816</v>
      </c>
      <c r="D191" s="35">
        <v>-0.14661968</v>
      </c>
      <c r="E191" s="35">
        <v>1.4661968E-3</v>
      </c>
      <c r="F191" s="1" t="s">
        <v>129</v>
      </c>
      <c r="G191" s="1"/>
      <c r="H191" s="1"/>
      <c r="I191" s="1" t="s">
        <v>466</v>
      </c>
      <c r="J191" s="1" t="s">
        <v>467</v>
      </c>
      <c r="K191" s="1" t="s">
        <v>301</v>
      </c>
      <c r="L191" s="1"/>
      <c r="M191" s="1"/>
      <c r="N191" s="1"/>
      <c r="O191" s="1"/>
    </row>
    <row r="192" spans="1:15">
      <c r="A192" s="1" t="s">
        <v>464</v>
      </c>
      <c r="B192" s="35">
        <f t="shared" si="28"/>
        <v>0.17093190999999999</v>
      </c>
      <c r="C192" s="35">
        <f t="shared" ca="1" si="29"/>
        <v>0.17303359889548173</v>
      </c>
      <c r="D192" s="35">
        <v>0.17093190999999999</v>
      </c>
      <c r="E192" s="35">
        <v>1.7093191E-3</v>
      </c>
      <c r="F192" s="1" t="s">
        <v>129</v>
      </c>
      <c r="G192" s="1"/>
      <c r="H192" s="1"/>
      <c r="I192" s="1" t="s">
        <v>466</v>
      </c>
      <c r="J192" s="1" t="s">
        <v>467</v>
      </c>
      <c r="K192" s="1" t="s">
        <v>301</v>
      </c>
      <c r="L192" s="1"/>
      <c r="M192" s="1"/>
      <c r="N192" s="1"/>
      <c r="O192" s="1"/>
    </row>
    <row r="193" spans="1:15">
      <c r="A193" s="1" t="s">
        <v>465</v>
      </c>
      <c r="B193" s="35">
        <f t="shared" si="28"/>
        <v>-4.8522700000000002E-2</v>
      </c>
      <c r="C193" s="35">
        <f t="shared" ca="1" si="29"/>
        <v>-4.8434481374378037E-2</v>
      </c>
      <c r="D193" s="35">
        <v>-4.8522700000000002E-2</v>
      </c>
      <c r="E193" s="35">
        <v>4.8522700000000002E-4</v>
      </c>
      <c r="F193" s="1" t="s">
        <v>129</v>
      </c>
      <c r="G193" s="1"/>
      <c r="H193" s="1"/>
      <c r="I193" s="1" t="s">
        <v>466</v>
      </c>
      <c r="J193" s="1" t="s">
        <v>467</v>
      </c>
      <c r="K193" s="1" t="s">
        <v>301</v>
      </c>
      <c r="L193" s="1"/>
      <c r="M193" s="1"/>
      <c r="N193" s="1"/>
      <c r="O193" s="1"/>
    </row>
    <row r="194" spans="1:15">
      <c r="L194" s="1"/>
      <c r="M194" s="1"/>
      <c r="N194" s="1"/>
      <c r="O194" s="1"/>
    </row>
    <row r="195" spans="1:15">
      <c r="L195" s="1"/>
      <c r="M195" s="1"/>
      <c r="N195" s="1"/>
      <c r="O195" s="1"/>
    </row>
    <row r="196" spans="1:15">
      <c r="L196" s="1"/>
      <c r="M196" s="1"/>
      <c r="N196" s="1"/>
      <c r="O196" s="1"/>
    </row>
    <row r="197" spans="1:15">
      <c r="L197" s="1"/>
      <c r="M197" s="1"/>
      <c r="N197" s="1"/>
      <c r="O197" s="1"/>
    </row>
    <row r="198" spans="1:15">
      <c r="L198" s="1"/>
      <c r="M198" s="1"/>
      <c r="N198" s="1"/>
      <c r="O198" s="1"/>
    </row>
    <row r="199" spans="1:15">
      <c r="L199" s="1"/>
      <c r="M199" s="1"/>
      <c r="N199" s="1"/>
      <c r="O199" s="1"/>
    </row>
    <row r="200" spans="1:15">
      <c r="L200" s="1"/>
      <c r="M200" s="1"/>
      <c r="N200" s="1"/>
      <c r="O200" s="1"/>
    </row>
    <row r="201" spans="1:15">
      <c r="L201" s="1"/>
      <c r="M201" s="1"/>
      <c r="N201" s="1"/>
      <c r="O201" s="1"/>
    </row>
    <row r="202" spans="1:15">
      <c r="N202" s="1"/>
      <c r="O202" s="1"/>
    </row>
    <row r="203" spans="1:15">
      <c r="N203" s="1"/>
      <c r="O203" s="1"/>
    </row>
    <row r="204" spans="1:15">
      <c r="N204" s="1"/>
      <c r="O204" s="1"/>
    </row>
    <row r="205" spans="1:15">
      <c r="N205" s="1"/>
      <c r="O205" s="1"/>
    </row>
    <row r="206" spans="1:15">
      <c r="N206" s="1"/>
      <c r="O206" s="1"/>
    </row>
    <row r="207" spans="1:15">
      <c r="N207" s="1"/>
      <c r="O207" s="1"/>
    </row>
    <row r="208" spans="1:15">
      <c r="N208" s="1"/>
      <c r="O208" s="1"/>
    </row>
    <row r="209" spans="1:15">
      <c r="N209" s="1"/>
      <c r="O209" s="1"/>
    </row>
    <row r="210" spans="1:15">
      <c r="N210" s="1"/>
      <c r="O210" s="1"/>
    </row>
    <row r="211" spans="1:15">
      <c r="N211" s="1"/>
      <c r="O211" s="1"/>
    </row>
    <row r="212" spans="1:15">
      <c r="N212" s="1"/>
      <c r="O212" s="1"/>
    </row>
    <row r="213" spans="1:15">
      <c r="N213" s="1"/>
      <c r="O213" s="1"/>
    </row>
    <row r="214" spans="1:15">
      <c r="N214" s="1"/>
      <c r="O214" s="1"/>
    </row>
    <row r="215" spans="1:15">
      <c r="N215" s="1"/>
      <c r="O215" s="1"/>
    </row>
    <row r="216" spans="1:15">
      <c r="N216" s="1"/>
      <c r="O216" s="1"/>
    </row>
    <row r="217" spans="1:15">
      <c r="N217" s="1"/>
      <c r="O217" s="1"/>
    </row>
    <row r="218" spans="1:15">
      <c r="N218" s="1"/>
      <c r="O218" s="1"/>
    </row>
    <row r="219" spans="1:15">
      <c r="N219" s="1"/>
      <c r="O219" s="1"/>
    </row>
    <row r="220" spans="1:15">
      <c r="N220" s="1"/>
      <c r="O220" s="1"/>
    </row>
    <row r="221" spans="1:15">
      <c r="N221" s="1"/>
      <c r="O221" s="1"/>
    </row>
    <row r="222" spans="1:15">
      <c r="A222" s="1"/>
      <c r="B222" s="1"/>
      <c r="C222" s="1"/>
      <c r="D222" s="1"/>
      <c r="E222" s="27"/>
      <c r="F222" s="1"/>
      <c r="G222" s="1"/>
      <c r="H222" s="1"/>
      <c r="I222" s="1"/>
      <c r="J222" s="1"/>
      <c r="K222" s="1"/>
      <c r="L222" s="1"/>
      <c r="M222" s="1"/>
      <c r="N222" s="1"/>
      <c r="O222" s="1"/>
    </row>
    <row r="223" spans="1:15">
      <c r="A223" s="1"/>
      <c r="B223" s="1"/>
      <c r="C223" s="1"/>
      <c r="D223" s="1"/>
      <c r="E223" s="27"/>
      <c r="F223" s="1"/>
      <c r="G223" s="1"/>
      <c r="H223" s="1"/>
      <c r="I223" s="1"/>
      <c r="J223" s="1"/>
      <c r="K223" s="1"/>
      <c r="L223" s="1"/>
      <c r="M223" s="1"/>
      <c r="N223" s="1"/>
      <c r="O223" s="1"/>
    </row>
    <row r="224" spans="1:15">
      <c r="A224" s="1"/>
      <c r="B224" s="1"/>
      <c r="C224" s="1"/>
      <c r="D224" s="1"/>
      <c r="E224" s="27"/>
      <c r="F224" s="1"/>
      <c r="G224" s="1"/>
      <c r="H224" s="1"/>
      <c r="I224" s="1"/>
      <c r="J224" s="1"/>
      <c r="K224" s="1"/>
      <c r="L224" s="1"/>
      <c r="M224" s="1"/>
      <c r="N224" s="1"/>
      <c r="O224" s="1"/>
    </row>
    <row r="225" spans="1:15">
      <c r="A225" s="1"/>
      <c r="B225" s="1"/>
      <c r="C225" s="1"/>
      <c r="D225" s="1"/>
      <c r="E225" s="27"/>
      <c r="F225" s="1"/>
      <c r="G225" s="1"/>
      <c r="H225" s="1"/>
      <c r="I225" s="1"/>
      <c r="J225" s="1"/>
      <c r="K225" s="1"/>
      <c r="L225" s="1"/>
      <c r="M225" s="1"/>
      <c r="N225" s="1"/>
      <c r="O225" s="1"/>
    </row>
    <row r="226" spans="1:15">
      <c r="A226" s="1"/>
      <c r="B226" s="1"/>
      <c r="C226" s="1"/>
      <c r="D226" s="1"/>
      <c r="E226" s="27"/>
      <c r="F226" s="1"/>
      <c r="G226" s="1"/>
      <c r="H226" s="1"/>
      <c r="I226" s="1"/>
      <c r="J226" s="1"/>
      <c r="K226" s="1"/>
      <c r="L226" s="1"/>
      <c r="M226" s="1"/>
      <c r="N226" s="1"/>
      <c r="O226" s="1"/>
    </row>
    <row r="227" spans="1:15">
      <c r="A227" s="1"/>
      <c r="B227" s="1"/>
      <c r="C227" s="1"/>
      <c r="D227" s="1"/>
      <c r="E227" s="27"/>
      <c r="F227" s="1"/>
      <c r="G227" s="1"/>
      <c r="H227" s="1"/>
      <c r="I227" s="1"/>
      <c r="J227" s="1"/>
      <c r="K227" s="1"/>
      <c r="L227" s="1"/>
      <c r="M227" s="1"/>
      <c r="N227" s="1"/>
      <c r="O227" s="1"/>
    </row>
    <row r="228" spans="1:15">
      <c r="A228" s="1"/>
      <c r="B228" s="1"/>
      <c r="C228" s="1"/>
      <c r="D228" s="1"/>
      <c r="E228" s="27"/>
      <c r="F228" s="1"/>
      <c r="G228" s="1"/>
      <c r="H228" s="1"/>
      <c r="I228" s="1"/>
      <c r="J228" s="1"/>
      <c r="K228" s="1"/>
      <c r="L228" s="1"/>
      <c r="M228" s="1"/>
      <c r="N228" s="1"/>
      <c r="O228" s="1"/>
    </row>
    <row r="229" spans="1:15">
      <c r="A229" s="1"/>
      <c r="B229" s="1"/>
      <c r="C229" s="1"/>
      <c r="D229" s="1"/>
      <c r="E229" s="27"/>
      <c r="F229" s="1"/>
      <c r="G229" s="1"/>
      <c r="H229" s="1"/>
      <c r="I229" s="1"/>
      <c r="J229" s="1"/>
      <c r="K229" s="1"/>
      <c r="L229" s="1"/>
      <c r="M229" s="1"/>
      <c r="N229" s="1"/>
      <c r="O229" s="1"/>
    </row>
    <row r="230" spans="1:15">
      <c r="A230" s="1"/>
      <c r="B230" s="1"/>
      <c r="C230" s="1"/>
      <c r="D230" s="1"/>
      <c r="E230" s="27"/>
      <c r="F230" s="1"/>
      <c r="G230" s="1"/>
      <c r="H230" s="1"/>
      <c r="I230" s="1"/>
      <c r="J230" s="1"/>
      <c r="K230" s="1"/>
      <c r="L230" s="1"/>
      <c r="M230" s="1"/>
      <c r="N230" s="1"/>
      <c r="O230" s="1"/>
    </row>
    <row r="231" spans="1:15">
      <c r="A231" s="1"/>
      <c r="B231" s="1"/>
      <c r="C231" s="1"/>
      <c r="D231" s="1"/>
      <c r="E231" s="27"/>
      <c r="F231" s="1"/>
      <c r="G231" s="1"/>
      <c r="H231" s="1"/>
      <c r="I231" s="1"/>
      <c r="J231" s="1"/>
      <c r="K231" s="1"/>
      <c r="L231" s="1"/>
      <c r="M231" s="1"/>
      <c r="N231" s="1"/>
      <c r="O231" s="1"/>
    </row>
    <row r="232" spans="1:15">
      <c r="A232" s="1"/>
      <c r="B232" s="1"/>
      <c r="C232" s="1"/>
      <c r="D232" s="1"/>
      <c r="E232" s="27"/>
      <c r="F232" s="1"/>
      <c r="G232" s="1"/>
      <c r="H232" s="1"/>
      <c r="I232" s="1"/>
      <c r="J232" s="1"/>
      <c r="K232" s="1"/>
      <c r="L232" s="1"/>
      <c r="M232" s="1"/>
      <c r="N232" s="1"/>
      <c r="O232" s="1"/>
    </row>
    <row r="233" spans="1:15">
      <c r="A233" s="1"/>
      <c r="B233" s="1"/>
      <c r="C233" s="1"/>
      <c r="D233" s="1"/>
      <c r="E233" s="27"/>
      <c r="F233" s="1"/>
      <c r="G233" s="1"/>
      <c r="H233" s="1"/>
      <c r="I233" s="1"/>
      <c r="J233" s="1"/>
      <c r="K233" s="1"/>
      <c r="L233" s="1"/>
      <c r="M233" s="1"/>
      <c r="N233" s="1"/>
      <c r="O233" s="1"/>
    </row>
    <row r="234" spans="1:15">
      <c r="A234" s="1"/>
      <c r="B234" s="1"/>
      <c r="C234" s="1"/>
      <c r="D234" s="1"/>
      <c r="E234" s="27"/>
      <c r="F234" s="1"/>
      <c r="G234" s="1"/>
      <c r="H234" s="1"/>
      <c r="I234" s="1"/>
      <c r="J234" s="1"/>
      <c r="K234" s="1"/>
      <c r="L234" s="1"/>
      <c r="M234" s="1"/>
      <c r="N234" s="1"/>
      <c r="O234" s="1"/>
    </row>
    <row r="235" spans="1:15">
      <c r="A235" s="1"/>
      <c r="B235" s="1"/>
      <c r="C235" s="1"/>
      <c r="D235" s="1"/>
      <c r="E235" s="27"/>
      <c r="F235" s="1"/>
      <c r="G235" s="1"/>
      <c r="H235" s="1"/>
      <c r="I235" s="1"/>
      <c r="J235" s="1"/>
      <c r="K235" s="1"/>
      <c r="L235" s="1"/>
      <c r="M235" s="1"/>
      <c r="N235" s="1"/>
      <c r="O235" s="1"/>
    </row>
    <row r="236" spans="1:15">
      <c r="A236" s="1"/>
      <c r="B236" s="1"/>
      <c r="C236" s="1"/>
      <c r="D236" s="1"/>
      <c r="E236" s="27"/>
      <c r="F236" s="1"/>
      <c r="G236" s="1"/>
      <c r="H236" s="1"/>
      <c r="I236" s="1"/>
      <c r="J236" s="1"/>
      <c r="K236" s="1"/>
      <c r="L236" s="1"/>
      <c r="M236" s="1"/>
      <c r="N236" s="1"/>
      <c r="O236" s="1"/>
    </row>
    <row r="237" spans="1:15">
      <c r="A237" s="1"/>
      <c r="B237" s="1"/>
      <c r="C237" s="1"/>
      <c r="D237" s="1"/>
      <c r="E237" s="27"/>
      <c r="F237" s="1"/>
      <c r="G237" s="1"/>
      <c r="H237" s="1"/>
      <c r="I237" s="1"/>
      <c r="J237" s="1"/>
      <c r="K237" s="1"/>
      <c r="L237" s="1"/>
      <c r="M237" s="1"/>
      <c r="N237" s="1"/>
      <c r="O237" s="1"/>
    </row>
    <row r="238" spans="1:15">
      <c r="A238" s="1"/>
      <c r="B238" s="1"/>
      <c r="C238" s="1"/>
      <c r="D238" s="1"/>
      <c r="E238" s="27"/>
      <c r="F238" s="1"/>
      <c r="G238" s="1"/>
      <c r="H238" s="1"/>
      <c r="I238" s="1"/>
      <c r="J238" s="1"/>
      <c r="K238" s="1"/>
      <c r="L238" s="1"/>
      <c r="M238" s="1"/>
      <c r="N238" s="1"/>
      <c r="O238" s="1"/>
    </row>
    <row r="239" spans="1:15">
      <c r="A239" s="1"/>
      <c r="B239" s="1"/>
      <c r="C239" s="1"/>
      <c r="D239" s="1"/>
      <c r="E239" s="27"/>
      <c r="F239" s="1"/>
      <c r="G239" s="1"/>
      <c r="H239" s="1"/>
      <c r="I239" s="1"/>
      <c r="J239" s="1"/>
      <c r="K239" s="1"/>
      <c r="L239" s="1"/>
      <c r="M239" s="1"/>
      <c r="N239" s="1"/>
      <c r="O239" s="1"/>
    </row>
    <row r="240" spans="1:15">
      <c r="A240" s="1"/>
      <c r="B240" s="1"/>
      <c r="C240" s="1"/>
      <c r="D240" s="1"/>
      <c r="E240" s="27"/>
      <c r="F240" s="1"/>
      <c r="G240" s="1"/>
      <c r="H240" s="1"/>
      <c r="I240" s="1"/>
      <c r="J240" s="1"/>
      <c r="K240" s="1"/>
      <c r="L240" s="1"/>
      <c r="M240" s="1"/>
      <c r="N240" s="1"/>
      <c r="O240" s="1"/>
    </row>
    <row r="241" spans="1:15">
      <c r="A241" s="1"/>
      <c r="B241" s="1"/>
      <c r="C241" s="1"/>
      <c r="D241" s="1"/>
      <c r="E241" s="27"/>
      <c r="F241" s="1"/>
      <c r="G241" s="1"/>
      <c r="H241" s="1"/>
      <c r="I241" s="1"/>
      <c r="J241" s="1"/>
      <c r="K241" s="1"/>
      <c r="L241" s="1"/>
      <c r="M241" s="1"/>
      <c r="N241" s="1"/>
      <c r="O241" s="1"/>
    </row>
    <row r="242" spans="1:15">
      <c r="A242" s="1"/>
      <c r="B242" s="1"/>
      <c r="C242" s="1"/>
      <c r="D242" s="1"/>
      <c r="E242" s="27"/>
      <c r="F242" s="1"/>
      <c r="G242" s="1"/>
      <c r="H242" s="1"/>
      <c r="I242" s="1"/>
      <c r="J242" s="1"/>
      <c r="K242" s="1"/>
      <c r="L242" s="1"/>
      <c r="M242" s="1"/>
      <c r="N242" s="1"/>
      <c r="O242" s="1"/>
    </row>
    <row r="243" spans="1:15">
      <c r="A243" s="1"/>
      <c r="B243" s="1"/>
      <c r="C243" s="1"/>
      <c r="D243" s="1"/>
      <c r="E243" s="27"/>
      <c r="F243" s="1"/>
      <c r="G243" s="1"/>
      <c r="H243" s="1"/>
      <c r="I243" s="1"/>
      <c r="J243" s="1"/>
      <c r="K243" s="1"/>
      <c r="L243" s="1"/>
      <c r="M243" s="1"/>
      <c r="N243" s="1"/>
      <c r="O243" s="1"/>
    </row>
    <row r="244" spans="1:15">
      <c r="A244" s="1"/>
      <c r="B244" s="1"/>
      <c r="C244" s="1"/>
      <c r="D244" s="1"/>
      <c r="E244" s="27"/>
      <c r="F244" s="1"/>
      <c r="G244" s="1"/>
      <c r="H244" s="1"/>
      <c r="I244" s="1"/>
      <c r="J244" s="1"/>
      <c r="K244" s="1"/>
      <c r="L244" s="1"/>
      <c r="M244" s="1"/>
      <c r="N244" s="1"/>
      <c r="O244" s="1"/>
    </row>
    <row r="245" spans="1:15">
      <c r="A245" s="1"/>
      <c r="B245" s="1"/>
      <c r="C245" s="1"/>
      <c r="D245" s="1"/>
      <c r="E245" s="27"/>
      <c r="F245" s="1"/>
      <c r="G245" s="1"/>
      <c r="H245" s="1"/>
      <c r="I245" s="1"/>
      <c r="J245" s="1"/>
      <c r="K245" s="1"/>
      <c r="L245" s="1"/>
      <c r="M245" s="1"/>
      <c r="N245" s="1"/>
      <c r="O245" s="1"/>
    </row>
    <row r="246" spans="1:15">
      <c r="A246" s="1"/>
      <c r="B246" s="1"/>
      <c r="C246" s="1"/>
      <c r="D246" s="1"/>
      <c r="E246" s="27"/>
      <c r="F246" s="1"/>
      <c r="G246" s="1"/>
      <c r="H246" s="1"/>
      <c r="I246" s="1"/>
      <c r="J246" s="1"/>
      <c r="K246" s="1"/>
      <c r="L246" s="1"/>
      <c r="M246" s="1"/>
      <c r="N246" s="1"/>
      <c r="O246" s="1"/>
    </row>
    <row r="247" spans="1:15">
      <c r="A247" s="1"/>
      <c r="B247" s="1"/>
      <c r="C247" s="1"/>
      <c r="D247" s="1"/>
      <c r="E247" s="27"/>
      <c r="F247" s="1"/>
      <c r="G247" s="1"/>
      <c r="H247" s="1"/>
      <c r="I247" s="1"/>
      <c r="J247" s="1"/>
      <c r="K247" s="1"/>
      <c r="L247" s="1"/>
      <c r="M247" s="1"/>
      <c r="N247" s="1"/>
      <c r="O247" s="1"/>
    </row>
    <row r="248" spans="1:15">
      <c r="A248" s="1"/>
      <c r="B248" s="1"/>
      <c r="C248" s="1"/>
      <c r="D248" s="1"/>
      <c r="E248" s="27"/>
      <c r="F248" s="1"/>
      <c r="G248" s="1"/>
      <c r="H248" s="1"/>
      <c r="I248" s="1"/>
      <c r="J248" s="1"/>
      <c r="K248" s="1"/>
      <c r="L248" s="1"/>
      <c r="M248" s="1"/>
      <c r="N248" s="1"/>
      <c r="O248" s="1"/>
    </row>
    <row r="249" spans="1:15">
      <c r="A249" s="1"/>
      <c r="B249" s="1"/>
      <c r="C249" s="1"/>
      <c r="D249" s="1"/>
      <c r="E249" s="27"/>
      <c r="F249" s="1"/>
      <c r="G249" s="1"/>
      <c r="H249" s="1"/>
      <c r="I249" s="1"/>
      <c r="J249" s="1"/>
      <c r="K249" s="1"/>
      <c r="L249" s="1"/>
      <c r="M249" s="1"/>
      <c r="N249" s="1"/>
      <c r="O249" s="1"/>
    </row>
    <row r="250" spans="1:15">
      <c r="A250" s="1"/>
      <c r="B250" s="1"/>
      <c r="C250" s="1"/>
      <c r="D250" s="1"/>
      <c r="E250" s="27"/>
      <c r="F250" s="1"/>
      <c r="G250" s="1"/>
      <c r="H250" s="1"/>
      <c r="I250" s="1"/>
      <c r="J250" s="1"/>
      <c r="K250" s="1"/>
      <c r="L250" s="1"/>
      <c r="M250" s="1"/>
      <c r="N250" s="1"/>
      <c r="O250" s="1"/>
    </row>
    <row r="251" spans="1:15">
      <c r="A251" s="1"/>
      <c r="B251" s="1"/>
      <c r="C251" s="1"/>
      <c r="D251" s="1"/>
      <c r="E251" s="27"/>
      <c r="F251" s="1"/>
      <c r="G251" s="1"/>
      <c r="H251" s="1"/>
      <c r="I251" s="1"/>
      <c r="J251" s="1"/>
      <c r="K251" s="1"/>
      <c r="L251" s="1"/>
      <c r="M251" s="1"/>
      <c r="N251" s="1"/>
      <c r="O251" s="1"/>
    </row>
    <row r="252" spans="1:15">
      <c r="A252" s="1"/>
      <c r="B252" s="1"/>
      <c r="C252" s="1"/>
      <c r="D252" s="1"/>
      <c r="E252" s="27"/>
      <c r="F252" s="1"/>
      <c r="G252" s="1"/>
      <c r="H252" s="1"/>
      <c r="I252" s="1"/>
      <c r="J252" s="1"/>
      <c r="K252" s="1"/>
      <c r="L252" s="1"/>
      <c r="M252" s="1"/>
      <c r="N252" s="1"/>
      <c r="O252" s="1"/>
    </row>
    <row r="253" spans="1:15">
      <c r="A253" s="1"/>
      <c r="B253" s="1"/>
      <c r="C253" s="1"/>
      <c r="D253" s="1"/>
      <c r="E253" s="27"/>
      <c r="F253" s="1"/>
      <c r="G253" s="1"/>
      <c r="H253" s="1"/>
      <c r="I253" s="1"/>
      <c r="J253" s="1"/>
      <c r="K253" s="1"/>
      <c r="L253" s="1"/>
      <c r="M253" s="1"/>
      <c r="N253" s="1"/>
      <c r="O253" s="1"/>
    </row>
    <row r="254" spans="1:15">
      <c r="A254" s="1"/>
      <c r="B254" s="1"/>
      <c r="C254" s="1"/>
      <c r="D254" s="1"/>
      <c r="E254" s="27"/>
      <c r="F254" s="1"/>
      <c r="G254" s="1"/>
      <c r="H254" s="1"/>
      <c r="I254" s="1"/>
      <c r="J254" s="1"/>
      <c r="K254" s="1"/>
      <c r="L254" s="1"/>
      <c r="M254" s="1"/>
      <c r="N254" s="1"/>
      <c r="O254" s="1"/>
    </row>
    <row r="255" spans="1:15">
      <c r="A255" s="1"/>
      <c r="B255" s="1"/>
      <c r="C255" s="1"/>
      <c r="D255" s="1"/>
      <c r="E255" s="27"/>
      <c r="F255" s="1"/>
      <c r="G255" s="1"/>
      <c r="H255" s="1"/>
      <c r="I255" s="1"/>
      <c r="J255" s="1"/>
      <c r="K255" s="1"/>
      <c r="L255" s="1"/>
      <c r="M255" s="1"/>
      <c r="N255" s="1"/>
      <c r="O255" s="1"/>
    </row>
    <row r="256" spans="1:15">
      <c r="A256" s="1"/>
      <c r="B256" s="1"/>
      <c r="C256" s="1"/>
      <c r="D256" s="1"/>
      <c r="E256" s="27"/>
      <c r="F256" s="1"/>
      <c r="G256" s="1"/>
      <c r="H256" s="1"/>
      <c r="I256" s="1"/>
      <c r="J256" s="1"/>
      <c r="K256" s="1"/>
      <c r="L256" s="1"/>
      <c r="M256" s="1"/>
      <c r="N256" s="1"/>
      <c r="O256" s="1"/>
    </row>
    <row r="257" spans="1:15">
      <c r="A257" s="1"/>
      <c r="B257" s="1"/>
      <c r="C257" s="1"/>
      <c r="D257" s="1"/>
      <c r="E257" s="27"/>
      <c r="F257" s="1"/>
      <c r="G257" s="1"/>
      <c r="H257" s="1"/>
      <c r="I257" s="1"/>
      <c r="J257" s="1"/>
      <c r="K257" s="1"/>
      <c r="L257" s="1"/>
      <c r="M257" s="1"/>
      <c r="N257" s="1"/>
      <c r="O257" s="1"/>
    </row>
    <row r="258" spans="1:15">
      <c r="A258" s="1"/>
      <c r="B258" s="1"/>
      <c r="C258" s="1"/>
      <c r="D258" s="1"/>
      <c r="E258" s="27"/>
      <c r="F258" s="1"/>
      <c r="G258" s="1"/>
      <c r="H258" s="1"/>
      <c r="I258" s="1"/>
      <c r="J258" s="1"/>
      <c r="K258" s="1"/>
      <c r="L258" s="1"/>
      <c r="M258" s="1"/>
      <c r="N258" s="1"/>
      <c r="O258" s="1"/>
    </row>
    <row r="259" spans="1:15">
      <c r="A259" s="1"/>
      <c r="B259" s="1"/>
      <c r="C259" s="1"/>
      <c r="D259" s="1"/>
      <c r="E259" s="27"/>
      <c r="F259" s="1"/>
      <c r="G259" s="1"/>
      <c r="H259" s="1"/>
      <c r="I259" s="1"/>
      <c r="J259" s="1"/>
      <c r="K259" s="1"/>
      <c r="L259" s="1"/>
      <c r="M259" s="1"/>
      <c r="N259" s="1"/>
      <c r="O259" s="1"/>
    </row>
    <row r="260" spans="1:15">
      <c r="A260" s="1"/>
      <c r="B260" s="1"/>
      <c r="C260" s="1"/>
      <c r="D260" s="1"/>
      <c r="E260" s="27"/>
      <c r="F260" s="1"/>
      <c r="G260" s="1"/>
      <c r="H260" s="1"/>
      <c r="I260" s="1"/>
      <c r="J260" s="1"/>
      <c r="K260" s="1"/>
      <c r="L260" s="1"/>
      <c r="M260" s="1"/>
      <c r="N260" s="1"/>
      <c r="O260" s="1"/>
    </row>
    <row r="261" spans="1:15">
      <c r="A261" s="1"/>
      <c r="B261" s="1"/>
      <c r="C261" s="1"/>
      <c r="D261" s="1"/>
      <c r="E261" s="27"/>
      <c r="F261" s="1"/>
      <c r="G261" s="1"/>
      <c r="H261" s="1"/>
      <c r="I261" s="1"/>
      <c r="J261" s="1"/>
      <c r="K261" s="1"/>
      <c r="L261" s="1"/>
      <c r="M261" s="1"/>
      <c r="N261" s="1"/>
      <c r="O261" s="1"/>
    </row>
    <row r="262" spans="1:15">
      <c r="A262" s="1"/>
      <c r="B262" s="1"/>
      <c r="C262" s="1"/>
      <c r="D262" s="1"/>
      <c r="E262" s="27"/>
      <c r="F262" s="1"/>
      <c r="G262" s="1"/>
      <c r="H262" s="1"/>
      <c r="I262" s="1"/>
      <c r="J262" s="1"/>
      <c r="K262" s="1"/>
      <c r="L262" s="1"/>
      <c r="M262" s="1"/>
      <c r="N262" s="1"/>
      <c r="O262" s="1"/>
    </row>
    <row r="263" spans="1:15">
      <c r="A263" s="1"/>
      <c r="B263" s="1"/>
      <c r="C263" s="1"/>
      <c r="D263" s="1"/>
      <c r="E263" s="27"/>
      <c r="F263" s="1"/>
      <c r="G263" s="1"/>
      <c r="H263" s="1"/>
      <c r="I263" s="1"/>
      <c r="J263" s="1"/>
      <c r="K263" s="1"/>
      <c r="L263" s="1"/>
      <c r="M263" s="1"/>
      <c r="N263" s="1"/>
      <c r="O263" s="1"/>
    </row>
    <row r="264" spans="1:15">
      <c r="A264" s="1"/>
      <c r="B264" s="1"/>
      <c r="C264" s="1"/>
      <c r="D264" s="1"/>
      <c r="E264" s="27"/>
      <c r="F264" s="1"/>
      <c r="G264" s="1"/>
      <c r="H264" s="1"/>
      <c r="I264" s="1"/>
      <c r="J264" s="1"/>
      <c r="K264" s="1"/>
      <c r="L264" s="1"/>
      <c r="M264" s="1"/>
      <c r="N264" s="1"/>
      <c r="O264" s="1"/>
    </row>
    <row r="265" spans="1:15">
      <c r="A265" s="1"/>
      <c r="B265" s="1"/>
      <c r="C265" s="1"/>
      <c r="D265" s="1"/>
      <c r="E265" s="27"/>
      <c r="F265" s="1"/>
      <c r="G265" s="1"/>
      <c r="H265" s="1"/>
      <c r="I265" s="1"/>
      <c r="J265" s="1"/>
      <c r="K265" s="1"/>
      <c r="L265" s="1"/>
      <c r="M265" s="1"/>
      <c r="N265" s="1"/>
      <c r="O265" s="1"/>
    </row>
    <row r="266" spans="1:15">
      <c r="A266" s="1"/>
      <c r="B266" s="1"/>
      <c r="C266" s="1"/>
      <c r="D266" s="1"/>
      <c r="E266" s="27"/>
      <c r="F266" s="1"/>
      <c r="G266" s="1"/>
      <c r="H266" s="1"/>
      <c r="I266" s="1"/>
      <c r="J266" s="1"/>
      <c r="K266" s="1"/>
      <c r="L266" s="1"/>
      <c r="M266" s="1"/>
      <c r="N266" s="1"/>
      <c r="O266" s="1"/>
    </row>
    <row r="267" spans="1:15">
      <c r="A267" s="1"/>
      <c r="B267" s="1"/>
      <c r="C267" s="1"/>
      <c r="D267" s="1"/>
      <c r="E267" s="27"/>
      <c r="F267" s="1"/>
      <c r="G267" s="1"/>
      <c r="H267" s="1"/>
      <c r="I267" s="1"/>
      <c r="J267" s="1"/>
      <c r="K267" s="1"/>
      <c r="L267" s="1"/>
      <c r="M267" s="1"/>
      <c r="N267" s="1"/>
      <c r="O267" s="1"/>
    </row>
    <row r="268" spans="1:15">
      <c r="A268" s="1"/>
      <c r="B268" s="1"/>
      <c r="C268" s="1"/>
      <c r="D268" s="1"/>
      <c r="E268" s="27"/>
      <c r="F268" s="1"/>
      <c r="G268" s="1"/>
      <c r="H268" s="1"/>
      <c r="I268" s="1"/>
      <c r="J268" s="1"/>
      <c r="K268" s="1"/>
      <c r="L268" s="1"/>
      <c r="M268" s="1"/>
      <c r="N268" s="1"/>
      <c r="O268" s="1"/>
    </row>
    <row r="269" spans="1:15">
      <c r="A269" s="1"/>
      <c r="B269" s="1"/>
      <c r="C269" s="1"/>
      <c r="D269" s="1"/>
      <c r="E269" s="27"/>
      <c r="F269" s="1"/>
      <c r="G269" s="1"/>
      <c r="H269" s="1"/>
      <c r="I269" s="1"/>
      <c r="J269" s="1"/>
      <c r="K269" s="1"/>
      <c r="L269" s="1"/>
      <c r="M269" s="1"/>
      <c r="N269" s="1"/>
      <c r="O269" s="1"/>
    </row>
    <row r="270" spans="1:15">
      <c r="A270" s="1"/>
      <c r="B270" s="1"/>
      <c r="C270" s="1"/>
      <c r="D270" s="1"/>
      <c r="E270" s="27"/>
      <c r="F270" s="1"/>
      <c r="G270" s="1"/>
      <c r="H270" s="1"/>
      <c r="I270" s="1"/>
      <c r="J270" s="1"/>
      <c r="K270" s="1"/>
      <c r="L270" s="1"/>
      <c r="M270" s="1"/>
      <c r="N270" s="1"/>
      <c r="O270" s="1"/>
    </row>
    <row r="271" spans="1:15">
      <c r="A271" s="1"/>
      <c r="B271" s="1"/>
      <c r="C271" s="1"/>
      <c r="D271" s="1"/>
      <c r="E271" s="27"/>
      <c r="F271" s="1"/>
      <c r="G271" s="1"/>
      <c r="H271" s="1"/>
      <c r="I271" s="1"/>
      <c r="J271" s="1"/>
      <c r="K271" s="1"/>
      <c r="L271" s="1"/>
      <c r="M271" s="1"/>
      <c r="N271" s="1"/>
      <c r="O271" s="1"/>
    </row>
    <row r="272" spans="1:15">
      <c r="A272" s="1"/>
      <c r="B272" s="1"/>
      <c r="C272" s="1"/>
      <c r="D272" s="1"/>
      <c r="E272" s="27"/>
      <c r="F272" s="1"/>
      <c r="G272" s="1"/>
      <c r="H272" s="1"/>
      <c r="I272" s="1"/>
      <c r="J272" s="1"/>
      <c r="K272" s="1"/>
      <c r="L272" s="1"/>
      <c r="M272" s="1"/>
      <c r="N272" s="1"/>
      <c r="O272" s="1"/>
    </row>
    <row r="273" spans="1:15">
      <c r="A273" s="1"/>
      <c r="B273" s="1"/>
      <c r="C273" s="1"/>
      <c r="D273" s="1"/>
      <c r="E273" s="27"/>
      <c r="F273" s="1"/>
      <c r="G273" s="1"/>
      <c r="H273" s="1"/>
      <c r="I273" s="1"/>
      <c r="J273" s="1"/>
      <c r="K273" s="1"/>
      <c r="L273" s="1"/>
      <c r="M273" s="1"/>
      <c r="N273" s="1"/>
      <c r="O273" s="1"/>
    </row>
    <row r="274" spans="1:15">
      <c r="A274" s="1"/>
      <c r="B274" s="1"/>
      <c r="C274" s="1"/>
      <c r="D274" s="1"/>
      <c r="E274" s="27"/>
      <c r="F274" s="1"/>
      <c r="G274" s="1"/>
      <c r="H274" s="1"/>
      <c r="I274" s="1"/>
      <c r="J274" s="1"/>
      <c r="K274" s="1"/>
      <c r="L274" s="1"/>
      <c r="M274" s="1"/>
      <c r="N274" s="1"/>
      <c r="O274" s="1"/>
    </row>
    <row r="275" spans="1:15">
      <c r="A275" s="1"/>
      <c r="B275" s="1"/>
      <c r="C275" s="1"/>
      <c r="D275" s="1"/>
      <c r="E275" s="27"/>
      <c r="F275" s="1"/>
      <c r="G275" s="1"/>
      <c r="H275" s="1"/>
      <c r="I275" s="1"/>
      <c r="J275" s="1"/>
      <c r="K275" s="1"/>
      <c r="L275" s="1"/>
      <c r="M275" s="1"/>
      <c r="N275" s="1"/>
      <c r="O275" s="1"/>
    </row>
    <row r="276" spans="1:15">
      <c r="A276" s="1"/>
      <c r="B276" s="1"/>
      <c r="C276" s="1"/>
      <c r="D276" s="1"/>
      <c r="E276" s="27"/>
      <c r="F276" s="1"/>
      <c r="G276" s="1"/>
      <c r="H276" s="1"/>
      <c r="I276" s="1"/>
      <c r="J276" s="1"/>
      <c r="K276" s="1"/>
      <c r="L276" s="1"/>
      <c r="M276" s="1"/>
      <c r="N276" s="1"/>
      <c r="O276" s="1"/>
    </row>
    <row r="277" spans="1:15">
      <c r="A277" s="1"/>
      <c r="B277" s="1"/>
      <c r="C277" s="1"/>
      <c r="D277" s="1"/>
      <c r="E277" s="27"/>
      <c r="F277" s="1"/>
      <c r="G277" s="1"/>
      <c r="H277" s="1"/>
      <c r="I277" s="1"/>
      <c r="J277" s="1"/>
      <c r="K277" s="1"/>
      <c r="L277" s="1"/>
      <c r="M277" s="1"/>
      <c r="N277" s="1"/>
      <c r="O277" s="1"/>
    </row>
    <row r="278" spans="1:15">
      <c r="A278" s="1"/>
      <c r="B278" s="1"/>
      <c r="C278" s="1"/>
      <c r="D278" s="1"/>
      <c r="E278" s="27"/>
      <c r="F278" s="1"/>
      <c r="G278" s="1"/>
      <c r="H278" s="1"/>
      <c r="I278" s="1"/>
      <c r="J278" s="1"/>
      <c r="K278" s="1"/>
      <c r="L278" s="1"/>
      <c r="M278" s="1"/>
      <c r="N278" s="1"/>
      <c r="O278" s="1"/>
    </row>
    <row r="279" spans="1:15">
      <c r="A279" s="1"/>
      <c r="B279" s="1"/>
      <c r="C279" s="1"/>
      <c r="D279" s="1"/>
      <c r="E279" s="27"/>
      <c r="F279" s="1"/>
      <c r="G279" s="1"/>
      <c r="H279" s="1"/>
      <c r="I279" s="1"/>
      <c r="J279" s="1"/>
      <c r="K279" s="1"/>
      <c r="L279" s="1"/>
      <c r="M279" s="1"/>
      <c r="N279" s="1"/>
      <c r="O279" s="1"/>
    </row>
    <row r="280" spans="1:15">
      <c r="A280" s="1"/>
      <c r="B280" s="1"/>
      <c r="C280" s="1"/>
      <c r="D280" s="1"/>
      <c r="E280" s="27"/>
      <c r="F280" s="1"/>
      <c r="G280" s="1"/>
      <c r="H280" s="1"/>
      <c r="I280" s="1"/>
      <c r="J280" s="1"/>
      <c r="K280" s="1"/>
      <c r="L280" s="1"/>
      <c r="M280" s="1"/>
      <c r="N280" s="1"/>
      <c r="O280" s="1"/>
    </row>
    <row r="281" spans="1:15">
      <c r="A281" s="1"/>
      <c r="B281" s="1"/>
      <c r="C281" s="1"/>
      <c r="D281" s="1"/>
      <c r="E281" s="27"/>
      <c r="F281" s="1"/>
      <c r="G281" s="1"/>
      <c r="H281" s="1"/>
      <c r="I281" s="1"/>
      <c r="J281" s="1"/>
      <c r="K281" s="1"/>
      <c r="L281" s="1"/>
      <c r="M281" s="1"/>
      <c r="N281" s="1"/>
      <c r="O281" s="1"/>
    </row>
    <row r="282" spans="1:15">
      <c r="A282" s="1"/>
      <c r="B282" s="1"/>
      <c r="C282" s="1"/>
      <c r="D282" s="1"/>
      <c r="E282" s="27"/>
      <c r="F282" s="1"/>
      <c r="G282" s="1"/>
      <c r="H282" s="1"/>
      <c r="I282" s="1"/>
      <c r="J282" s="1"/>
      <c r="K282" s="1"/>
      <c r="L282" s="1"/>
      <c r="M282" s="1"/>
      <c r="N282" s="1"/>
      <c r="O282" s="1"/>
    </row>
    <row r="283" spans="1:15">
      <c r="A283" s="1"/>
      <c r="B283" s="1"/>
      <c r="C283" s="1"/>
      <c r="D283" s="1"/>
      <c r="E283" s="27"/>
      <c r="F283" s="1"/>
      <c r="G283" s="1"/>
      <c r="H283" s="1"/>
      <c r="I283" s="1"/>
      <c r="J283" s="1"/>
      <c r="K283" s="1"/>
      <c r="L283" s="1"/>
      <c r="M283" s="1"/>
      <c r="N283" s="1"/>
      <c r="O283" s="1"/>
    </row>
    <row r="284" spans="1:15">
      <c r="A284" s="1"/>
      <c r="B284" s="1"/>
      <c r="C284" s="1"/>
      <c r="D284" s="1"/>
      <c r="E284" s="27"/>
      <c r="F284" s="1"/>
      <c r="G284" s="1"/>
      <c r="H284" s="1"/>
      <c r="I284" s="1"/>
      <c r="J284" s="1"/>
      <c r="K284" s="1"/>
      <c r="L284" s="1"/>
      <c r="M284" s="1"/>
      <c r="N284" s="1"/>
      <c r="O284" s="1"/>
    </row>
    <row r="285" spans="1:15">
      <c r="A285" s="1"/>
      <c r="B285" s="1"/>
      <c r="C285" s="1"/>
      <c r="D285" s="1"/>
      <c r="E285" s="27"/>
      <c r="F285" s="1"/>
      <c r="G285" s="1"/>
      <c r="H285" s="1"/>
      <c r="I285" s="1"/>
      <c r="J285" s="1"/>
      <c r="K285" s="1"/>
      <c r="L285" s="1"/>
      <c r="M285" s="1"/>
      <c r="N285" s="1"/>
      <c r="O285" s="1"/>
    </row>
    <row r="286" spans="1:15">
      <c r="A286" s="1"/>
      <c r="B286" s="1"/>
      <c r="C286" s="1"/>
      <c r="D286" s="1"/>
      <c r="E286" s="27"/>
      <c r="F286" s="1"/>
      <c r="G286" s="1"/>
      <c r="H286" s="1"/>
      <c r="I286" s="1"/>
      <c r="J286" s="1"/>
      <c r="K286" s="1"/>
      <c r="L286" s="1"/>
      <c r="M286" s="1"/>
      <c r="N286" s="1"/>
      <c r="O286" s="1"/>
    </row>
    <row r="287" spans="1:15">
      <c r="A287" s="1"/>
      <c r="B287" s="1"/>
      <c r="C287" s="1"/>
      <c r="D287" s="1"/>
      <c r="E287" s="27"/>
      <c r="F287" s="1"/>
      <c r="G287" s="1"/>
      <c r="H287" s="1"/>
      <c r="I287" s="1"/>
      <c r="J287" s="1"/>
      <c r="K287" s="1"/>
      <c r="L287" s="1"/>
      <c r="M287" s="1"/>
      <c r="N287" s="1"/>
      <c r="O287" s="1"/>
    </row>
    <row r="288" spans="1:15">
      <c r="A288" s="1"/>
      <c r="B288" s="1"/>
      <c r="C288" s="1"/>
      <c r="D288" s="1"/>
      <c r="E288" s="27"/>
      <c r="F288" s="1"/>
      <c r="G288" s="1"/>
      <c r="H288" s="1"/>
      <c r="I288" s="1"/>
      <c r="J288" s="1"/>
      <c r="K288" s="1"/>
      <c r="L288" s="1"/>
      <c r="M288" s="1"/>
      <c r="N288" s="1"/>
      <c r="O288" s="1"/>
    </row>
    <row r="289" spans="1:15">
      <c r="A289" s="1"/>
      <c r="B289" s="1"/>
      <c r="C289" s="1"/>
      <c r="D289" s="1"/>
      <c r="E289" s="27"/>
      <c r="F289" s="1"/>
      <c r="G289" s="1"/>
      <c r="H289" s="1"/>
      <c r="I289" s="1"/>
      <c r="J289" s="1"/>
      <c r="K289" s="1"/>
      <c r="L289" s="1"/>
      <c r="M289" s="1"/>
      <c r="N289" s="1"/>
      <c r="O289" s="1"/>
    </row>
    <row r="290" spans="1:15">
      <c r="A290" s="1"/>
      <c r="B290" s="1"/>
      <c r="C290" s="1"/>
      <c r="D290" s="1"/>
      <c r="E290" s="27"/>
      <c r="F290" s="1"/>
      <c r="G290" s="1"/>
      <c r="H290" s="1"/>
      <c r="I290" s="1"/>
      <c r="J290" s="1"/>
      <c r="K290" s="1"/>
      <c r="L290" s="1"/>
      <c r="M290" s="1"/>
      <c r="N290" s="1"/>
      <c r="O290" s="1"/>
    </row>
    <row r="291" spans="1:15">
      <c r="A291" s="1"/>
      <c r="B291" s="1"/>
      <c r="C291" s="1"/>
      <c r="D291" s="1"/>
      <c r="E291" s="27"/>
      <c r="F291" s="1"/>
      <c r="G291" s="1"/>
      <c r="H291" s="1"/>
      <c r="I291" s="1"/>
      <c r="J291" s="1"/>
      <c r="K291" s="1"/>
      <c r="L291" s="1"/>
      <c r="M291" s="1"/>
      <c r="N291" s="1"/>
      <c r="O291" s="1"/>
    </row>
    <row r="292" spans="1:15">
      <c r="A292" s="1"/>
      <c r="B292" s="1"/>
      <c r="C292" s="1"/>
      <c r="D292" s="1"/>
      <c r="E292" s="27"/>
      <c r="F292" s="1"/>
      <c r="G292" s="1"/>
      <c r="H292" s="1"/>
      <c r="I292" s="1"/>
      <c r="J292" s="1"/>
      <c r="K292" s="1"/>
      <c r="L292" s="1"/>
      <c r="M292" s="1"/>
      <c r="N292" s="1"/>
      <c r="O292" s="1"/>
    </row>
    <row r="293" spans="1:15">
      <c r="A293" s="1"/>
      <c r="B293" s="1"/>
      <c r="C293" s="1"/>
      <c r="D293" s="1"/>
      <c r="E293" s="27"/>
      <c r="F293" s="1"/>
      <c r="G293" s="1"/>
      <c r="H293" s="1"/>
      <c r="I293" s="1"/>
      <c r="J293" s="1"/>
      <c r="K293" s="1"/>
      <c r="L293" s="1"/>
      <c r="M293" s="1"/>
      <c r="N293" s="1"/>
      <c r="O293" s="1"/>
    </row>
    <row r="294" spans="1:15">
      <c r="A294" s="1"/>
      <c r="B294" s="1"/>
      <c r="C294" s="1"/>
      <c r="D294" s="1"/>
      <c r="E294" s="27"/>
      <c r="F294" s="1"/>
      <c r="G294" s="1"/>
      <c r="H294" s="1"/>
      <c r="I294" s="1"/>
      <c r="J294" s="1"/>
      <c r="K294" s="1"/>
      <c r="L294" s="1"/>
      <c r="M294" s="1"/>
      <c r="N294" s="1"/>
      <c r="O294" s="1"/>
    </row>
    <row r="295" spans="1:15">
      <c r="A295" s="1"/>
      <c r="B295" s="1"/>
      <c r="C295" s="1"/>
      <c r="D295" s="1"/>
      <c r="E295" s="27"/>
      <c r="F295" s="1"/>
      <c r="G295" s="1"/>
      <c r="H295" s="1"/>
      <c r="I295" s="1"/>
      <c r="J295" s="1"/>
      <c r="K295" s="1"/>
      <c r="L295" s="1"/>
      <c r="M295" s="1"/>
      <c r="N295" s="1"/>
      <c r="O295" s="1"/>
    </row>
    <row r="296" spans="1:15">
      <c r="A296" s="1"/>
      <c r="B296" s="1"/>
      <c r="C296" s="1"/>
      <c r="D296" s="1"/>
      <c r="E296" s="27"/>
      <c r="F296" s="1"/>
      <c r="G296" s="1"/>
      <c r="H296" s="1"/>
      <c r="I296" s="1"/>
      <c r="J296" s="1"/>
      <c r="K296" s="1"/>
      <c r="L296" s="1"/>
      <c r="M296" s="1"/>
      <c r="N296" s="1"/>
      <c r="O296" s="1"/>
    </row>
    <row r="297" spans="1:15">
      <c r="A297" s="1"/>
      <c r="B297" s="1"/>
      <c r="C297" s="1"/>
      <c r="D297" s="1"/>
      <c r="E297" s="27"/>
      <c r="F297" s="1"/>
      <c r="G297" s="1"/>
      <c r="H297" s="1"/>
      <c r="I297" s="1"/>
      <c r="J297" s="1"/>
      <c r="K297" s="1"/>
      <c r="L297" s="1"/>
      <c r="M297" s="1"/>
      <c r="N297" s="1"/>
      <c r="O297" s="1"/>
    </row>
    <row r="298" spans="1:15">
      <c r="A298" s="1"/>
      <c r="B298" s="1"/>
      <c r="C298" s="1"/>
      <c r="D298" s="1"/>
      <c r="E298" s="27"/>
      <c r="F298" s="1"/>
      <c r="G298" s="1"/>
      <c r="H298" s="1"/>
      <c r="I298" s="1"/>
      <c r="J298" s="1"/>
      <c r="K298" s="1"/>
      <c r="L298" s="1"/>
      <c r="M298" s="1"/>
      <c r="N298" s="1"/>
      <c r="O298" s="1"/>
    </row>
    <row r="299" spans="1:15">
      <c r="A299" s="1"/>
      <c r="B299" s="1"/>
      <c r="C299" s="1"/>
      <c r="D299" s="1"/>
      <c r="E299" s="27"/>
      <c r="F299" s="1"/>
      <c r="G299" s="1"/>
      <c r="H299" s="1"/>
      <c r="I299" s="1"/>
      <c r="J299" s="1"/>
      <c r="K299" s="1"/>
      <c r="L299" s="1"/>
      <c r="M299" s="1"/>
      <c r="N299" s="1"/>
      <c r="O299" s="1"/>
    </row>
    <row r="300" spans="1:15">
      <c r="A300" s="1"/>
      <c r="B300" s="1"/>
      <c r="C300" s="1"/>
      <c r="D300" s="1"/>
      <c r="E300" s="27"/>
      <c r="F300" s="1"/>
      <c r="G300" s="1"/>
      <c r="H300" s="1"/>
      <c r="I300" s="1"/>
      <c r="J300" s="1"/>
      <c r="K300" s="1"/>
      <c r="L300" s="1"/>
      <c r="M300" s="1"/>
      <c r="N300" s="1"/>
      <c r="O300" s="1"/>
    </row>
    <row r="301" spans="1:15">
      <c r="A301" s="1"/>
      <c r="B301" s="1"/>
      <c r="C301" s="1"/>
      <c r="D301" s="1"/>
      <c r="E301" s="27"/>
      <c r="F301" s="1"/>
      <c r="G301" s="1"/>
      <c r="H301" s="1"/>
      <c r="I301" s="1"/>
      <c r="J301" s="1"/>
      <c r="K301" s="1"/>
      <c r="L301" s="1"/>
      <c r="M301" s="1"/>
      <c r="N301" s="1"/>
      <c r="O301" s="1"/>
    </row>
    <row r="302" spans="1:15">
      <c r="A302" s="1"/>
      <c r="B302" s="1"/>
      <c r="C302" s="1"/>
      <c r="D302" s="1"/>
      <c r="E302" s="27"/>
      <c r="F302" s="1"/>
      <c r="G302" s="1"/>
      <c r="H302" s="1"/>
      <c r="I302" s="1"/>
      <c r="J302" s="1"/>
      <c r="K302" s="1"/>
      <c r="L302" s="1"/>
      <c r="M302" s="1"/>
      <c r="N302" s="1"/>
      <c r="O302" s="1"/>
    </row>
    <row r="303" spans="1:15">
      <c r="A303" s="1"/>
      <c r="B303" s="1"/>
      <c r="C303" s="1"/>
      <c r="D303" s="1"/>
      <c r="E303" s="27"/>
      <c r="F303" s="1"/>
      <c r="G303" s="1"/>
      <c r="H303" s="1"/>
      <c r="I303" s="1"/>
      <c r="J303" s="1"/>
      <c r="K303" s="1"/>
      <c r="L303" s="1"/>
      <c r="M303" s="1"/>
      <c r="N303" s="1"/>
      <c r="O303" s="1"/>
    </row>
    <row r="304" spans="1:15">
      <c r="A304" s="1"/>
      <c r="B304" s="1"/>
      <c r="C304" s="1"/>
      <c r="D304" s="1"/>
      <c r="E304" s="27"/>
      <c r="F304" s="1"/>
      <c r="G304" s="1"/>
      <c r="H304" s="1"/>
      <c r="I304" s="1"/>
      <c r="J304" s="1"/>
      <c r="K304" s="1"/>
      <c r="L304" s="1"/>
      <c r="M304" s="1"/>
      <c r="N304" s="1"/>
      <c r="O304" s="1"/>
    </row>
    <row r="305" spans="1:15">
      <c r="A305" s="1"/>
      <c r="B305" s="1"/>
      <c r="C305" s="1"/>
      <c r="D305" s="1"/>
      <c r="E305" s="27"/>
      <c r="F305" s="1"/>
      <c r="G305" s="1"/>
      <c r="H305" s="1"/>
      <c r="I305" s="1"/>
      <c r="J305" s="1"/>
      <c r="K305" s="1"/>
      <c r="L305" s="1"/>
      <c r="M305" s="1"/>
      <c r="N305" s="1"/>
      <c r="O305" s="1"/>
    </row>
    <row r="306" spans="1:15">
      <c r="A306" s="1"/>
      <c r="B306" s="1"/>
      <c r="C306" s="1"/>
      <c r="D306" s="1"/>
      <c r="E306" s="27"/>
      <c r="F306" s="1"/>
      <c r="G306" s="1"/>
      <c r="H306" s="1"/>
      <c r="I306" s="1"/>
      <c r="J306" s="1"/>
      <c r="K306" s="1"/>
      <c r="L306" s="1"/>
      <c r="M306" s="1"/>
      <c r="N306" s="1"/>
      <c r="O306" s="1"/>
    </row>
    <row r="307" spans="1:15">
      <c r="A307" s="1"/>
      <c r="B307" s="1"/>
      <c r="C307" s="1"/>
      <c r="D307" s="1"/>
      <c r="E307" s="27"/>
      <c r="F307" s="1"/>
      <c r="G307" s="1"/>
      <c r="H307" s="1"/>
      <c r="I307" s="1"/>
      <c r="J307" s="1"/>
      <c r="K307" s="1"/>
      <c r="L307" s="1"/>
      <c r="M307" s="1"/>
      <c r="N307" s="1"/>
      <c r="O307" s="1"/>
    </row>
    <row r="308" spans="1:15">
      <c r="A308" s="1"/>
      <c r="B308" s="1"/>
      <c r="C308" s="1"/>
      <c r="D308" s="1"/>
      <c r="E308" s="27"/>
      <c r="F308" s="1"/>
      <c r="G308" s="1"/>
      <c r="H308" s="1"/>
      <c r="I308" s="1"/>
      <c r="J308" s="1"/>
      <c r="K308" s="1"/>
      <c r="L308" s="1"/>
      <c r="M308" s="1"/>
      <c r="N308" s="1"/>
      <c r="O308" s="1"/>
    </row>
    <row r="309" spans="1:15">
      <c r="A309" s="1"/>
      <c r="B309" s="1"/>
      <c r="C309" s="1"/>
      <c r="D309" s="1"/>
      <c r="E309" s="27"/>
      <c r="F309" s="1"/>
      <c r="G309" s="1"/>
      <c r="H309" s="1"/>
      <c r="I309" s="1"/>
      <c r="J309" s="1"/>
      <c r="K309" s="1"/>
      <c r="L309" s="1"/>
      <c r="M309" s="1"/>
      <c r="N309" s="1"/>
      <c r="O309" s="1"/>
    </row>
    <row r="310" spans="1:15">
      <c r="A310" s="1"/>
      <c r="B310" s="1"/>
      <c r="C310" s="1"/>
      <c r="D310" s="1"/>
      <c r="E310" s="27"/>
      <c r="F310" s="1"/>
      <c r="G310" s="1"/>
      <c r="H310" s="1"/>
      <c r="I310" s="1"/>
      <c r="J310" s="1"/>
      <c r="K310" s="1"/>
      <c r="L310" s="1"/>
      <c r="M310" s="1"/>
      <c r="N310" s="1"/>
      <c r="O310" s="1"/>
    </row>
    <row r="311" spans="1:15">
      <c r="A311" s="1"/>
      <c r="B311" s="1"/>
      <c r="C311" s="1"/>
      <c r="D311" s="1"/>
      <c r="E311" s="27"/>
      <c r="F311" s="1"/>
      <c r="G311" s="1"/>
      <c r="H311" s="1"/>
      <c r="I311" s="1"/>
      <c r="J311" s="1"/>
      <c r="K311" s="1"/>
      <c r="L311" s="1"/>
      <c r="M311" s="1"/>
      <c r="N311" s="1"/>
      <c r="O311" s="1"/>
    </row>
    <row r="312" spans="1:15">
      <c r="A312" s="1"/>
      <c r="B312" s="1"/>
      <c r="C312" s="1"/>
      <c r="D312" s="1"/>
      <c r="E312" s="27"/>
      <c r="F312" s="1"/>
      <c r="G312" s="1"/>
      <c r="H312" s="1"/>
      <c r="I312" s="1"/>
      <c r="J312" s="1"/>
      <c r="K312" s="1"/>
      <c r="L312" s="1"/>
      <c r="M312" s="1"/>
      <c r="N312" s="1"/>
      <c r="O312" s="1"/>
    </row>
    <row r="313" spans="1:15">
      <c r="A313" s="1"/>
      <c r="B313" s="1"/>
      <c r="C313" s="1"/>
      <c r="D313" s="1"/>
      <c r="E313" s="27"/>
      <c r="F313" s="1"/>
      <c r="G313" s="1"/>
      <c r="H313" s="1"/>
      <c r="I313" s="1"/>
      <c r="J313" s="1"/>
      <c r="K313" s="1"/>
      <c r="L313" s="1"/>
      <c r="M313" s="1"/>
      <c r="N313" s="1"/>
      <c r="O313" s="1"/>
    </row>
    <row r="314" spans="1:15">
      <c r="A314" s="1"/>
      <c r="B314" s="1"/>
      <c r="C314" s="1"/>
      <c r="D314" s="1"/>
      <c r="E314" s="27"/>
      <c r="F314" s="1"/>
      <c r="G314" s="1"/>
      <c r="H314" s="1"/>
      <c r="I314" s="1"/>
      <c r="J314" s="1"/>
      <c r="K314" s="1"/>
      <c r="L314" s="1"/>
      <c r="M314" s="1"/>
      <c r="N314" s="1"/>
      <c r="O314" s="1"/>
    </row>
    <row r="315" spans="1:15">
      <c r="A315" s="1"/>
      <c r="B315" s="1"/>
      <c r="C315" s="1"/>
      <c r="D315" s="1"/>
      <c r="E315" s="27"/>
      <c r="F315" s="1"/>
      <c r="G315" s="1"/>
      <c r="H315" s="1"/>
      <c r="I315" s="1"/>
      <c r="J315" s="1"/>
      <c r="K315" s="1"/>
      <c r="L315" s="1"/>
      <c r="M315" s="1"/>
      <c r="N315" s="1"/>
      <c r="O315" s="1"/>
    </row>
    <row r="316" spans="1:15">
      <c r="A316" s="1"/>
      <c r="B316" s="1"/>
      <c r="C316" s="1"/>
      <c r="D316" s="1"/>
      <c r="E316" s="27"/>
      <c r="F316" s="1"/>
      <c r="G316" s="1"/>
      <c r="H316" s="1"/>
      <c r="I316" s="1"/>
      <c r="J316" s="1"/>
      <c r="K316" s="1"/>
      <c r="L316" s="1"/>
      <c r="M316" s="1"/>
      <c r="N316" s="1"/>
      <c r="O316" s="1"/>
    </row>
    <row r="317" spans="1:15">
      <c r="A317" s="1"/>
      <c r="B317" s="1"/>
      <c r="C317" s="1"/>
      <c r="D317" s="1"/>
      <c r="E317" s="27"/>
      <c r="F317" s="1"/>
      <c r="G317" s="1"/>
      <c r="H317" s="1"/>
      <c r="I317" s="1"/>
      <c r="J317" s="1"/>
      <c r="K317" s="1"/>
      <c r="L317" s="1"/>
      <c r="M317" s="1"/>
      <c r="N317" s="1"/>
      <c r="O317" s="1"/>
    </row>
    <row r="318" spans="1:15">
      <c r="A318" s="1"/>
      <c r="B318" s="1"/>
      <c r="C318" s="1"/>
      <c r="D318" s="1"/>
      <c r="E318" s="27"/>
      <c r="F318" s="1"/>
      <c r="G318" s="1"/>
      <c r="H318" s="1"/>
      <c r="I318" s="1"/>
      <c r="J318" s="1"/>
      <c r="K318" s="1"/>
      <c r="L318" s="1"/>
      <c r="M318" s="1"/>
      <c r="N318" s="1"/>
      <c r="O318" s="1"/>
    </row>
    <row r="319" spans="1:15">
      <c r="A319" s="1"/>
      <c r="B319" s="1"/>
      <c r="C319" s="1"/>
      <c r="D319" s="1"/>
      <c r="E319" s="27"/>
      <c r="F319" s="1"/>
      <c r="G319" s="1"/>
      <c r="H319" s="1"/>
      <c r="I319" s="1"/>
      <c r="J319" s="1"/>
      <c r="K319" s="1"/>
      <c r="L319" s="1"/>
      <c r="M319" s="1"/>
      <c r="N319" s="1"/>
      <c r="O319" s="1"/>
    </row>
    <row r="320" spans="1:15">
      <c r="A320" s="1"/>
      <c r="B320" s="1"/>
      <c r="C320" s="1"/>
      <c r="D320" s="1"/>
      <c r="E320" s="27"/>
      <c r="F320" s="1"/>
      <c r="G320" s="1"/>
      <c r="H320" s="1"/>
      <c r="I320" s="1"/>
      <c r="J320" s="1"/>
      <c r="K320" s="1"/>
      <c r="L320" s="1"/>
      <c r="M320" s="1"/>
      <c r="N320" s="1"/>
      <c r="O320" s="1"/>
    </row>
    <row r="321" spans="1:15">
      <c r="A321" s="1"/>
      <c r="B321" s="1"/>
      <c r="C321" s="1"/>
      <c r="D321" s="1"/>
      <c r="E321" s="27"/>
      <c r="F321" s="1"/>
      <c r="G321" s="1"/>
      <c r="H321" s="1"/>
      <c r="I321" s="1"/>
      <c r="J321" s="1"/>
      <c r="K321" s="1"/>
      <c r="L321" s="1"/>
      <c r="M321" s="1"/>
      <c r="N321" s="1"/>
      <c r="O321" s="1"/>
    </row>
    <row r="322" spans="1:15">
      <c r="A322" s="1"/>
      <c r="B322" s="1"/>
      <c r="C322" s="1"/>
      <c r="D322" s="1"/>
      <c r="E322" s="27"/>
      <c r="F322" s="1"/>
      <c r="G322" s="1"/>
      <c r="H322" s="1"/>
      <c r="I322" s="1"/>
      <c r="J322" s="1"/>
      <c r="K322" s="1"/>
      <c r="L322" s="1"/>
      <c r="M322" s="1"/>
      <c r="N322" s="1"/>
      <c r="O322" s="1"/>
    </row>
    <row r="323" spans="1:15">
      <c r="A323" s="1"/>
      <c r="B323" s="1"/>
      <c r="C323" s="1"/>
      <c r="D323" s="1"/>
      <c r="E323" s="27"/>
      <c r="F323" s="1"/>
      <c r="G323" s="1"/>
      <c r="H323" s="1"/>
      <c r="I323" s="1"/>
      <c r="J323" s="1"/>
      <c r="K323" s="1"/>
      <c r="L323" s="1"/>
      <c r="M323" s="1"/>
      <c r="N323" s="1"/>
      <c r="O323" s="1"/>
    </row>
    <row r="324" spans="1:15">
      <c r="A324" s="1"/>
      <c r="B324" s="1"/>
      <c r="C324" s="1"/>
      <c r="D324" s="1"/>
      <c r="E324" s="27"/>
      <c r="F324" s="1"/>
      <c r="G324" s="1"/>
      <c r="H324" s="1"/>
      <c r="I324" s="1"/>
      <c r="J324" s="1"/>
      <c r="K324" s="1"/>
      <c r="L324" s="1"/>
      <c r="M324" s="1"/>
      <c r="N324" s="1"/>
      <c r="O324" s="1"/>
    </row>
    <row r="325" spans="1:15">
      <c r="A325" s="1"/>
      <c r="B325" s="1"/>
      <c r="C325" s="1"/>
      <c r="D325" s="1"/>
      <c r="E325" s="27"/>
      <c r="F325" s="1"/>
      <c r="G325" s="1"/>
      <c r="H325" s="1"/>
      <c r="I325" s="1"/>
      <c r="J325" s="1"/>
      <c r="K325" s="1"/>
      <c r="L325" s="1"/>
      <c r="M325" s="1"/>
      <c r="N325" s="1"/>
      <c r="O325" s="1"/>
    </row>
    <row r="326" spans="1:15">
      <c r="A326" s="1"/>
      <c r="B326" s="1"/>
      <c r="C326" s="1"/>
      <c r="D326" s="1"/>
      <c r="E326" s="27"/>
      <c r="F326" s="1"/>
      <c r="G326" s="1"/>
      <c r="H326" s="1"/>
      <c r="I326" s="1"/>
      <c r="J326" s="1"/>
      <c r="K326" s="1"/>
      <c r="L326" s="1"/>
      <c r="M326" s="1"/>
      <c r="N326" s="1"/>
      <c r="O326" s="1"/>
    </row>
    <row r="327" spans="1:15">
      <c r="A327" s="1"/>
      <c r="B327" s="1"/>
      <c r="C327" s="1"/>
      <c r="D327" s="1"/>
      <c r="E327" s="27"/>
      <c r="F327" s="1"/>
      <c r="G327" s="1"/>
      <c r="H327" s="1"/>
      <c r="I327" s="1"/>
      <c r="J327" s="1"/>
      <c r="K327" s="1"/>
      <c r="L327" s="1"/>
      <c r="M327" s="1"/>
      <c r="N327" s="1"/>
      <c r="O327" s="1"/>
    </row>
    <row r="328" spans="1:15">
      <c r="A328" s="1"/>
      <c r="B328" s="1"/>
      <c r="C328" s="1"/>
      <c r="D328" s="1"/>
      <c r="E328" s="27"/>
      <c r="F328" s="1"/>
      <c r="G328" s="1"/>
      <c r="H328" s="1"/>
      <c r="I328" s="1"/>
      <c r="J328" s="1"/>
      <c r="K328" s="1"/>
      <c r="L328" s="1"/>
      <c r="M328" s="1"/>
      <c r="N328" s="1"/>
      <c r="O328" s="1"/>
    </row>
    <row r="329" spans="1:15">
      <c r="A329" s="1"/>
      <c r="B329" s="1"/>
      <c r="C329" s="1"/>
      <c r="D329" s="1"/>
      <c r="E329" s="27"/>
      <c r="F329" s="1"/>
      <c r="G329" s="1"/>
      <c r="H329" s="1"/>
      <c r="I329" s="1"/>
      <c r="J329" s="1"/>
      <c r="K329" s="1"/>
      <c r="L329" s="1"/>
      <c r="M329" s="1"/>
      <c r="N329" s="1"/>
      <c r="O329" s="1"/>
    </row>
    <row r="330" spans="1:15">
      <c r="A330" s="1"/>
      <c r="B330" s="1"/>
      <c r="C330" s="1"/>
      <c r="D330" s="1"/>
      <c r="E330" s="27"/>
      <c r="F330" s="1"/>
      <c r="G330" s="1"/>
      <c r="H330" s="1"/>
      <c r="I330" s="1"/>
      <c r="J330" s="1"/>
      <c r="K330" s="1"/>
      <c r="L330" s="1"/>
      <c r="M330" s="1"/>
      <c r="N330" s="1"/>
      <c r="O330" s="1"/>
    </row>
    <row r="331" spans="1:15">
      <c r="A331" s="1"/>
      <c r="B331" s="1"/>
      <c r="C331" s="1"/>
      <c r="D331" s="1"/>
      <c r="E331" s="27"/>
      <c r="F331" s="1"/>
      <c r="G331" s="1"/>
      <c r="H331" s="1"/>
      <c r="I331" s="1"/>
      <c r="J331" s="1"/>
      <c r="K331" s="1"/>
      <c r="L331" s="1"/>
      <c r="M331" s="1"/>
      <c r="N331" s="1"/>
      <c r="O331" s="1"/>
    </row>
    <row r="332" spans="1:15">
      <c r="A332" s="1"/>
      <c r="B332" s="1"/>
      <c r="C332" s="1"/>
      <c r="D332" s="1"/>
      <c r="E332" s="27"/>
      <c r="F332" s="1"/>
      <c r="G332" s="1"/>
      <c r="H332" s="1"/>
      <c r="I332" s="1"/>
      <c r="J332" s="1"/>
      <c r="K332" s="1"/>
      <c r="L332" s="1"/>
      <c r="M332" s="1"/>
      <c r="N332" s="1"/>
      <c r="O332" s="1"/>
    </row>
    <row r="333" spans="1:15">
      <c r="A333" s="1"/>
      <c r="B333" s="1"/>
      <c r="C333" s="1"/>
      <c r="D333" s="1"/>
      <c r="E333" s="27"/>
      <c r="F333" s="1"/>
      <c r="G333" s="1"/>
      <c r="H333" s="1"/>
      <c r="I333" s="1"/>
      <c r="J333" s="1"/>
      <c r="K333" s="1"/>
      <c r="L333" s="1"/>
      <c r="M333" s="1"/>
      <c r="N333" s="1"/>
      <c r="O333" s="1"/>
    </row>
    <row r="334" spans="1:15">
      <c r="A334" s="1"/>
      <c r="B334" s="1"/>
      <c r="C334" s="1"/>
      <c r="D334" s="1"/>
      <c r="E334" s="27"/>
      <c r="F334" s="1"/>
      <c r="G334" s="1"/>
      <c r="H334" s="1"/>
      <c r="I334" s="1"/>
      <c r="J334" s="1"/>
      <c r="K334" s="1"/>
      <c r="L334" s="1"/>
      <c r="M334" s="1"/>
      <c r="N334" s="1"/>
      <c r="O334" s="1"/>
    </row>
    <row r="335" spans="1:15">
      <c r="A335" s="1"/>
      <c r="B335" s="1"/>
      <c r="C335" s="1"/>
      <c r="D335" s="1"/>
      <c r="E335" s="27"/>
      <c r="F335" s="1"/>
      <c r="G335" s="1"/>
      <c r="H335" s="1"/>
      <c r="I335" s="1"/>
      <c r="J335" s="1"/>
      <c r="K335" s="1"/>
      <c r="L335" s="1"/>
      <c r="M335" s="1"/>
      <c r="N335" s="1"/>
      <c r="O335" s="1"/>
    </row>
    <row r="336" spans="1:15">
      <c r="A336" s="1"/>
      <c r="B336" s="1"/>
      <c r="C336" s="1"/>
      <c r="D336" s="1"/>
      <c r="E336" s="27"/>
      <c r="F336" s="1"/>
      <c r="G336" s="1"/>
      <c r="H336" s="1"/>
      <c r="I336" s="1"/>
      <c r="J336" s="1"/>
      <c r="K336" s="1"/>
      <c r="L336" s="1"/>
      <c r="M336" s="1"/>
      <c r="N336" s="1"/>
      <c r="O336" s="1"/>
    </row>
    <row r="337" spans="1:15">
      <c r="A337" s="1"/>
      <c r="B337" s="1"/>
      <c r="C337" s="1"/>
      <c r="D337" s="1"/>
      <c r="E337" s="27"/>
      <c r="F337" s="1"/>
      <c r="G337" s="1"/>
      <c r="H337" s="1"/>
      <c r="I337" s="1"/>
      <c r="J337" s="1"/>
      <c r="K337" s="1"/>
      <c r="L337" s="1"/>
      <c r="M337" s="1"/>
      <c r="N337" s="1"/>
      <c r="O337" s="1"/>
    </row>
    <row r="338" spans="1:15">
      <c r="A338" s="1"/>
      <c r="B338" s="1"/>
      <c r="C338" s="1"/>
      <c r="D338" s="1"/>
      <c r="E338" s="27"/>
      <c r="F338" s="1"/>
      <c r="G338" s="1"/>
      <c r="H338" s="1"/>
      <c r="I338" s="1"/>
      <c r="J338" s="1"/>
      <c r="K338" s="1"/>
      <c r="L338" s="1"/>
      <c r="M338" s="1"/>
      <c r="N338" s="1"/>
      <c r="O338" s="1"/>
    </row>
    <row r="339" spans="1:15">
      <c r="A339" s="1"/>
      <c r="B339" s="1"/>
      <c r="C339" s="1"/>
      <c r="D339" s="1"/>
      <c r="E339" s="27"/>
      <c r="F339" s="1"/>
      <c r="G339" s="1"/>
      <c r="H339" s="1"/>
      <c r="I339" s="1"/>
      <c r="J339" s="1"/>
      <c r="K339" s="1"/>
      <c r="L339" s="1"/>
      <c r="M339" s="1"/>
      <c r="N339" s="1"/>
      <c r="O339" s="1"/>
    </row>
    <row r="340" spans="1:15">
      <c r="A340" s="1"/>
      <c r="B340" s="1"/>
      <c r="C340" s="1"/>
      <c r="D340" s="1"/>
      <c r="E340" s="27"/>
      <c r="F340" s="1"/>
      <c r="G340" s="1"/>
      <c r="H340" s="1"/>
      <c r="I340" s="1"/>
      <c r="J340" s="1"/>
      <c r="K340" s="1"/>
      <c r="L340" s="1"/>
      <c r="M340" s="1"/>
      <c r="N340" s="1"/>
      <c r="O340" s="1"/>
    </row>
    <row r="341" spans="1:15">
      <c r="A341" s="1"/>
      <c r="B341" s="1"/>
      <c r="C341" s="1"/>
      <c r="D341" s="1"/>
      <c r="E341" s="27"/>
      <c r="F341" s="1"/>
      <c r="G341" s="1"/>
      <c r="H341" s="1"/>
      <c r="I341" s="1"/>
      <c r="J341" s="1"/>
      <c r="K341" s="1"/>
      <c r="L341" s="1"/>
      <c r="M341" s="1"/>
      <c r="N341" s="1"/>
      <c r="O341" s="1"/>
    </row>
    <row r="342" spans="1:15">
      <c r="A342" s="1"/>
      <c r="B342" s="1"/>
      <c r="C342" s="1"/>
      <c r="D342" s="1"/>
      <c r="E342" s="27"/>
      <c r="F342" s="1"/>
      <c r="G342" s="1"/>
      <c r="H342" s="1"/>
      <c r="I342" s="1"/>
      <c r="J342" s="1"/>
      <c r="K342" s="1"/>
      <c r="L342" s="1"/>
      <c r="M342" s="1"/>
      <c r="N342" s="1"/>
      <c r="O342" s="1"/>
    </row>
    <row r="343" spans="1:15">
      <c r="A343" s="1"/>
      <c r="B343" s="1"/>
      <c r="C343" s="1"/>
      <c r="D343" s="1"/>
      <c r="E343" s="27"/>
      <c r="F343" s="1"/>
      <c r="G343" s="1"/>
      <c r="H343" s="1"/>
      <c r="I343" s="1"/>
      <c r="J343" s="1"/>
      <c r="K343" s="1"/>
      <c r="L343" s="1"/>
      <c r="M343" s="1"/>
      <c r="N343" s="1"/>
      <c r="O343" s="1"/>
    </row>
    <row r="344" spans="1:15">
      <c r="A344" s="1"/>
      <c r="B344" s="1"/>
      <c r="C344" s="1"/>
      <c r="D344" s="1"/>
      <c r="E344" s="27"/>
      <c r="F344" s="1"/>
      <c r="G344" s="1"/>
      <c r="H344" s="1"/>
      <c r="I344" s="1"/>
      <c r="J344" s="1"/>
      <c r="K344" s="1"/>
      <c r="L344" s="1"/>
      <c r="M344" s="1"/>
      <c r="N344" s="1"/>
      <c r="O344" s="1"/>
    </row>
    <row r="345" spans="1:15">
      <c r="A345" s="1"/>
      <c r="B345" s="1"/>
      <c r="C345" s="1"/>
      <c r="D345" s="1"/>
      <c r="E345" s="27"/>
      <c r="F345" s="1"/>
      <c r="G345" s="1"/>
      <c r="H345" s="1"/>
      <c r="I345" s="1"/>
      <c r="J345" s="1"/>
      <c r="K345" s="1"/>
      <c r="L345" s="1"/>
      <c r="M345" s="1"/>
      <c r="N345" s="1"/>
      <c r="O345" s="1"/>
    </row>
    <row r="346" spans="1:15">
      <c r="A346" s="1"/>
      <c r="B346" s="1"/>
      <c r="C346" s="1"/>
      <c r="D346" s="1"/>
      <c r="E346" s="27"/>
      <c r="F346" s="1"/>
      <c r="G346" s="1"/>
      <c r="H346" s="1"/>
      <c r="I346" s="1"/>
      <c r="J346" s="1"/>
      <c r="K346" s="1"/>
      <c r="L346" s="1"/>
      <c r="M346" s="1"/>
      <c r="N346" s="1"/>
      <c r="O346" s="1"/>
    </row>
    <row r="347" spans="1:15">
      <c r="A347" s="1"/>
      <c r="B347" s="1"/>
      <c r="C347" s="1"/>
      <c r="D347" s="1"/>
      <c r="E347" s="27"/>
      <c r="F347" s="1"/>
      <c r="G347" s="1"/>
      <c r="H347" s="1"/>
      <c r="I347" s="1"/>
      <c r="J347" s="1"/>
      <c r="K347" s="1"/>
      <c r="L347" s="1"/>
      <c r="M347" s="1"/>
      <c r="N347" s="1"/>
      <c r="O347" s="1"/>
    </row>
    <row r="348" spans="1:15">
      <c r="A348" s="1"/>
      <c r="B348" s="1"/>
      <c r="C348" s="1"/>
      <c r="D348" s="1"/>
      <c r="E348" s="27"/>
      <c r="F348" s="1"/>
      <c r="G348" s="1"/>
      <c r="H348" s="1"/>
      <c r="I348" s="1"/>
      <c r="J348" s="1"/>
      <c r="K348" s="1"/>
      <c r="L348" s="1"/>
      <c r="M348" s="1"/>
      <c r="N348" s="1"/>
      <c r="O348" s="1"/>
    </row>
    <row r="349" spans="1:15">
      <c r="A349" s="1"/>
      <c r="B349" s="1"/>
      <c r="C349" s="1"/>
      <c r="D349" s="1"/>
      <c r="E349" s="27"/>
      <c r="F349" s="1"/>
      <c r="G349" s="1"/>
      <c r="H349" s="1"/>
      <c r="I349" s="1"/>
      <c r="J349" s="1"/>
      <c r="K349" s="1"/>
      <c r="L349" s="1"/>
      <c r="M349" s="1"/>
      <c r="N349" s="1"/>
      <c r="O349" s="1"/>
    </row>
    <row r="350" spans="1:15">
      <c r="A350" s="1"/>
      <c r="B350" s="1"/>
      <c r="C350" s="1"/>
      <c r="D350" s="1"/>
      <c r="E350" s="27"/>
      <c r="F350" s="1"/>
      <c r="G350" s="1"/>
      <c r="H350" s="1"/>
      <c r="I350" s="1"/>
      <c r="J350" s="1"/>
      <c r="K350" s="1"/>
      <c r="L350" s="1"/>
      <c r="M350" s="1"/>
      <c r="N350" s="1"/>
      <c r="O350" s="1"/>
    </row>
    <row r="351" spans="1:15">
      <c r="A351" s="1"/>
      <c r="B351" s="1"/>
      <c r="C351" s="1"/>
      <c r="D351" s="1"/>
      <c r="E351" s="27"/>
      <c r="F351" s="1"/>
      <c r="G351" s="1"/>
      <c r="H351" s="1"/>
      <c r="I351" s="1"/>
      <c r="J351" s="1"/>
      <c r="K351" s="1"/>
      <c r="L351" s="1"/>
      <c r="M351" s="1"/>
      <c r="N351" s="1"/>
      <c r="O351" s="1"/>
    </row>
    <row r="352" spans="1:15">
      <c r="A352" s="1"/>
      <c r="B352" s="1"/>
      <c r="C352" s="1"/>
      <c r="D352" s="1"/>
      <c r="E352" s="27"/>
      <c r="F352" s="1"/>
      <c r="G352" s="1"/>
      <c r="H352" s="1"/>
      <c r="I352" s="1"/>
      <c r="J352" s="1"/>
      <c r="K352" s="1"/>
      <c r="L352" s="1"/>
      <c r="M352" s="1"/>
      <c r="N352" s="1"/>
      <c r="O352" s="1"/>
    </row>
    <row r="353" spans="1:15">
      <c r="A353" s="1"/>
      <c r="B353" s="1"/>
      <c r="C353" s="1"/>
      <c r="D353" s="1"/>
      <c r="E353" s="27"/>
      <c r="F353" s="1"/>
      <c r="G353" s="1"/>
      <c r="H353" s="1"/>
      <c r="I353" s="1"/>
      <c r="J353" s="1"/>
      <c r="K353" s="1"/>
      <c r="L353" s="1"/>
      <c r="M353" s="1"/>
      <c r="N353" s="1"/>
      <c r="O353" s="1"/>
    </row>
    <row r="354" spans="1:15">
      <c r="A354" s="1"/>
      <c r="B354" s="1"/>
      <c r="C354" s="1"/>
      <c r="D354" s="1"/>
      <c r="E354" s="27"/>
      <c r="F354" s="1"/>
      <c r="G354" s="1"/>
      <c r="H354" s="1"/>
      <c r="I354" s="1"/>
      <c r="J354" s="1"/>
      <c r="K354" s="1"/>
      <c r="L354" s="1"/>
      <c r="M354" s="1"/>
      <c r="N354" s="1"/>
      <c r="O354" s="1"/>
    </row>
    <row r="355" spans="1:15">
      <c r="A355" s="1"/>
      <c r="B355" s="1"/>
      <c r="C355" s="1"/>
      <c r="D355" s="1"/>
      <c r="E355" s="27"/>
      <c r="F355" s="1"/>
      <c r="G355" s="1"/>
      <c r="H355" s="1"/>
      <c r="I355" s="1"/>
      <c r="J355" s="1"/>
      <c r="K355" s="1"/>
      <c r="L355" s="1"/>
      <c r="M355" s="1"/>
      <c r="N355" s="1"/>
      <c r="O355" s="1"/>
    </row>
    <row r="356" spans="1:15">
      <c r="A356" s="1"/>
      <c r="B356" s="1"/>
      <c r="C356" s="1"/>
      <c r="D356" s="1"/>
      <c r="E356" s="27"/>
      <c r="F356" s="1"/>
      <c r="G356" s="1"/>
      <c r="H356" s="1"/>
      <c r="I356" s="1"/>
      <c r="J356" s="1"/>
      <c r="K356" s="1"/>
      <c r="L356" s="1"/>
      <c r="M356" s="1"/>
      <c r="N356" s="1"/>
      <c r="O356" s="1"/>
    </row>
    <row r="357" spans="1:15">
      <c r="A357" s="1"/>
      <c r="B357" s="1"/>
      <c r="C357" s="1"/>
      <c r="D357" s="1"/>
      <c r="E357" s="27"/>
      <c r="F357" s="1"/>
      <c r="G357" s="1"/>
      <c r="H357" s="1"/>
      <c r="I357" s="1"/>
      <c r="J357" s="1"/>
      <c r="K357" s="1"/>
      <c r="L357" s="1"/>
      <c r="M357" s="1"/>
      <c r="N357" s="1"/>
      <c r="O357" s="1"/>
    </row>
    <row r="358" spans="1:15">
      <c r="A358" s="1"/>
      <c r="B358" s="1"/>
      <c r="C358" s="1"/>
      <c r="D358" s="1"/>
      <c r="E358" s="27"/>
      <c r="F358" s="1"/>
      <c r="G358" s="1"/>
      <c r="H358" s="1"/>
      <c r="I358" s="1"/>
      <c r="J358" s="1"/>
      <c r="K358" s="1"/>
      <c r="L358" s="1"/>
      <c r="M358" s="1"/>
      <c r="N358" s="1"/>
      <c r="O358" s="1"/>
    </row>
    <row r="359" spans="1:15">
      <c r="A359" s="1"/>
      <c r="B359" s="1"/>
      <c r="C359" s="1"/>
      <c r="D359" s="1"/>
      <c r="E359" s="27"/>
      <c r="F359" s="1"/>
      <c r="G359" s="1"/>
      <c r="H359" s="1"/>
      <c r="I359" s="1"/>
      <c r="J359" s="1"/>
      <c r="K359" s="1"/>
      <c r="L359" s="1"/>
      <c r="M359" s="1"/>
      <c r="N359" s="1"/>
      <c r="O359" s="1"/>
    </row>
    <row r="360" spans="1:15">
      <c r="A360" s="1"/>
      <c r="B360" s="1"/>
      <c r="C360" s="1"/>
      <c r="D360" s="1"/>
      <c r="E360" s="27"/>
      <c r="F360" s="1"/>
      <c r="G360" s="1"/>
      <c r="H360" s="1"/>
      <c r="I360" s="1"/>
      <c r="J360" s="1"/>
      <c r="K360" s="1"/>
      <c r="L360" s="1"/>
      <c r="M360" s="1"/>
      <c r="N360" s="1"/>
      <c r="O360" s="1"/>
    </row>
    <row r="361" spans="1:15">
      <c r="A361" s="1"/>
      <c r="B361" s="1"/>
      <c r="C361" s="1"/>
      <c r="D361" s="1"/>
      <c r="E361" s="27"/>
      <c r="F361" s="1"/>
      <c r="G361" s="1"/>
      <c r="H361" s="1"/>
      <c r="I361" s="1"/>
      <c r="J361" s="1"/>
      <c r="K361" s="1"/>
      <c r="L361" s="1"/>
      <c r="M361" s="1"/>
      <c r="N361" s="1"/>
      <c r="O361" s="1"/>
    </row>
    <row r="362" spans="1:15">
      <c r="A362" s="1"/>
      <c r="B362" s="1"/>
      <c r="C362" s="1"/>
      <c r="D362" s="1"/>
      <c r="E362" s="27"/>
      <c r="F362" s="1"/>
      <c r="G362" s="1"/>
      <c r="H362" s="1"/>
      <c r="I362" s="1"/>
      <c r="J362" s="1"/>
      <c r="K362" s="1"/>
      <c r="L362" s="1"/>
      <c r="M362" s="1"/>
      <c r="N362" s="1"/>
      <c r="O362" s="1"/>
    </row>
    <row r="363" spans="1:15">
      <c r="A363" s="1"/>
      <c r="B363" s="1"/>
      <c r="C363" s="1"/>
      <c r="D363" s="1"/>
      <c r="E363" s="27"/>
      <c r="F363" s="1"/>
      <c r="G363" s="1"/>
      <c r="H363" s="1"/>
      <c r="I363" s="1"/>
      <c r="J363" s="1"/>
      <c r="K363" s="1"/>
      <c r="L363" s="1"/>
      <c r="M363" s="1"/>
      <c r="N363" s="1"/>
      <c r="O363" s="1"/>
    </row>
    <row r="364" spans="1:15">
      <c r="A364" s="1"/>
      <c r="B364" s="1"/>
      <c r="C364" s="1"/>
      <c r="D364" s="1"/>
      <c r="E364" s="27"/>
      <c r="F364" s="1"/>
      <c r="G364" s="1"/>
      <c r="H364" s="1"/>
      <c r="I364" s="1"/>
      <c r="J364" s="1"/>
      <c r="K364" s="1"/>
      <c r="L364" s="1"/>
      <c r="M364" s="1"/>
      <c r="N364" s="1"/>
      <c r="O364" s="1"/>
    </row>
    <row r="365" spans="1:15">
      <c r="A365" s="1"/>
      <c r="B365" s="1"/>
      <c r="C365" s="1"/>
      <c r="D365" s="1"/>
      <c r="E365" s="27"/>
      <c r="F365" s="1"/>
      <c r="G365" s="1"/>
      <c r="H365" s="1"/>
      <c r="I365" s="1"/>
      <c r="J365" s="1"/>
      <c r="K365" s="1"/>
      <c r="L365" s="1"/>
      <c r="M365" s="1"/>
      <c r="N365" s="1"/>
      <c r="O365" s="1"/>
    </row>
    <row r="366" spans="1:15">
      <c r="A366" s="1"/>
      <c r="B366" s="1"/>
      <c r="C366" s="1"/>
      <c r="D366" s="1"/>
      <c r="E366" s="27"/>
      <c r="F366" s="1"/>
      <c r="G366" s="1"/>
      <c r="H366" s="1"/>
      <c r="I366" s="1"/>
      <c r="J366" s="1"/>
      <c r="K366" s="1"/>
      <c r="L366" s="1"/>
      <c r="M366" s="1"/>
      <c r="N366" s="1"/>
      <c r="O366" s="1"/>
    </row>
    <row r="367" spans="1:15">
      <c r="A367" s="1"/>
      <c r="B367" s="1"/>
      <c r="C367" s="1"/>
      <c r="D367" s="1"/>
      <c r="E367" s="27"/>
      <c r="F367" s="1"/>
      <c r="G367" s="1"/>
      <c r="H367" s="1"/>
      <c r="I367" s="1"/>
      <c r="J367" s="1"/>
      <c r="K367" s="1"/>
      <c r="L367" s="1"/>
      <c r="M367" s="1"/>
      <c r="N367" s="1"/>
      <c r="O367" s="1"/>
    </row>
    <row r="368" spans="1:15">
      <c r="A368" s="1"/>
      <c r="B368" s="1"/>
      <c r="C368" s="1"/>
      <c r="D368" s="1"/>
      <c r="E368" s="27"/>
      <c r="F368" s="1"/>
      <c r="G368" s="1"/>
      <c r="H368" s="1"/>
      <c r="I368" s="1"/>
      <c r="J368" s="1"/>
      <c r="K368" s="1"/>
      <c r="L368" s="1"/>
      <c r="M368" s="1"/>
      <c r="N368" s="1"/>
      <c r="O368" s="1"/>
    </row>
    <row r="369" spans="1:15">
      <c r="A369" s="1"/>
      <c r="B369" s="1"/>
      <c r="C369" s="1"/>
      <c r="D369" s="1"/>
      <c r="E369" s="27"/>
      <c r="F369" s="1"/>
      <c r="G369" s="1"/>
      <c r="H369" s="1"/>
      <c r="I369" s="1"/>
      <c r="J369" s="1"/>
      <c r="K369" s="1"/>
      <c r="L369" s="1"/>
      <c r="M369" s="1"/>
      <c r="N369" s="1"/>
      <c r="O369" s="1"/>
    </row>
    <row r="370" spans="1:15">
      <c r="A370" s="1"/>
      <c r="B370" s="1"/>
      <c r="C370" s="1"/>
      <c r="D370" s="1"/>
      <c r="E370" s="27"/>
      <c r="F370" s="1"/>
      <c r="G370" s="1"/>
      <c r="H370" s="1"/>
      <c r="I370" s="1"/>
      <c r="J370" s="1"/>
      <c r="K370" s="1"/>
      <c r="L370" s="1"/>
      <c r="M370" s="1"/>
      <c r="N370" s="1"/>
      <c r="O370" s="1"/>
    </row>
    <row r="371" spans="1:15">
      <c r="A371" s="1"/>
      <c r="B371" s="1"/>
      <c r="C371" s="1"/>
      <c r="D371" s="1"/>
      <c r="E371" s="27"/>
      <c r="F371" s="1"/>
      <c r="G371" s="1"/>
      <c r="H371" s="1"/>
      <c r="I371" s="1"/>
      <c r="J371" s="1"/>
      <c r="K371" s="1"/>
      <c r="L371" s="1"/>
      <c r="M371" s="1"/>
      <c r="N371" s="1"/>
      <c r="O371" s="1"/>
    </row>
    <row r="372" spans="1:15">
      <c r="A372" s="1"/>
      <c r="B372" s="1"/>
      <c r="C372" s="1"/>
      <c r="D372" s="1"/>
      <c r="E372" s="27"/>
      <c r="F372" s="1"/>
      <c r="G372" s="1"/>
      <c r="H372" s="1"/>
      <c r="I372" s="1"/>
      <c r="J372" s="1"/>
      <c r="K372" s="1"/>
      <c r="L372" s="1"/>
      <c r="M372" s="1"/>
      <c r="N372" s="1"/>
      <c r="O372" s="1"/>
    </row>
    <row r="373" spans="1:15">
      <c r="A373" s="1"/>
      <c r="B373" s="1"/>
      <c r="C373" s="1"/>
      <c r="D373" s="1"/>
      <c r="E373" s="27"/>
      <c r="F373" s="1"/>
      <c r="G373" s="1"/>
      <c r="H373" s="1"/>
      <c r="I373" s="1"/>
      <c r="J373" s="1"/>
      <c r="K373" s="1"/>
      <c r="L373" s="1"/>
      <c r="M373" s="1"/>
      <c r="N373" s="1"/>
      <c r="O373" s="1"/>
    </row>
    <row r="374" spans="1:15">
      <c r="A374" s="1"/>
      <c r="B374" s="1"/>
      <c r="C374" s="1"/>
      <c r="D374" s="1"/>
      <c r="E374" s="27"/>
      <c r="F374" s="1"/>
      <c r="G374" s="1"/>
      <c r="H374" s="1"/>
      <c r="I374" s="1"/>
      <c r="J374" s="1"/>
      <c r="K374" s="1"/>
      <c r="L374" s="1"/>
      <c r="M374" s="1"/>
      <c r="N374" s="1"/>
      <c r="O374" s="1"/>
    </row>
    <row r="375" spans="1:15">
      <c r="A375" s="1"/>
      <c r="B375" s="1"/>
      <c r="C375" s="1"/>
      <c r="D375" s="1"/>
      <c r="E375" s="27"/>
      <c r="F375" s="1"/>
      <c r="G375" s="1"/>
      <c r="H375" s="1"/>
      <c r="I375" s="1"/>
      <c r="J375" s="1"/>
      <c r="K375" s="1"/>
      <c r="L375" s="1"/>
      <c r="M375" s="1"/>
      <c r="N375" s="1"/>
      <c r="O375" s="1"/>
    </row>
    <row r="376" spans="1:15">
      <c r="A376" s="1"/>
      <c r="B376" s="1"/>
      <c r="C376" s="1"/>
      <c r="D376" s="1"/>
      <c r="E376" s="27"/>
      <c r="F376" s="1"/>
      <c r="G376" s="1"/>
      <c r="H376" s="1"/>
      <c r="I376" s="1"/>
      <c r="J376" s="1"/>
      <c r="K376" s="1"/>
      <c r="L376" s="1"/>
      <c r="M376" s="1"/>
      <c r="N376" s="1"/>
      <c r="O376" s="1"/>
    </row>
    <row r="377" spans="1:15">
      <c r="A377" s="1"/>
      <c r="B377" s="1"/>
      <c r="C377" s="1"/>
      <c r="D377" s="1"/>
      <c r="E377" s="27"/>
      <c r="F377" s="1"/>
      <c r="G377" s="1"/>
      <c r="H377" s="1"/>
      <c r="I377" s="1"/>
      <c r="J377" s="1"/>
      <c r="K377" s="1"/>
      <c r="L377" s="1"/>
      <c r="M377" s="1"/>
      <c r="N377" s="1"/>
      <c r="O377" s="1"/>
    </row>
    <row r="378" spans="1:15">
      <c r="A378" s="1"/>
      <c r="B378" s="1"/>
      <c r="C378" s="1"/>
      <c r="D378" s="1"/>
      <c r="E378" s="27"/>
      <c r="F378" s="1"/>
      <c r="G378" s="1"/>
      <c r="H378" s="1"/>
      <c r="I378" s="1"/>
      <c r="J378" s="1"/>
      <c r="K378" s="1"/>
      <c r="L378" s="1"/>
      <c r="M378" s="1"/>
      <c r="N378" s="1"/>
      <c r="O378" s="1"/>
    </row>
    <row r="379" spans="1:15">
      <c r="A379" s="1"/>
      <c r="B379" s="1"/>
      <c r="C379" s="1"/>
      <c r="D379" s="1"/>
      <c r="E379" s="27"/>
      <c r="F379" s="1"/>
      <c r="G379" s="1"/>
      <c r="H379" s="1"/>
      <c r="I379" s="1"/>
      <c r="J379" s="1"/>
      <c r="K379" s="1"/>
      <c r="L379" s="1"/>
      <c r="M379" s="1"/>
      <c r="N379" s="1"/>
      <c r="O379" s="1"/>
    </row>
    <row r="380" spans="1:15">
      <c r="A380" s="1"/>
      <c r="B380" s="1"/>
      <c r="C380" s="1"/>
      <c r="D380" s="1"/>
      <c r="E380" s="27"/>
      <c r="F380" s="1"/>
      <c r="G380" s="1"/>
      <c r="H380" s="1"/>
      <c r="I380" s="1"/>
      <c r="J380" s="1"/>
      <c r="K380" s="1"/>
      <c r="L380" s="1"/>
      <c r="M380" s="1"/>
      <c r="N380" s="1"/>
      <c r="O380" s="1"/>
    </row>
    <row r="381" spans="1:15">
      <c r="A381" s="1"/>
      <c r="B381" s="1"/>
      <c r="C381" s="1"/>
      <c r="D381" s="1"/>
      <c r="E381" s="27"/>
      <c r="F381" s="1"/>
      <c r="G381" s="1"/>
      <c r="H381" s="1"/>
      <c r="I381" s="1"/>
      <c r="J381" s="1"/>
      <c r="K381" s="1"/>
      <c r="L381" s="1"/>
      <c r="M381" s="1"/>
      <c r="N381" s="1"/>
      <c r="O381" s="1"/>
    </row>
    <row r="382" spans="1:15">
      <c r="A382" s="1"/>
      <c r="B382" s="1"/>
      <c r="C382" s="1"/>
      <c r="D382" s="1"/>
      <c r="E382" s="27"/>
      <c r="F382" s="1"/>
      <c r="G382" s="1"/>
      <c r="H382" s="1"/>
      <c r="I382" s="1"/>
      <c r="J382" s="1"/>
      <c r="K382" s="1"/>
      <c r="L382" s="1"/>
      <c r="M382" s="1"/>
      <c r="N382" s="1"/>
      <c r="O382" s="1"/>
    </row>
    <row r="383" spans="1:15">
      <c r="A383" s="1"/>
      <c r="B383" s="1"/>
      <c r="C383" s="1"/>
      <c r="D383" s="1"/>
      <c r="E383" s="27"/>
      <c r="F383" s="1"/>
      <c r="G383" s="1"/>
      <c r="H383" s="1"/>
      <c r="I383" s="1"/>
      <c r="J383" s="1"/>
      <c r="K383" s="1"/>
      <c r="L383" s="1"/>
      <c r="M383" s="1"/>
      <c r="N383" s="1"/>
      <c r="O383" s="1"/>
    </row>
    <row r="384" spans="1:15">
      <c r="A384" s="1"/>
      <c r="B384" s="1"/>
      <c r="C384" s="1"/>
      <c r="D384" s="1"/>
      <c r="E384" s="27"/>
      <c r="F384" s="1"/>
      <c r="G384" s="1"/>
      <c r="H384" s="1"/>
      <c r="I384" s="1"/>
      <c r="J384" s="1"/>
      <c r="K384" s="1"/>
      <c r="L384" s="1"/>
      <c r="M384" s="1"/>
      <c r="N384" s="1"/>
      <c r="O384" s="1"/>
    </row>
    <row r="385" spans="1:15">
      <c r="A385" s="1"/>
      <c r="B385" s="1"/>
      <c r="C385" s="1"/>
      <c r="D385" s="1"/>
      <c r="E385" s="27"/>
      <c r="F385" s="1"/>
      <c r="G385" s="1"/>
      <c r="H385" s="1"/>
      <c r="I385" s="1"/>
      <c r="J385" s="1"/>
      <c r="K385" s="1"/>
      <c r="L385" s="1"/>
      <c r="M385" s="1"/>
      <c r="N385" s="1"/>
      <c r="O385" s="1"/>
    </row>
    <row r="386" spans="1:15">
      <c r="A386" s="1"/>
      <c r="B386" s="1"/>
      <c r="C386" s="1"/>
      <c r="D386" s="1"/>
      <c r="E386" s="27"/>
      <c r="F386" s="1"/>
      <c r="G386" s="1"/>
      <c r="H386" s="1"/>
      <c r="I386" s="1"/>
      <c r="J386" s="1"/>
      <c r="K386" s="1"/>
      <c r="L386" s="1"/>
      <c r="M386" s="1"/>
      <c r="N386" s="1"/>
      <c r="O386" s="1"/>
    </row>
    <row r="387" spans="1:15">
      <c r="A387" s="1"/>
      <c r="B387" s="1"/>
      <c r="C387" s="1"/>
      <c r="D387" s="1"/>
      <c r="E387" s="27"/>
      <c r="F387" s="1"/>
      <c r="G387" s="1"/>
      <c r="H387" s="1"/>
      <c r="I387" s="1"/>
      <c r="J387" s="1"/>
      <c r="K387" s="1"/>
      <c r="L387" s="1"/>
      <c r="M387" s="1"/>
      <c r="N387" s="1"/>
      <c r="O387" s="1"/>
    </row>
    <row r="388" spans="1:15">
      <c r="A388" s="1"/>
      <c r="B388" s="1"/>
      <c r="C388" s="1"/>
      <c r="D388" s="1"/>
      <c r="E388" s="27"/>
      <c r="F388" s="1"/>
      <c r="G388" s="1"/>
      <c r="H388" s="1"/>
      <c r="I388" s="1"/>
      <c r="J388" s="1"/>
      <c r="K388" s="1"/>
      <c r="L388" s="1"/>
      <c r="M388" s="1"/>
      <c r="N388" s="1"/>
      <c r="O388" s="1"/>
    </row>
    <row r="389" spans="1:15">
      <c r="A389" s="1"/>
      <c r="B389" s="1"/>
      <c r="C389" s="1"/>
      <c r="D389" s="1"/>
      <c r="E389" s="27"/>
      <c r="F389" s="1"/>
      <c r="G389" s="1"/>
      <c r="H389" s="1"/>
      <c r="I389" s="1"/>
      <c r="J389" s="1"/>
      <c r="K389" s="1"/>
      <c r="L389" s="1"/>
      <c r="M389" s="1"/>
      <c r="N389" s="1"/>
      <c r="O389" s="1"/>
    </row>
    <row r="390" spans="1:15">
      <c r="A390" s="1"/>
      <c r="B390" s="1"/>
      <c r="C390" s="1"/>
      <c r="D390" s="1"/>
      <c r="E390" s="27"/>
      <c r="F390" s="1"/>
      <c r="G390" s="1"/>
      <c r="H390" s="1"/>
      <c r="I390" s="1"/>
      <c r="J390" s="1"/>
      <c r="K390" s="1"/>
      <c r="L390" s="1"/>
      <c r="M390" s="1"/>
      <c r="N390" s="1"/>
      <c r="O390" s="1"/>
    </row>
    <row r="391" spans="1:15">
      <c r="A391" s="1"/>
      <c r="B391" s="1"/>
      <c r="C391" s="1"/>
      <c r="D391" s="1"/>
      <c r="E391" s="27"/>
      <c r="F391" s="1"/>
      <c r="G391" s="1"/>
      <c r="H391" s="1"/>
      <c r="I391" s="1"/>
      <c r="J391" s="1"/>
      <c r="K391" s="1"/>
      <c r="L391" s="1"/>
      <c r="M391" s="1"/>
      <c r="N391" s="1"/>
      <c r="O391" s="1"/>
    </row>
    <row r="392" spans="1:15">
      <c r="A392" s="1"/>
      <c r="B392" s="1"/>
      <c r="C392" s="1"/>
      <c r="D392" s="1"/>
      <c r="E392" s="27"/>
      <c r="F392" s="1"/>
      <c r="G392" s="1"/>
      <c r="H392" s="1"/>
      <c r="I392" s="1"/>
      <c r="J392" s="1"/>
      <c r="K392" s="1"/>
      <c r="L392" s="1"/>
      <c r="M392" s="1"/>
      <c r="N392" s="1"/>
      <c r="O392" s="1"/>
    </row>
    <row r="393" spans="1:15">
      <c r="A393" s="1"/>
      <c r="B393" s="1"/>
      <c r="C393" s="1"/>
      <c r="D393" s="1"/>
      <c r="E393" s="27"/>
      <c r="F393" s="1"/>
      <c r="G393" s="1"/>
      <c r="H393" s="1"/>
      <c r="I393" s="1"/>
      <c r="J393" s="1"/>
      <c r="K393" s="1"/>
      <c r="L393" s="1"/>
      <c r="M393" s="1"/>
      <c r="N393" s="1"/>
      <c r="O393" s="1"/>
    </row>
    <row r="394" spans="1:15">
      <c r="A394" s="1"/>
      <c r="B394" s="1"/>
      <c r="C394" s="1"/>
      <c r="D394" s="1"/>
      <c r="E394" s="27"/>
      <c r="F394" s="1"/>
      <c r="G394" s="1"/>
      <c r="H394" s="1"/>
      <c r="I394" s="1"/>
      <c r="J394" s="1"/>
      <c r="K394" s="1"/>
      <c r="L394" s="1"/>
      <c r="M394" s="1"/>
      <c r="N394" s="1"/>
      <c r="O394" s="1"/>
    </row>
    <row r="395" spans="1:15">
      <c r="A395" s="1"/>
      <c r="B395" s="1"/>
      <c r="C395" s="1"/>
      <c r="D395" s="1"/>
      <c r="E395" s="27"/>
      <c r="F395" s="1"/>
      <c r="G395" s="1"/>
      <c r="H395" s="1"/>
      <c r="I395" s="1"/>
      <c r="J395" s="1"/>
      <c r="K395" s="1"/>
      <c r="L395" s="1"/>
      <c r="M395" s="1"/>
      <c r="N395" s="1"/>
      <c r="O395" s="1"/>
    </row>
    <row r="396" spans="1:15">
      <c r="A396" s="1"/>
      <c r="B396" s="1"/>
      <c r="C396" s="1"/>
      <c r="D396" s="1"/>
      <c r="E396" s="27"/>
      <c r="F396" s="1"/>
      <c r="G396" s="1"/>
      <c r="H396" s="1"/>
      <c r="I396" s="1"/>
      <c r="J396" s="1"/>
      <c r="K396" s="1"/>
      <c r="L396" s="1"/>
      <c r="M396" s="1"/>
      <c r="N396" s="1"/>
      <c r="O396" s="1"/>
    </row>
    <row r="397" spans="1:15">
      <c r="A397" s="1"/>
      <c r="B397" s="1"/>
      <c r="C397" s="1"/>
      <c r="D397" s="1"/>
      <c r="E397" s="27"/>
      <c r="F397" s="1"/>
      <c r="G397" s="1"/>
      <c r="H397" s="1"/>
      <c r="I397" s="1"/>
      <c r="J397" s="1"/>
      <c r="K397" s="1"/>
      <c r="L397" s="1"/>
      <c r="M397" s="1"/>
      <c r="N397" s="1"/>
      <c r="O397" s="1"/>
    </row>
    <row r="398" spans="1:15">
      <c r="A398" s="1"/>
      <c r="B398" s="1"/>
      <c r="C398" s="1"/>
      <c r="D398" s="1"/>
      <c r="E398" s="27"/>
      <c r="F398" s="1"/>
      <c r="G398" s="1"/>
      <c r="H398" s="1"/>
      <c r="I398" s="1"/>
      <c r="J398" s="1"/>
      <c r="K398" s="1"/>
      <c r="L398" s="1"/>
      <c r="M398" s="1"/>
      <c r="N398" s="1"/>
      <c r="O398" s="1"/>
    </row>
    <row r="399" spans="1:15">
      <c r="A399" s="1"/>
      <c r="B399" s="1"/>
      <c r="C399" s="1"/>
      <c r="D399" s="1"/>
      <c r="E399" s="27"/>
      <c r="F399" s="1"/>
      <c r="G399" s="1"/>
      <c r="H399" s="1"/>
      <c r="I399" s="1"/>
      <c r="J399" s="1"/>
      <c r="K399" s="1"/>
      <c r="L399" s="1"/>
      <c r="M399" s="1"/>
      <c r="N399" s="1"/>
      <c r="O399" s="1"/>
    </row>
    <row r="400" spans="1:15">
      <c r="A400" s="1"/>
      <c r="B400" s="1"/>
      <c r="C400" s="1"/>
      <c r="D400" s="1"/>
      <c r="E400" s="27"/>
      <c r="F400" s="1"/>
      <c r="G400" s="1"/>
      <c r="H400" s="1"/>
      <c r="I400" s="1"/>
      <c r="J400" s="1"/>
      <c r="K400" s="1"/>
      <c r="L400" s="1"/>
      <c r="M400" s="1"/>
      <c r="N400" s="1"/>
      <c r="O400" s="1"/>
    </row>
    <row r="401" spans="1:15">
      <c r="A401" s="1"/>
      <c r="B401" s="1"/>
      <c r="C401" s="1"/>
      <c r="D401" s="1"/>
      <c r="E401" s="27"/>
      <c r="F401" s="1"/>
      <c r="G401" s="1"/>
      <c r="H401" s="1"/>
      <c r="I401" s="1"/>
      <c r="J401" s="1"/>
      <c r="K401" s="1"/>
      <c r="L401" s="1"/>
      <c r="M401" s="1"/>
      <c r="N401" s="1"/>
      <c r="O401" s="1"/>
    </row>
    <row r="402" spans="1:15">
      <c r="A402" s="1"/>
      <c r="B402" s="1"/>
      <c r="C402" s="1"/>
      <c r="D402" s="1"/>
      <c r="E402" s="27"/>
      <c r="F402" s="1"/>
      <c r="G402" s="1"/>
      <c r="H402" s="1"/>
      <c r="I402" s="1"/>
      <c r="J402" s="1"/>
      <c r="K402" s="1"/>
      <c r="L402" s="1"/>
      <c r="M402" s="1"/>
      <c r="N402" s="1"/>
      <c r="O402" s="1"/>
    </row>
    <row r="403" spans="1:15">
      <c r="A403" s="1"/>
      <c r="B403" s="1"/>
      <c r="C403" s="1"/>
      <c r="D403" s="1"/>
      <c r="E403" s="27"/>
      <c r="F403" s="1"/>
      <c r="G403" s="1"/>
      <c r="H403" s="1"/>
      <c r="I403" s="1"/>
      <c r="J403" s="1"/>
      <c r="K403" s="1"/>
      <c r="L403" s="1"/>
      <c r="M403" s="1"/>
      <c r="N403" s="1"/>
      <c r="O403" s="1"/>
    </row>
    <row r="404" spans="1:15">
      <c r="A404" s="1"/>
      <c r="B404" s="1"/>
      <c r="C404" s="1"/>
      <c r="D404" s="1"/>
      <c r="E404" s="27"/>
      <c r="F404" s="1"/>
      <c r="G404" s="1"/>
      <c r="H404" s="1"/>
      <c r="I404" s="1"/>
      <c r="J404" s="1"/>
      <c r="K404" s="1"/>
      <c r="L404" s="1"/>
      <c r="M404" s="1"/>
      <c r="N404" s="1"/>
      <c r="O404" s="1"/>
    </row>
    <row r="405" spans="1:15">
      <c r="A405" s="1"/>
      <c r="B405" s="1"/>
      <c r="C405" s="1"/>
      <c r="D405" s="1"/>
      <c r="E405" s="27"/>
      <c r="F405" s="1"/>
      <c r="G405" s="1"/>
      <c r="H405" s="1"/>
      <c r="I405" s="1"/>
      <c r="J405" s="1"/>
      <c r="K405" s="1"/>
      <c r="L405" s="1"/>
      <c r="M405" s="1"/>
      <c r="N405" s="1"/>
      <c r="O405" s="1"/>
    </row>
    <row r="406" spans="1:15">
      <c r="A406" s="1"/>
      <c r="B406" s="1"/>
      <c r="C406" s="1"/>
      <c r="D406" s="1"/>
      <c r="E406" s="27"/>
      <c r="F406" s="1"/>
      <c r="G406" s="1"/>
      <c r="H406" s="1"/>
      <c r="I406" s="1"/>
      <c r="J406" s="1"/>
      <c r="K406" s="1"/>
      <c r="L406" s="1"/>
      <c r="M406" s="1"/>
      <c r="N406" s="1"/>
      <c r="O406" s="1"/>
    </row>
    <row r="407" spans="1:15">
      <c r="A407" s="1"/>
      <c r="B407" s="1"/>
      <c r="C407" s="1"/>
      <c r="D407" s="1"/>
      <c r="E407" s="27"/>
      <c r="F407" s="1"/>
      <c r="G407" s="1"/>
      <c r="H407" s="1"/>
      <c r="I407" s="1"/>
      <c r="J407" s="1"/>
      <c r="K407" s="1"/>
      <c r="L407" s="1"/>
      <c r="M407" s="1"/>
      <c r="N407" s="1"/>
      <c r="O407" s="1"/>
    </row>
    <row r="408" spans="1:15">
      <c r="A408" s="1"/>
      <c r="B408" s="1"/>
      <c r="C408" s="1"/>
      <c r="D408" s="1"/>
      <c r="E408" s="27"/>
      <c r="F408" s="1"/>
      <c r="G408" s="1"/>
      <c r="H408" s="1"/>
      <c r="I408" s="1"/>
      <c r="J408" s="1"/>
      <c r="K408" s="1"/>
      <c r="L408" s="1"/>
      <c r="M408" s="1"/>
      <c r="N408" s="1"/>
      <c r="O408" s="1"/>
    </row>
    <row r="409" spans="1:15">
      <c r="A409" s="1"/>
      <c r="B409" s="1"/>
      <c r="C409" s="1"/>
      <c r="D409" s="1"/>
      <c r="E409" s="27"/>
      <c r="F409" s="1"/>
      <c r="G409" s="1"/>
      <c r="H409" s="1"/>
      <c r="I409" s="1"/>
      <c r="J409" s="1"/>
      <c r="K409" s="1"/>
      <c r="L409" s="1"/>
      <c r="M409" s="1"/>
      <c r="N409" s="1"/>
      <c r="O409" s="1"/>
    </row>
    <row r="410" spans="1:15">
      <c r="A410" s="1"/>
      <c r="B410" s="1"/>
      <c r="C410" s="1"/>
      <c r="D410" s="1"/>
      <c r="E410" s="27"/>
      <c r="F410" s="1"/>
      <c r="G410" s="1"/>
      <c r="H410" s="1"/>
      <c r="I410" s="1"/>
      <c r="J410" s="1"/>
      <c r="K410" s="1"/>
      <c r="L410" s="1"/>
      <c r="M410" s="1"/>
      <c r="N410" s="1"/>
      <c r="O410" s="1"/>
    </row>
    <row r="411" spans="1:15">
      <c r="A411" s="1"/>
      <c r="B411" s="1"/>
      <c r="C411" s="1"/>
      <c r="D411" s="1"/>
      <c r="E411" s="27"/>
      <c r="F411" s="1"/>
      <c r="G411" s="1"/>
      <c r="H411" s="1"/>
      <c r="I411" s="1"/>
      <c r="J411" s="1"/>
      <c r="K411" s="1"/>
      <c r="L411" s="1"/>
      <c r="M411" s="1"/>
      <c r="N411" s="1"/>
      <c r="O411" s="1"/>
    </row>
    <row r="412" spans="1:15">
      <c r="A412" s="1"/>
      <c r="B412" s="1"/>
      <c r="C412" s="1"/>
      <c r="D412" s="1"/>
      <c r="E412" s="27"/>
      <c r="F412" s="1"/>
      <c r="G412" s="1"/>
      <c r="H412" s="1"/>
      <c r="I412" s="1"/>
      <c r="J412" s="1"/>
      <c r="K412" s="1"/>
      <c r="L412" s="1"/>
      <c r="M412" s="1"/>
      <c r="N412" s="1"/>
      <c r="O412" s="1"/>
    </row>
    <row r="413" spans="1:15">
      <c r="A413" s="1"/>
      <c r="B413" s="1"/>
      <c r="C413" s="1"/>
      <c r="D413" s="1"/>
      <c r="E413" s="27"/>
      <c r="F413" s="1"/>
      <c r="G413" s="1"/>
      <c r="H413" s="1"/>
      <c r="I413" s="1"/>
      <c r="J413" s="1"/>
      <c r="K413" s="1"/>
      <c r="L413" s="1"/>
      <c r="M413" s="1"/>
      <c r="N413" s="1"/>
      <c r="O413" s="1"/>
    </row>
    <row r="414" spans="1:15">
      <c r="A414" s="1"/>
      <c r="B414" s="1"/>
      <c r="C414" s="1"/>
      <c r="D414" s="1"/>
      <c r="E414" s="27"/>
      <c r="F414" s="1"/>
      <c r="G414" s="1"/>
      <c r="H414" s="1"/>
      <c r="I414" s="1"/>
      <c r="J414" s="1"/>
      <c r="K414" s="1"/>
      <c r="L414" s="1"/>
      <c r="M414" s="1"/>
      <c r="N414" s="1"/>
      <c r="O414" s="1"/>
    </row>
    <row r="415" spans="1:15">
      <c r="A415" s="1"/>
      <c r="B415" s="1"/>
      <c r="C415" s="1"/>
      <c r="D415" s="1"/>
      <c r="E415" s="27"/>
      <c r="F415" s="1"/>
      <c r="G415" s="1"/>
      <c r="H415" s="1"/>
      <c r="I415" s="1"/>
      <c r="J415" s="1"/>
      <c r="K415" s="1"/>
      <c r="L415" s="1"/>
      <c r="M415" s="1"/>
      <c r="N415" s="1"/>
      <c r="O415" s="1"/>
    </row>
    <row r="416" spans="1:15">
      <c r="A416" s="1"/>
      <c r="B416" s="1"/>
      <c r="C416" s="1"/>
      <c r="D416" s="1"/>
      <c r="E416" s="27"/>
      <c r="F416" s="1"/>
      <c r="G416" s="1"/>
      <c r="H416" s="1"/>
      <c r="I416" s="1"/>
      <c r="J416" s="1"/>
      <c r="K416" s="1"/>
      <c r="L416" s="1"/>
      <c r="M416" s="1"/>
      <c r="N416" s="1"/>
      <c r="O416" s="1"/>
    </row>
    <row r="417" spans="1:15">
      <c r="A417" s="1"/>
      <c r="B417" s="1"/>
      <c r="C417" s="1"/>
      <c r="D417" s="1"/>
      <c r="E417" s="27"/>
      <c r="F417" s="1"/>
      <c r="G417" s="1"/>
      <c r="H417" s="1"/>
      <c r="I417" s="1"/>
      <c r="J417" s="1"/>
      <c r="K417" s="1"/>
      <c r="L417" s="1"/>
      <c r="M417" s="1"/>
      <c r="N417" s="1"/>
      <c r="O417" s="1"/>
    </row>
    <row r="418" spans="1:15">
      <c r="A418" s="1"/>
      <c r="B418" s="1"/>
      <c r="C418" s="1"/>
      <c r="D418" s="1"/>
      <c r="E418" s="27"/>
      <c r="F418" s="1"/>
      <c r="G418" s="1"/>
      <c r="H418" s="1"/>
      <c r="I418" s="1"/>
      <c r="J418" s="1"/>
      <c r="K418" s="1"/>
      <c r="L418" s="1"/>
      <c r="M418" s="1"/>
      <c r="N418" s="1"/>
      <c r="O418" s="1"/>
    </row>
    <row r="419" spans="1:15">
      <c r="A419" s="1"/>
      <c r="B419" s="1"/>
      <c r="C419" s="1"/>
      <c r="D419" s="1"/>
      <c r="E419" s="27"/>
      <c r="F419" s="1"/>
      <c r="G419" s="1"/>
      <c r="H419" s="1"/>
      <c r="I419" s="1"/>
      <c r="J419" s="1"/>
      <c r="K419" s="1"/>
      <c r="L419" s="1"/>
      <c r="M419" s="1"/>
      <c r="N419" s="1"/>
      <c r="O419" s="1"/>
    </row>
    <row r="420" spans="1:15">
      <c r="A420" s="1"/>
      <c r="B420" s="1"/>
      <c r="C420" s="1"/>
      <c r="D420" s="1"/>
      <c r="E420" s="27"/>
      <c r="F420" s="1"/>
      <c r="G420" s="1"/>
      <c r="H420" s="1"/>
      <c r="I420" s="1"/>
      <c r="J420" s="1"/>
      <c r="K420" s="1"/>
      <c r="L420" s="1"/>
      <c r="M420" s="1"/>
      <c r="N420" s="1"/>
      <c r="O420" s="1"/>
    </row>
    <row r="421" spans="1:15">
      <c r="A421" s="1"/>
      <c r="B421" s="1"/>
      <c r="C421" s="1"/>
      <c r="D421" s="1"/>
      <c r="E421" s="27"/>
      <c r="F421" s="1"/>
      <c r="G421" s="1"/>
      <c r="H421" s="1"/>
      <c r="I421" s="1"/>
      <c r="J421" s="1"/>
      <c r="K421" s="1"/>
      <c r="L421" s="1"/>
      <c r="M421" s="1"/>
      <c r="N421" s="1"/>
      <c r="O421" s="1"/>
    </row>
    <row r="422" spans="1:15">
      <c r="A422" s="1"/>
      <c r="B422" s="1"/>
      <c r="C422" s="1"/>
      <c r="D422" s="1"/>
      <c r="E422" s="27"/>
      <c r="F422" s="1"/>
      <c r="G422" s="1"/>
      <c r="H422" s="1"/>
      <c r="I422" s="1"/>
      <c r="J422" s="1"/>
      <c r="K422" s="1"/>
      <c r="L422" s="1"/>
      <c r="M422" s="1"/>
      <c r="N422" s="1"/>
      <c r="O422" s="1"/>
    </row>
    <row r="423" spans="1:15">
      <c r="A423" s="1"/>
      <c r="B423" s="1"/>
      <c r="C423" s="1"/>
      <c r="D423" s="1"/>
      <c r="E423" s="27"/>
      <c r="F423" s="1"/>
      <c r="G423" s="1"/>
      <c r="H423" s="1"/>
      <c r="I423" s="1"/>
      <c r="J423" s="1"/>
      <c r="K423" s="1"/>
      <c r="L423" s="1"/>
      <c r="M423" s="1"/>
      <c r="N423" s="1"/>
      <c r="O423" s="1"/>
    </row>
    <row r="424" spans="1:15">
      <c r="A424" s="1"/>
      <c r="B424" s="1"/>
      <c r="C424" s="1"/>
      <c r="D424" s="1"/>
      <c r="E424" s="27"/>
      <c r="F424" s="1"/>
      <c r="G424" s="1"/>
      <c r="H424" s="1"/>
      <c r="I424" s="1"/>
      <c r="J424" s="1"/>
      <c r="K424" s="1"/>
      <c r="L424" s="1"/>
      <c r="M424" s="1"/>
      <c r="N424" s="1"/>
      <c r="O424" s="1"/>
    </row>
    <row r="425" spans="1:15">
      <c r="A425" s="1"/>
      <c r="B425" s="1"/>
      <c r="C425" s="1"/>
      <c r="D425" s="1"/>
      <c r="E425" s="27"/>
      <c r="F425" s="1"/>
      <c r="G425" s="1"/>
      <c r="H425" s="1"/>
      <c r="I425" s="1"/>
      <c r="J425" s="1"/>
      <c r="K425" s="1"/>
      <c r="L425" s="1"/>
      <c r="M425" s="1"/>
      <c r="N425" s="1"/>
      <c r="O425" s="1"/>
    </row>
    <row r="426" spans="1:15">
      <c r="A426" s="1"/>
      <c r="B426" s="1"/>
      <c r="C426" s="1"/>
      <c r="D426" s="1"/>
      <c r="E426" s="27"/>
      <c r="F426" s="1"/>
      <c r="G426" s="1"/>
      <c r="H426" s="1"/>
      <c r="I426" s="1"/>
      <c r="J426" s="1"/>
      <c r="K426" s="1"/>
      <c r="L426" s="1"/>
      <c r="M426" s="1"/>
      <c r="N426" s="1"/>
      <c r="O426" s="1"/>
    </row>
    <row r="427" spans="1:15">
      <c r="A427" s="1"/>
      <c r="B427" s="1"/>
      <c r="C427" s="1"/>
      <c r="D427" s="1"/>
      <c r="E427" s="27"/>
      <c r="F427" s="1"/>
      <c r="G427" s="1"/>
      <c r="H427" s="1"/>
      <c r="I427" s="1"/>
      <c r="J427" s="1"/>
      <c r="K427" s="1"/>
      <c r="L427" s="1"/>
      <c r="M427" s="1"/>
      <c r="N427" s="1"/>
      <c r="O427" s="1"/>
    </row>
    <row r="428" spans="1:15">
      <c r="A428" s="1"/>
      <c r="B428" s="1"/>
      <c r="C428" s="1"/>
      <c r="D428" s="1"/>
      <c r="E428" s="27"/>
      <c r="F428" s="1"/>
      <c r="G428" s="1"/>
      <c r="H428" s="1"/>
      <c r="I428" s="1"/>
      <c r="J428" s="1"/>
      <c r="K428" s="1"/>
      <c r="L428" s="1"/>
      <c r="M428" s="1"/>
      <c r="N428" s="1"/>
      <c r="O428" s="1"/>
    </row>
    <row r="429" spans="1:15">
      <c r="A429" s="1"/>
      <c r="B429" s="1"/>
      <c r="C429" s="1"/>
      <c r="D429" s="1"/>
      <c r="E429" s="27"/>
      <c r="F429" s="1"/>
      <c r="G429" s="1"/>
      <c r="H429" s="1"/>
      <c r="I429" s="1"/>
      <c r="J429" s="1"/>
      <c r="K429" s="1"/>
      <c r="L429" s="1"/>
      <c r="M429" s="1"/>
      <c r="N429" s="1"/>
      <c r="O429" s="1"/>
    </row>
    <row r="430" spans="1:15">
      <c r="A430" s="1"/>
      <c r="B430" s="1"/>
      <c r="C430" s="1"/>
      <c r="D430" s="1"/>
      <c r="E430" s="27"/>
      <c r="F430" s="1"/>
      <c r="G430" s="1"/>
      <c r="H430" s="1"/>
      <c r="I430" s="1"/>
      <c r="J430" s="1"/>
      <c r="K430" s="1"/>
      <c r="L430" s="1"/>
      <c r="M430" s="1"/>
      <c r="N430" s="1"/>
      <c r="O430" s="1"/>
    </row>
    <row r="431" spans="1:15">
      <c r="A431" s="1"/>
      <c r="B431" s="1"/>
      <c r="C431" s="1"/>
      <c r="D431" s="1"/>
      <c r="E431" s="27"/>
      <c r="F431" s="1"/>
      <c r="G431" s="1"/>
      <c r="H431" s="1"/>
      <c r="I431" s="1"/>
      <c r="J431" s="1"/>
      <c r="K431" s="1"/>
      <c r="L431" s="1"/>
      <c r="M431" s="1"/>
      <c r="N431" s="1"/>
      <c r="O431" s="1"/>
    </row>
    <row r="432" spans="1:15">
      <c r="A432" s="1"/>
      <c r="B432" s="1"/>
      <c r="C432" s="1"/>
      <c r="D432" s="1"/>
      <c r="E432" s="27"/>
      <c r="F432" s="1"/>
      <c r="G432" s="1"/>
      <c r="H432" s="1"/>
      <c r="I432" s="1"/>
      <c r="J432" s="1"/>
      <c r="K432" s="1"/>
      <c r="L432" s="1"/>
      <c r="M432" s="1"/>
      <c r="N432" s="1"/>
      <c r="O432" s="1"/>
    </row>
    <row r="433" spans="1:15">
      <c r="A433" s="1"/>
      <c r="B433" s="1"/>
      <c r="C433" s="1"/>
      <c r="D433" s="1"/>
      <c r="E433" s="27"/>
      <c r="F433" s="1"/>
      <c r="G433" s="1"/>
      <c r="H433" s="1"/>
      <c r="I433" s="1"/>
      <c r="J433" s="1"/>
      <c r="K433" s="1"/>
      <c r="L433" s="1"/>
      <c r="M433" s="1"/>
      <c r="N433" s="1"/>
      <c r="O433" s="1"/>
    </row>
    <row r="434" spans="1:15">
      <c r="A434" s="1"/>
      <c r="B434" s="1"/>
      <c r="C434" s="1"/>
      <c r="D434" s="1"/>
      <c r="E434" s="27"/>
      <c r="F434" s="1"/>
      <c r="G434" s="1"/>
      <c r="H434" s="1"/>
      <c r="I434" s="1"/>
      <c r="J434" s="1"/>
      <c r="K434" s="1"/>
      <c r="L434" s="1"/>
      <c r="M434" s="1"/>
      <c r="N434" s="1"/>
      <c r="O434" s="1"/>
    </row>
    <row r="435" spans="1:15">
      <c r="A435" s="1"/>
      <c r="B435" s="1"/>
      <c r="C435" s="1"/>
      <c r="D435" s="1"/>
      <c r="E435" s="27"/>
      <c r="F435" s="1"/>
      <c r="G435" s="1"/>
      <c r="H435" s="1"/>
      <c r="I435" s="1"/>
      <c r="J435" s="1"/>
      <c r="K435" s="1"/>
      <c r="L435" s="1"/>
      <c r="M435" s="1"/>
      <c r="N435" s="1"/>
      <c r="O435" s="1"/>
    </row>
    <row r="436" spans="1:15">
      <c r="A436" s="1"/>
      <c r="B436" s="1"/>
      <c r="C436" s="1"/>
      <c r="D436" s="1"/>
      <c r="E436" s="27"/>
      <c r="F436" s="1"/>
      <c r="G436" s="1"/>
      <c r="H436" s="1"/>
      <c r="I436" s="1"/>
      <c r="J436" s="1"/>
      <c r="K436" s="1"/>
      <c r="L436" s="1"/>
      <c r="M436" s="1"/>
      <c r="N436" s="1"/>
      <c r="O436" s="1"/>
    </row>
    <row r="437" spans="1:15">
      <c r="A437" s="1"/>
      <c r="B437" s="1"/>
      <c r="C437" s="1"/>
      <c r="D437" s="1"/>
      <c r="E437" s="27"/>
      <c r="F437" s="1"/>
      <c r="G437" s="1"/>
      <c r="H437" s="1"/>
      <c r="I437" s="1"/>
      <c r="J437" s="1"/>
      <c r="K437" s="1"/>
      <c r="L437" s="1"/>
      <c r="M437" s="1"/>
      <c r="N437" s="1"/>
      <c r="O437" s="1"/>
    </row>
    <row r="438" spans="1:15">
      <c r="A438" s="1"/>
      <c r="B438" s="1"/>
      <c r="C438" s="1"/>
      <c r="D438" s="1"/>
      <c r="E438" s="27"/>
      <c r="F438" s="1"/>
      <c r="G438" s="1"/>
      <c r="H438" s="1"/>
      <c r="I438" s="1"/>
      <c r="J438" s="1"/>
      <c r="K438" s="1"/>
      <c r="L438" s="1"/>
      <c r="M438" s="1"/>
      <c r="N438" s="1"/>
      <c r="O438" s="1"/>
    </row>
    <row r="439" spans="1:15">
      <c r="A439" s="1"/>
      <c r="B439" s="1"/>
      <c r="C439" s="1"/>
      <c r="D439" s="1"/>
      <c r="E439" s="27"/>
      <c r="F439" s="1"/>
      <c r="G439" s="1"/>
      <c r="H439" s="1"/>
      <c r="I439" s="1"/>
      <c r="J439" s="1"/>
      <c r="K439" s="1"/>
      <c r="L439" s="1"/>
      <c r="M439" s="1"/>
      <c r="N439" s="1"/>
      <c r="O439" s="1"/>
    </row>
    <row r="440" spans="1:15">
      <c r="A440" s="1"/>
      <c r="B440" s="1"/>
      <c r="C440" s="1"/>
      <c r="D440" s="1"/>
      <c r="E440" s="27"/>
      <c r="F440" s="1"/>
      <c r="G440" s="1"/>
      <c r="H440" s="1"/>
      <c r="I440" s="1"/>
      <c r="J440" s="1"/>
      <c r="K440" s="1"/>
      <c r="L440" s="1"/>
      <c r="M440" s="1"/>
      <c r="N440" s="1"/>
      <c r="O440" s="1"/>
    </row>
    <row r="441" spans="1:15">
      <c r="A441" s="1"/>
      <c r="B441" s="1"/>
      <c r="C441" s="1"/>
      <c r="D441" s="1"/>
      <c r="E441" s="27"/>
      <c r="F441" s="1"/>
      <c r="G441" s="1"/>
      <c r="H441" s="1"/>
      <c r="I441" s="1"/>
      <c r="J441" s="1"/>
      <c r="K441" s="1"/>
      <c r="L441" s="1"/>
      <c r="M441" s="1"/>
      <c r="N441" s="1"/>
      <c r="O441" s="1"/>
    </row>
    <row r="442" spans="1:15">
      <c r="A442" s="1"/>
      <c r="B442" s="1"/>
      <c r="C442" s="1"/>
      <c r="D442" s="1"/>
      <c r="E442" s="27"/>
      <c r="F442" s="1"/>
      <c r="G442" s="1"/>
      <c r="H442" s="1"/>
      <c r="I442" s="1"/>
      <c r="J442" s="1"/>
      <c r="K442" s="1"/>
      <c r="L442" s="1"/>
      <c r="M442" s="1"/>
      <c r="N442" s="1"/>
      <c r="O442" s="1"/>
    </row>
    <row r="443" spans="1:15">
      <c r="A443" s="1"/>
      <c r="B443" s="1"/>
      <c r="C443" s="1"/>
      <c r="D443" s="1"/>
      <c r="E443" s="27"/>
      <c r="F443" s="1"/>
      <c r="G443" s="1"/>
      <c r="H443" s="1"/>
      <c r="I443" s="1"/>
      <c r="J443" s="1"/>
      <c r="K443" s="1"/>
      <c r="L443" s="1"/>
      <c r="M443" s="1"/>
      <c r="N443" s="1"/>
      <c r="O443" s="1"/>
    </row>
    <row r="444" spans="1:15">
      <c r="A444" s="1"/>
      <c r="B444" s="1"/>
      <c r="C444" s="1"/>
      <c r="D444" s="1"/>
      <c r="E444" s="27"/>
      <c r="F444" s="1"/>
      <c r="G444" s="1"/>
      <c r="H444" s="1"/>
      <c r="I444" s="1"/>
      <c r="J444" s="1"/>
      <c r="K444" s="1"/>
      <c r="L444" s="1"/>
      <c r="M444" s="1"/>
      <c r="N444" s="1"/>
      <c r="O444" s="1"/>
    </row>
    <row r="445" spans="1:15">
      <c r="A445" s="1"/>
      <c r="B445" s="1"/>
      <c r="C445" s="1"/>
      <c r="D445" s="1"/>
      <c r="E445" s="27"/>
      <c r="F445" s="1"/>
      <c r="G445" s="1"/>
      <c r="H445" s="1"/>
      <c r="I445" s="1"/>
      <c r="J445" s="1"/>
      <c r="K445" s="1"/>
      <c r="L445" s="1"/>
      <c r="M445" s="1"/>
      <c r="N445" s="1"/>
      <c r="O445" s="1"/>
    </row>
    <row r="446" spans="1:15">
      <c r="A446" s="1"/>
      <c r="B446" s="1"/>
      <c r="C446" s="1"/>
      <c r="D446" s="1"/>
      <c r="E446" s="27"/>
      <c r="F446" s="1"/>
      <c r="G446" s="1"/>
      <c r="H446" s="1"/>
      <c r="I446" s="1"/>
      <c r="J446" s="1"/>
      <c r="K446" s="1"/>
      <c r="L446" s="1"/>
      <c r="M446" s="1"/>
      <c r="N446" s="1"/>
      <c r="O446" s="1"/>
    </row>
    <row r="447" spans="1:15">
      <c r="A447" s="1"/>
      <c r="B447" s="1"/>
      <c r="C447" s="1"/>
      <c r="D447" s="1"/>
      <c r="E447" s="27"/>
      <c r="F447" s="1"/>
      <c r="G447" s="1"/>
      <c r="H447" s="1"/>
      <c r="I447" s="1"/>
      <c r="J447" s="1"/>
      <c r="K447" s="1"/>
      <c r="L447" s="1"/>
      <c r="M447" s="1"/>
      <c r="N447" s="1"/>
      <c r="O447" s="1"/>
    </row>
    <row r="448" spans="1:15">
      <c r="A448" s="1"/>
      <c r="B448" s="1"/>
      <c r="C448" s="1"/>
      <c r="D448" s="1"/>
      <c r="E448" s="27"/>
      <c r="F448" s="1"/>
      <c r="G448" s="1"/>
      <c r="H448" s="1"/>
      <c r="I448" s="1"/>
      <c r="J448" s="1"/>
      <c r="K448" s="1"/>
      <c r="L448" s="1"/>
      <c r="M448" s="1"/>
      <c r="N448" s="1"/>
      <c r="O448" s="1"/>
    </row>
    <row r="449" spans="1:15">
      <c r="A449" s="1"/>
      <c r="B449" s="1"/>
      <c r="C449" s="1"/>
      <c r="D449" s="1"/>
      <c r="E449" s="27"/>
      <c r="F449" s="1"/>
      <c r="G449" s="1"/>
      <c r="H449" s="1"/>
      <c r="I449" s="1"/>
      <c r="J449" s="1"/>
      <c r="K449" s="1"/>
      <c r="L449" s="1"/>
      <c r="M449" s="1"/>
      <c r="N449" s="1"/>
      <c r="O449" s="1"/>
    </row>
    <row r="450" spans="1:15">
      <c r="A450" s="1"/>
      <c r="B450" s="1"/>
      <c r="C450" s="1"/>
      <c r="D450" s="1"/>
      <c r="E450" s="27"/>
      <c r="F450" s="1"/>
      <c r="G450" s="1"/>
      <c r="H450" s="1"/>
      <c r="I450" s="1"/>
      <c r="J450" s="1"/>
      <c r="K450" s="1"/>
      <c r="L450" s="1"/>
      <c r="M450" s="1"/>
      <c r="N450" s="1"/>
      <c r="O450" s="1"/>
    </row>
    <row r="451" spans="1:15">
      <c r="A451" s="1"/>
      <c r="B451" s="1"/>
      <c r="C451" s="1"/>
      <c r="D451" s="1"/>
      <c r="E451" s="27"/>
      <c r="F451" s="1"/>
      <c r="G451" s="1"/>
      <c r="H451" s="1"/>
      <c r="I451" s="1"/>
      <c r="J451" s="1"/>
      <c r="K451" s="1"/>
      <c r="L451" s="1"/>
      <c r="M451" s="1"/>
      <c r="N451" s="1"/>
      <c r="O451" s="1"/>
    </row>
    <row r="452" spans="1:15">
      <c r="A452" s="1"/>
      <c r="B452" s="1"/>
      <c r="C452" s="1"/>
      <c r="D452" s="1"/>
      <c r="E452" s="27"/>
      <c r="F452" s="1"/>
      <c r="G452" s="1"/>
      <c r="H452" s="1"/>
      <c r="I452" s="1"/>
      <c r="J452" s="1"/>
      <c r="K452" s="1"/>
      <c r="L452" s="1"/>
      <c r="M452" s="1"/>
      <c r="N452" s="1"/>
      <c r="O452" s="1"/>
    </row>
    <row r="453" spans="1:15">
      <c r="A453" s="1"/>
      <c r="B453" s="1"/>
      <c r="C453" s="1"/>
      <c r="D453" s="1"/>
      <c r="E453" s="27"/>
      <c r="F453" s="1"/>
      <c r="G453" s="1"/>
      <c r="H453" s="1"/>
      <c r="I453" s="1"/>
      <c r="J453" s="1"/>
      <c r="K453" s="1"/>
      <c r="L453" s="1"/>
      <c r="M453" s="1"/>
      <c r="N453" s="1"/>
      <c r="O453" s="1"/>
    </row>
    <row r="454" spans="1:15">
      <c r="A454" s="1"/>
      <c r="B454" s="1"/>
      <c r="C454" s="1"/>
      <c r="D454" s="1"/>
      <c r="E454" s="27"/>
      <c r="F454" s="1"/>
      <c r="G454" s="1"/>
      <c r="H454" s="1"/>
      <c r="I454" s="1"/>
      <c r="J454" s="1"/>
      <c r="K454" s="1"/>
      <c r="L454" s="1"/>
      <c r="M454" s="1"/>
      <c r="N454" s="1"/>
      <c r="O454" s="1"/>
    </row>
    <row r="455" spans="1:15">
      <c r="A455" s="1"/>
      <c r="B455" s="1"/>
      <c r="C455" s="1"/>
      <c r="D455" s="1"/>
      <c r="E455" s="27"/>
      <c r="F455" s="1"/>
      <c r="G455" s="1"/>
      <c r="H455" s="1"/>
      <c r="I455" s="1"/>
      <c r="J455" s="1"/>
      <c r="K455" s="1"/>
      <c r="L455" s="1"/>
      <c r="M455" s="1"/>
      <c r="N455" s="1"/>
      <c r="O455" s="1"/>
    </row>
    <row r="456" spans="1:15">
      <c r="A456" s="1"/>
      <c r="B456" s="1"/>
      <c r="C456" s="1"/>
      <c r="D456" s="1"/>
      <c r="E456" s="27"/>
      <c r="F456" s="1"/>
      <c r="G456" s="1"/>
      <c r="H456" s="1"/>
      <c r="I456" s="1"/>
      <c r="J456" s="1"/>
      <c r="K456" s="1"/>
      <c r="L456" s="1"/>
      <c r="M456" s="1"/>
      <c r="N456" s="1"/>
      <c r="O456" s="1"/>
    </row>
    <row r="457" spans="1:15">
      <c r="A457" s="1"/>
      <c r="B457" s="1"/>
      <c r="C457" s="1"/>
      <c r="D457" s="1"/>
      <c r="E457" s="27"/>
      <c r="F457" s="1"/>
      <c r="G457" s="1"/>
      <c r="H457" s="1"/>
      <c r="I457" s="1"/>
      <c r="J457" s="1"/>
      <c r="K457" s="1"/>
      <c r="L457" s="1"/>
      <c r="M457" s="1"/>
      <c r="N457" s="1"/>
      <c r="O457" s="1"/>
    </row>
    <row r="458" spans="1:15">
      <c r="A458" s="1"/>
      <c r="B458" s="1"/>
      <c r="C458" s="1"/>
      <c r="D458" s="1"/>
      <c r="E458" s="27"/>
      <c r="F458" s="1"/>
      <c r="G458" s="1"/>
      <c r="H458" s="1"/>
      <c r="I458" s="1"/>
      <c r="J458" s="1"/>
      <c r="K458" s="1"/>
      <c r="L458" s="1"/>
      <c r="M458" s="1"/>
      <c r="N458" s="1"/>
      <c r="O458" s="1"/>
    </row>
    <row r="459" spans="1:15">
      <c r="A459" s="1"/>
      <c r="B459" s="1"/>
      <c r="C459" s="1"/>
      <c r="D459" s="1"/>
      <c r="E459" s="27"/>
      <c r="F459" s="1"/>
      <c r="G459" s="1"/>
      <c r="H459" s="1"/>
      <c r="I459" s="1"/>
      <c r="J459" s="1"/>
      <c r="K459" s="1"/>
      <c r="L459" s="1"/>
      <c r="M459" s="1"/>
      <c r="N459" s="1"/>
      <c r="O459" s="1"/>
    </row>
    <row r="460" spans="1:15">
      <c r="A460" s="1"/>
      <c r="B460" s="1"/>
      <c r="C460" s="1"/>
      <c r="D460" s="1"/>
      <c r="E460" s="27"/>
      <c r="F460" s="1"/>
      <c r="G460" s="1"/>
      <c r="H460" s="1"/>
      <c r="I460" s="1"/>
      <c r="J460" s="1"/>
      <c r="K460" s="1"/>
      <c r="L460" s="1"/>
      <c r="M460" s="1"/>
      <c r="N460" s="1"/>
      <c r="O460" s="1"/>
    </row>
    <row r="461" spans="1:15">
      <c r="A461" s="1" t="s">
        <v>175</v>
      </c>
      <c r="B461" s="1">
        <v>0</v>
      </c>
      <c r="C461" s="1"/>
      <c r="D461" s="1"/>
      <c r="E461" s="1"/>
      <c r="F461" s="1"/>
      <c r="G461" s="1"/>
      <c r="H461" s="1"/>
      <c r="I461" s="1"/>
      <c r="J461" s="1"/>
      <c r="K461" s="1"/>
      <c r="L461" s="1"/>
      <c r="M461" s="1"/>
      <c r="N461" s="1"/>
      <c r="O461" s="1"/>
    </row>
    <row r="462" spans="1:15">
      <c r="A462" s="1"/>
      <c r="B462" s="1"/>
      <c r="C462" s="1"/>
      <c r="D462" s="1"/>
      <c r="E462" s="1"/>
      <c r="F462" s="1"/>
      <c r="G462" s="1"/>
      <c r="H462" s="1"/>
      <c r="I462" s="1"/>
      <c r="J462" s="1"/>
      <c r="K462" s="1"/>
      <c r="L462" s="1"/>
      <c r="M462" s="1"/>
      <c r="N462" s="1"/>
      <c r="O462" s="1"/>
    </row>
    <row r="463" spans="1:15">
      <c r="A463" s="1"/>
      <c r="B463" s="1"/>
      <c r="C463" s="1"/>
      <c r="D463" s="1"/>
      <c r="E463" s="1"/>
      <c r="F463" s="1"/>
      <c r="G463" s="1"/>
      <c r="H463" s="1"/>
      <c r="I463" s="1"/>
      <c r="J463" s="1"/>
      <c r="K463" s="1"/>
      <c r="L463" s="1"/>
      <c r="M463" s="1"/>
      <c r="N463" s="1"/>
      <c r="O463" s="1"/>
    </row>
    <row r="464" spans="1:15">
      <c r="A464" s="1"/>
      <c r="B464" s="1"/>
      <c r="C464" s="1"/>
      <c r="D464" s="1"/>
      <c r="E464" s="1"/>
      <c r="F464" s="1"/>
      <c r="G464" s="1"/>
      <c r="H464" s="1"/>
      <c r="I464" s="1"/>
      <c r="J464" s="1"/>
      <c r="K464" s="1"/>
      <c r="L464" s="1"/>
      <c r="M464" s="1"/>
      <c r="N464" s="1"/>
      <c r="O464" s="1"/>
    </row>
    <row r="465" spans="1:15">
      <c r="A465" s="1"/>
      <c r="B465" s="1"/>
      <c r="C465" s="1"/>
      <c r="D465" s="1"/>
      <c r="E465" s="1"/>
      <c r="F465" s="1"/>
      <c r="G465" s="1"/>
      <c r="H465" s="1"/>
      <c r="I465" s="1"/>
      <c r="J465" s="1"/>
      <c r="K465" s="1"/>
      <c r="L465" s="1"/>
      <c r="M465" s="1"/>
      <c r="N465" s="1"/>
      <c r="O465" s="1"/>
    </row>
    <row r="466" spans="1:15">
      <c r="A466" s="1"/>
      <c r="B466" s="1"/>
      <c r="C466" s="1"/>
      <c r="D466" s="1"/>
      <c r="E466" s="1"/>
      <c r="F466" s="1"/>
      <c r="G466" s="1"/>
      <c r="H466" s="1"/>
      <c r="I466" s="1"/>
      <c r="J466" s="1"/>
      <c r="K466" s="1"/>
      <c r="L466" s="1"/>
      <c r="M466" s="1"/>
      <c r="N466" s="1"/>
      <c r="O466" s="1"/>
    </row>
    <row r="467" spans="1:15">
      <c r="A467" s="1"/>
      <c r="B467" s="1"/>
      <c r="C467" s="1"/>
      <c r="D467" s="1"/>
      <c r="E467" s="1"/>
      <c r="F467" s="1"/>
      <c r="G467" s="1"/>
      <c r="H467" s="1"/>
      <c r="I467" s="1"/>
      <c r="J467" s="1"/>
      <c r="K467" s="1"/>
      <c r="L467" s="1"/>
      <c r="M467" s="1"/>
      <c r="N467" s="1"/>
      <c r="O467" s="1"/>
    </row>
    <row r="468" spans="1:15">
      <c r="A468" s="1"/>
      <c r="B468" s="1"/>
      <c r="C468" s="1"/>
      <c r="D468" s="1"/>
      <c r="E468" s="1"/>
      <c r="F468" s="1"/>
      <c r="G468" s="1"/>
      <c r="H468" s="1"/>
      <c r="I468" s="1"/>
      <c r="J468" s="1"/>
      <c r="K468" s="1"/>
      <c r="L468" s="1"/>
      <c r="M468" s="1"/>
      <c r="N468" s="1"/>
      <c r="O468" s="1"/>
    </row>
    <row r="469" spans="1:15">
      <c r="A469" s="1"/>
      <c r="B469" s="1"/>
      <c r="C469" s="1"/>
      <c r="D469" s="1"/>
      <c r="E469" s="1"/>
      <c r="F469" s="1"/>
      <c r="G469" s="1"/>
      <c r="H469" s="1"/>
      <c r="I469" s="1"/>
      <c r="J469" s="1"/>
      <c r="K469" s="1"/>
      <c r="L469" s="1"/>
      <c r="M469" s="1"/>
      <c r="N469" s="1"/>
      <c r="O469" s="1"/>
    </row>
    <row r="470" spans="1:15">
      <c r="A470" s="1"/>
      <c r="B470" s="1"/>
      <c r="C470" s="1"/>
      <c r="D470" s="1"/>
      <c r="E470" s="1"/>
      <c r="F470" s="1"/>
      <c r="G470" s="1"/>
      <c r="H470" s="1"/>
      <c r="I470" s="1"/>
      <c r="J470" s="1"/>
      <c r="K470" s="1"/>
      <c r="L470" s="1"/>
      <c r="M470" s="1"/>
      <c r="N470" s="1"/>
      <c r="O470" s="1"/>
    </row>
    <row r="471" spans="1:15">
      <c r="A471" s="1"/>
      <c r="B471" s="1"/>
      <c r="C471" s="1"/>
      <c r="D471" s="1"/>
      <c r="E471" s="1"/>
      <c r="F471" s="1"/>
      <c r="G471" s="1"/>
      <c r="H471" s="1"/>
      <c r="I471" s="1"/>
      <c r="J471" s="1"/>
      <c r="K471" s="1"/>
      <c r="L471" s="1"/>
      <c r="M471" s="1"/>
      <c r="N471" s="1"/>
      <c r="O471" s="1"/>
    </row>
    <row r="472" spans="1:15">
      <c r="A472" s="1"/>
      <c r="B472" s="1"/>
      <c r="C472" s="1"/>
      <c r="D472" s="1"/>
      <c r="E472" s="1"/>
      <c r="F472" s="1"/>
      <c r="G472" s="1"/>
      <c r="H472" s="1"/>
      <c r="I472" s="1"/>
      <c r="J472" s="1"/>
      <c r="K472" s="1"/>
      <c r="L472" s="1"/>
      <c r="M472" s="1"/>
      <c r="N472" s="1"/>
      <c r="O472" s="1"/>
    </row>
    <row r="473" spans="1:15">
      <c r="A473" s="1"/>
      <c r="B473" s="1"/>
      <c r="C473" s="1"/>
      <c r="D473" s="1"/>
      <c r="E473" s="1"/>
      <c r="F473" s="1"/>
      <c r="G473" s="1"/>
      <c r="H473" s="1"/>
      <c r="I473" s="1"/>
      <c r="J473" s="1"/>
      <c r="K473" s="1"/>
      <c r="L473" s="1"/>
      <c r="M473" s="1"/>
      <c r="N473" s="1"/>
      <c r="O473" s="1"/>
    </row>
    <row r="474" spans="1:15">
      <c r="A474" s="1"/>
      <c r="B474" s="1"/>
      <c r="C474" s="1"/>
      <c r="D474" s="1"/>
      <c r="E474" s="1"/>
      <c r="F474" s="1"/>
      <c r="G474" s="1"/>
      <c r="H474" s="1"/>
      <c r="I474" s="1"/>
      <c r="J474" s="1"/>
      <c r="K474" s="1"/>
      <c r="L474" s="1"/>
      <c r="M474" s="1"/>
      <c r="N474" s="1"/>
      <c r="O474" s="1"/>
    </row>
    <row r="475" spans="1:15">
      <c r="A475" s="1"/>
      <c r="B475" s="1"/>
      <c r="C475" s="1"/>
      <c r="D475" s="1"/>
      <c r="E475" s="1"/>
      <c r="F475" s="1"/>
      <c r="G475" s="1"/>
      <c r="H475" s="1"/>
      <c r="I475" s="1"/>
      <c r="J475" s="1"/>
      <c r="K475" s="1"/>
      <c r="L475" s="1"/>
      <c r="M475" s="1"/>
      <c r="N475" s="1"/>
      <c r="O475" s="1"/>
    </row>
    <row r="476" spans="1:15">
      <c r="A476" s="1"/>
      <c r="B476" s="1"/>
      <c r="C476" s="1"/>
      <c r="D476" s="1"/>
      <c r="E476" s="1"/>
      <c r="F476" s="1"/>
      <c r="G476" s="1"/>
      <c r="H476" s="1"/>
      <c r="I476" s="1"/>
      <c r="J476" s="1"/>
      <c r="K476" s="1"/>
      <c r="L476" s="1"/>
      <c r="M476" s="1"/>
      <c r="N476" s="1"/>
      <c r="O476" s="1"/>
    </row>
    <row r="477" spans="1:15">
      <c r="A477" s="1"/>
      <c r="B477" s="1"/>
      <c r="C477" s="1"/>
      <c r="D477" s="1"/>
      <c r="E477" s="1"/>
      <c r="F477" s="1"/>
      <c r="G477" s="1"/>
      <c r="H477" s="1"/>
      <c r="I477" s="1"/>
      <c r="J477" s="1"/>
      <c r="K477" s="1"/>
      <c r="L477" s="1"/>
      <c r="M477" s="1"/>
      <c r="N477" s="1"/>
      <c r="O477" s="1"/>
    </row>
    <row r="478" spans="1:15">
      <c r="A478" s="1"/>
      <c r="B478" s="1"/>
      <c r="C478" s="1"/>
      <c r="D478" s="1"/>
      <c r="E478" s="1"/>
      <c r="F478" s="1"/>
      <c r="G478" s="1"/>
      <c r="H478" s="1"/>
      <c r="I478" s="1"/>
      <c r="J478" s="1"/>
      <c r="K478" s="1"/>
      <c r="L478" s="1"/>
      <c r="M478" s="1"/>
      <c r="N478" s="1"/>
      <c r="O478" s="1"/>
    </row>
    <row r="479" spans="1:15">
      <c r="A479" s="1"/>
      <c r="B479" s="1"/>
      <c r="C479" s="1"/>
      <c r="D479" s="1"/>
      <c r="E479" s="1"/>
      <c r="F479" s="1"/>
      <c r="G479" s="1"/>
      <c r="H479" s="1"/>
      <c r="I479" s="1"/>
      <c r="J479" s="1"/>
      <c r="K479" s="1"/>
      <c r="L479" s="1"/>
      <c r="M479" s="1"/>
      <c r="N479" s="1"/>
      <c r="O479" s="1"/>
    </row>
    <row r="480" spans="1:15">
      <c r="A480" s="1"/>
      <c r="B480" s="1"/>
      <c r="C480" s="1"/>
      <c r="D480" s="1"/>
      <c r="E480" s="1"/>
      <c r="F480" s="1"/>
      <c r="G480" s="1"/>
      <c r="H480" s="1"/>
      <c r="I480" s="1"/>
      <c r="J480" s="1"/>
      <c r="K480" s="1"/>
      <c r="L480" s="1"/>
      <c r="M480" s="1"/>
      <c r="N480" s="1"/>
      <c r="O480" s="1"/>
    </row>
    <row r="481" spans="1:15">
      <c r="A481" s="1"/>
      <c r="B481" s="1"/>
      <c r="C481" s="1"/>
      <c r="D481" s="1"/>
      <c r="E481" s="1"/>
      <c r="F481" s="1"/>
      <c r="G481" s="1"/>
      <c r="H481" s="1"/>
      <c r="I481" s="1"/>
      <c r="J481" s="1"/>
      <c r="K481" s="1"/>
      <c r="L481" s="1"/>
      <c r="M481" s="1"/>
      <c r="N481" s="1"/>
      <c r="O481" s="1"/>
    </row>
    <row r="482" spans="1:15">
      <c r="A482" s="1"/>
      <c r="B482" s="1"/>
      <c r="C482" s="1"/>
      <c r="D482" s="1"/>
      <c r="E482" s="1"/>
      <c r="F482" s="1"/>
      <c r="G482" s="1"/>
      <c r="H482" s="1"/>
      <c r="I482" s="1"/>
      <c r="J482" s="1"/>
      <c r="K482" s="1"/>
      <c r="L482" s="1"/>
      <c r="M482" s="1"/>
      <c r="N482" s="1"/>
      <c r="O482" s="1"/>
    </row>
    <row r="483" spans="1:15">
      <c r="A483" s="1"/>
      <c r="B483" s="1"/>
      <c r="C483" s="1"/>
      <c r="D483" s="1"/>
      <c r="E483" s="1"/>
      <c r="F483" s="1"/>
      <c r="G483" s="1"/>
      <c r="H483" s="1"/>
      <c r="I483" s="1"/>
      <c r="J483" s="1"/>
      <c r="K483" s="1"/>
      <c r="L483" s="1"/>
      <c r="M483" s="1"/>
      <c r="N483" s="1"/>
      <c r="O483" s="1"/>
    </row>
    <row r="484" spans="1:15">
      <c r="A484" s="1"/>
      <c r="B484" s="1"/>
      <c r="C484" s="1"/>
      <c r="D484" s="1"/>
      <c r="E484" s="1"/>
      <c r="F484" s="1"/>
      <c r="G484" s="1"/>
      <c r="H484" s="1"/>
      <c r="I484" s="1"/>
      <c r="J484" s="1"/>
      <c r="K484" s="1"/>
      <c r="L484" s="1"/>
    </row>
  </sheetData>
  <phoneticPr fontId="20" type="noConversion"/>
  <pageMargins left="0.7" right="0.7" top="0.75" bottom="0.75" header="0.3" footer="0.3"/>
  <pageSetup paperSize="9" orientation="portrait" horizont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3E0D46-C60F-46D6-B268-1743635348D4}">
  <dimension ref="B2:QI4"/>
  <sheetViews>
    <sheetView topLeftCell="B1" workbookViewId="0">
      <selection activeCell="V5" sqref="V5"/>
    </sheetView>
  </sheetViews>
  <sheetFormatPr defaultRowHeight="14.5"/>
  <sheetData>
    <row r="2" spans="2:451">
      <c r="B2">
        <v>1</v>
      </c>
      <c r="C2">
        <v>2</v>
      </c>
      <c r="D2">
        <v>3</v>
      </c>
      <c r="E2">
        <v>4</v>
      </c>
      <c r="F2">
        <v>5</v>
      </c>
      <c r="G2">
        <v>6</v>
      </c>
      <c r="H2">
        <v>7</v>
      </c>
      <c r="I2">
        <v>8</v>
      </c>
      <c r="J2">
        <v>9</v>
      </c>
      <c r="K2">
        <v>10</v>
      </c>
      <c r="L2">
        <v>11</v>
      </c>
      <c r="M2">
        <v>12</v>
      </c>
      <c r="N2">
        <v>13</v>
      </c>
      <c r="O2">
        <v>14</v>
      </c>
      <c r="P2">
        <v>15</v>
      </c>
      <c r="Q2">
        <v>16</v>
      </c>
      <c r="R2">
        <v>17</v>
      </c>
      <c r="S2">
        <v>18</v>
      </c>
      <c r="T2">
        <v>19</v>
      </c>
      <c r="U2">
        <v>20</v>
      </c>
      <c r="V2">
        <v>21</v>
      </c>
      <c r="W2">
        <v>22</v>
      </c>
      <c r="X2">
        <v>23</v>
      </c>
      <c r="Y2">
        <v>24</v>
      </c>
      <c r="Z2">
        <v>25</v>
      </c>
      <c r="AA2">
        <v>26</v>
      </c>
      <c r="AB2">
        <v>27</v>
      </c>
      <c r="AC2">
        <v>28</v>
      </c>
      <c r="AD2">
        <v>29</v>
      </c>
      <c r="AE2">
        <v>30</v>
      </c>
      <c r="AF2">
        <v>31</v>
      </c>
      <c r="AG2">
        <v>32</v>
      </c>
      <c r="AH2">
        <v>33</v>
      </c>
      <c r="AI2">
        <v>34</v>
      </c>
      <c r="AJ2">
        <v>35</v>
      </c>
      <c r="AK2">
        <v>36</v>
      </c>
      <c r="AL2">
        <v>37</v>
      </c>
      <c r="AM2">
        <v>38</v>
      </c>
      <c r="AN2">
        <v>39</v>
      </c>
      <c r="AO2">
        <v>40</v>
      </c>
      <c r="AP2">
        <v>41</v>
      </c>
      <c r="AQ2">
        <v>42</v>
      </c>
      <c r="AR2">
        <v>43</v>
      </c>
      <c r="AS2">
        <v>44</v>
      </c>
      <c r="AT2">
        <v>45</v>
      </c>
      <c r="AU2">
        <v>46</v>
      </c>
      <c r="AV2">
        <v>47</v>
      </c>
      <c r="AW2">
        <v>48</v>
      </c>
      <c r="AX2">
        <v>49</v>
      </c>
      <c r="AY2">
        <v>50</v>
      </c>
      <c r="AZ2">
        <v>51</v>
      </c>
      <c r="BA2">
        <v>52</v>
      </c>
      <c r="BB2">
        <v>53</v>
      </c>
      <c r="BC2">
        <v>54</v>
      </c>
      <c r="BD2">
        <v>55</v>
      </c>
      <c r="BE2">
        <v>56</v>
      </c>
      <c r="BF2">
        <v>57</v>
      </c>
      <c r="BG2">
        <v>58</v>
      </c>
      <c r="BH2">
        <v>59</v>
      </c>
      <c r="BI2">
        <v>60</v>
      </c>
      <c r="BJ2">
        <v>61</v>
      </c>
      <c r="BK2">
        <v>62</v>
      </c>
      <c r="BL2">
        <v>63</v>
      </c>
      <c r="BM2">
        <v>64</v>
      </c>
      <c r="BN2">
        <v>65</v>
      </c>
      <c r="BO2">
        <v>66</v>
      </c>
      <c r="BP2">
        <v>67</v>
      </c>
      <c r="BQ2">
        <v>68</v>
      </c>
      <c r="BR2">
        <v>69</v>
      </c>
      <c r="BS2">
        <v>70</v>
      </c>
      <c r="BT2">
        <v>71</v>
      </c>
      <c r="BU2">
        <v>72</v>
      </c>
      <c r="BV2">
        <v>73</v>
      </c>
      <c r="BW2">
        <v>74</v>
      </c>
      <c r="BX2">
        <v>75</v>
      </c>
      <c r="BY2">
        <v>76</v>
      </c>
      <c r="BZ2">
        <v>77</v>
      </c>
      <c r="CA2">
        <v>78</v>
      </c>
      <c r="CB2">
        <v>79</v>
      </c>
      <c r="CC2">
        <v>80</v>
      </c>
      <c r="CD2">
        <v>81</v>
      </c>
      <c r="CE2">
        <v>82</v>
      </c>
      <c r="CF2">
        <v>83</v>
      </c>
      <c r="CG2">
        <v>84</v>
      </c>
      <c r="CH2">
        <v>85</v>
      </c>
      <c r="CI2">
        <v>86</v>
      </c>
      <c r="CJ2">
        <v>87</v>
      </c>
      <c r="CK2">
        <v>88</v>
      </c>
      <c r="CL2">
        <v>89</v>
      </c>
      <c r="CM2">
        <v>90</v>
      </c>
      <c r="CN2">
        <v>91</v>
      </c>
      <c r="CO2">
        <v>92</v>
      </c>
      <c r="CP2">
        <v>93</v>
      </c>
      <c r="CQ2">
        <v>94</v>
      </c>
      <c r="CR2">
        <v>95</v>
      </c>
      <c r="CS2">
        <v>96</v>
      </c>
      <c r="CT2">
        <v>97</v>
      </c>
      <c r="CU2">
        <v>98</v>
      </c>
      <c r="CV2">
        <v>99</v>
      </c>
      <c r="CW2">
        <v>100</v>
      </c>
      <c r="CX2">
        <v>101</v>
      </c>
      <c r="CY2">
        <v>102</v>
      </c>
      <c r="CZ2">
        <v>103</v>
      </c>
      <c r="DA2">
        <v>104</v>
      </c>
      <c r="DB2">
        <v>105</v>
      </c>
      <c r="DC2">
        <v>106</v>
      </c>
      <c r="DD2">
        <v>107</v>
      </c>
      <c r="DE2">
        <v>108</v>
      </c>
      <c r="DF2">
        <v>109</v>
      </c>
      <c r="DG2">
        <v>110</v>
      </c>
      <c r="DH2">
        <v>111</v>
      </c>
      <c r="DI2">
        <v>112</v>
      </c>
      <c r="DJ2">
        <v>113</v>
      </c>
      <c r="DK2">
        <v>114</v>
      </c>
      <c r="DL2">
        <v>115</v>
      </c>
      <c r="DM2">
        <v>116</v>
      </c>
      <c r="DN2">
        <v>117</v>
      </c>
      <c r="DO2">
        <v>118</v>
      </c>
      <c r="DP2">
        <v>119</v>
      </c>
      <c r="DQ2">
        <v>120</v>
      </c>
      <c r="DR2">
        <v>121</v>
      </c>
      <c r="DS2">
        <v>122</v>
      </c>
      <c r="DT2">
        <v>123</v>
      </c>
      <c r="DU2">
        <v>124</v>
      </c>
      <c r="DV2">
        <v>125</v>
      </c>
      <c r="DW2">
        <v>126</v>
      </c>
      <c r="DX2">
        <v>127</v>
      </c>
      <c r="DY2">
        <v>128</v>
      </c>
      <c r="DZ2">
        <v>129</v>
      </c>
      <c r="EA2">
        <v>130</v>
      </c>
      <c r="EB2">
        <v>131</v>
      </c>
      <c r="EC2">
        <v>132</v>
      </c>
      <c r="ED2">
        <v>133</v>
      </c>
      <c r="EE2">
        <v>134</v>
      </c>
      <c r="EF2">
        <v>135</v>
      </c>
      <c r="EG2">
        <v>136</v>
      </c>
      <c r="EH2">
        <v>137</v>
      </c>
      <c r="EI2">
        <v>138</v>
      </c>
      <c r="EJ2">
        <v>139</v>
      </c>
      <c r="EK2">
        <v>140</v>
      </c>
      <c r="EL2">
        <v>141</v>
      </c>
      <c r="EM2">
        <v>142</v>
      </c>
      <c r="EN2">
        <v>143</v>
      </c>
      <c r="EO2">
        <v>144</v>
      </c>
      <c r="EP2">
        <v>145</v>
      </c>
      <c r="EQ2">
        <v>146</v>
      </c>
      <c r="ER2">
        <v>147</v>
      </c>
      <c r="ES2">
        <v>148</v>
      </c>
      <c r="ET2">
        <v>149</v>
      </c>
      <c r="EU2">
        <v>150</v>
      </c>
      <c r="EV2">
        <v>151</v>
      </c>
      <c r="EW2">
        <v>152</v>
      </c>
      <c r="EX2">
        <v>153</v>
      </c>
      <c r="EY2">
        <v>154</v>
      </c>
      <c r="EZ2">
        <v>155</v>
      </c>
      <c r="FA2">
        <v>156</v>
      </c>
      <c r="FB2">
        <v>157</v>
      </c>
      <c r="FC2">
        <v>158</v>
      </c>
      <c r="FD2">
        <v>159</v>
      </c>
      <c r="FE2">
        <v>160</v>
      </c>
      <c r="FF2">
        <v>161</v>
      </c>
      <c r="FG2">
        <v>162</v>
      </c>
      <c r="FH2">
        <v>163</v>
      </c>
      <c r="FI2">
        <v>164</v>
      </c>
      <c r="FJ2">
        <v>165</v>
      </c>
      <c r="FK2">
        <v>166</v>
      </c>
      <c r="FL2">
        <v>167</v>
      </c>
      <c r="FM2">
        <v>168</v>
      </c>
      <c r="FN2">
        <v>169</v>
      </c>
      <c r="FO2">
        <v>170</v>
      </c>
      <c r="FP2">
        <v>171</v>
      </c>
      <c r="FQ2">
        <v>172</v>
      </c>
      <c r="FR2">
        <v>173</v>
      </c>
      <c r="FS2">
        <v>174</v>
      </c>
      <c r="FT2">
        <v>175</v>
      </c>
      <c r="FU2">
        <v>176</v>
      </c>
      <c r="FV2">
        <v>177</v>
      </c>
      <c r="FW2">
        <v>178</v>
      </c>
      <c r="FX2">
        <v>179</v>
      </c>
      <c r="FY2">
        <v>180</v>
      </c>
      <c r="FZ2">
        <v>181</v>
      </c>
      <c r="GA2">
        <v>182</v>
      </c>
      <c r="GB2">
        <v>183</v>
      </c>
      <c r="GC2">
        <v>184</v>
      </c>
      <c r="GD2">
        <v>185</v>
      </c>
      <c r="GE2">
        <v>186</v>
      </c>
      <c r="GF2">
        <v>187</v>
      </c>
      <c r="GG2">
        <v>188</v>
      </c>
      <c r="GH2">
        <v>189</v>
      </c>
      <c r="GI2">
        <v>190</v>
      </c>
      <c r="GJ2">
        <v>191</v>
      </c>
      <c r="GK2">
        <v>192</v>
      </c>
      <c r="GL2">
        <v>193</v>
      </c>
      <c r="GM2">
        <v>194</v>
      </c>
      <c r="GN2">
        <v>195</v>
      </c>
      <c r="GO2">
        <v>196</v>
      </c>
      <c r="GP2">
        <v>197</v>
      </c>
      <c r="GQ2">
        <v>198</v>
      </c>
      <c r="GR2">
        <v>199</v>
      </c>
      <c r="GS2">
        <v>200</v>
      </c>
      <c r="GT2">
        <v>201</v>
      </c>
      <c r="GU2">
        <v>202</v>
      </c>
      <c r="GV2">
        <v>203</v>
      </c>
      <c r="GW2">
        <v>204</v>
      </c>
      <c r="GX2">
        <v>205</v>
      </c>
      <c r="GY2">
        <v>206</v>
      </c>
      <c r="GZ2">
        <v>207</v>
      </c>
      <c r="HA2">
        <v>208</v>
      </c>
      <c r="HB2">
        <v>209</v>
      </c>
      <c r="HC2">
        <v>210</v>
      </c>
      <c r="HD2">
        <v>211</v>
      </c>
      <c r="HE2">
        <v>212</v>
      </c>
      <c r="HF2">
        <v>213</v>
      </c>
      <c r="HG2">
        <v>214</v>
      </c>
      <c r="HH2">
        <v>215</v>
      </c>
      <c r="HI2">
        <v>216</v>
      </c>
      <c r="HJ2">
        <v>217</v>
      </c>
      <c r="HK2">
        <v>218</v>
      </c>
      <c r="HL2">
        <v>219</v>
      </c>
      <c r="HM2">
        <v>220</v>
      </c>
      <c r="HN2">
        <v>221</v>
      </c>
      <c r="HO2">
        <v>222</v>
      </c>
      <c r="HP2">
        <v>223</v>
      </c>
      <c r="HQ2">
        <v>224</v>
      </c>
      <c r="HR2">
        <v>225</v>
      </c>
      <c r="HS2">
        <v>226</v>
      </c>
      <c r="HT2">
        <v>227</v>
      </c>
      <c r="HU2">
        <v>228</v>
      </c>
      <c r="HV2">
        <v>229</v>
      </c>
      <c r="HW2">
        <v>230</v>
      </c>
      <c r="HX2">
        <v>231</v>
      </c>
      <c r="HY2">
        <v>232</v>
      </c>
      <c r="HZ2">
        <v>233</v>
      </c>
      <c r="IA2">
        <v>234</v>
      </c>
      <c r="IB2">
        <v>235</v>
      </c>
      <c r="IC2">
        <v>236</v>
      </c>
      <c r="ID2">
        <v>237</v>
      </c>
      <c r="IE2">
        <v>238</v>
      </c>
      <c r="IF2">
        <v>239</v>
      </c>
      <c r="IG2">
        <v>240</v>
      </c>
      <c r="IH2">
        <v>241</v>
      </c>
      <c r="II2">
        <v>242</v>
      </c>
      <c r="IJ2">
        <v>243</v>
      </c>
      <c r="IK2">
        <v>244</v>
      </c>
      <c r="IL2">
        <v>245</v>
      </c>
      <c r="IM2">
        <v>246</v>
      </c>
      <c r="IN2">
        <v>247</v>
      </c>
      <c r="IO2">
        <v>248</v>
      </c>
      <c r="IP2">
        <v>249</v>
      </c>
      <c r="IQ2">
        <v>250</v>
      </c>
      <c r="IR2">
        <v>251</v>
      </c>
      <c r="IS2">
        <v>252</v>
      </c>
      <c r="IT2">
        <v>253</v>
      </c>
      <c r="IU2">
        <v>254</v>
      </c>
      <c r="IV2">
        <v>255</v>
      </c>
      <c r="IW2">
        <v>256</v>
      </c>
      <c r="IX2">
        <v>257</v>
      </c>
      <c r="IY2">
        <v>258</v>
      </c>
      <c r="IZ2">
        <v>259</v>
      </c>
      <c r="JA2">
        <v>260</v>
      </c>
      <c r="JB2">
        <v>261</v>
      </c>
      <c r="JC2">
        <v>262</v>
      </c>
      <c r="JD2">
        <v>263</v>
      </c>
      <c r="JE2">
        <v>264</v>
      </c>
      <c r="JF2">
        <v>265</v>
      </c>
      <c r="JG2">
        <v>266</v>
      </c>
      <c r="JH2">
        <v>267</v>
      </c>
      <c r="JI2">
        <v>268</v>
      </c>
      <c r="JJ2">
        <v>269</v>
      </c>
      <c r="JK2">
        <v>270</v>
      </c>
      <c r="JL2">
        <v>271</v>
      </c>
      <c r="JM2">
        <v>272</v>
      </c>
      <c r="JN2">
        <v>273</v>
      </c>
      <c r="JO2">
        <v>274</v>
      </c>
      <c r="JP2">
        <v>275</v>
      </c>
      <c r="JQ2">
        <v>276</v>
      </c>
      <c r="JR2">
        <v>277</v>
      </c>
      <c r="JS2">
        <v>278</v>
      </c>
      <c r="JT2">
        <v>279</v>
      </c>
      <c r="JU2">
        <v>280</v>
      </c>
      <c r="JV2">
        <v>281</v>
      </c>
      <c r="JW2">
        <v>282</v>
      </c>
      <c r="JX2">
        <v>283</v>
      </c>
      <c r="JY2">
        <v>284</v>
      </c>
      <c r="JZ2">
        <v>285</v>
      </c>
      <c r="KA2">
        <v>286</v>
      </c>
      <c r="KB2">
        <v>287</v>
      </c>
      <c r="KC2">
        <v>288</v>
      </c>
      <c r="KD2">
        <v>289</v>
      </c>
      <c r="KE2">
        <v>290</v>
      </c>
      <c r="KF2">
        <v>291</v>
      </c>
      <c r="KG2">
        <v>292</v>
      </c>
      <c r="KH2">
        <v>293</v>
      </c>
      <c r="KI2">
        <v>294</v>
      </c>
      <c r="KJ2">
        <v>295</v>
      </c>
      <c r="KK2">
        <v>296</v>
      </c>
      <c r="KL2">
        <v>297</v>
      </c>
      <c r="KM2">
        <v>298</v>
      </c>
      <c r="KN2">
        <v>299</v>
      </c>
      <c r="KO2">
        <v>300</v>
      </c>
      <c r="KP2">
        <v>301</v>
      </c>
      <c r="KQ2">
        <v>302</v>
      </c>
      <c r="KR2">
        <v>303</v>
      </c>
      <c r="KS2">
        <v>304</v>
      </c>
      <c r="KT2">
        <v>305</v>
      </c>
      <c r="KU2">
        <v>306</v>
      </c>
      <c r="KV2">
        <v>307</v>
      </c>
      <c r="KW2">
        <v>308</v>
      </c>
      <c r="KX2">
        <v>309</v>
      </c>
      <c r="KY2">
        <v>310</v>
      </c>
      <c r="KZ2">
        <v>311</v>
      </c>
      <c r="LA2">
        <v>312</v>
      </c>
      <c r="LB2">
        <v>313</v>
      </c>
      <c r="LC2">
        <v>314</v>
      </c>
      <c r="LD2">
        <v>315</v>
      </c>
      <c r="LE2">
        <v>316</v>
      </c>
      <c r="LF2">
        <v>317</v>
      </c>
      <c r="LG2">
        <v>318</v>
      </c>
      <c r="LH2">
        <v>319</v>
      </c>
      <c r="LI2">
        <v>320</v>
      </c>
      <c r="LJ2">
        <v>321</v>
      </c>
      <c r="LK2">
        <v>322</v>
      </c>
      <c r="LL2">
        <v>323</v>
      </c>
      <c r="LM2">
        <v>324</v>
      </c>
      <c r="LN2">
        <v>325</v>
      </c>
      <c r="LO2">
        <v>326</v>
      </c>
      <c r="LP2">
        <v>327</v>
      </c>
      <c r="LQ2">
        <v>328</v>
      </c>
      <c r="LR2">
        <v>329</v>
      </c>
      <c r="LS2">
        <v>330</v>
      </c>
      <c r="LT2">
        <v>331</v>
      </c>
      <c r="LU2">
        <v>332</v>
      </c>
      <c r="LV2">
        <v>333</v>
      </c>
      <c r="LW2">
        <v>334</v>
      </c>
      <c r="LX2">
        <v>335</v>
      </c>
      <c r="LY2">
        <v>336</v>
      </c>
      <c r="LZ2">
        <v>337</v>
      </c>
      <c r="MA2">
        <v>338</v>
      </c>
      <c r="MB2">
        <v>339</v>
      </c>
      <c r="MC2">
        <v>340</v>
      </c>
      <c r="MD2">
        <v>341</v>
      </c>
      <c r="ME2">
        <v>342</v>
      </c>
      <c r="MF2">
        <v>343</v>
      </c>
      <c r="MG2">
        <v>344</v>
      </c>
      <c r="MH2">
        <v>345</v>
      </c>
      <c r="MI2">
        <v>346</v>
      </c>
      <c r="MJ2">
        <v>347</v>
      </c>
      <c r="MK2">
        <v>348</v>
      </c>
      <c r="ML2">
        <v>349</v>
      </c>
      <c r="MM2">
        <v>350</v>
      </c>
      <c r="MN2">
        <v>351</v>
      </c>
      <c r="MO2">
        <v>352</v>
      </c>
      <c r="MP2">
        <v>353</v>
      </c>
      <c r="MQ2">
        <v>354</v>
      </c>
      <c r="MR2">
        <v>355</v>
      </c>
      <c r="MS2">
        <v>356</v>
      </c>
      <c r="MT2">
        <v>357</v>
      </c>
      <c r="MU2">
        <v>358</v>
      </c>
      <c r="MV2">
        <v>359</v>
      </c>
      <c r="MW2">
        <v>360</v>
      </c>
      <c r="MX2">
        <v>361</v>
      </c>
      <c r="MY2">
        <v>362</v>
      </c>
      <c r="MZ2">
        <v>363</v>
      </c>
      <c r="NA2">
        <v>364</v>
      </c>
      <c r="NB2">
        <v>365</v>
      </c>
      <c r="NC2">
        <v>366</v>
      </c>
      <c r="ND2">
        <v>367</v>
      </c>
      <c r="NE2">
        <v>368</v>
      </c>
      <c r="NF2">
        <v>369</v>
      </c>
      <c r="NG2">
        <v>370</v>
      </c>
      <c r="NH2">
        <v>371</v>
      </c>
      <c r="NI2">
        <v>372</v>
      </c>
      <c r="NJ2">
        <v>373</v>
      </c>
      <c r="NK2">
        <v>374</v>
      </c>
      <c r="NL2">
        <v>375</v>
      </c>
      <c r="NM2">
        <v>376</v>
      </c>
      <c r="NN2">
        <v>377</v>
      </c>
      <c r="NO2">
        <v>378</v>
      </c>
      <c r="NP2">
        <v>379</v>
      </c>
      <c r="NQ2">
        <v>380</v>
      </c>
      <c r="NR2">
        <v>381</v>
      </c>
      <c r="NS2">
        <v>382</v>
      </c>
      <c r="NT2">
        <v>383</v>
      </c>
      <c r="NU2">
        <v>384</v>
      </c>
      <c r="NV2">
        <v>385</v>
      </c>
      <c r="NW2">
        <v>386</v>
      </c>
      <c r="NX2">
        <v>387</v>
      </c>
      <c r="NY2">
        <v>388</v>
      </c>
      <c r="NZ2">
        <v>389</v>
      </c>
      <c r="OA2">
        <v>390</v>
      </c>
      <c r="OB2">
        <v>391</v>
      </c>
      <c r="OC2">
        <v>392</v>
      </c>
      <c r="OD2">
        <v>393</v>
      </c>
      <c r="OE2">
        <v>394</v>
      </c>
      <c r="OF2">
        <v>395</v>
      </c>
      <c r="OG2">
        <v>396</v>
      </c>
      <c r="OH2">
        <v>397</v>
      </c>
      <c r="OI2">
        <v>398</v>
      </c>
      <c r="OJ2">
        <v>399</v>
      </c>
      <c r="OK2">
        <v>400</v>
      </c>
      <c r="OL2">
        <v>401</v>
      </c>
      <c r="OM2">
        <v>402</v>
      </c>
      <c r="ON2">
        <v>403</v>
      </c>
      <c r="OO2">
        <v>404</v>
      </c>
      <c r="OP2">
        <v>405</v>
      </c>
      <c r="OQ2">
        <v>406</v>
      </c>
      <c r="OR2">
        <v>407</v>
      </c>
      <c r="OS2">
        <v>408</v>
      </c>
      <c r="OT2">
        <v>409</v>
      </c>
      <c r="OU2">
        <v>410</v>
      </c>
      <c r="OV2">
        <v>411</v>
      </c>
      <c r="OW2">
        <v>412</v>
      </c>
      <c r="OX2">
        <v>413</v>
      </c>
      <c r="OY2">
        <v>414</v>
      </c>
      <c r="OZ2">
        <v>415</v>
      </c>
      <c r="PA2">
        <v>416</v>
      </c>
      <c r="PB2">
        <v>417</v>
      </c>
      <c r="PC2">
        <v>418</v>
      </c>
      <c r="PD2">
        <v>419</v>
      </c>
      <c r="PE2">
        <v>420</v>
      </c>
      <c r="PF2">
        <v>421</v>
      </c>
      <c r="PG2">
        <v>422</v>
      </c>
      <c r="PH2">
        <v>423</v>
      </c>
      <c r="PI2">
        <v>424</v>
      </c>
      <c r="PJ2">
        <v>425</v>
      </c>
      <c r="PK2">
        <v>426</v>
      </c>
      <c r="PL2">
        <v>427</v>
      </c>
      <c r="PM2">
        <v>428</v>
      </c>
      <c r="PN2">
        <v>429</v>
      </c>
      <c r="PO2">
        <v>430</v>
      </c>
      <c r="PP2">
        <v>431</v>
      </c>
      <c r="PQ2">
        <v>432</v>
      </c>
      <c r="PR2">
        <v>433</v>
      </c>
      <c r="PS2">
        <v>434</v>
      </c>
      <c r="PT2">
        <v>435</v>
      </c>
      <c r="PU2">
        <v>436</v>
      </c>
      <c r="PV2">
        <v>437</v>
      </c>
      <c r="PW2">
        <v>438</v>
      </c>
      <c r="PX2">
        <v>439</v>
      </c>
      <c r="PY2">
        <v>440</v>
      </c>
      <c r="PZ2">
        <v>441</v>
      </c>
      <c r="QA2">
        <v>442</v>
      </c>
      <c r="QB2">
        <v>443</v>
      </c>
      <c r="QC2">
        <v>444</v>
      </c>
      <c r="QD2">
        <v>445</v>
      </c>
      <c r="QE2">
        <v>446</v>
      </c>
      <c r="QF2">
        <v>447</v>
      </c>
      <c r="QG2">
        <v>448</v>
      </c>
      <c r="QH2">
        <v>449</v>
      </c>
      <c r="QI2">
        <v>450</v>
      </c>
    </row>
    <row r="3" spans="2:451">
      <c r="B3" t="str">
        <f t="array" ref="B3:QI4">TRANSPOSE('Parameter inputs'!A7:B461)</f>
        <v>c1_bmi</v>
      </c>
      <c r="C3" t="str">
        <v>c1_age</v>
      </c>
      <c r="D3" t="str">
        <v>c1_year12</v>
      </c>
      <c r="E3" t="str">
        <v>c1_cons</v>
      </c>
      <c r="F3" t="str">
        <v>c2_bmi</v>
      </c>
      <c r="G3" t="str">
        <v>c2_age</v>
      </c>
      <c r="H3" t="str">
        <v>c2_year12</v>
      </c>
      <c r="I3" t="str">
        <v>c2_cons</v>
      </c>
      <c r="J3" t="str">
        <v>c3_bmi_low</v>
      </c>
      <c r="K3" t="str">
        <v>c3_bmi_high</v>
      </c>
      <c r="L3" t="str">
        <v>c3_age</v>
      </c>
      <c r="M3" t="str">
        <v>c3_cons</v>
      </c>
      <c r="N3" t="str">
        <v>c4_bmi_low</v>
      </c>
      <c r="O3" t="str">
        <v>c4_bmi_high</v>
      </c>
      <c r="P3" t="str">
        <v>c4_age</v>
      </c>
      <c r="Q3" t="str">
        <v>c4_cons</v>
      </c>
      <c r="R3" t="str">
        <v>c5_bmi_low</v>
      </c>
      <c r="S3" t="str">
        <v>c5_bmi_high</v>
      </c>
      <c r="T3" t="str">
        <v>c5_age</v>
      </c>
      <c r="U3" t="str">
        <v>c5_cons</v>
      </c>
      <c r="V3" t="str">
        <v>c6_age1m</v>
      </c>
      <c r="W3" t="str">
        <v>c6_age2m</v>
      </c>
      <c r="X3" t="str">
        <v>c6_age3m</v>
      </c>
      <c r="Y3" t="str">
        <v>c6_age4m</v>
      </c>
      <c r="Z3" t="str">
        <v>c6_age5m</v>
      </c>
      <c r="AA3" t="str">
        <v>c6_age1f</v>
      </c>
      <c r="AB3" t="str">
        <v>c6_age2f</v>
      </c>
      <c r="AC3" t="str">
        <v>c6_age3f</v>
      </c>
      <c r="AD3" t="str">
        <v>c6_age4f</v>
      </c>
      <c r="AE3" t="str">
        <v>c6_age5f</v>
      </c>
      <c r="AF3" t="str">
        <v>c6_bmi0</v>
      </c>
      <c r="AG3" t="str">
        <v>c6_bmi1</v>
      </c>
      <c r="AH3" t="str">
        <v>c6_bmi2</v>
      </c>
      <c r="AI3" t="str">
        <v>c6_bmi3</v>
      </c>
      <c r="AJ3" t="str">
        <v>c6_bmi4</v>
      </c>
      <c r="AK3" t="str">
        <v>c6_year12</v>
      </c>
      <c r="AL3" t="str">
        <v>c6_cons</v>
      </c>
      <c r="AM3" t="str">
        <v>c7_sex</v>
      </c>
      <c r="AN3" t="str">
        <v>c7_age1</v>
      </c>
      <c r="AO3" t="str">
        <v>c7_age2</v>
      </c>
      <c r="AP3" t="str">
        <v>c7_age3</v>
      </c>
      <c r="AQ3" t="str">
        <v>c7_age4</v>
      </c>
      <c r="AR3" t="str">
        <v>c7_age5</v>
      </c>
      <c r="AS3" t="str">
        <v>c7_bmi0</v>
      </c>
      <c r="AT3" t="str">
        <v>c7_bmi1</v>
      </c>
      <c r="AU3" t="str">
        <v>c7_bmi2</v>
      </c>
      <c r="AV3" t="str">
        <v>c7_bmi3</v>
      </c>
      <c r="AW3" t="str">
        <v>c7_bmi4</v>
      </c>
      <c r="AX3" t="str">
        <v>c7_cons</v>
      </c>
      <c r="AY3" t="str">
        <v>c8_sex</v>
      </c>
      <c r="AZ3" t="str">
        <v>c8_age1</v>
      </c>
      <c r="BA3" t="str">
        <v>c8_age2</v>
      </c>
      <c r="BB3" t="str">
        <v>c8_age3</v>
      </c>
      <c r="BC3" t="str">
        <v>c8_age4</v>
      </c>
      <c r="BD3" t="str">
        <v>c8_age5</v>
      </c>
      <c r="BE3" t="str">
        <v>c8_bmi0</v>
      </c>
      <c r="BF3" t="str">
        <v>c8_bmi1</v>
      </c>
      <c r="BG3" t="str">
        <v>c8_bmi2</v>
      </c>
      <c r="BH3" t="str">
        <v>c8_bmi3</v>
      </c>
      <c r="BI3" t="str">
        <v>c8_bmi4</v>
      </c>
      <c r="BJ3" t="str">
        <v>c8_cons</v>
      </c>
      <c r="BK3" t="str">
        <v>c9_age</v>
      </c>
      <c r="BL3" t="str">
        <v>c9_age2</v>
      </c>
      <c r="BM3" t="str">
        <v>c9_drugoa</v>
      </c>
      <c r="BN3" t="str">
        <v>c9_ccount</v>
      </c>
      <c r="BO3" t="str">
        <v>c9_mhc</v>
      </c>
      <c r="BP3" t="str">
        <v>c9_tkr</v>
      </c>
      <c r="BQ3" t="str">
        <v>c9_cons</v>
      </c>
      <c r="BR3" t="str">
        <v>c9_kl2hr</v>
      </c>
      <c r="BS3" t="str">
        <v>c9_kl3hr</v>
      </c>
      <c r="BT3" t="str">
        <v>c9_kl4hr</v>
      </c>
      <c r="BU3" t="str">
        <v>c10_1</v>
      </c>
      <c r="BV3" t="str">
        <v>c10_2</v>
      </c>
      <c r="BW3" t="str">
        <v>c10_3</v>
      </c>
      <c r="BX3" t="str">
        <v>c10_4</v>
      </c>
      <c r="BY3" t="str">
        <v>c10_5</v>
      </c>
      <c r="BZ3" t="str">
        <v>c11_kl2</v>
      </c>
      <c r="CA3" t="str">
        <v>c11_kl3</v>
      </c>
      <c r="CB3" t="str">
        <v>c11_kl4</v>
      </c>
      <c r="CC3" t="str">
        <v>c12_male</v>
      </c>
      <c r="CD3" t="str">
        <v>c12_female</v>
      </c>
      <c r="CE3" t="str">
        <v>c14_kl2</v>
      </c>
      <c r="CF3" t="str">
        <v>c14_kl3</v>
      </c>
      <c r="CG3" t="str">
        <v>c14_kl4</v>
      </c>
      <c r="CH3" t="str">
        <v>c14_ccount</v>
      </c>
      <c r="CI3" t="str">
        <v>c14_mhc</v>
      </c>
      <c r="CJ3" t="str">
        <v>c14_bmi</v>
      </c>
      <c r="CK3" t="str">
        <v>c14_rev</v>
      </c>
      <c r="CL3" t="str">
        <v>c14_age75</v>
      </c>
      <c r="CM3" t="str">
        <v>c15_male</v>
      </c>
      <c r="CN3" t="str">
        <v>c15_age3</v>
      </c>
      <c r="CO3" t="str">
        <v>c15_age4</v>
      </c>
      <c r="CP3" t="str">
        <v>c15_age5</v>
      </c>
      <c r="CQ3" t="str">
        <v>c15_bmi3</v>
      </c>
      <c r="CR3" t="str">
        <v>c15_bmi4</v>
      </c>
      <c r="CS3" t="str">
        <v>c15_kl3</v>
      </c>
      <c r="CT3" t="str">
        <v>c15_kl4</v>
      </c>
      <c r="CU3" t="str">
        <v>c15_mhc</v>
      </c>
      <c r="CV3" t="str">
        <v>c15_sf6d</v>
      </c>
      <c r="CW3" t="str">
        <v>c15_ccount</v>
      </c>
      <c r="CX3" t="str">
        <v>c15_cons</v>
      </c>
      <c r="CY3" t="str">
        <v>c15_comp</v>
      </c>
      <c r="CZ3" t="str">
        <v>c16_male</v>
      </c>
      <c r="DA3" t="str">
        <v>c16_age3</v>
      </c>
      <c r="DB3" t="str">
        <v>c16_age4</v>
      </c>
      <c r="DC3" t="str">
        <v>c16_age5</v>
      </c>
      <c r="DD3" t="str">
        <v>c16_bmi3</v>
      </c>
      <c r="DE3" t="str">
        <v>c16_bmi4</v>
      </c>
      <c r="DF3" t="str">
        <v>c16_kl3</v>
      </c>
      <c r="DG3" t="str">
        <v>c16_kl4</v>
      </c>
      <c r="DH3" t="str">
        <v>c16_mhc</v>
      </c>
      <c r="DI3" t="str">
        <v>c16_sf6d</v>
      </c>
      <c r="DJ3" t="str">
        <v>c16_ccount</v>
      </c>
      <c r="DK3" t="str">
        <v>c16_cons</v>
      </c>
      <c r="DL3" t="str">
        <v>c17_male</v>
      </c>
      <c r="DM3" t="str">
        <v>c17_age3</v>
      </c>
      <c r="DN3" t="str">
        <v>c17_age4</v>
      </c>
      <c r="DO3" t="str">
        <v>c17_age5</v>
      </c>
      <c r="DP3" t="str">
        <v>c17_bmi3</v>
      </c>
      <c r="DQ3" t="str">
        <v>c17_bmi4</v>
      </c>
      <c r="DR3" t="str">
        <v>c17_kl3</v>
      </c>
      <c r="DS3" t="str">
        <v>c17_kl4</v>
      </c>
      <c r="DT3" t="str">
        <v>c17_mhc</v>
      </c>
      <c r="DU3" t="str">
        <v>c17_sf6d</v>
      </c>
      <c r="DV3" t="str">
        <v>c17_ccount</v>
      </c>
      <c r="DW3" t="str">
        <v>c17_cons</v>
      </c>
      <c r="DX3" t="str">
        <v>c17_comp</v>
      </c>
      <c r="DY3" t="str">
        <v>c17_public</v>
      </c>
      <c r="DZ3" t="str">
        <v>p_tka_qol</v>
      </c>
      <c r="EA3" t="str">
        <v>p_tka_qolmid</v>
      </c>
      <c r="EB3" t="str">
        <v>p_ffs_adj</v>
      </c>
      <c r="EC3" t="str">
        <v>p_KL2init</v>
      </c>
      <c r="ED3" t="str">
        <v>p_KL3init</v>
      </c>
      <c r="EE3" t="str">
        <v>p_KL4init</v>
      </c>
      <c r="EF3" t="str">
        <v>hr_BMI_mort</v>
      </c>
      <c r="EG3" t="str">
        <v>hr_SEP_mort</v>
      </c>
      <c r="EH3" t="str">
        <v>chs_tkacost_public</v>
      </c>
      <c r="EI3" t="str">
        <v>chs_tkacost_private</v>
      </c>
      <c r="EJ3" t="str">
        <v>chs_revcost_public</v>
      </c>
      <c r="EK3" t="str">
        <v>chs_revcost_private</v>
      </c>
      <c r="EL3" t="str">
        <v>chs_inpatient_rehabcost_public</v>
      </c>
      <c r="EM3" t="str">
        <v>chs_inpatient_rehabcost_private</v>
      </c>
      <c r="EN3" t="str">
        <v>chs_home_rehabcost</v>
      </c>
      <c r="EO3" t="str">
        <v>chs_oa_annualcost</v>
      </c>
      <c r="EP3" t="str">
        <v>cp_discountrate</v>
      </c>
      <c r="EQ3" t="str">
        <v>cr_age</v>
      </c>
      <c r="ER3" t="str">
        <v>cr_age53</v>
      </c>
      <c r="ES3" t="str">
        <v>cr_age63</v>
      </c>
      <c r="ET3" t="str">
        <v>cr_age69</v>
      </c>
      <c r="EU3" t="str">
        <v>cr_age74</v>
      </c>
      <c r="EV3" t="str">
        <v>cr_age83</v>
      </c>
      <c r="EW3" t="str">
        <v>cr_female</v>
      </c>
      <c r="EX3" t="str">
        <v>cr_asa2</v>
      </c>
      <c r="EY3" t="str">
        <v>cr_asa3</v>
      </c>
      <c r="EZ3" t="str">
        <v>cr_asa4_5</v>
      </c>
      <c r="FA3" t="str">
        <v>cr_bmi</v>
      </c>
      <c r="FB3" t="str">
        <v>cr_bmi23</v>
      </c>
      <c r="FC3" t="str">
        <v>cr_bmi27</v>
      </c>
      <c r="FD3" t="str">
        <v>cr_bmi31</v>
      </c>
      <c r="FE3" t="str">
        <v>cr_bmi34</v>
      </c>
      <c r="FF3" t="str">
        <v>cr_bmi43</v>
      </c>
      <c r="FG3" t="str">
        <v>cr_public</v>
      </c>
      <c r="FH3" t="str">
        <v>cr_k_min</v>
      </c>
      <c r="FI3" t="str">
        <v>cr_k_1</v>
      </c>
      <c r="FJ3" t="str">
        <v>cr_k_2</v>
      </c>
      <c r="FK3" t="str">
        <v>cr_k_3</v>
      </c>
      <c r="FL3" t="str">
        <v>cr_k_4</v>
      </c>
      <c r="FM3" t="str">
        <v>cr_k_5</v>
      </c>
      <c r="FN3" t="str">
        <v>cr_k_6</v>
      </c>
      <c r="FO3" t="str">
        <v>cr_k_7</v>
      </c>
      <c r="FP3" t="str">
        <v>cr_k_max</v>
      </c>
      <c r="FQ3" t="str">
        <v>cr_lambda_1</v>
      </c>
      <c r="FR3" t="str">
        <v>cr_lambda_2</v>
      </c>
      <c r="FS3" t="str">
        <v>cr_lambda_3</v>
      </c>
      <c r="FT3" t="str">
        <v>cr_lambda_4</v>
      </c>
      <c r="FU3" t="str">
        <v>cr_lambda_5</v>
      </c>
      <c r="FV3" t="str">
        <v>cr_lambda_6</v>
      </c>
      <c r="FW3" t="str">
        <v>cr_lambda_7</v>
      </c>
      <c r="FX3" t="str">
        <v>cr_gamma_0</v>
      </c>
      <c r="FY3" t="str">
        <v>cr_gamma_1</v>
      </c>
      <c r="FZ3" t="str">
        <v>cr_gamma_2</v>
      </c>
      <c r="GA3" t="str">
        <v>cr_gamma_3</v>
      </c>
      <c r="GB3" t="str">
        <v>cr_gamma_4</v>
      </c>
      <c r="GC3" t="str">
        <v>cr_gamma_5</v>
      </c>
      <c r="GD3" t="str">
        <v>cr_gamma_6</v>
      </c>
      <c r="GE3" t="str">
        <v>cr_gamma_7</v>
      </c>
      <c r="GF3" t="str">
        <v>cr_gamma_8</v>
      </c>
      <c r="GG3">
        <v>0</v>
      </c>
      <c r="GH3">
        <v>0</v>
      </c>
      <c r="GI3">
        <v>0</v>
      </c>
      <c r="GJ3">
        <v>0</v>
      </c>
      <c r="GK3">
        <v>0</v>
      </c>
      <c r="GL3">
        <v>0</v>
      </c>
      <c r="GM3">
        <v>0</v>
      </c>
      <c r="GN3">
        <v>0</v>
      </c>
      <c r="GO3">
        <v>0</v>
      </c>
      <c r="GP3">
        <v>0</v>
      </c>
      <c r="GQ3">
        <v>0</v>
      </c>
      <c r="GR3">
        <v>0</v>
      </c>
      <c r="GS3">
        <v>0</v>
      </c>
      <c r="GT3">
        <v>0</v>
      </c>
      <c r="GU3">
        <v>0</v>
      </c>
      <c r="GV3">
        <v>0</v>
      </c>
      <c r="GW3">
        <v>0</v>
      </c>
      <c r="GX3">
        <v>0</v>
      </c>
      <c r="GY3">
        <v>0</v>
      </c>
      <c r="GZ3">
        <v>0</v>
      </c>
      <c r="HA3">
        <v>0</v>
      </c>
      <c r="HB3">
        <v>0</v>
      </c>
      <c r="HC3">
        <v>0</v>
      </c>
      <c r="HD3">
        <v>0</v>
      </c>
      <c r="HE3">
        <v>0</v>
      </c>
      <c r="HF3">
        <v>0</v>
      </c>
      <c r="HG3">
        <v>0</v>
      </c>
      <c r="HH3">
        <v>0</v>
      </c>
      <c r="HI3">
        <v>0</v>
      </c>
      <c r="HJ3">
        <v>0</v>
      </c>
      <c r="HK3">
        <v>0</v>
      </c>
      <c r="HL3">
        <v>0</v>
      </c>
      <c r="HM3">
        <v>0</v>
      </c>
      <c r="HN3">
        <v>0</v>
      </c>
      <c r="HO3">
        <v>0</v>
      </c>
      <c r="HP3">
        <v>0</v>
      </c>
      <c r="HQ3">
        <v>0</v>
      </c>
      <c r="HR3">
        <v>0</v>
      </c>
      <c r="HS3">
        <v>0</v>
      </c>
      <c r="HT3">
        <v>0</v>
      </c>
      <c r="HU3">
        <v>0</v>
      </c>
      <c r="HV3">
        <v>0</v>
      </c>
      <c r="HW3">
        <v>0</v>
      </c>
      <c r="HX3">
        <v>0</v>
      </c>
      <c r="HY3">
        <v>0</v>
      </c>
      <c r="HZ3">
        <v>0</v>
      </c>
      <c r="IA3">
        <v>0</v>
      </c>
      <c r="IB3">
        <v>0</v>
      </c>
      <c r="IC3">
        <v>0</v>
      </c>
      <c r="ID3">
        <v>0</v>
      </c>
      <c r="IE3">
        <v>0</v>
      </c>
      <c r="IF3">
        <v>0</v>
      </c>
      <c r="IG3">
        <v>0</v>
      </c>
      <c r="IH3">
        <v>0</v>
      </c>
      <c r="II3">
        <v>0</v>
      </c>
      <c r="IJ3">
        <v>0</v>
      </c>
      <c r="IK3">
        <v>0</v>
      </c>
      <c r="IL3">
        <v>0</v>
      </c>
      <c r="IM3">
        <v>0</v>
      </c>
      <c r="IN3">
        <v>0</v>
      </c>
      <c r="IO3">
        <v>0</v>
      </c>
      <c r="IP3">
        <v>0</v>
      </c>
      <c r="IQ3">
        <v>0</v>
      </c>
      <c r="IR3">
        <v>0</v>
      </c>
      <c r="IS3">
        <v>0</v>
      </c>
      <c r="IT3">
        <v>0</v>
      </c>
      <c r="IU3">
        <v>0</v>
      </c>
      <c r="IV3">
        <v>0</v>
      </c>
      <c r="IW3">
        <v>0</v>
      </c>
      <c r="IX3">
        <v>0</v>
      </c>
      <c r="IY3">
        <v>0</v>
      </c>
      <c r="IZ3">
        <v>0</v>
      </c>
      <c r="JA3">
        <v>0</v>
      </c>
      <c r="JB3">
        <v>0</v>
      </c>
      <c r="JC3">
        <v>0</v>
      </c>
      <c r="JD3">
        <v>0</v>
      </c>
      <c r="JE3">
        <v>0</v>
      </c>
      <c r="JF3">
        <v>0</v>
      </c>
      <c r="JG3">
        <v>0</v>
      </c>
      <c r="JH3">
        <v>0</v>
      </c>
      <c r="JI3">
        <v>0</v>
      </c>
      <c r="JJ3">
        <v>0</v>
      </c>
      <c r="JK3">
        <v>0</v>
      </c>
      <c r="JL3">
        <v>0</v>
      </c>
      <c r="JM3">
        <v>0</v>
      </c>
      <c r="JN3">
        <v>0</v>
      </c>
      <c r="JO3">
        <v>0</v>
      </c>
      <c r="JP3">
        <v>0</v>
      </c>
      <c r="JQ3">
        <v>0</v>
      </c>
      <c r="JR3">
        <v>0</v>
      </c>
      <c r="JS3">
        <v>0</v>
      </c>
      <c r="JT3">
        <v>0</v>
      </c>
      <c r="JU3">
        <v>0</v>
      </c>
      <c r="JV3">
        <v>0</v>
      </c>
      <c r="JW3">
        <v>0</v>
      </c>
      <c r="JX3">
        <v>0</v>
      </c>
      <c r="JY3">
        <v>0</v>
      </c>
      <c r="JZ3">
        <v>0</v>
      </c>
      <c r="KA3">
        <v>0</v>
      </c>
      <c r="KB3">
        <v>0</v>
      </c>
      <c r="KC3">
        <v>0</v>
      </c>
      <c r="KD3">
        <v>0</v>
      </c>
      <c r="KE3">
        <v>0</v>
      </c>
      <c r="KF3">
        <v>0</v>
      </c>
      <c r="KG3">
        <v>0</v>
      </c>
      <c r="KH3">
        <v>0</v>
      </c>
      <c r="KI3">
        <v>0</v>
      </c>
      <c r="KJ3">
        <v>0</v>
      </c>
      <c r="KK3">
        <v>0</v>
      </c>
      <c r="KL3">
        <v>0</v>
      </c>
      <c r="KM3">
        <v>0</v>
      </c>
      <c r="KN3">
        <v>0</v>
      </c>
      <c r="KO3">
        <v>0</v>
      </c>
      <c r="KP3">
        <v>0</v>
      </c>
      <c r="KQ3">
        <v>0</v>
      </c>
      <c r="KR3">
        <v>0</v>
      </c>
      <c r="KS3">
        <v>0</v>
      </c>
      <c r="KT3">
        <v>0</v>
      </c>
      <c r="KU3">
        <v>0</v>
      </c>
      <c r="KV3">
        <v>0</v>
      </c>
      <c r="KW3">
        <v>0</v>
      </c>
      <c r="KX3">
        <v>0</v>
      </c>
      <c r="KY3">
        <v>0</v>
      </c>
      <c r="KZ3">
        <v>0</v>
      </c>
      <c r="LA3">
        <v>0</v>
      </c>
      <c r="LB3">
        <v>0</v>
      </c>
      <c r="LC3">
        <v>0</v>
      </c>
      <c r="LD3">
        <v>0</v>
      </c>
      <c r="LE3">
        <v>0</v>
      </c>
      <c r="LF3">
        <v>0</v>
      </c>
      <c r="LG3">
        <v>0</v>
      </c>
      <c r="LH3">
        <v>0</v>
      </c>
      <c r="LI3">
        <v>0</v>
      </c>
      <c r="LJ3">
        <v>0</v>
      </c>
      <c r="LK3">
        <v>0</v>
      </c>
      <c r="LL3">
        <v>0</v>
      </c>
      <c r="LM3">
        <v>0</v>
      </c>
      <c r="LN3">
        <v>0</v>
      </c>
      <c r="LO3">
        <v>0</v>
      </c>
      <c r="LP3">
        <v>0</v>
      </c>
      <c r="LQ3">
        <v>0</v>
      </c>
      <c r="LR3">
        <v>0</v>
      </c>
      <c r="LS3">
        <v>0</v>
      </c>
      <c r="LT3">
        <v>0</v>
      </c>
      <c r="LU3">
        <v>0</v>
      </c>
      <c r="LV3">
        <v>0</v>
      </c>
      <c r="LW3">
        <v>0</v>
      </c>
      <c r="LX3">
        <v>0</v>
      </c>
      <c r="LY3">
        <v>0</v>
      </c>
      <c r="LZ3">
        <v>0</v>
      </c>
      <c r="MA3">
        <v>0</v>
      </c>
      <c r="MB3">
        <v>0</v>
      </c>
      <c r="MC3">
        <v>0</v>
      </c>
      <c r="MD3">
        <v>0</v>
      </c>
      <c r="ME3">
        <v>0</v>
      </c>
      <c r="MF3">
        <v>0</v>
      </c>
      <c r="MG3">
        <v>0</v>
      </c>
      <c r="MH3">
        <v>0</v>
      </c>
      <c r="MI3">
        <v>0</v>
      </c>
      <c r="MJ3">
        <v>0</v>
      </c>
      <c r="MK3">
        <v>0</v>
      </c>
      <c r="ML3">
        <v>0</v>
      </c>
      <c r="MM3">
        <v>0</v>
      </c>
      <c r="MN3">
        <v>0</v>
      </c>
      <c r="MO3">
        <v>0</v>
      </c>
      <c r="MP3">
        <v>0</v>
      </c>
      <c r="MQ3">
        <v>0</v>
      </c>
      <c r="MR3">
        <v>0</v>
      </c>
      <c r="MS3">
        <v>0</v>
      </c>
      <c r="MT3">
        <v>0</v>
      </c>
      <c r="MU3">
        <v>0</v>
      </c>
      <c r="MV3">
        <v>0</v>
      </c>
      <c r="MW3">
        <v>0</v>
      </c>
      <c r="MX3">
        <v>0</v>
      </c>
      <c r="MY3">
        <v>0</v>
      </c>
      <c r="MZ3">
        <v>0</v>
      </c>
      <c r="NA3">
        <v>0</v>
      </c>
      <c r="NB3">
        <v>0</v>
      </c>
      <c r="NC3">
        <v>0</v>
      </c>
      <c r="ND3">
        <v>0</v>
      </c>
      <c r="NE3">
        <v>0</v>
      </c>
      <c r="NF3">
        <v>0</v>
      </c>
      <c r="NG3">
        <v>0</v>
      </c>
      <c r="NH3">
        <v>0</v>
      </c>
      <c r="NI3">
        <v>0</v>
      </c>
      <c r="NJ3">
        <v>0</v>
      </c>
      <c r="NK3">
        <v>0</v>
      </c>
      <c r="NL3">
        <v>0</v>
      </c>
      <c r="NM3">
        <v>0</v>
      </c>
      <c r="NN3">
        <v>0</v>
      </c>
      <c r="NO3">
        <v>0</v>
      </c>
      <c r="NP3">
        <v>0</v>
      </c>
      <c r="NQ3">
        <v>0</v>
      </c>
      <c r="NR3">
        <v>0</v>
      </c>
      <c r="NS3">
        <v>0</v>
      </c>
      <c r="NT3">
        <v>0</v>
      </c>
      <c r="NU3">
        <v>0</v>
      </c>
      <c r="NV3">
        <v>0</v>
      </c>
      <c r="NW3">
        <v>0</v>
      </c>
      <c r="NX3">
        <v>0</v>
      </c>
      <c r="NY3">
        <v>0</v>
      </c>
      <c r="NZ3">
        <v>0</v>
      </c>
      <c r="OA3">
        <v>0</v>
      </c>
      <c r="OB3">
        <v>0</v>
      </c>
      <c r="OC3">
        <v>0</v>
      </c>
      <c r="OD3">
        <v>0</v>
      </c>
      <c r="OE3">
        <v>0</v>
      </c>
      <c r="OF3">
        <v>0</v>
      </c>
      <c r="OG3">
        <v>0</v>
      </c>
      <c r="OH3">
        <v>0</v>
      </c>
      <c r="OI3">
        <v>0</v>
      </c>
      <c r="OJ3">
        <v>0</v>
      </c>
      <c r="OK3">
        <v>0</v>
      </c>
      <c r="OL3">
        <v>0</v>
      </c>
      <c r="OM3">
        <v>0</v>
      </c>
      <c r="ON3">
        <v>0</v>
      </c>
      <c r="OO3">
        <v>0</v>
      </c>
      <c r="OP3">
        <v>0</v>
      </c>
      <c r="OQ3">
        <v>0</v>
      </c>
      <c r="OR3">
        <v>0</v>
      </c>
      <c r="OS3">
        <v>0</v>
      </c>
      <c r="OT3">
        <v>0</v>
      </c>
      <c r="OU3">
        <v>0</v>
      </c>
      <c r="OV3">
        <v>0</v>
      </c>
      <c r="OW3">
        <v>0</v>
      </c>
      <c r="OX3">
        <v>0</v>
      </c>
      <c r="OY3">
        <v>0</v>
      </c>
      <c r="OZ3">
        <v>0</v>
      </c>
      <c r="PA3">
        <v>0</v>
      </c>
      <c r="PB3">
        <v>0</v>
      </c>
      <c r="PC3">
        <v>0</v>
      </c>
      <c r="PD3">
        <v>0</v>
      </c>
      <c r="PE3">
        <v>0</v>
      </c>
      <c r="PF3">
        <v>0</v>
      </c>
      <c r="PG3">
        <v>0</v>
      </c>
      <c r="PH3">
        <v>0</v>
      </c>
      <c r="PI3">
        <v>0</v>
      </c>
      <c r="PJ3">
        <v>0</v>
      </c>
      <c r="PK3">
        <v>0</v>
      </c>
      <c r="PL3">
        <v>0</v>
      </c>
      <c r="PM3">
        <v>0</v>
      </c>
      <c r="PN3">
        <v>0</v>
      </c>
      <c r="PO3">
        <v>0</v>
      </c>
      <c r="PP3">
        <v>0</v>
      </c>
      <c r="PQ3">
        <v>0</v>
      </c>
      <c r="PR3">
        <v>0</v>
      </c>
      <c r="PS3">
        <v>0</v>
      </c>
      <c r="PT3">
        <v>0</v>
      </c>
      <c r="PU3">
        <v>0</v>
      </c>
      <c r="PV3">
        <v>0</v>
      </c>
      <c r="PW3">
        <v>0</v>
      </c>
      <c r="PX3">
        <v>0</v>
      </c>
      <c r="PY3">
        <v>0</v>
      </c>
      <c r="PZ3">
        <v>0</v>
      </c>
      <c r="QA3">
        <v>0</v>
      </c>
      <c r="QB3">
        <v>0</v>
      </c>
      <c r="QC3">
        <v>0</v>
      </c>
      <c r="QD3">
        <v>0</v>
      </c>
      <c r="QE3">
        <v>0</v>
      </c>
      <c r="QF3">
        <v>0</v>
      </c>
      <c r="QG3">
        <v>0</v>
      </c>
      <c r="QH3">
        <v>0</v>
      </c>
      <c r="QI3">
        <v>0</v>
      </c>
    </row>
    <row r="4" spans="2:451">
      <c r="B4">
        <v>1.18E-2</v>
      </c>
      <c r="C4">
        <v>-6.4999999999999997E-3</v>
      </c>
      <c r="D4">
        <v>-1.29E-2</v>
      </c>
      <c r="E4">
        <v>9.0899999999999995E-2</v>
      </c>
      <c r="F4">
        <v>1.5100000000000001E-2</v>
      </c>
      <c r="G4">
        <v>0</v>
      </c>
      <c r="H4">
        <v>-7.3099999999999998E-2</v>
      </c>
      <c r="I4">
        <v>-0.29870000000000002</v>
      </c>
      <c r="J4">
        <v>1.8499999999999999E-2</v>
      </c>
      <c r="K4">
        <v>0</v>
      </c>
      <c r="L4">
        <v>-5.0000000000000001E-3</v>
      </c>
      <c r="M4">
        <v>-8.6099999999999996E-2</v>
      </c>
      <c r="N4">
        <v>8.0000000000000002E-3</v>
      </c>
      <c r="O4">
        <v>0</v>
      </c>
      <c r="P4">
        <v>-5.8999999999999999E-3</v>
      </c>
      <c r="Q4">
        <v>0.20910000000000001</v>
      </c>
      <c r="R4">
        <v>1.8700000000000001E-2</v>
      </c>
      <c r="S4">
        <v>6.6E-3</v>
      </c>
      <c r="T4">
        <v>0</v>
      </c>
      <c r="U4">
        <v>-0.3478</v>
      </c>
      <c r="V4">
        <v>-1.307877</v>
      </c>
      <c r="W4">
        <v>0</v>
      </c>
      <c r="X4">
        <v>0.43055599999999999</v>
      </c>
      <c r="Y4">
        <v>0.7647294</v>
      </c>
      <c r="Z4">
        <v>1.163035</v>
      </c>
      <c r="AA4">
        <v>-0.91492030000000002</v>
      </c>
      <c r="AB4">
        <v>0.29354360000000002</v>
      </c>
      <c r="AC4">
        <v>1.1769970000000001</v>
      </c>
      <c r="AD4">
        <v>1.275752</v>
      </c>
      <c r="AE4">
        <v>1.424917</v>
      </c>
      <c r="AF4">
        <v>0</v>
      </c>
      <c r="AG4">
        <v>0.32080999999999998</v>
      </c>
      <c r="AH4">
        <v>0.31955499999999998</v>
      </c>
      <c r="AI4">
        <v>0.52930390000000005</v>
      </c>
      <c r="AJ4">
        <v>0.66032869999999999</v>
      </c>
      <c r="AK4">
        <v>-0.1484694</v>
      </c>
      <c r="AL4">
        <v>-3.726394</v>
      </c>
      <c r="AM4">
        <v>0.1819664</v>
      </c>
      <c r="AN4">
        <v>0</v>
      </c>
      <c r="AO4">
        <v>0</v>
      </c>
      <c r="AP4">
        <v>0.30655260000000001</v>
      </c>
      <c r="AQ4">
        <v>0.37704929999999998</v>
      </c>
      <c r="AR4">
        <v>0.4659025</v>
      </c>
      <c r="AS4">
        <v>0</v>
      </c>
      <c r="AT4">
        <v>0.42630299999999999</v>
      </c>
      <c r="AU4">
        <v>0.71563069999999995</v>
      </c>
      <c r="AV4">
        <v>0.95869579999999999</v>
      </c>
      <c r="AW4">
        <v>0.41874420000000001</v>
      </c>
      <c r="AX4">
        <v>-2.386558</v>
      </c>
      <c r="AY4">
        <v>0</v>
      </c>
      <c r="AZ4">
        <v>0</v>
      </c>
      <c r="BA4">
        <v>0</v>
      </c>
      <c r="BB4">
        <v>0</v>
      </c>
      <c r="BC4">
        <v>0</v>
      </c>
      <c r="BD4">
        <v>0</v>
      </c>
      <c r="BE4">
        <v>0</v>
      </c>
      <c r="BF4">
        <v>0</v>
      </c>
      <c r="BG4">
        <v>0</v>
      </c>
      <c r="BH4">
        <v>0</v>
      </c>
      <c r="BI4">
        <v>0</v>
      </c>
      <c r="BJ4">
        <v>-2</v>
      </c>
      <c r="BK4">
        <v>0.51</v>
      </c>
      <c r="BL4">
        <v>-3.8999999999999998E-3</v>
      </c>
      <c r="BM4">
        <v>0.41</v>
      </c>
      <c r="BN4">
        <v>-0.14000000000000001</v>
      </c>
      <c r="BO4">
        <v>-0.14000000000000001</v>
      </c>
      <c r="BP4">
        <v>0.97</v>
      </c>
      <c r="BQ4">
        <v>5.5999999999999997E-9</v>
      </c>
      <c r="BR4">
        <v>8.1701882901593359E-2</v>
      </c>
      <c r="BS4">
        <v>1.3520296258403774</v>
      </c>
      <c r="BT4">
        <v>4.9433293604216422</v>
      </c>
      <c r="BU4">
        <v>0</v>
      </c>
      <c r="BV4">
        <v>0.01</v>
      </c>
      <c r="BW4">
        <v>0.02</v>
      </c>
      <c r="BX4">
        <v>0.05</v>
      </c>
      <c r="BY4">
        <v>0.1</v>
      </c>
      <c r="BZ4">
        <v>0.2</v>
      </c>
      <c r="CA4">
        <v>0.5</v>
      </c>
      <c r="CB4">
        <v>0.8</v>
      </c>
      <c r="CC4">
        <v>2E-3</v>
      </c>
      <c r="CD4">
        <v>3.0000000000000001E-3</v>
      </c>
      <c r="CE4">
        <v>-4.2000000000000003E-2</v>
      </c>
      <c r="CF4">
        <v>-5.9999999999999984E-3</v>
      </c>
      <c r="CG4">
        <v>-2.9000000000000005E-2</v>
      </c>
      <c r="CH4">
        <v>-1.2999999999999999E-2</v>
      </c>
      <c r="CI4">
        <v>-0.03</v>
      </c>
      <c r="CJ4">
        <v>-5.0000000000000001E-3</v>
      </c>
      <c r="CK4">
        <v>-0.05</v>
      </c>
      <c r="CL4">
        <v>-2.8000000000000001E-2</v>
      </c>
      <c r="CM4">
        <v>2.7150799999999999E-2</v>
      </c>
      <c r="CN4">
        <v>-3.47084E-2</v>
      </c>
      <c r="CO4">
        <v>-2.9120699999999999E-2</v>
      </c>
      <c r="CP4">
        <v>-5.3826699999999998E-2</v>
      </c>
      <c r="CQ4">
        <v>0</v>
      </c>
      <c r="CR4">
        <v>-3.6868199999999997E-2</v>
      </c>
      <c r="CS4">
        <v>0</v>
      </c>
      <c r="CT4">
        <v>0</v>
      </c>
      <c r="CU4">
        <v>-4.2555799999999998E-2</v>
      </c>
      <c r="CV4">
        <v>-0.6224864</v>
      </c>
      <c r="CW4">
        <v>-8.1509000000000009E-3</v>
      </c>
      <c r="CX4">
        <v>0.55116960000000004</v>
      </c>
      <c r="CY4">
        <v>-1.72386E-2</v>
      </c>
      <c r="CZ4">
        <v>0</v>
      </c>
      <c r="DA4">
        <v>0</v>
      </c>
      <c r="DB4">
        <v>0</v>
      </c>
      <c r="DC4">
        <v>0.41542109999999999</v>
      </c>
      <c r="DD4">
        <v>0.44690790000000002</v>
      </c>
      <c r="DE4">
        <v>0.58499760000000001</v>
      </c>
      <c r="DF4">
        <v>0</v>
      </c>
      <c r="DG4">
        <v>0</v>
      </c>
      <c r="DH4">
        <v>0</v>
      </c>
      <c r="DI4">
        <v>0</v>
      </c>
      <c r="DJ4">
        <v>0.17425650000000001</v>
      </c>
      <c r="DK4">
        <v>-2.0238830000000001</v>
      </c>
      <c r="DL4">
        <v>-0.54125270000000003</v>
      </c>
      <c r="DM4">
        <v>0.25523980000000002</v>
      </c>
      <c r="DN4">
        <v>1.2191559999999999</v>
      </c>
      <c r="DO4">
        <v>2.1177459999999999</v>
      </c>
      <c r="DP4">
        <v>0</v>
      </c>
      <c r="DQ4">
        <v>0</v>
      </c>
      <c r="DR4">
        <v>0</v>
      </c>
      <c r="DS4">
        <v>0</v>
      </c>
      <c r="DT4">
        <v>0</v>
      </c>
      <c r="DU4">
        <v>-2.8143220000000002</v>
      </c>
      <c r="DV4">
        <v>0.21254129999999999</v>
      </c>
      <c r="DW4">
        <v>0</v>
      </c>
      <c r="DX4">
        <v>0.65107380000000004</v>
      </c>
      <c r="DY4">
        <v>-1.214969</v>
      </c>
      <c r="DZ4">
        <v>-0.04</v>
      </c>
      <c r="EA4">
        <v>0.09</v>
      </c>
      <c r="EB4">
        <v>1</v>
      </c>
      <c r="EC4">
        <v>0.56299999999999994</v>
      </c>
      <c r="ED4">
        <v>0.33450000000000002</v>
      </c>
      <c r="EE4">
        <v>0.10150000000000001</v>
      </c>
      <c r="EF4">
        <v>1.3</v>
      </c>
      <c r="EG4">
        <v>1.39</v>
      </c>
      <c r="EH4">
        <v>22.25662342165549</v>
      </c>
      <c r="EI4">
        <v>23.374988589870519</v>
      </c>
      <c r="EJ4">
        <v>40.825419258333334</v>
      </c>
      <c r="EK4">
        <v>34.435258275881843</v>
      </c>
      <c r="EL4">
        <v>13.466957536529966</v>
      </c>
      <c r="EM4">
        <v>13.466957536529966</v>
      </c>
      <c r="EN4">
        <v>0.47010470769887308</v>
      </c>
      <c r="EO4">
        <v>1</v>
      </c>
      <c r="EP4">
        <v>0.05</v>
      </c>
      <c r="EQ4">
        <v>-4.3558780999999998E-2</v>
      </c>
      <c r="ER4">
        <v>4.3454454000000003E-5</v>
      </c>
      <c r="ES4">
        <v>-8.7659928000000001E-5</v>
      </c>
      <c r="ET4">
        <v>-1.1446375E-4</v>
      </c>
      <c r="EU4">
        <v>2.2800638E-4</v>
      </c>
      <c r="EV4">
        <v>-6.9337157E-5</v>
      </c>
      <c r="EW4">
        <v>-0.24672279</v>
      </c>
      <c r="EX4">
        <v>0.10171154</v>
      </c>
      <c r="EY4">
        <v>0.36741162999999999</v>
      </c>
      <c r="EZ4">
        <v>0.70416953000000004</v>
      </c>
      <c r="FA4">
        <v>-1.8108326000000001E-2</v>
      </c>
      <c r="FB4">
        <v>3.2005865000000002E-4</v>
      </c>
      <c r="FC4">
        <v>-1.1781227E-3</v>
      </c>
      <c r="FD4">
        <v>1.2996087999999999E-3</v>
      </c>
      <c r="FE4">
        <v>-4.8967987000000002E-4</v>
      </c>
      <c r="FF4">
        <v>4.8135108000000001E-5</v>
      </c>
      <c r="FG4">
        <v>-9.6982159999999998E-2</v>
      </c>
      <c r="FH4">
        <v>-5.9005820499999997</v>
      </c>
      <c r="FI4">
        <v>-1.87523036</v>
      </c>
      <c r="FJ4">
        <v>-0.59727713999999998</v>
      </c>
      <c r="FK4">
        <v>-7.4581939999999999E-2</v>
      </c>
      <c r="FL4">
        <v>0.26483580000000001</v>
      </c>
      <c r="FM4">
        <v>0.58710196999999997</v>
      </c>
      <c r="FN4">
        <v>0.90845726000000004</v>
      </c>
      <c r="FO4">
        <v>1.28707511</v>
      </c>
      <c r="FP4">
        <v>2.0371497199999999</v>
      </c>
      <c r="FQ4">
        <v>0.49288388589628551</v>
      </c>
      <c r="FR4">
        <v>0.33188660644298895</v>
      </c>
      <c r="FS4">
        <v>0.26603716542565914</v>
      </c>
      <c r="FT4">
        <v>0.22327712391319568</v>
      </c>
      <c r="FU4">
        <v>0.18267784702430176</v>
      </c>
      <c r="FV4">
        <v>0.14219332332012019</v>
      </c>
      <c r="FW4">
        <v>9.4494829471921046E-2</v>
      </c>
      <c r="FX4">
        <v>1.83422113</v>
      </c>
      <c r="FY4">
        <v>1.6795395</v>
      </c>
      <c r="FZ4">
        <v>0.17794716999999999</v>
      </c>
      <c r="GA4">
        <v>-0.36101472000000001</v>
      </c>
      <c r="GB4">
        <v>-1.7243350000000001E-2</v>
      </c>
      <c r="GC4">
        <v>0.29195757</v>
      </c>
      <c r="GD4">
        <v>-0.14661968</v>
      </c>
      <c r="GE4">
        <v>0.17093190999999999</v>
      </c>
      <c r="GF4">
        <v>-4.8522700000000002E-2</v>
      </c>
      <c r="GG4">
        <v>0</v>
      </c>
      <c r="GH4">
        <v>0</v>
      </c>
      <c r="GI4">
        <v>0</v>
      </c>
      <c r="GJ4">
        <v>0</v>
      </c>
      <c r="GK4">
        <v>0</v>
      </c>
      <c r="GL4">
        <v>0</v>
      </c>
      <c r="GM4">
        <v>0</v>
      </c>
      <c r="GN4">
        <v>0</v>
      </c>
      <c r="GO4">
        <v>0</v>
      </c>
      <c r="GP4">
        <v>0</v>
      </c>
      <c r="GQ4">
        <v>0</v>
      </c>
      <c r="GR4">
        <v>0</v>
      </c>
      <c r="GS4">
        <v>0</v>
      </c>
      <c r="GT4">
        <v>0</v>
      </c>
      <c r="GU4">
        <v>0</v>
      </c>
      <c r="GV4">
        <v>0</v>
      </c>
      <c r="GW4">
        <v>0</v>
      </c>
      <c r="GX4">
        <v>0</v>
      </c>
      <c r="GY4">
        <v>0</v>
      </c>
      <c r="GZ4">
        <v>0</v>
      </c>
      <c r="HA4">
        <v>0</v>
      </c>
      <c r="HB4">
        <v>0</v>
      </c>
      <c r="HC4">
        <v>0</v>
      </c>
      <c r="HD4">
        <v>0</v>
      </c>
      <c r="HE4">
        <v>0</v>
      </c>
      <c r="HF4">
        <v>0</v>
      </c>
      <c r="HG4">
        <v>0</v>
      </c>
      <c r="HH4">
        <v>0</v>
      </c>
      <c r="HI4">
        <v>0</v>
      </c>
      <c r="HJ4">
        <v>0</v>
      </c>
      <c r="HK4">
        <v>0</v>
      </c>
      <c r="HL4">
        <v>0</v>
      </c>
      <c r="HM4">
        <v>0</v>
      </c>
      <c r="HN4">
        <v>0</v>
      </c>
      <c r="HO4">
        <v>0</v>
      </c>
      <c r="HP4">
        <v>0</v>
      </c>
      <c r="HQ4">
        <v>0</v>
      </c>
      <c r="HR4">
        <v>0</v>
      </c>
      <c r="HS4">
        <v>0</v>
      </c>
      <c r="HT4">
        <v>0</v>
      </c>
      <c r="HU4">
        <v>0</v>
      </c>
      <c r="HV4">
        <v>0</v>
      </c>
      <c r="HW4">
        <v>0</v>
      </c>
      <c r="HX4">
        <v>0</v>
      </c>
      <c r="HY4">
        <v>0</v>
      </c>
      <c r="HZ4">
        <v>0</v>
      </c>
      <c r="IA4">
        <v>0</v>
      </c>
      <c r="IB4">
        <v>0</v>
      </c>
      <c r="IC4">
        <v>0</v>
      </c>
      <c r="ID4">
        <v>0</v>
      </c>
      <c r="IE4">
        <v>0</v>
      </c>
      <c r="IF4">
        <v>0</v>
      </c>
      <c r="IG4">
        <v>0</v>
      </c>
      <c r="IH4">
        <v>0</v>
      </c>
      <c r="II4">
        <v>0</v>
      </c>
      <c r="IJ4">
        <v>0</v>
      </c>
      <c r="IK4">
        <v>0</v>
      </c>
      <c r="IL4">
        <v>0</v>
      </c>
      <c r="IM4">
        <v>0</v>
      </c>
      <c r="IN4">
        <v>0</v>
      </c>
      <c r="IO4">
        <v>0</v>
      </c>
      <c r="IP4">
        <v>0</v>
      </c>
      <c r="IQ4">
        <v>0</v>
      </c>
      <c r="IR4">
        <v>0</v>
      </c>
      <c r="IS4">
        <v>0</v>
      </c>
      <c r="IT4">
        <v>0</v>
      </c>
      <c r="IU4">
        <v>0</v>
      </c>
      <c r="IV4">
        <v>0</v>
      </c>
      <c r="IW4">
        <v>0</v>
      </c>
      <c r="IX4">
        <v>0</v>
      </c>
      <c r="IY4">
        <v>0</v>
      </c>
      <c r="IZ4">
        <v>0</v>
      </c>
      <c r="JA4">
        <v>0</v>
      </c>
      <c r="JB4">
        <v>0</v>
      </c>
      <c r="JC4">
        <v>0</v>
      </c>
      <c r="JD4">
        <v>0</v>
      </c>
      <c r="JE4">
        <v>0</v>
      </c>
      <c r="JF4">
        <v>0</v>
      </c>
      <c r="JG4">
        <v>0</v>
      </c>
      <c r="JH4">
        <v>0</v>
      </c>
      <c r="JI4">
        <v>0</v>
      </c>
      <c r="JJ4">
        <v>0</v>
      </c>
      <c r="JK4">
        <v>0</v>
      </c>
      <c r="JL4">
        <v>0</v>
      </c>
      <c r="JM4">
        <v>0</v>
      </c>
      <c r="JN4">
        <v>0</v>
      </c>
      <c r="JO4">
        <v>0</v>
      </c>
      <c r="JP4">
        <v>0</v>
      </c>
      <c r="JQ4">
        <v>0</v>
      </c>
      <c r="JR4">
        <v>0</v>
      </c>
      <c r="JS4">
        <v>0</v>
      </c>
      <c r="JT4">
        <v>0</v>
      </c>
      <c r="JU4">
        <v>0</v>
      </c>
      <c r="JV4">
        <v>0</v>
      </c>
      <c r="JW4">
        <v>0</v>
      </c>
      <c r="JX4">
        <v>0</v>
      </c>
      <c r="JY4">
        <v>0</v>
      </c>
      <c r="JZ4">
        <v>0</v>
      </c>
      <c r="KA4">
        <v>0</v>
      </c>
      <c r="KB4">
        <v>0</v>
      </c>
      <c r="KC4">
        <v>0</v>
      </c>
      <c r="KD4">
        <v>0</v>
      </c>
      <c r="KE4">
        <v>0</v>
      </c>
      <c r="KF4">
        <v>0</v>
      </c>
      <c r="KG4">
        <v>0</v>
      </c>
      <c r="KH4">
        <v>0</v>
      </c>
      <c r="KI4">
        <v>0</v>
      </c>
      <c r="KJ4">
        <v>0</v>
      </c>
      <c r="KK4">
        <v>0</v>
      </c>
      <c r="KL4">
        <v>0</v>
      </c>
      <c r="KM4">
        <v>0</v>
      </c>
      <c r="KN4">
        <v>0</v>
      </c>
      <c r="KO4">
        <v>0</v>
      </c>
      <c r="KP4">
        <v>0</v>
      </c>
      <c r="KQ4">
        <v>0</v>
      </c>
      <c r="KR4">
        <v>0</v>
      </c>
      <c r="KS4">
        <v>0</v>
      </c>
      <c r="KT4">
        <v>0</v>
      </c>
      <c r="KU4">
        <v>0</v>
      </c>
      <c r="KV4">
        <v>0</v>
      </c>
      <c r="KW4">
        <v>0</v>
      </c>
      <c r="KX4">
        <v>0</v>
      </c>
      <c r="KY4">
        <v>0</v>
      </c>
      <c r="KZ4">
        <v>0</v>
      </c>
      <c r="LA4">
        <v>0</v>
      </c>
      <c r="LB4">
        <v>0</v>
      </c>
      <c r="LC4">
        <v>0</v>
      </c>
      <c r="LD4">
        <v>0</v>
      </c>
      <c r="LE4">
        <v>0</v>
      </c>
      <c r="LF4">
        <v>0</v>
      </c>
      <c r="LG4">
        <v>0</v>
      </c>
      <c r="LH4">
        <v>0</v>
      </c>
      <c r="LI4">
        <v>0</v>
      </c>
      <c r="LJ4">
        <v>0</v>
      </c>
      <c r="LK4">
        <v>0</v>
      </c>
      <c r="LL4">
        <v>0</v>
      </c>
      <c r="LM4">
        <v>0</v>
      </c>
      <c r="LN4">
        <v>0</v>
      </c>
      <c r="LO4">
        <v>0</v>
      </c>
      <c r="LP4">
        <v>0</v>
      </c>
      <c r="LQ4">
        <v>0</v>
      </c>
      <c r="LR4">
        <v>0</v>
      </c>
      <c r="LS4">
        <v>0</v>
      </c>
      <c r="LT4">
        <v>0</v>
      </c>
      <c r="LU4">
        <v>0</v>
      </c>
      <c r="LV4">
        <v>0</v>
      </c>
      <c r="LW4">
        <v>0</v>
      </c>
      <c r="LX4">
        <v>0</v>
      </c>
      <c r="LY4">
        <v>0</v>
      </c>
      <c r="LZ4">
        <v>0</v>
      </c>
      <c r="MA4">
        <v>0</v>
      </c>
      <c r="MB4">
        <v>0</v>
      </c>
      <c r="MC4">
        <v>0</v>
      </c>
      <c r="MD4">
        <v>0</v>
      </c>
      <c r="ME4">
        <v>0</v>
      </c>
      <c r="MF4">
        <v>0</v>
      </c>
      <c r="MG4">
        <v>0</v>
      </c>
      <c r="MH4">
        <v>0</v>
      </c>
      <c r="MI4">
        <v>0</v>
      </c>
      <c r="MJ4">
        <v>0</v>
      </c>
      <c r="MK4">
        <v>0</v>
      </c>
      <c r="ML4">
        <v>0</v>
      </c>
      <c r="MM4">
        <v>0</v>
      </c>
      <c r="MN4">
        <v>0</v>
      </c>
      <c r="MO4">
        <v>0</v>
      </c>
      <c r="MP4">
        <v>0</v>
      </c>
      <c r="MQ4">
        <v>0</v>
      </c>
      <c r="MR4">
        <v>0</v>
      </c>
      <c r="MS4">
        <v>0</v>
      </c>
      <c r="MT4">
        <v>0</v>
      </c>
      <c r="MU4">
        <v>0</v>
      </c>
      <c r="MV4">
        <v>0</v>
      </c>
      <c r="MW4">
        <v>0</v>
      </c>
      <c r="MX4">
        <v>0</v>
      </c>
      <c r="MY4">
        <v>0</v>
      </c>
      <c r="MZ4">
        <v>0</v>
      </c>
      <c r="NA4">
        <v>0</v>
      </c>
      <c r="NB4">
        <v>0</v>
      </c>
      <c r="NC4">
        <v>0</v>
      </c>
      <c r="ND4">
        <v>0</v>
      </c>
      <c r="NE4">
        <v>0</v>
      </c>
      <c r="NF4">
        <v>0</v>
      </c>
      <c r="NG4">
        <v>0</v>
      </c>
      <c r="NH4">
        <v>0</v>
      </c>
      <c r="NI4">
        <v>0</v>
      </c>
      <c r="NJ4">
        <v>0</v>
      </c>
      <c r="NK4">
        <v>0</v>
      </c>
      <c r="NL4">
        <v>0</v>
      </c>
      <c r="NM4">
        <v>0</v>
      </c>
      <c r="NN4">
        <v>0</v>
      </c>
      <c r="NO4">
        <v>0</v>
      </c>
      <c r="NP4">
        <v>0</v>
      </c>
      <c r="NQ4">
        <v>0</v>
      </c>
      <c r="NR4">
        <v>0</v>
      </c>
      <c r="NS4">
        <v>0</v>
      </c>
      <c r="NT4">
        <v>0</v>
      </c>
      <c r="NU4">
        <v>0</v>
      </c>
      <c r="NV4">
        <v>0</v>
      </c>
      <c r="NW4">
        <v>0</v>
      </c>
      <c r="NX4">
        <v>0</v>
      </c>
      <c r="NY4">
        <v>0</v>
      </c>
      <c r="NZ4">
        <v>0</v>
      </c>
      <c r="OA4">
        <v>0</v>
      </c>
      <c r="OB4">
        <v>0</v>
      </c>
      <c r="OC4">
        <v>0</v>
      </c>
      <c r="OD4">
        <v>0</v>
      </c>
      <c r="OE4">
        <v>0</v>
      </c>
      <c r="OF4">
        <v>0</v>
      </c>
      <c r="OG4">
        <v>0</v>
      </c>
      <c r="OH4">
        <v>0</v>
      </c>
      <c r="OI4">
        <v>0</v>
      </c>
      <c r="OJ4">
        <v>0</v>
      </c>
      <c r="OK4">
        <v>0</v>
      </c>
      <c r="OL4">
        <v>0</v>
      </c>
      <c r="OM4">
        <v>0</v>
      </c>
      <c r="ON4">
        <v>0</v>
      </c>
      <c r="OO4">
        <v>0</v>
      </c>
      <c r="OP4">
        <v>0</v>
      </c>
      <c r="OQ4">
        <v>0</v>
      </c>
      <c r="OR4">
        <v>0</v>
      </c>
      <c r="OS4">
        <v>0</v>
      </c>
      <c r="OT4">
        <v>0</v>
      </c>
      <c r="OU4">
        <v>0</v>
      </c>
      <c r="OV4">
        <v>0</v>
      </c>
      <c r="OW4">
        <v>0</v>
      </c>
      <c r="OX4">
        <v>0</v>
      </c>
      <c r="OY4">
        <v>0</v>
      </c>
      <c r="OZ4">
        <v>0</v>
      </c>
      <c r="PA4">
        <v>0</v>
      </c>
      <c r="PB4">
        <v>0</v>
      </c>
      <c r="PC4">
        <v>0</v>
      </c>
      <c r="PD4">
        <v>0</v>
      </c>
      <c r="PE4">
        <v>0</v>
      </c>
      <c r="PF4">
        <v>0</v>
      </c>
      <c r="PG4">
        <v>0</v>
      </c>
      <c r="PH4">
        <v>0</v>
      </c>
      <c r="PI4">
        <v>0</v>
      </c>
      <c r="PJ4">
        <v>0</v>
      </c>
      <c r="PK4">
        <v>0</v>
      </c>
      <c r="PL4">
        <v>0</v>
      </c>
      <c r="PM4">
        <v>0</v>
      </c>
      <c r="PN4">
        <v>0</v>
      </c>
      <c r="PO4">
        <v>0</v>
      </c>
      <c r="PP4">
        <v>0</v>
      </c>
      <c r="PQ4">
        <v>0</v>
      </c>
      <c r="PR4">
        <v>0</v>
      </c>
      <c r="PS4">
        <v>0</v>
      </c>
      <c r="PT4">
        <v>0</v>
      </c>
      <c r="PU4">
        <v>0</v>
      </c>
      <c r="PV4">
        <v>0</v>
      </c>
      <c r="PW4">
        <v>0</v>
      </c>
      <c r="PX4">
        <v>0</v>
      </c>
      <c r="PY4">
        <v>0</v>
      </c>
      <c r="PZ4">
        <v>0</v>
      </c>
      <c r="QA4">
        <v>0</v>
      </c>
      <c r="QB4">
        <v>0</v>
      </c>
      <c r="QC4">
        <v>0</v>
      </c>
      <c r="QD4">
        <v>0</v>
      </c>
      <c r="QE4">
        <v>0</v>
      </c>
      <c r="QF4">
        <v>0</v>
      </c>
      <c r="QG4">
        <v>0</v>
      </c>
      <c r="QH4">
        <v>0</v>
      </c>
      <c r="QI4">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49AD9F-AF22-41AC-B94D-C5064E39C3F9}">
  <sheetPr>
    <tabColor rgb="FFFFFF00"/>
  </sheetPr>
  <dimension ref="A1:AG107"/>
  <sheetViews>
    <sheetView topLeftCell="B72" workbookViewId="0">
      <selection activeCell="L67" sqref="L67:L71"/>
    </sheetView>
  </sheetViews>
  <sheetFormatPr defaultRowHeight="14.5"/>
  <cols>
    <col min="13" max="13" width="24.26953125" customWidth="1"/>
  </cols>
  <sheetData>
    <row r="1" spans="1:33" ht="15.5">
      <c r="A1" s="2" t="s">
        <v>13</v>
      </c>
      <c r="M1" s="26" t="s">
        <v>155</v>
      </c>
      <c r="N1" s="26" t="s">
        <v>156</v>
      </c>
      <c r="O1" s="26">
        <v>2529</v>
      </c>
      <c r="P1" s="26">
        <v>3034</v>
      </c>
      <c r="Q1" s="26">
        <v>3539</v>
      </c>
      <c r="R1" s="26" t="s">
        <v>157</v>
      </c>
      <c r="S1" s="26" t="s">
        <v>156</v>
      </c>
      <c r="T1" s="26">
        <v>2529</v>
      </c>
      <c r="U1" s="26">
        <v>3034</v>
      </c>
      <c r="V1" s="26">
        <v>3539</v>
      </c>
      <c r="W1" s="26" t="s">
        <v>157</v>
      </c>
      <c r="X1" s="26" t="s">
        <v>156</v>
      </c>
      <c r="Y1" s="26">
        <v>2529</v>
      </c>
      <c r="Z1" s="26">
        <v>3034</v>
      </c>
      <c r="AA1" s="26">
        <v>3539</v>
      </c>
      <c r="AB1" s="26" t="s">
        <v>157</v>
      </c>
      <c r="AC1" s="26" t="s">
        <v>156</v>
      </c>
      <c r="AD1" s="26">
        <v>2529</v>
      </c>
      <c r="AE1" s="26">
        <v>3034</v>
      </c>
      <c r="AF1" s="26">
        <v>3539</v>
      </c>
      <c r="AG1" s="26" t="s">
        <v>157</v>
      </c>
    </row>
    <row r="2" spans="1:33">
      <c r="A2" s="3" t="s">
        <v>14</v>
      </c>
      <c r="M2" s="26" t="s">
        <v>210</v>
      </c>
      <c r="N2" s="31">
        <v>1</v>
      </c>
      <c r="O2" s="31">
        <v>1.3</v>
      </c>
      <c r="P2" s="31">
        <f>O2^2</f>
        <v>1.6900000000000002</v>
      </c>
      <c r="Q2" s="31">
        <f>O2^3</f>
        <v>2.1970000000000005</v>
      </c>
      <c r="R2" s="31">
        <f>O2^4</f>
        <v>2.8561000000000005</v>
      </c>
      <c r="S2" s="31">
        <v>1</v>
      </c>
      <c r="T2" s="31">
        <f>O2</f>
        <v>1.3</v>
      </c>
      <c r="U2" s="31">
        <f t="shared" ref="U2:AG2" si="0">P2</f>
        <v>1.6900000000000002</v>
      </c>
      <c r="V2" s="31">
        <f t="shared" si="0"/>
        <v>2.1970000000000005</v>
      </c>
      <c r="W2" s="31">
        <f t="shared" si="0"/>
        <v>2.8561000000000005</v>
      </c>
      <c r="X2" s="31">
        <f t="shared" si="0"/>
        <v>1</v>
      </c>
      <c r="Y2" s="31">
        <f t="shared" si="0"/>
        <v>1.3</v>
      </c>
      <c r="Z2" s="31">
        <f t="shared" si="0"/>
        <v>1.6900000000000002</v>
      </c>
      <c r="AA2" s="31">
        <f t="shared" si="0"/>
        <v>2.1970000000000005</v>
      </c>
      <c r="AB2" s="31">
        <f t="shared" si="0"/>
        <v>2.8561000000000005</v>
      </c>
      <c r="AC2" s="31">
        <f t="shared" si="0"/>
        <v>1</v>
      </c>
      <c r="AD2" s="31">
        <f t="shared" si="0"/>
        <v>1.3</v>
      </c>
      <c r="AE2" s="31">
        <f t="shared" si="0"/>
        <v>1.6900000000000002</v>
      </c>
      <c r="AF2" s="31">
        <f t="shared" si="0"/>
        <v>2.1970000000000005</v>
      </c>
      <c r="AG2" s="31">
        <f t="shared" si="0"/>
        <v>2.8561000000000005</v>
      </c>
    </row>
    <row r="3" spans="1:33">
      <c r="A3" s="4" t="s">
        <v>15</v>
      </c>
      <c r="M3" s="26" t="s">
        <v>209</v>
      </c>
      <c r="N3" s="31">
        <v>0.246</v>
      </c>
      <c r="O3" s="31">
        <v>0.45200000000000001</v>
      </c>
      <c r="P3" s="31">
        <v>0.20699999999999999</v>
      </c>
      <c r="Q3" s="31">
        <v>6.6000000000000003E-2</v>
      </c>
      <c r="R3" s="31">
        <v>2.9000000000000001E-2</v>
      </c>
      <c r="S3" s="31">
        <v>0.246</v>
      </c>
      <c r="T3" s="31">
        <v>0.45200000000000001</v>
      </c>
      <c r="U3" s="31">
        <v>0.20699999999999999</v>
      </c>
      <c r="V3" s="31">
        <v>6.6000000000000003E-2</v>
      </c>
      <c r="W3" s="31">
        <v>2.9000000000000001E-2</v>
      </c>
      <c r="X3" s="31">
        <v>0.246</v>
      </c>
      <c r="Y3" s="31">
        <v>0.45200000000000001</v>
      </c>
      <c r="Z3" s="31">
        <v>0.20699999999999999</v>
      </c>
      <c r="AA3" s="31">
        <v>6.6000000000000003E-2</v>
      </c>
      <c r="AB3" s="31">
        <v>2.9000000000000001E-2</v>
      </c>
      <c r="AC3" s="31">
        <v>0.246</v>
      </c>
      <c r="AD3" s="31">
        <v>0.45200000000000001</v>
      </c>
      <c r="AE3" s="31">
        <v>0.20699999999999999</v>
      </c>
      <c r="AF3" s="31">
        <v>6.6000000000000003E-2</v>
      </c>
      <c r="AG3" s="31">
        <v>2.9000000000000001E-2</v>
      </c>
    </row>
    <row r="4" spans="1:33">
      <c r="A4" s="5"/>
      <c r="B4" s="44" t="s">
        <v>16</v>
      </c>
      <c r="C4" s="44"/>
      <c r="D4" s="44"/>
      <c r="E4" s="44"/>
      <c r="F4" s="44" t="s">
        <v>17</v>
      </c>
      <c r="G4" s="44"/>
      <c r="H4" s="44"/>
      <c r="I4" s="44"/>
      <c r="M4" s="26" t="s">
        <v>211</v>
      </c>
      <c r="N4" s="31">
        <v>1.39</v>
      </c>
      <c r="O4" s="31">
        <v>1.39</v>
      </c>
      <c r="P4" s="31">
        <v>1.39</v>
      </c>
      <c r="Q4" s="31">
        <v>1.39</v>
      </c>
      <c r="R4" s="31">
        <v>1.39</v>
      </c>
      <c r="S4" s="31">
        <v>1.39</v>
      </c>
      <c r="T4" s="31">
        <v>1.39</v>
      </c>
      <c r="U4" s="31">
        <v>1.39</v>
      </c>
      <c r="V4" s="31">
        <v>1.39</v>
      </c>
      <c r="W4" s="31">
        <v>1.39</v>
      </c>
      <c r="X4" s="31">
        <v>1</v>
      </c>
      <c r="Y4" s="31">
        <v>1</v>
      </c>
      <c r="Z4" s="31">
        <v>1</v>
      </c>
      <c r="AA4" s="31">
        <v>1</v>
      </c>
      <c r="AB4" s="31">
        <v>1</v>
      </c>
      <c r="AC4" s="31">
        <v>1.39</v>
      </c>
      <c r="AD4" s="31">
        <v>1.39</v>
      </c>
      <c r="AE4" s="31">
        <v>1.39</v>
      </c>
      <c r="AF4" s="31">
        <v>1.39</v>
      </c>
      <c r="AG4" s="31">
        <v>1.39</v>
      </c>
    </row>
    <row r="5" spans="1:33">
      <c r="A5" s="5"/>
      <c r="B5" s="6" t="s">
        <v>18</v>
      </c>
      <c r="C5" s="6" t="s">
        <v>19</v>
      </c>
      <c r="D5" s="6" t="s">
        <v>20</v>
      </c>
      <c r="E5" s="6" t="s">
        <v>21</v>
      </c>
      <c r="F5" s="6" t="s">
        <v>18</v>
      </c>
      <c r="G5" s="6" t="s">
        <v>19</v>
      </c>
      <c r="H5" s="6" t="s">
        <v>20</v>
      </c>
      <c r="I5" s="6" t="s">
        <v>21</v>
      </c>
      <c r="K5" s="26" t="s">
        <v>19</v>
      </c>
      <c r="L5" s="26"/>
      <c r="M5" s="26" t="s">
        <v>209</v>
      </c>
      <c r="N5" s="31">
        <v>0.52600000000000002</v>
      </c>
      <c r="O5" s="31">
        <v>0.56699999999999995</v>
      </c>
      <c r="P5" s="31">
        <v>0.47699999999999998</v>
      </c>
      <c r="Q5" s="31">
        <v>0.45</v>
      </c>
      <c r="R5" s="31">
        <v>0.59199999999999997</v>
      </c>
      <c r="S5" s="31"/>
      <c r="T5" s="31"/>
      <c r="U5" s="31"/>
      <c r="V5" s="31"/>
      <c r="W5" s="31"/>
      <c r="X5" s="31">
        <v>0.52600000000000002</v>
      </c>
      <c r="Y5" s="31">
        <v>0.56699999999999995</v>
      </c>
      <c r="Z5" s="31">
        <v>0.47699999999999998</v>
      </c>
      <c r="AA5" s="31">
        <v>0.45</v>
      </c>
      <c r="AB5" s="31">
        <v>0.59199999999999997</v>
      </c>
      <c r="AC5" s="31"/>
      <c r="AD5" s="31"/>
      <c r="AE5" s="31"/>
      <c r="AF5" s="31"/>
      <c r="AG5" s="31"/>
    </row>
    <row r="6" spans="1:33">
      <c r="A6" s="7" t="s">
        <v>22</v>
      </c>
      <c r="B6" s="8" t="s">
        <v>23</v>
      </c>
      <c r="C6" s="8" t="s">
        <v>24</v>
      </c>
      <c r="D6" s="8" t="s">
        <v>23</v>
      </c>
      <c r="E6" s="8" t="s">
        <v>25</v>
      </c>
      <c r="F6" s="8" t="s">
        <v>23</v>
      </c>
      <c r="G6" s="8" t="s">
        <v>24</v>
      </c>
      <c r="H6" s="8" t="s">
        <v>23</v>
      </c>
      <c r="I6" s="8" t="s">
        <v>25</v>
      </c>
      <c r="K6" s="26" t="s">
        <v>173</v>
      </c>
      <c r="L6" s="26" t="s">
        <v>174</v>
      </c>
      <c r="N6" s="26" t="s">
        <v>212</v>
      </c>
      <c r="O6" s="26" t="s">
        <v>213</v>
      </c>
      <c r="P6" s="26" t="s">
        <v>214</v>
      </c>
      <c r="Q6" s="26" t="s">
        <v>215</v>
      </c>
      <c r="R6" s="26" t="s">
        <v>216</v>
      </c>
      <c r="S6" s="26" t="s">
        <v>217</v>
      </c>
      <c r="T6" s="26" t="s">
        <v>218</v>
      </c>
      <c r="U6" s="26" t="s">
        <v>219</v>
      </c>
      <c r="V6" s="26" t="s">
        <v>220</v>
      </c>
      <c r="W6" s="26" t="s">
        <v>221</v>
      </c>
      <c r="X6" s="26" t="s">
        <v>222</v>
      </c>
      <c r="Y6" s="26" t="s">
        <v>223</v>
      </c>
      <c r="Z6" s="26" t="s">
        <v>224</v>
      </c>
      <c r="AA6" s="26" t="s">
        <v>225</v>
      </c>
      <c r="AB6" s="26" t="s">
        <v>226</v>
      </c>
      <c r="AC6" s="26" t="s">
        <v>227</v>
      </c>
      <c r="AD6" s="26" t="s">
        <v>228</v>
      </c>
      <c r="AE6" s="26" t="s">
        <v>229</v>
      </c>
      <c r="AF6" s="26" t="s">
        <v>230</v>
      </c>
      <c r="AG6" s="26" t="s">
        <v>231</v>
      </c>
    </row>
    <row r="7" spans="1:33">
      <c r="A7" s="9" t="s">
        <v>26</v>
      </c>
      <c r="B7" s="10">
        <v>100000</v>
      </c>
      <c r="C7" s="11">
        <v>4.1999999999999997E-3</v>
      </c>
      <c r="D7" s="10">
        <v>99625</v>
      </c>
      <c r="E7" s="12">
        <v>80.099999999999994</v>
      </c>
      <c r="F7" s="10">
        <v>100000</v>
      </c>
      <c r="G7" s="11">
        <v>3.3300000000000001E-3</v>
      </c>
      <c r="H7" s="10">
        <v>99703</v>
      </c>
      <c r="I7" s="12">
        <v>84.3</v>
      </c>
      <c r="K7" s="26">
        <f>C7</f>
        <v>4.1999999999999997E-3</v>
      </c>
      <c r="L7" s="26">
        <f>G7</f>
        <v>3.3300000000000001E-3</v>
      </c>
      <c r="N7" s="30">
        <f t="shared" ref="N7:N38" si="1">(K7/SUMPRODUCT(N$2:R$2,N$3:R$3))/(N$5+(1-N$5)*N$4)</f>
        <v>2.5117450690718629E-3</v>
      </c>
      <c r="O7" s="30">
        <f t="shared" ref="O7:R26" si="2">O$2*$N7</f>
        <v>3.265268589793422E-3</v>
      </c>
      <c r="P7" s="30">
        <f t="shared" si="2"/>
        <v>4.2448491667314492E-3</v>
      </c>
      <c r="Q7" s="30">
        <f t="shared" si="2"/>
        <v>5.518303916750884E-3</v>
      </c>
      <c r="R7" s="30">
        <f t="shared" si="2"/>
        <v>7.1737950917761494E-3</v>
      </c>
      <c r="S7" s="30">
        <f t="shared" ref="S7:S38" si="3">S$4*N7</f>
        <v>3.4913256460098892E-3</v>
      </c>
      <c r="T7" s="30">
        <f t="shared" ref="T7:W26" si="4">$S7*T$2</f>
        <v>4.5387233398128564E-3</v>
      </c>
      <c r="U7" s="30">
        <f t="shared" si="4"/>
        <v>5.9003403417567137E-3</v>
      </c>
      <c r="V7" s="30">
        <f t="shared" si="4"/>
        <v>7.6704424442837283E-3</v>
      </c>
      <c r="W7" s="30">
        <f t="shared" si="4"/>
        <v>9.9715751775688467E-3</v>
      </c>
      <c r="X7" s="30">
        <f t="shared" ref="X7:X38" si="5">(L7/SUMPRODUCT(X$2:AB$2,X$3:AB$3))/(X$5+(1-X$5)*X$4)</f>
        <v>2.3595953938713868E-3</v>
      </c>
      <c r="Y7" s="30">
        <f t="shared" ref="Y7:AB26" si="6">Y$2*$X7</f>
        <v>3.0674740120328029E-3</v>
      </c>
      <c r="Z7" s="30">
        <f t="shared" si="6"/>
        <v>3.987716215642644E-3</v>
      </c>
      <c r="AA7" s="30">
        <f t="shared" si="6"/>
        <v>5.1840310803354384E-3</v>
      </c>
      <c r="AB7" s="30">
        <f t="shared" si="6"/>
        <v>6.7392404044360693E-3</v>
      </c>
      <c r="AC7" s="30">
        <f t="shared" ref="AC7:AC38" si="7">AC$4*X7</f>
        <v>3.2798375974812275E-3</v>
      </c>
      <c r="AD7" s="30">
        <f t="shared" ref="AD7:AG26" si="8">$AC7*AD$2</f>
        <v>4.2637888767255959E-3</v>
      </c>
      <c r="AE7" s="30">
        <f t="shared" si="8"/>
        <v>5.542925539743275E-3</v>
      </c>
      <c r="AF7" s="30">
        <f t="shared" si="8"/>
        <v>7.2058032016662586E-3</v>
      </c>
      <c r="AG7" s="30">
        <f t="shared" si="8"/>
        <v>9.3675441621661349E-3</v>
      </c>
    </row>
    <row r="8" spans="1:33">
      <c r="A8" s="9" t="s">
        <v>27</v>
      </c>
      <c r="B8" s="10">
        <v>99580</v>
      </c>
      <c r="C8" s="11">
        <v>3.5E-4</v>
      </c>
      <c r="D8" s="10">
        <v>99561</v>
      </c>
      <c r="E8" s="12">
        <v>79.400000000000006</v>
      </c>
      <c r="F8" s="10">
        <v>99667</v>
      </c>
      <c r="G8" s="11">
        <v>2.5999999999999998E-4</v>
      </c>
      <c r="H8" s="10">
        <v>99653</v>
      </c>
      <c r="I8" s="12">
        <v>83.6</v>
      </c>
      <c r="K8" s="26">
        <f t="shared" ref="K8:K71" si="9">C8</f>
        <v>3.5E-4</v>
      </c>
      <c r="L8" s="26">
        <f t="shared" ref="L8:L71" si="10">G8</f>
        <v>2.5999999999999998E-4</v>
      </c>
      <c r="N8" s="30">
        <f t="shared" si="1"/>
        <v>2.0931208908932193E-4</v>
      </c>
      <c r="O8" s="30">
        <f t="shared" si="2"/>
        <v>2.7210571581611854E-4</v>
      </c>
      <c r="P8" s="30">
        <f t="shared" si="2"/>
        <v>3.537374305609541E-4</v>
      </c>
      <c r="Q8" s="30">
        <f t="shared" si="2"/>
        <v>4.5985865972924037E-4</v>
      </c>
      <c r="R8" s="30">
        <f t="shared" si="2"/>
        <v>5.9781625764801245E-4</v>
      </c>
      <c r="S8" s="30">
        <f t="shared" si="3"/>
        <v>2.9094380383415744E-4</v>
      </c>
      <c r="T8" s="30">
        <f t="shared" si="4"/>
        <v>3.782269449844047E-4</v>
      </c>
      <c r="U8" s="30">
        <f t="shared" si="4"/>
        <v>4.9169502847972607E-4</v>
      </c>
      <c r="V8" s="30">
        <f t="shared" si="4"/>
        <v>6.3920353702364406E-4</v>
      </c>
      <c r="W8" s="30">
        <f t="shared" si="4"/>
        <v>8.3096459813073722E-4</v>
      </c>
      <c r="X8" s="30">
        <f t="shared" si="5"/>
        <v>1.8423267339536353E-4</v>
      </c>
      <c r="Y8" s="30">
        <f t="shared" si="6"/>
        <v>2.3950247541397259E-4</v>
      </c>
      <c r="Z8" s="30">
        <f t="shared" si="6"/>
        <v>3.113532180381644E-4</v>
      </c>
      <c r="AA8" s="30">
        <f t="shared" si="6"/>
        <v>4.0475918344961377E-4</v>
      </c>
      <c r="AB8" s="30">
        <f t="shared" si="6"/>
        <v>5.261869384844979E-4</v>
      </c>
      <c r="AC8" s="30">
        <f t="shared" si="7"/>
        <v>2.5608341601955528E-4</v>
      </c>
      <c r="AD8" s="30">
        <f t="shared" si="8"/>
        <v>3.3290844082542188E-4</v>
      </c>
      <c r="AE8" s="30">
        <f t="shared" si="8"/>
        <v>4.3278097307304848E-4</v>
      </c>
      <c r="AF8" s="30">
        <f t="shared" si="8"/>
        <v>5.6261526499496307E-4</v>
      </c>
      <c r="AG8" s="30">
        <f t="shared" si="8"/>
        <v>7.3139984449345193E-4</v>
      </c>
    </row>
    <row r="9" spans="1:33">
      <c r="A9" s="9" t="s">
        <v>28</v>
      </c>
      <c r="B9" s="10">
        <v>99545</v>
      </c>
      <c r="C9" s="11">
        <v>1.9000000000000001E-4</v>
      </c>
      <c r="D9" s="10">
        <v>99535</v>
      </c>
      <c r="E9" s="12">
        <v>78.400000000000006</v>
      </c>
      <c r="F9" s="10">
        <v>99641</v>
      </c>
      <c r="G9" s="11">
        <v>1.6000000000000001E-4</v>
      </c>
      <c r="H9" s="10">
        <v>99632</v>
      </c>
      <c r="I9" s="12">
        <v>82.6</v>
      </c>
      <c r="K9" s="26">
        <f t="shared" si="9"/>
        <v>1.9000000000000001E-4</v>
      </c>
      <c r="L9" s="26">
        <f t="shared" si="10"/>
        <v>1.6000000000000001E-4</v>
      </c>
      <c r="N9" s="30">
        <f t="shared" si="1"/>
        <v>1.1362656264848906E-4</v>
      </c>
      <c r="O9" s="30">
        <f t="shared" si="2"/>
        <v>1.4771453144303578E-4</v>
      </c>
      <c r="P9" s="30">
        <f t="shared" si="2"/>
        <v>1.9202889087594654E-4</v>
      </c>
      <c r="Q9" s="30">
        <f t="shared" si="2"/>
        <v>2.4963755813873053E-4</v>
      </c>
      <c r="R9" s="30">
        <f t="shared" si="2"/>
        <v>3.2452882558034967E-4</v>
      </c>
      <c r="S9" s="30">
        <f t="shared" si="3"/>
        <v>1.5794092208139978E-4</v>
      </c>
      <c r="T9" s="30">
        <f t="shared" si="4"/>
        <v>2.0532319870581971E-4</v>
      </c>
      <c r="U9" s="30">
        <f t="shared" si="4"/>
        <v>2.6692015831756568E-4</v>
      </c>
      <c r="V9" s="30">
        <f t="shared" si="4"/>
        <v>3.4699620581283538E-4</v>
      </c>
      <c r="W9" s="30">
        <f t="shared" si="4"/>
        <v>4.5109506755668598E-4</v>
      </c>
      <c r="X9" s="30">
        <f t="shared" si="5"/>
        <v>1.1337395285868527E-4</v>
      </c>
      <c r="Y9" s="30">
        <f t="shared" si="6"/>
        <v>1.4738613871629084E-4</v>
      </c>
      <c r="Z9" s="30">
        <f t="shared" si="6"/>
        <v>1.9160198033117812E-4</v>
      </c>
      <c r="AA9" s="30">
        <f t="shared" si="6"/>
        <v>2.490825744305316E-4</v>
      </c>
      <c r="AB9" s="30">
        <f t="shared" si="6"/>
        <v>3.2380734675969107E-4</v>
      </c>
      <c r="AC9" s="30">
        <f t="shared" si="7"/>
        <v>1.5758979447357251E-4</v>
      </c>
      <c r="AD9" s="30">
        <f t="shared" si="8"/>
        <v>2.0486673281564427E-4</v>
      </c>
      <c r="AE9" s="30">
        <f t="shared" si="8"/>
        <v>2.6632675266033759E-4</v>
      </c>
      <c r="AF9" s="30">
        <f t="shared" si="8"/>
        <v>3.4622477845843889E-4</v>
      </c>
      <c r="AG9" s="30">
        <f t="shared" si="8"/>
        <v>4.5009221199597056E-4</v>
      </c>
    </row>
    <row r="10" spans="1:33">
      <c r="A10" s="9" t="s">
        <v>29</v>
      </c>
      <c r="B10" s="10">
        <v>99527</v>
      </c>
      <c r="C10" s="11">
        <v>1.3999999999999999E-4</v>
      </c>
      <c r="D10" s="10">
        <v>99519</v>
      </c>
      <c r="E10" s="12">
        <v>77.400000000000006</v>
      </c>
      <c r="F10" s="10">
        <v>99625</v>
      </c>
      <c r="G10" s="11">
        <v>1.2E-4</v>
      </c>
      <c r="H10" s="10">
        <v>99619</v>
      </c>
      <c r="I10" s="12">
        <v>81.599999999999994</v>
      </c>
      <c r="K10" s="26">
        <f t="shared" si="9"/>
        <v>1.3999999999999999E-4</v>
      </c>
      <c r="L10" s="26">
        <f t="shared" si="10"/>
        <v>1.2E-4</v>
      </c>
      <c r="N10" s="30">
        <f t="shared" si="1"/>
        <v>8.3724835635728758E-5</v>
      </c>
      <c r="O10" s="30">
        <f t="shared" si="2"/>
        <v>1.0884228632644739E-4</v>
      </c>
      <c r="P10" s="30">
        <f t="shared" si="2"/>
        <v>1.4149497222438161E-4</v>
      </c>
      <c r="Q10" s="30">
        <f t="shared" si="2"/>
        <v>1.8394346389169613E-4</v>
      </c>
      <c r="R10" s="30">
        <f t="shared" si="2"/>
        <v>2.3912650305920496E-4</v>
      </c>
      <c r="S10" s="30">
        <f t="shared" si="3"/>
        <v>1.1637752153366296E-4</v>
      </c>
      <c r="T10" s="30">
        <f t="shared" si="4"/>
        <v>1.5129077799376186E-4</v>
      </c>
      <c r="U10" s="30">
        <f t="shared" si="4"/>
        <v>1.9667801139189043E-4</v>
      </c>
      <c r="V10" s="30">
        <f t="shared" si="4"/>
        <v>2.5568141480945757E-4</v>
      </c>
      <c r="W10" s="30">
        <f t="shared" si="4"/>
        <v>3.3238583925229487E-4</v>
      </c>
      <c r="X10" s="30">
        <f t="shared" si="5"/>
        <v>8.5030464644013942E-5</v>
      </c>
      <c r="Y10" s="30">
        <f t="shared" si="6"/>
        <v>1.1053960403721813E-4</v>
      </c>
      <c r="Z10" s="30">
        <f t="shared" si="6"/>
        <v>1.4370148524838359E-4</v>
      </c>
      <c r="AA10" s="30">
        <f t="shared" si="6"/>
        <v>1.8681193082289868E-4</v>
      </c>
      <c r="AB10" s="30">
        <f t="shared" si="6"/>
        <v>2.4285551006976826E-4</v>
      </c>
      <c r="AC10" s="30">
        <f t="shared" si="7"/>
        <v>1.1819234585517937E-4</v>
      </c>
      <c r="AD10" s="30">
        <f t="shared" si="8"/>
        <v>1.536500496117332E-4</v>
      </c>
      <c r="AE10" s="30">
        <f t="shared" si="8"/>
        <v>1.9974506449525317E-4</v>
      </c>
      <c r="AF10" s="30">
        <f t="shared" si="8"/>
        <v>2.5966858384382914E-4</v>
      </c>
      <c r="AG10" s="30">
        <f t="shared" si="8"/>
        <v>3.3756915899697788E-4</v>
      </c>
    </row>
    <row r="11" spans="1:33">
      <c r="A11" s="9" t="s">
        <v>30</v>
      </c>
      <c r="B11" s="10">
        <v>99512</v>
      </c>
      <c r="C11" s="11">
        <v>1.2E-4</v>
      </c>
      <c r="D11" s="10">
        <v>99506</v>
      </c>
      <c r="E11" s="12">
        <v>76.400000000000006</v>
      </c>
      <c r="F11" s="10">
        <v>99613</v>
      </c>
      <c r="G11" s="11">
        <v>1E-4</v>
      </c>
      <c r="H11" s="10">
        <v>99608</v>
      </c>
      <c r="I11" s="12">
        <v>80.7</v>
      </c>
      <c r="K11" s="26">
        <f t="shared" si="9"/>
        <v>1.2E-4</v>
      </c>
      <c r="L11" s="26">
        <f t="shared" si="10"/>
        <v>1E-4</v>
      </c>
      <c r="N11" s="30">
        <f t="shared" si="1"/>
        <v>7.1764144830624665E-5</v>
      </c>
      <c r="O11" s="30">
        <f t="shared" si="2"/>
        <v>9.3293388279812073E-5</v>
      </c>
      <c r="P11" s="30">
        <f t="shared" si="2"/>
        <v>1.212814047637557E-4</v>
      </c>
      <c r="Q11" s="30">
        <f t="shared" si="2"/>
        <v>1.5766582619288242E-4</v>
      </c>
      <c r="R11" s="30">
        <f t="shared" si="2"/>
        <v>2.0496557405074714E-4</v>
      </c>
      <c r="S11" s="30">
        <f t="shared" si="3"/>
        <v>9.9752161314568274E-5</v>
      </c>
      <c r="T11" s="30">
        <f t="shared" si="4"/>
        <v>1.2967780970893876E-4</v>
      </c>
      <c r="U11" s="30">
        <f t="shared" si="4"/>
        <v>1.685811526216204E-4</v>
      </c>
      <c r="V11" s="30">
        <f t="shared" si="4"/>
        <v>2.1915549840810655E-4</v>
      </c>
      <c r="W11" s="30">
        <f t="shared" si="4"/>
        <v>2.849021479305385E-4</v>
      </c>
      <c r="X11" s="30">
        <f t="shared" si="5"/>
        <v>7.0858720536678288E-5</v>
      </c>
      <c r="Y11" s="30">
        <f t="shared" si="6"/>
        <v>9.2116336697681777E-5</v>
      </c>
      <c r="Z11" s="30">
        <f t="shared" si="6"/>
        <v>1.1975123770698632E-4</v>
      </c>
      <c r="AA11" s="30">
        <f t="shared" si="6"/>
        <v>1.5567660901908223E-4</v>
      </c>
      <c r="AB11" s="30">
        <f t="shared" si="6"/>
        <v>2.0237959172480688E-4</v>
      </c>
      <c r="AC11" s="30">
        <f t="shared" si="7"/>
        <v>9.8493621545982807E-5</v>
      </c>
      <c r="AD11" s="30">
        <f t="shared" si="8"/>
        <v>1.2804170800977767E-4</v>
      </c>
      <c r="AE11" s="30">
        <f t="shared" si="8"/>
        <v>1.6645422041271097E-4</v>
      </c>
      <c r="AF11" s="30">
        <f t="shared" si="8"/>
        <v>2.1639048653652426E-4</v>
      </c>
      <c r="AG11" s="30">
        <f t="shared" si="8"/>
        <v>2.8130763249748154E-4</v>
      </c>
    </row>
    <row r="12" spans="1:33">
      <c r="A12" s="9" t="s">
        <v>31</v>
      </c>
      <c r="B12" s="10">
        <v>99500</v>
      </c>
      <c r="C12" s="11">
        <v>1.1E-4</v>
      </c>
      <c r="D12" s="10">
        <v>99494</v>
      </c>
      <c r="E12" s="12">
        <v>75.5</v>
      </c>
      <c r="F12" s="10">
        <v>99603</v>
      </c>
      <c r="G12" s="11">
        <v>9.0000000000000006E-5</v>
      </c>
      <c r="H12" s="10">
        <v>99598</v>
      </c>
      <c r="I12" s="12">
        <v>79.7</v>
      </c>
      <c r="K12" s="26">
        <f t="shared" si="9"/>
        <v>1.1E-4</v>
      </c>
      <c r="L12" s="26">
        <f t="shared" si="10"/>
        <v>9.0000000000000006E-5</v>
      </c>
      <c r="N12" s="30">
        <f t="shared" si="1"/>
        <v>6.5783799428072599E-5</v>
      </c>
      <c r="O12" s="30">
        <f t="shared" si="2"/>
        <v>8.5518939256494376E-5</v>
      </c>
      <c r="P12" s="30">
        <f t="shared" si="2"/>
        <v>1.1117462103344271E-4</v>
      </c>
      <c r="Q12" s="30">
        <f t="shared" si="2"/>
        <v>1.4452700734347553E-4</v>
      </c>
      <c r="R12" s="30">
        <f t="shared" si="2"/>
        <v>1.8788510954651817E-4</v>
      </c>
      <c r="S12" s="30">
        <f t="shared" si="3"/>
        <v>9.1439481205020902E-5</v>
      </c>
      <c r="T12" s="30">
        <f t="shared" si="4"/>
        <v>1.1887132556652718E-4</v>
      </c>
      <c r="U12" s="30">
        <f t="shared" si="4"/>
        <v>1.5453272323648535E-4</v>
      </c>
      <c r="V12" s="30">
        <f t="shared" si="4"/>
        <v>2.0089254020743097E-4</v>
      </c>
      <c r="W12" s="30">
        <f t="shared" si="4"/>
        <v>2.6116030226966023E-4</v>
      </c>
      <c r="X12" s="30">
        <f t="shared" si="5"/>
        <v>6.3772848483010453E-5</v>
      </c>
      <c r="Y12" s="30">
        <f t="shared" si="6"/>
        <v>8.2904703027913599E-5</v>
      </c>
      <c r="Z12" s="30">
        <f t="shared" si="6"/>
        <v>1.0777611393628767E-4</v>
      </c>
      <c r="AA12" s="30">
        <f t="shared" si="6"/>
        <v>1.40108948117174E-4</v>
      </c>
      <c r="AB12" s="30">
        <f t="shared" si="6"/>
        <v>1.821416325523262E-4</v>
      </c>
      <c r="AC12" s="30">
        <f t="shared" si="7"/>
        <v>8.8644259391384525E-5</v>
      </c>
      <c r="AD12" s="30">
        <f t="shared" si="8"/>
        <v>1.1523753720879989E-4</v>
      </c>
      <c r="AE12" s="30">
        <f t="shared" si="8"/>
        <v>1.4980879837143987E-4</v>
      </c>
      <c r="AF12" s="30">
        <f t="shared" si="8"/>
        <v>1.9475143788287184E-4</v>
      </c>
      <c r="AG12" s="30">
        <f t="shared" si="8"/>
        <v>2.5317686924773339E-4</v>
      </c>
    </row>
    <row r="13" spans="1:33">
      <c r="A13" s="9" t="s">
        <v>32</v>
      </c>
      <c r="B13" s="10">
        <v>99489</v>
      </c>
      <c r="C13" s="11">
        <v>1E-4</v>
      </c>
      <c r="D13" s="10">
        <v>99484</v>
      </c>
      <c r="E13" s="12">
        <v>74.5</v>
      </c>
      <c r="F13" s="10">
        <v>99594</v>
      </c>
      <c r="G13" s="11">
        <v>9.0000000000000006E-5</v>
      </c>
      <c r="H13" s="10">
        <v>99589</v>
      </c>
      <c r="I13" s="12">
        <v>78.7</v>
      </c>
      <c r="K13" s="26">
        <f t="shared" si="9"/>
        <v>1E-4</v>
      </c>
      <c r="L13" s="26">
        <f t="shared" si="10"/>
        <v>9.0000000000000006E-5</v>
      </c>
      <c r="N13" s="30">
        <f t="shared" si="1"/>
        <v>5.9803454025520559E-5</v>
      </c>
      <c r="O13" s="30">
        <f t="shared" si="2"/>
        <v>7.7744490233176732E-5</v>
      </c>
      <c r="P13" s="30">
        <f t="shared" si="2"/>
        <v>1.0106783730312976E-4</v>
      </c>
      <c r="Q13" s="30">
        <f t="shared" si="2"/>
        <v>1.3138818849406871E-4</v>
      </c>
      <c r="R13" s="30">
        <f t="shared" si="2"/>
        <v>1.7080464504228929E-4</v>
      </c>
      <c r="S13" s="30">
        <f t="shared" si="3"/>
        <v>8.3126801095473571E-5</v>
      </c>
      <c r="T13" s="30">
        <f t="shared" si="4"/>
        <v>1.0806484142411565E-4</v>
      </c>
      <c r="U13" s="30">
        <f t="shared" si="4"/>
        <v>1.4048429385135034E-4</v>
      </c>
      <c r="V13" s="30">
        <f t="shared" si="4"/>
        <v>1.8262958200675547E-4</v>
      </c>
      <c r="W13" s="30">
        <f t="shared" si="4"/>
        <v>2.374184566087821E-4</v>
      </c>
      <c r="X13" s="30">
        <f t="shared" si="5"/>
        <v>6.3772848483010453E-5</v>
      </c>
      <c r="Y13" s="30">
        <f t="shared" si="6"/>
        <v>8.2904703027913599E-5</v>
      </c>
      <c r="Z13" s="30">
        <f t="shared" si="6"/>
        <v>1.0777611393628767E-4</v>
      </c>
      <c r="AA13" s="30">
        <f t="shared" si="6"/>
        <v>1.40108948117174E-4</v>
      </c>
      <c r="AB13" s="30">
        <f t="shared" si="6"/>
        <v>1.821416325523262E-4</v>
      </c>
      <c r="AC13" s="30">
        <f t="shared" si="7"/>
        <v>8.8644259391384525E-5</v>
      </c>
      <c r="AD13" s="30">
        <f t="shared" si="8"/>
        <v>1.1523753720879989E-4</v>
      </c>
      <c r="AE13" s="30">
        <f t="shared" si="8"/>
        <v>1.4980879837143987E-4</v>
      </c>
      <c r="AF13" s="30">
        <f t="shared" si="8"/>
        <v>1.9475143788287184E-4</v>
      </c>
      <c r="AG13" s="30">
        <f t="shared" si="8"/>
        <v>2.5317686924773339E-4</v>
      </c>
    </row>
    <row r="14" spans="1:33">
      <c r="A14" s="9" t="s">
        <v>33</v>
      </c>
      <c r="B14" s="10">
        <v>99479</v>
      </c>
      <c r="C14" s="11">
        <v>9.0000000000000006E-5</v>
      </c>
      <c r="D14" s="10">
        <v>99474</v>
      </c>
      <c r="E14" s="12">
        <v>73.5</v>
      </c>
      <c r="F14" s="10">
        <v>99585</v>
      </c>
      <c r="G14" s="11">
        <v>8.0000000000000007E-5</v>
      </c>
      <c r="H14" s="10">
        <v>99581</v>
      </c>
      <c r="I14" s="12">
        <v>77.7</v>
      </c>
      <c r="K14" s="26">
        <f t="shared" si="9"/>
        <v>9.0000000000000006E-5</v>
      </c>
      <c r="L14" s="26">
        <f t="shared" si="10"/>
        <v>8.0000000000000007E-5</v>
      </c>
      <c r="N14" s="30">
        <f t="shared" si="1"/>
        <v>5.3823108622968499E-5</v>
      </c>
      <c r="O14" s="30">
        <f t="shared" si="2"/>
        <v>6.9970041209859048E-5</v>
      </c>
      <c r="P14" s="30">
        <f t="shared" si="2"/>
        <v>9.0961053572816768E-5</v>
      </c>
      <c r="Q14" s="30">
        <f t="shared" si="2"/>
        <v>1.1824936964466182E-4</v>
      </c>
      <c r="R14" s="30">
        <f t="shared" si="2"/>
        <v>1.5372418053806035E-4</v>
      </c>
      <c r="S14" s="30">
        <f t="shared" si="3"/>
        <v>7.4814120985926212E-5</v>
      </c>
      <c r="T14" s="30">
        <f t="shared" si="4"/>
        <v>9.7258357281704083E-5</v>
      </c>
      <c r="U14" s="30">
        <f t="shared" si="4"/>
        <v>1.2643586446621532E-4</v>
      </c>
      <c r="V14" s="30">
        <f t="shared" si="4"/>
        <v>1.6436662380607992E-4</v>
      </c>
      <c r="W14" s="30">
        <f t="shared" si="4"/>
        <v>2.1367661094790389E-4</v>
      </c>
      <c r="X14" s="30">
        <f t="shared" si="5"/>
        <v>5.6686976429342633E-5</v>
      </c>
      <c r="Y14" s="30">
        <f t="shared" si="6"/>
        <v>7.3693069358145421E-5</v>
      </c>
      <c r="Z14" s="30">
        <f t="shared" si="6"/>
        <v>9.5800990165589058E-5</v>
      </c>
      <c r="AA14" s="30">
        <f t="shared" si="6"/>
        <v>1.245412872152658E-4</v>
      </c>
      <c r="AB14" s="30">
        <f t="shared" si="6"/>
        <v>1.6190367337984553E-4</v>
      </c>
      <c r="AC14" s="30">
        <f t="shared" si="7"/>
        <v>7.8794897236786256E-5</v>
      </c>
      <c r="AD14" s="30">
        <f t="shared" si="8"/>
        <v>1.0243336640782213E-4</v>
      </c>
      <c r="AE14" s="30">
        <f t="shared" si="8"/>
        <v>1.331633763301688E-4</v>
      </c>
      <c r="AF14" s="30">
        <f t="shared" si="8"/>
        <v>1.7311238922921944E-4</v>
      </c>
      <c r="AG14" s="30">
        <f t="shared" si="8"/>
        <v>2.2504610599798528E-4</v>
      </c>
    </row>
    <row r="15" spans="1:33">
      <c r="A15" s="9" t="s">
        <v>34</v>
      </c>
      <c r="B15" s="10">
        <v>99470</v>
      </c>
      <c r="C15" s="11">
        <v>9.0000000000000006E-5</v>
      </c>
      <c r="D15" s="10">
        <v>99465</v>
      </c>
      <c r="E15" s="12">
        <v>72.5</v>
      </c>
      <c r="F15" s="10">
        <v>99577</v>
      </c>
      <c r="G15" s="11">
        <v>8.0000000000000007E-5</v>
      </c>
      <c r="H15" s="10">
        <v>99573</v>
      </c>
      <c r="I15" s="12">
        <v>76.7</v>
      </c>
      <c r="K15" s="26">
        <f t="shared" si="9"/>
        <v>9.0000000000000006E-5</v>
      </c>
      <c r="L15" s="26">
        <f t="shared" si="10"/>
        <v>8.0000000000000007E-5</v>
      </c>
      <c r="N15" s="30">
        <f t="shared" si="1"/>
        <v>5.3823108622968499E-5</v>
      </c>
      <c r="O15" s="30">
        <f t="shared" si="2"/>
        <v>6.9970041209859048E-5</v>
      </c>
      <c r="P15" s="30">
        <f t="shared" si="2"/>
        <v>9.0961053572816768E-5</v>
      </c>
      <c r="Q15" s="30">
        <f t="shared" si="2"/>
        <v>1.1824936964466182E-4</v>
      </c>
      <c r="R15" s="30">
        <f t="shared" si="2"/>
        <v>1.5372418053806035E-4</v>
      </c>
      <c r="S15" s="30">
        <f t="shared" si="3"/>
        <v>7.4814120985926212E-5</v>
      </c>
      <c r="T15" s="30">
        <f t="shared" si="4"/>
        <v>9.7258357281704083E-5</v>
      </c>
      <c r="U15" s="30">
        <f t="shared" si="4"/>
        <v>1.2643586446621532E-4</v>
      </c>
      <c r="V15" s="30">
        <f t="shared" si="4"/>
        <v>1.6436662380607992E-4</v>
      </c>
      <c r="W15" s="30">
        <f t="shared" si="4"/>
        <v>2.1367661094790389E-4</v>
      </c>
      <c r="X15" s="30">
        <f t="shared" si="5"/>
        <v>5.6686976429342633E-5</v>
      </c>
      <c r="Y15" s="30">
        <f t="shared" si="6"/>
        <v>7.3693069358145421E-5</v>
      </c>
      <c r="Z15" s="30">
        <f t="shared" si="6"/>
        <v>9.5800990165589058E-5</v>
      </c>
      <c r="AA15" s="30">
        <f t="shared" si="6"/>
        <v>1.245412872152658E-4</v>
      </c>
      <c r="AB15" s="30">
        <f t="shared" si="6"/>
        <v>1.6190367337984553E-4</v>
      </c>
      <c r="AC15" s="30">
        <f t="shared" si="7"/>
        <v>7.8794897236786256E-5</v>
      </c>
      <c r="AD15" s="30">
        <f t="shared" si="8"/>
        <v>1.0243336640782213E-4</v>
      </c>
      <c r="AE15" s="30">
        <f t="shared" si="8"/>
        <v>1.331633763301688E-4</v>
      </c>
      <c r="AF15" s="30">
        <f t="shared" si="8"/>
        <v>1.7311238922921944E-4</v>
      </c>
      <c r="AG15" s="30">
        <f t="shared" si="8"/>
        <v>2.2504610599798528E-4</v>
      </c>
    </row>
    <row r="16" spans="1:33">
      <c r="A16" s="9" t="s">
        <v>35</v>
      </c>
      <c r="B16" s="10">
        <v>99461</v>
      </c>
      <c r="C16" s="11">
        <v>9.0000000000000006E-5</v>
      </c>
      <c r="D16" s="10">
        <v>99457</v>
      </c>
      <c r="E16" s="12">
        <v>71.5</v>
      </c>
      <c r="F16" s="10">
        <v>99569</v>
      </c>
      <c r="G16" s="11">
        <v>8.0000000000000007E-5</v>
      </c>
      <c r="H16" s="10">
        <v>99566</v>
      </c>
      <c r="I16" s="12">
        <v>75.7</v>
      </c>
      <c r="K16" s="26">
        <f t="shared" si="9"/>
        <v>9.0000000000000006E-5</v>
      </c>
      <c r="L16" s="26">
        <f t="shared" si="10"/>
        <v>8.0000000000000007E-5</v>
      </c>
      <c r="N16" s="30">
        <f t="shared" si="1"/>
        <v>5.3823108622968499E-5</v>
      </c>
      <c r="O16" s="30">
        <f t="shared" si="2"/>
        <v>6.9970041209859048E-5</v>
      </c>
      <c r="P16" s="30">
        <f t="shared" si="2"/>
        <v>9.0961053572816768E-5</v>
      </c>
      <c r="Q16" s="30">
        <f t="shared" si="2"/>
        <v>1.1824936964466182E-4</v>
      </c>
      <c r="R16" s="30">
        <f t="shared" si="2"/>
        <v>1.5372418053806035E-4</v>
      </c>
      <c r="S16" s="30">
        <f t="shared" si="3"/>
        <v>7.4814120985926212E-5</v>
      </c>
      <c r="T16" s="30">
        <f t="shared" si="4"/>
        <v>9.7258357281704083E-5</v>
      </c>
      <c r="U16" s="30">
        <f t="shared" si="4"/>
        <v>1.2643586446621532E-4</v>
      </c>
      <c r="V16" s="30">
        <f t="shared" si="4"/>
        <v>1.6436662380607992E-4</v>
      </c>
      <c r="W16" s="30">
        <f t="shared" si="4"/>
        <v>2.1367661094790389E-4</v>
      </c>
      <c r="X16" s="30">
        <f t="shared" si="5"/>
        <v>5.6686976429342633E-5</v>
      </c>
      <c r="Y16" s="30">
        <f t="shared" si="6"/>
        <v>7.3693069358145421E-5</v>
      </c>
      <c r="Z16" s="30">
        <f t="shared" si="6"/>
        <v>9.5800990165589058E-5</v>
      </c>
      <c r="AA16" s="30">
        <f t="shared" si="6"/>
        <v>1.245412872152658E-4</v>
      </c>
      <c r="AB16" s="30">
        <f t="shared" si="6"/>
        <v>1.6190367337984553E-4</v>
      </c>
      <c r="AC16" s="30">
        <f t="shared" si="7"/>
        <v>7.8794897236786256E-5</v>
      </c>
      <c r="AD16" s="30">
        <f t="shared" si="8"/>
        <v>1.0243336640782213E-4</v>
      </c>
      <c r="AE16" s="30">
        <f t="shared" si="8"/>
        <v>1.331633763301688E-4</v>
      </c>
      <c r="AF16" s="30">
        <f t="shared" si="8"/>
        <v>1.7311238922921944E-4</v>
      </c>
      <c r="AG16" s="30">
        <f t="shared" si="8"/>
        <v>2.2504610599798528E-4</v>
      </c>
    </row>
    <row r="17" spans="1:33">
      <c r="A17" s="9" t="s">
        <v>36</v>
      </c>
      <c r="B17" s="10">
        <v>99452</v>
      </c>
      <c r="C17" s="11">
        <v>9.0000000000000006E-5</v>
      </c>
      <c r="D17" s="10">
        <v>99448</v>
      </c>
      <c r="E17" s="12">
        <v>70.5</v>
      </c>
      <c r="F17" s="10">
        <v>99562</v>
      </c>
      <c r="G17" s="11">
        <v>8.0000000000000007E-5</v>
      </c>
      <c r="H17" s="10">
        <v>99558</v>
      </c>
      <c r="I17" s="12">
        <v>74.7</v>
      </c>
      <c r="K17" s="26">
        <f t="shared" si="9"/>
        <v>9.0000000000000006E-5</v>
      </c>
      <c r="L17" s="26">
        <f t="shared" si="10"/>
        <v>8.0000000000000007E-5</v>
      </c>
      <c r="N17" s="30">
        <f t="shared" si="1"/>
        <v>5.3823108622968499E-5</v>
      </c>
      <c r="O17" s="30">
        <f t="shared" si="2"/>
        <v>6.9970041209859048E-5</v>
      </c>
      <c r="P17" s="30">
        <f t="shared" si="2"/>
        <v>9.0961053572816768E-5</v>
      </c>
      <c r="Q17" s="30">
        <f t="shared" si="2"/>
        <v>1.1824936964466182E-4</v>
      </c>
      <c r="R17" s="30">
        <f t="shared" si="2"/>
        <v>1.5372418053806035E-4</v>
      </c>
      <c r="S17" s="30">
        <f t="shared" si="3"/>
        <v>7.4814120985926212E-5</v>
      </c>
      <c r="T17" s="30">
        <f t="shared" si="4"/>
        <v>9.7258357281704083E-5</v>
      </c>
      <c r="U17" s="30">
        <f t="shared" si="4"/>
        <v>1.2643586446621532E-4</v>
      </c>
      <c r="V17" s="30">
        <f t="shared" si="4"/>
        <v>1.6436662380607992E-4</v>
      </c>
      <c r="W17" s="30">
        <f t="shared" si="4"/>
        <v>2.1367661094790389E-4</v>
      </c>
      <c r="X17" s="30">
        <f t="shared" si="5"/>
        <v>5.6686976429342633E-5</v>
      </c>
      <c r="Y17" s="30">
        <f t="shared" si="6"/>
        <v>7.3693069358145421E-5</v>
      </c>
      <c r="Z17" s="30">
        <f t="shared" si="6"/>
        <v>9.5800990165589058E-5</v>
      </c>
      <c r="AA17" s="30">
        <f t="shared" si="6"/>
        <v>1.245412872152658E-4</v>
      </c>
      <c r="AB17" s="30">
        <f t="shared" si="6"/>
        <v>1.6190367337984553E-4</v>
      </c>
      <c r="AC17" s="30">
        <f t="shared" si="7"/>
        <v>7.8794897236786256E-5</v>
      </c>
      <c r="AD17" s="30">
        <f t="shared" si="8"/>
        <v>1.0243336640782213E-4</v>
      </c>
      <c r="AE17" s="30">
        <f t="shared" si="8"/>
        <v>1.331633763301688E-4</v>
      </c>
      <c r="AF17" s="30">
        <f t="shared" si="8"/>
        <v>1.7311238922921944E-4</v>
      </c>
      <c r="AG17" s="30">
        <f t="shared" si="8"/>
        <v>2.2504610599798528E-4</v>
      </c>
    </row>
    <row r="18" spans="1:33">
      <c r="A18" s="9" t="s">
        <v>37</v>
      </c>
      <c r="B18" s="10">
        <v>99444</v>
      </c>
      <c r="C18" s="11">
        <v>9.0000000000000006E-5</v>
      </c>
      <c r="D18" s="10">
        <v>99439</v>
      </c>
      <c r="E18" s="12">
        <v>69.5</v>
      </c>
      <c r="F18" s="10">
        <v>99554</v>
      </c>
      <c r="G18" s="11">
        <v>8.0000000000000007E-5</v>
      </c>
      <c r="H18" s="10">
        <v>99550</v>
      </c>
      <c r="I18" s="12">
        <v>73.7</v>
      </c>
      <c r="K18" s="26">
        <f t="shared" si="9"/>
        <v>9.0000000000000006E-5</v>
      </c>
      <c r="L18" s="26">
        <f t="shared" si="10"/>
        <v>8.0000000000000007E-5</v>
      </c>
      <c r="N18" s="30">
        <f t="shared" si="1"/>
        <v>5.3823108622968499E-5</v>
      </c>
      <c r="O18" s="30">
        <f t="shared" si="2"/>
        <v>6.9970041209859048E-5</v>
      </c>
      <c r="P18" s="30">
        <f t="shared" si="2"/>
        <v>9.0961053572816768E-5</v>
      </c>
      <c r="Q18" s="30">
        <f t="shared" si="2"/>
        <v>1.1824936964466182E-4</v>
      </c>
      <c r="R18" s="30">
        <f t="shared" si="2"/>
        <v>1.5372418053806035E-4</v>
      </c>
      <c r="S18" s="30">
        <f t="shared" si="3"/>
        <v>7.4814120985926212E-5</v>
      </c>
      <c r="T18" s="30">
        <f t="shared" si="4"/>
        <v>9.7258357281704083E-5</v>
      </c>
      <c r="U18" s="30">
        <f t="shared" si="4"/>
        <v>1.2643586446621532E-4</v>
      </c>
      <c r="V18" s="30">
        <f t="shared" si="4"/>
        <v>1.6436662380607992E-4</v>
      </c>
      <c r="W18" s="30">
        <f t="shared" si="4"/>
        <v>2.1367661094790389E-4</v>
      </c>
      <c r="X18" s="30">
        <f t="shared" si="5"/>
        <v>5.6686976429342633E-5</v>
      </c>
      <c r="Y18" s="30">
        <f t="shared" si="6"/>
        <v>7.3693069358145421E-5</v>
      </c>
      <c r="Z18" s="30">
        <f t="shared" si="6"/>
        <v>9.5800990165589058E-5</v>
      </c>
      <c r="AA18" s="30">
        <f t="shared" si="6"/>
        <v>1.245412872152658E-4</v>
      </c>
      <c r="AB18" s="30">
        <f t="shared" si="6"/>
        <v>1.6190367337984553E-4</v>
      </c>
      <c r="AC18" s="30">
        <f t="shared" si="7"/>
        <v>7.8794897236786256E-5</v>
      </c>
      <c r="AD18" s="30">
        <f t="shared" si="8"/>
        <v>1.0243336640782213E-4</v>
      </c>
      <c r="AE18" s="30">
        <f t="shared" si="8"/>
        <v>1.331633763301688E-4</v>
      </c>
      <c r="AF18" s="30">
        <f t="shared" si="8"/>
        <v>1.7311238922921944E-4</v>
      </c>
      <c r="AG18" s="30">
        <f t="shared" si="8"/>
        <v>2.2504610599798528E-4</v>
      </c>
    </row>
    <row r="19" spans="1:33">
      <c r="A19" s="9" t="s">
        <v>38</v>
      </c>
      <c r="B19" s="10">
        <v>99435</v>
      </c>
      <c r="C19" s="11">
        <v>1E-4</v>
      </c>
      <c r="D19" s="10">
        <v>99430</v>
      </c>
      <c r="E19" s="12">
        <v>68.5</v>
      </c>
      <c r="F19" s="10">
        <v>99547</v>
      </c>
      <c r="G19" s="11">
        <v>8.0000000000000007E-5</v>
      </c>
      <c r="H19" s="10">
        <v>99543</v>
      </c>
      <c r="I19" s="12">
        <v>72.7</v>
      </c>
      <c r="K19" s="26">
        <f t="shared" si="9"/>
        <v>1E-4</v>
      </c>
      <c r="L19" s="26">
        <f t="shared" si="10"/>
        <v>8.0000000000000007E-5</v>
      </c>
      <c r="N19" s="30">
        <f t="shared" si="1"/>
        <v>5.9803454025520559E-5</v>
      </c>
      <c r="O19" s="30">
        <f t="shared" si="2"/>
        <v>7.7744490233176732E-5</v>
      </c>
      <c r="P19" s="30">
        <f t="shared" si="2"/>
        <v>1.0106783730312976E-4</v>
      </c>
      <c r="Q19" s="30">
        <f t="shared" si="2"/>
        <v>1.3138818849406871E-4</v>
      </c>
      <c r="R19" s="30">
        <f t="shared" si="2"/>
        <v>1.7080464504228929E-4</v>
      </c>
      <c r="S19" s="30">
        <f t="shared" si="3"/>
        <v>8.3126801095473571E-5</v>
      </c>
      <c r="T19" s="30">
        <f t="shared" si="4"/>
        <v>1.0806484142411565E-4</v>
      </c>
      <c r="U19" s="30">
        <f t="shared" si="4"/>
        <v>1.4048429385135034E-4</v>
      </c>
      <c r="V19" s="30">
        <f t="shared" si="4"/>
        <v>1.8262958200675547E-4</v>
      </c>
      <c r="W19" s="30">
        <f t="shared" si="4"/>
        <v>2.374184566087821E-4</v>
      </c>
      <c r="X19" s="30">
        <f t="shared" si="5"/>
        <v>5.6686976429342633E-5</v>
      </c>
      <c r="Y19" s="30">
        <f t="shared" si="6"/>
        <v>7.3693069358145421E-5</v>
      </c>
      <c r="Z19" s="30">
        <f t="shared" si="6"/>
        <v>9.5800990165589058E-5</v>
      </c>
      <c r="AA19" s="30">
        <f t="shared" si="6"/>
        <v>1.245412872152658E-4</v>
      </c>
      <c r="AB19" s="30">
        <f t="shared" si="6"/>
        <v>1.6190367337984553E-4</v>
      </c>
      <c r="AC19" s="30">
        <f t="shared" si="7"/>
        <v>7.8794897236786256E-5</v>
      </c>
      <c r="AD19" s="30">
        <f t="shared" si="8"/>
        <v>1.0243336640782213E-4</v>
      </c>
      <c r="AE19" s="30">
        <f t="shared" si="8"/>
        <v>1.331633763301688E-4</v>
      </c>
      <c r="AF19" s="30">
        <f t="shared" si="8"/>
        <v>1.7311238922921944E-4</v>
      </c>
      <c r="AG19" s="30">
        <f t="shared" si="8"/>
        <v>2.2504610599798528E-4</v>
      </c>
    </row>
    <row r="20" spans="1:33">
      <c r="A20" s="9" t="s">
        <v>39</v>
      </c>
      <c r="B20" s="10">
        <v>99425</v>
      </c>
      <c r="C20" s="11">
        <v>1.1E-4</v>
      </c>
      <c r="D20" s="10">
        <v>99420</v>
      </c>
      <c r="E20" s="12">
        <v>67.5</v>
      </c>
      <c r="F20" s="10">
        <v>99538</v>
      </c>
      <c r="G20" s="11">
        <v>9.0000000000000006E-5</v>
      </c>
      <c r="H20" s="10">
        <v>99534</v>
      </c>
      <c r="I20" s="12">
        <v>71.7</v>
      </c>
      <c r="K20" s="26">
        <f t="shared" si="9"/>
        <v>1.1E-4</v>
      </c>
      <c r="L20" s="26">
        <f t="shared" si="10"/>
        <v>9.0000000000000006E-5</v>
      </c>
      <c r="N20" s="30">
        <f t="shared" si="1"/>
        <v>6.5783799428072599E-5</v>
      </c>
      <c r="O20" s="30">
        <f t="shared" si="2"/>
        <v>8.5518939256494376E-5</v>
      </c>
      <c r="P20" s="30">
        <f t="shared" si="2"/>
        <v>1.1117462103344271E-4</v>
      </c>
      <c r="Q20" s="30">
        <f t="shared" si="2"/>
        <v>1.4452700734347553E-4</v>
      </c>
      <c r="R20" s="30">
        <f t="shared" si="2"/>
        <v>1.8788510954651817E-4</v>
      </c>
      <c r="S20" s="30">
        <f t="shared" si="3"/>
        <v>9.1439481205020902E-5</v>
      </c>
      <c r="T20" s="30">
        <f t="shared" si="4"/>
        <v>1.1887132556652718E-4</v>
      </c>
      <c r="U20" s="30">
        <f t="shared" si="4"/>
        <v>1.5453272323648535E-4</v>
      </c>
      <c r="V20" s="30">
        <f t="shared" si="4"/>
        <v>2.0089254020743097E-4</v>
      </c>
      <c r="W20" s="30">
        <f t="shared" si="4"/>
        <v>2.6116030226966023E-4</v>
      </c>
      <c r="X20" s="30">
        <f t="shared" si="5"/>
        <v>6.3772848483010453E-5</v>
      </c>
      <c r="Y20" s="30">
        <f t="shared" si="6"/>
        <v>8.2904703027913599E-5</v>
      </c>
      <c r="Z20" s="30">
        <f t="shared" si="6"/>
        <v>1.0777611393628767E-4</v>
      </c>
      <c r="AA20" s="30">
        <f t="shared" si="6"/>
        <v>1.40108948117174E-4</v>
      </c>
      <c r="AB20" s="30">
        <f t="shared" si="6"/>
        <v>1.821416325523262E-4</v>
      </c>
      <c r="AC20" s="30">
        <f t="shared" si="7"/>
        <v>8.8644259391384525E-5</v>
      </c>
      <c r="AD20" s="30">
        <f t="shared" si="8"/>
        <v>1.1523753720879989E-4</v>
      </c>
      <c r="AE20" s="30">
        <f t="shared" si="8"/>
        <v>1.4980879837143987E-4</v>
      </c>
      <c r="AF20" s="30">
        <f t="shared" si="8"/>
        <v>1.9475143788287184E-4</v>
      </c>
      <c r="AG20" s="30">
        <f t="shared" si="8"/>
        <v>2.5317686924773339E-4</v>
      </c>
    </row>
    <row r="21" spans="1:33">
      <c r="A21" s="9" t="s">
        <v>40</v>
      </c>
      <c r="B21" s="10">
        <v>99415</v>
      </c>
      <c r="C21" s="11">
        <v>1.6000000000000001E-4</v>
      </c>
      <c r="D21" s="10">
        <v>99407</v>
      </c>
      <c r="E21" s="12">
        <v>66.5</v>
      </c>
      <c r="F21" s="10">
        <v>99530</v>
      </c>
      <c r="G21" s="11">
        <v>1.3999999999999999E-4</v>
      </c>
      <c r="H21" s="10">
        <v>99523</v>
      </c>
      <c r="I21" s="12">
        <v>70.7</v>
      </c>
      <c r="K21" s="26">
        <f t="shared" si="9"/>
        <v>1.6000000000000001E-4</v>
      </c>
      <c r="L21" s="26">
        <f t="shared" si="10"/>
        <v>1.3999999999999999E-4</v>
      </c>
      <c r="N21" s="30">
        <f t="shared" si="1"/>
        <v>9.5685526440832892E-5</v>
      </c>
      <c r="O21" s="30">
        <f t="shared" si="2"/>
        <v>1.2439118437308276E-4</v>
      </c>
      <c r="P21" s="30">
        <f t="shared" si="2"/>
        <v>1.6170853968500761E-4</v>
      </c>
      <c r="Q21" s="30">
        <f t="shared" si="2"/>
        <v>2.1022110159050992E-4</v>
      </c>
      <c r="R21" s="30">
        <f t="shared" si="2"/>
        <v>2.7328743206766289E-4</v>
      </c>
      <c r="S21" s="30">
        <f t="shared" si="3"/>
        <v>1.3300288175275771E-4</v>
      </c>
      <c r="T21" s="30">
        <f t="shared" si="4"/>
        <v>1.7290374627858504E-4</v>
      </c>
      <c r="U21" s="30">
        <f t="shared" si="4"/>
        <v>2.2477487016216055E-4</v>
      </c>
      <c r="V21" s="30">
        <f t="shared" si="4"/>
        <v>2.9220733121080873E-4</v>
      </c>
      <c r="W21" s="30">
        <f t="shared" si="4"/>
        <v>3.7986953057405135E-4</v>
      </c>
      <c r="X21" s="30">
        <f t="shared" si="5"/>
        <v>9.9202208751349584E-5</v>
      </c>
      <c r="Y21" s="30">
        <f t="shared" si="6"/>
        <v>1.2896287137675446E-4</v>
      </c>
      <c r="Z21" s="30">
        <f t="shared" si="6"/>
        <v>1.6765173278978081E-4</v>
      </c>
      <c r="AA21" s="30">
        <f t="shared" si="6"/>
        <v>2.1794725262671508E-4</v>
      </c>
      <c r="AB21" s="30">
        <f t="shared" si="6"/>
        <v>2.8333142841472958E-4</v>
      </c>
      <c r="AC21" s="30">
        <f t="shared" si="7"/>
        <v>1.3789107016437592E-4</v>
      </c>
      <c r="AD21" s="30">
        <f t="shared" si="8"/>
        <v>1.7925839121368871E-4</v>
      </c>
      <c r="AE21" s="30">
        <f t="shared" si="8"/>
        <v>2.3303590857779534E-4</v>
      </c>
      <c r="AF21" s="30">
        <f t="shared" si="8"/>
        <v>3.0294668115113399E-4</v>
      </c>
      <c r="AG21" s="30">
        <f t="shared" si="8"/>
        <v>3.9383068549647416E-4</v>
      </c>
    </row>
    <row r="22" spans="1:33">
      <c r="A22" s="9" t="s">
        <v>41</v>
      </c>
      <c r="B22" s="10">
        <v>99398</v>
      </c>
      <c r="C22" s="11">
        <v>2.3000000000000001E-4</v>
      </c>
      <c r="D22" s="10">
        <v>99387</v>
      </c>
      <c r="E22" s="12">
        <v>65.5</v>
      </c>
      <c r="F22" s="10">
        <v>99516</v>
      </c>
      <c r="G22" s="11">
        <v>1.8000000000000001E-4</v>
      </c>
      <c r="H22" s="10">
        <v>99507</v>
      </c>
      <c r="I22" s="12">
        <v>69.7</v>
      </c>
      <c r="K22" s="26">
        <f t="shared" si="9"/>
        <v>2.3000000000000001E-4</v>
      </c>
      <c r="L22" s="26">
        <f t="shared" si="10"/>
        <v>1.8000000000000001E-4</v>
      </c>
      <c r="N22" s="30">
        <f t="shared" si="1"/>
        <v>1.3754794425869729E-4</v>
      </c>
      <c r="O22" s="30">
        <f t="shared" si="2"/>
        <v>1.7881232753630649E-4</v>
      </c>
      <c r="P22" s="30">
        <f t="shared" si="2"/>
        <v>2.3245602579719844E-4</v>
      </c>
      <c r="Q22" s="30">
        <f t="shared" si="2"/>
        <v>3.02192833536358E-4</v>
      </c>
      <c r="R22" s="30">
        <f t="shared" si="2"/>
        <v>3.9285068359726542E-4</v>
      </c>
      <c r="S22" s="30">
        <f t="shared" si="3"/>
        <v>1.9119164251958922E-4</v>
      </c>
      <c r="T22" s="30">
        <f t="shared" si="4"/>
        <v>2.4854913527546599E-4</v>
      </c>
      <c r="U22" s="30">
        <f t="shared" si="4"/>
        <v>3.231138758581058E-4</v>
      </c>
      <c r="V22" s="30">
        <f t="shared" si="4"/>
        <v>4.2004803861553759E-4</v>
      </c>
      <c r="W22" s="30">
        <f t="shared" si="4"/>
        <v>5.4606245020019889E-4</v>
      </c>
      <c r="X22" s="30">
        <f t="shared" si="5"/>
        <v>1.2754569696602091E-4</v>
      </c>
      <c r="Y22" s="30">
        <f t="shared" si="6"/>
        <v>1.658094060558272E-4</v>
      </c>
      <c r="Z22" s="30">
        <f t="shared" si="6"/>
        <v>2.1555222787257534E-4</v>
      </c>
      <c r="AA22" s="30">
        <f t="shared" si="6"/>
        <v>2.80217896234348E-4</v>
      </c>
      <c r="AB22" s="30">
        <f t="shared" si="6"/>
        <v>3.6428326510465239E-4</v>
      </c>
      <c r="AC22" s="30">
        <f t="shared" si="7"/>
        <v>1.7728851878276905E-4</v>
      </c>
      <c r="AD22" s="30">
        <f t="shared" si="8"/>
        <v>2.3047507441759977E-4</v>
      </c>
      <c r="AE22" s="30">
        <f t="shared" si="8"/>
        <v>2.9961759674287973E-4</v>
      </c>
      <c r="AF22" s="30">
        <f t="shared" si="8"/>
        <v>3.8950287576574368E-4</v>
      </c>
      <c r="AG22" s="30">
        <f t="shared" si="8"/>
        <v>5.0635373849546679E-4</v>
      </c>
    </row>
    <row r="23" spans="1:33">
      <c r="A23" s="9" t="s">
        <v>42</v>
      </c>
      <c r="B23" s="10">
        <v>99375</v>
      </c>
      <c r="C23" s="11">
        <v>3.2000000000000003E-4</v>
      </c>
      <c r="D23" s="10">
        <v>99360</v>
      </c>
      <c r="E23" s="12">
        <v>64.5</v>
      </c>
      <c r="F23" s="10">
        <v>99498</v>
      </c>
      <c r="G23" s="11">
        <v>2.2000000000000001E-4</v>
      </c>
      <c r="H23" s="10">
        <v>99488</v>
      </c>
      <c r="I23" s="12">
        <v>68.7</v>
      </c>
      <c r="K23" s="26">
        <f t="shared" si="9"/>
        <v>3.2000000000000003E-4</v>
      </c>
      <c r="L23" s="26">
        <f t="shared" si="10"/>
        <v>2.2000000000000001E-4</v>
      </c>
      <c r="N23" s="30">
        <f t="shared" si="1"/>
        <v>1.9137105288166578E-4</v>
      </c>
      <c r="O23" s="30">
        <f t="shared" si="2"/>
        <v>2.4878236874616551E-4</v>
      </c>
      <c r="P23" s="30">
        <f t="shared" si="2"/>
        <v>3.2341707937001522E-4</v>
      </c>
      <c r="Q23" s="30">
        <f t="shared" si="2"/>
        <v>4.2044220318101984E-4</v>
      </c>
      <c r="R23" s="30">
        <f t="shared" si="2"/>
        <v>5.4657486413532577E-4</v>
      </c>
      <c r="S23" s="30">
        <f t="shared" si="3"/>
        <v>2.6600576350551541E-4</v>
      </c>
      <c r="T23" s="30">
        <f t="shared" si="4"/>
        <v>3.4580749255717008E-4</v>
      </c>
      <c r="U23" s="30">
        <f t="shared" si="4"/>
        <v>4.4954974032432109E-4</v>
      </c>
      <c r="V23" s="30">
        <f t="shared" si="4"/>
        <v>5.8441466242161746E-4</v>
      </c>
      <c r="W23" s="30">
        <f t="shared" si="4"/>
        <v>7.5973906114810269E-4</v>
      </c>
      <c r="X23" s="30">
        <f t="shared" si="5"/>
        <v>1.5588918518069222E-4</v>
      </c>
      <c r="Y23" s="30">
        <f t="shared" si="6"/>
        <v>2.0265594073489988E-4</v>
      </c>
      <c r="Z23" s="30">
        <f t="shared" si="6"/>
        <v>2.634527229553699E-4</v>
      </c>
      <c r="AA23" s="30">
        <f t="shared" si="6"/>
        <v>3.4248853984198086E-4</v>
      </c>
      <c r="AB23" s="30">
        <f t="shared" si="6"/>
        <v>4.4523510179457514E-4</v>
      </c>
      <c r="AC23" s="30">
        <f t="shared" si="7"/>
        <v>2.1668596740116218E-4</v>
      </c>
      <c r="AD23" s="30">
        <f t="shared" si="8"/>
        <v>2.8169175762151087E-4</v>
      </c>
      <c r="AE23" s="30">
        <f t="shared" si="8"/>
        <v>3.6619928490796413E-4</v>
      </c>
      <c r="AF23" s="30">
        <f t="shared" si="8"/>
        <v>4.7605907038035343E-4</v>
      </c>
      <c r="AG23" s="30">
        <f t="shared" si="8"/>
        <v>6.1887679149445936E-4</v>
      </c>
    </row>
    <row r="24" spans="1:33">
      <c r="A24" s="9" t="s">
        <v>43</v>
      </c>
      <c r="B24" s="10">
        <v>99344</v>
      </c>
      <c r="C24" s="11">
        <v>4.2000000000000002E-4</v>
      </c>
      <c r="D24" s="10">
        <v>99323</v>
      </c>
      <c r="E24" s="12">
        <v>63.6</v>
      </c>
      <c r="F24" s="10">
        <v>99477</v>
      </c>
      <c r="G24" s="11">
        <v>2.4000000000000001E-4</v>
      </c>
      <c r="H24" s="10">
        <v>99465</v>
      </c>
      <c r="I24" s="12">
        <v>67.8</v>
      </c>
      <c r="K24" s="26">
        <f t="shared" si="9"/>
        <v>4.2000000000000002E-4</v>
      </c>
      <c r="L24" s="26">
        <f t="shared" si="10"/>
        <v>2.4000000000000001E-4</v>
      </c>
      <c r="N24" s="30">
        <f t="shared" si="1"/>
        <v>2.5117450690718632E-4</v>
      </c>
      <c r="O24" s="30">
        <f t="shared" si="2"/>
        <v>3.2652685897934224E-4</v>
      </c>
      <c r="P24" s="30">
        <f t="shared" si="2"/>
        <v>4.2448491667314493E-4</v>
      </c>
      <c r="Q24" s="30">
        <f t="shared" si="2"/>
        <v>5.5183039167508842E-4</v>
      </c>
      <c r="R24" s="30">
        <f t="shared" si="2"/>
        <v>7.1737950917761498E-4</v>
      </c>
      <c r="S24" s="30">
        <f t="shared" si="3"/>
        <v>3.4913256460098894E-4</v>
      </c>
      <c r="T24" s="30">
        <f t="shared" si="4"/>
        <v>4.5387233398128563E-4</v>
      </c>
      <c r="U24" s="30">
        <f t="shared" si="4"/>
        <v>5.9003403417567132E-4</v>
      </c>
      <c r="V24" s="30">
        <f t="shared" si="4"/>
        <v>7.6704424442837287E-4</v>
      </c>
      <c r="W24" s="30">
        <f t="shared" si="4"/>
        <v>9.9715751775688471E-4</v>
      </c>
      <c r="X24" s="30">
        <f t="shared" si="5"/>
        <v>1.7006092928802788E-4</v>
      </c>
      <c r="Y24" s="30">
        <f t="shared" si="6"/>
        <v>2.2107920807443626E-4</v>
      </c>
      <c r="Z24" s="30">
        <f t="shared" si="6"/>
        <v>2.8740297049676718E-4</v>
      </c>
      <c r="AA24" s="30">
        <f t="shared" si="6"/>
        <v>3.7362386164579737E-4</v>
      </c>
      <c r="AB24" s="30">
        <f t="shared" si="6"/>
        <v>4.8571102013953652E-4</v>
      </c>
      <c r="AC24" s="30">
        <f t="shared" si="7"/>
        <v>2.3638469171035874E-4</v>
      </c>
      <c r="AD24" s="30">
        <f t="shared" si="8"/>
        <v>3.073000992234664E-4</v>
      </c>
      <c r="AE24" s="30">
        <f t="shared" si="8"/>
        <v>3.9949012899050633E-4</v>
      </c>
      <c r="AF24" s="30">
        <f t="shared" si="8"/>
        <v>5.1933716768765828E-4</v>
      </c>
      <c r="AG24" s="30">
        <f t="shared" si="8"/>
        <v>6.7513831799395575E-4</v>
      </c>
    </row>
    <row r="25" spans="1:33">
      <c r="A25" s="9" t="s">
        <v>44</v>
      </c>
      <c r="B25" s="10">
        <v>99302</v>
      </c>
      <c r="C25" s="11">
        <v>5.1000000000000004E-4</v>
      </c>
      <c r="D25" s="10">
        <v>99277</v>
      </c>
      <c r="E25" s="12">
        <v>62.6</v>
      </c>
      <c r="F25" s="10">
        <v>99453</v>
      </c>
      <c r="G25" s="11">
        <v>2.5999999999999998E-4</v>
      </c>
      <c r="H25" s="10">
        <v>99440</v>
      </c>
      <c r="I25" s="12">
        <v>66.8</v>
      </c>
      <c r="K25" s="26">
        <f t="shared" si="9"/>
        <v>5.1000000000000004E-4</v>
      </c>
      <c r="L25" s="26">
        <f t="shared" si="10"/>
        <v>2.5999999999999998E-4</v>
      </c>
      <c r="N25" s="30">
        <f t="shared" si="1"/>
        <v>3.0499761553015483E-4</v>
      </c>
      <c r="O25" s="30">
        <f t="shared" si="2"/>
        <v>3.9649690018920132E-4</v>
      </c>
      <c r="P25" s="30">
        <f t="shared" si="2"/>
        <v>5.1544597024596171E-4</v>
      </c>
      <c r="Q25" s="30">
        <f t="shared" si="2"/>
        <v>6.7007976131975037E-4</v>
      </c>
      <c r="R25" s="30">
        <f t="shared" si="2"/>
        <v>8.7110368971567533E-4</v>
      </c>
      <c r="S25" s="30">
        <f t="shared" si="3"/>
        <v>4.2394668558691517E-4</v>
      </c>
      <c r="T25" s="30">
        <f t="shared" si="4"/>
        <v>5.5113069126298971E-4</v>
      </c>
      <c r="U25" s="30">
        <f t="shared" si="4"/>
        <v>7.1646989864188667E-4</v>
      </c>
      <c r="V25" s="30">
        <f t="shared" si="4"/>
        <v>9.3141086823445289E-4</v>
      </c>
      <c r="W25" s="30">
        <f t="shared" si="4"/>
        <v>1.2108341287047886E-3</v>
      </c>
      <c r="X25" s="30">
        <f t="shared" si="5"/>
        <v>1.8423267339536353E-4</v>
      </c>
      <c r="Y25" s="30">
        <f t="shared" si="6"/>
        <v>2.3950247541397259E-4</v>
      </c>
      <c r="Z25" s="30">
        <f t="shared" si="6"/>
        <v>3.113532180381644E-4</v>
      </c>
      <c r="AA25" s="30">
        <f t="shared" si="6"/>
        <v>4.0475918344961377E-4</v>
      </c>
      <c r="AB25" s="30">
        <f t="shared" si="6"/>
        <v>5.261869384844979E-4</v>
      </c>
      <c r="AC25" s="30">
        <f t="shared" si="7"/>
        <v>2.5608341601955528E-4</v>
      </c>
      <c r="AD25" s="30">
        <f t="shared" si="8"/>
        <v>3.3290844082542188E-4</v>
      </c>
      <c r="AE25" s="30">
        <f t="shared" si="8"/>
        <v>4.3278097307304848E-4</v>
      </c>
      <c r="AF25" s="30">
        <f t="shared" si="8"/>
        <v>5.6261526499496307E-4</v>
      </c>
      <c r="AG25" s="30">
        <f t="shared" si="8"/>
        <v>7.3139984449345193E-4</v>
      </c>
    </row>
    <row r="26" spans="1:33">
      <c r="A26" s="9" t="s">
        <v>45</v>
      </c>
      <c r="B26" s="10">
        <v>99251</v>
      </c>
      <c r="C26" s="11">
        <v>5.9000000000000003E-4</v>
      </c>
      <c r="D26" s="10">
        <v>99222</v>
      </c>
      <c r="E26" s="12">
        <v>61.6</v>
      </c>
      <c r="F26" s="10">
        <v>99427</v>
      </c>
      <c r="G26" s="11">
        <v>2.7E-4</v>
      </c>
      <c r="H26" s="10">
        <v>99413</v>
      </c>
      <c r="I26" s="12">
        <v>65.8</v>
      </c>
      <c r="K26" s="26">
        <f t="shared" si="9"/>
        <v>5.9000000000000003E-4</v>
      </c>
      <c r="L26" s="26">
        <f t="shared" si="10"/>
        <v>2.7E-4</v>
      </c>
      <c r="N26" s="30">
        <f t="shared" si="1"/>
        <v>3.5284037875057131E-4</v>
      </c>
      <c r="O26" s="30">
        <f t="shared" si="2"/>
        <v>4.5869249237574274E-4</v>
      </c>
      <c r="P26" s="30">
        <f t="shared" si="2"/>
        <v>5.9630024008846562E-4</v>
      </c>
      <c r="Q26" s="30">
        <f t="shared" si="2"/>
        <v>7.7519031211500532E-4</v>
      </c>
      <c r="R26" s="30">
        <f t="shared" si="2"/>
        <v>1.0077474057495069E-3</v>
      </c>
      <c r="S26" s="30">
        <f t="shared" si="3"/>
        <v>4.9044812646329415E-4</v>
      </c>
      <c r="T26" s="30">
        <f t="shared" si="4"/>
        <v>6.3758256440228243E-4</v>
      </c>
      <c r="U26" s="30">
        <f t="shared" si="4"/>
        <v>8.2885733372296724E-4</v>
      </c>
      <c r="V26" s="30">
        <f t="shared" si="4"/>
        <v>1.0775145338398574E-3</v>
      </c>
      <c r="W26" s="30">
        <f t="shared" si="4"/>
        <v>1.4007688939918148E-3</v>
      </c>
      <c r="X26" s="30">
        <f t="shared" si="5"/>
        <v>1.9131854544903137E-4</v>
      </c>
      <c r="Y26" s="30">
        <f t="shared" si="6"/>
        <v>2.4871410908374077E-4</v>
      </c>
      <c r="Z26" s="30">
        <f t="shared" si="6"/>
        <v>3.2332834180886307E-4</v>
      </c>
      <c r="AA26" s="30">
        <f t="shared" si="6"/>
        <v>4.2032684435152202E-4</v>
      </c>
      <c r="AB26" s="30">
        <f t="shared" si="6"/>
        <v>5.4642489765697859E-4</v>
      </c>
      <c r="AC26" s="30">
        <f t="shared" si="7"/>
        <v>2.6593277817415362E-4</v>
      </c>
      <c r="AD26" s="30">
        <f t="shared" si="8"/>
        <v>3.4571261162639973E-4</v>
      </c>
      <c r="AE26" s="30">
        <f t="shared" si="8"/>
        <v>4.4942639511431963E-4</v>
      </c>
      <c r="AF26" s="30">
        <f t="shared" si="8"/>
        <v>5.8425431364861563E-4</v>
      </c>
      <c r="AG26" s="30">
        <f t="shared" si="8"/>
        <v>7.5953060774320029E-4</v>
      </c>
    </row>
    <row r="27" spans="1:33">
      <c r="A27" s="9" t="s">
        <v>46</v>
      </c>
      <c r="B27" s="10">
        <v>99193</v>
      </c>
      <c r="C27" s="11">
        <v>6.2E-4</v>
      </c>
      <c r="D27" s="10">
        <v>99162</v>
      </c>
      <c r="E27" s="12">
        <v>60.7</v>
      </c>
      <c r="F27" s="10">
        <v>99400</v>
      </c>
      <c r="G27" s="11">
        <v>2.7E-4</v>
      </c>
      <c r="H27" s="10">
        <v>99386</v>
      </c>
      <c r="I27" s="12">
        <v>64.8</v>
      </c>
      <c r="K27" s="26">
        <f t="shared" si="9"/>
        <v>6.2E-4</v>
      </c>
      <c r="L27" s="26">
        <f t="shared" si="10"/>
        <v>2.7E-4</v>
      </c>
      <c r="N27" s="30">
        <f t="shared" si="1"/>
        <v>3.7078141495822743E-4</v>
      </c>
      <c r="O27" s="30">
        <f t="shared" ref="O27:R46" si="11">O$2*$N27</f>
        <v>4.8201583944569571E-4</v>
      </c>
      <c r="P27" s="30">
        <f t="shared" si="11"/>
        <v>6.2662059127940439E-4</v>
      </c>
      <c r="Q27" s="30">
        <f t="shared" si="11"/>
        <v>8.146067686632259E-4</v>
      </c>
      <c r="R27" s="30">
        <f t="shared" si="11"/>
        <v>1.0589887992621936E-3</v>
      </c>
      <c r="S27" s="30">
        <f t="shared" si="3"/>
        <v>5.1538616679193611E-4</v>
      </c>
      <c r="T27" s="30">
        <f t="shared" ref="T27:W46" si="12">$S27*T$2</f>
        <v>6.70002016829517E-4</v>
      </c>
      <c r="U27" s="30">
        <f t="shared" si="12"/>
        <v>8.710026218783721E-4</v>
      </c>
      <c r="V27" s="30">
        <f t="shared" si="12"/>
        <v>1.1323034084418839E-3</v>
      </c>
      <c r="W27" s="30">
        <f t="shared" si="12"/>
        <v>1.471994430974449E-3</v>
      </c>
      <c r="X27" s="30">
        <f t="shared" si="5"/>
        <v>1.9131854544903137E-4</v>
      </c>
      <c r="Y27" s="30">
        <f t="shared" ref="Y27:AB46" si="13">Y$2*$X27</f>
        <v>2.4871410908374077E-4</v>
      </c>
      <c r="Z27" s="30">
        <f t="shared" si="13"/>
        <v>3.2332834180886307E-4</v>
      </c>
      <c r="AA27" s="30">
        <f t="shared" si="13"/>
        <v>4.2032684435152202E-4</v>
      </c>
      <c r="AB27" s="30">
        <f t="shared" si="13"/>
        <v>5.4642489765697859E-4</v>
      </c>
      <c r="AC27" s="30">
        <f t="shared" si="7"/>
        <v>2.6593277817415362E-4</v>
      </c>
      <c r="AD27" s="30">
        <f t="shared" ref="AD27:AG46" si="14">$AC27*AD$2</f>
        <v>3.4571261162639973E-4</v>
      </c>
      <c r="AE27" s="30">
        <f t="shared" si="14"/>
        <v>4.4942639511431963E-4</v>
      </c>
      <c r="AF27" s="30">
        <f t="shared" si="14"/>
        <v>5.8425431364861563E-4</v>
      </c>
      <c r="AG27" s="30">
        <f t="shared" si="14"/>
        <v>7.5953060774320029E-4</v>
      </c>
    </row>
    <row r="28" spans="1:33">
      <c r="A28" s="9" t="s">
        <v>47</v>
      </c>
      <c r="B28" s="10">
        <v>99131</v>
      </c>
      <c r="C28" s="11">
        <v>6.3000000000000003E-4</v>
      </c>
      <c r="D28" s="10">
        <v>99099</v>
      </c>
      <c r="E28" s="12">
        <v>59.7</v>
      </c>
      <c r="F28" s="10">
        <v>99373</v>
      </c>
      <c r="G28" s="11">
        <v>2.7E-4</v>
      </c>
      <c r="H28" s="10">
        <v>99359</v>
      </c>
      <c r="I28" s="12">
        <v>63.8</v>
      </c>
      <c r="K28" s="26">
        <f t="shared" si="9"/>
        <v>6.3000000000000003E-4</v>
      </c>
      <c r="L28" s="26">
        <f t="shared" si="10"/>
        <v>2.7E-4</v>
      </c>
      <c r="N28" s="30">
        <f t="shared" si="1"/>
        <v>3.7676176036077947E-4</v>
      </c>
      <c r="O28" s="30">
        <f t="shared" si="11"/>
        <v>4.8979028846901336E-4</v>
      </c>
      <c r="P28" s="30">
        <f t="shared" si="11"/>
        <v>6.3672737500971742E-4</v>
      </c>
      <c r="Q28" s="30">
        <f t="shared" si="11"/>
        <v>8.2774558751263268E-4</v>
      </c>
      <c r="R28" s="30">
        <f t="shared" si="11"/>
        <v>1.0760692637664224E-3</v>
      </c>
      <c r="S28" s="30">
        <f t="shared" si="3"/>
        <v>5.2369884690148347E-4</v>
      </c>
      <c r="T28" s="30">
        <f t="shared" si="12"/>
        <v>6.8080850097192852E-4</v>
      </c>
      <c r="U28" s="30">
        <f t="shared" si="12"/>
        <v>8.850510512635072E-4</v>
      </c>
      <c r="V28" s="30">
        <f t="shared" si="12"/>
        <v>1.1505663666425594E-3</v>
      </c>
      <c r="W28" s="30">
        <f t="shared" si="12"/>
        <v>1.4957362766353272E-3</v>
      </c>
      <c r="X28" s="30">
        <f t="shared" si="5"/>
        <v>1.9131854544903137E-4</v>
      </c>
      <c r="Y28" s="30">
        <f t="shared" si="13"/>
        <v>2.4871410908374077E-4</v>
      </c>
      <c r="Z28" s="30">
        <f t="shared" si="13"/>
        <v>3.2332834180886307E-4</v>
      </c>
      <c r="AA28" s="30">
        <f t="shared" si="13"/>
        <v>4.2032684435152202E-4</v>
      </c>
      <c r="AB28" s="30">
        <f t="shared" si="13"/>
        <v>5.4642489765697859E-4</v>
      </c>
      <c r="AC28" s="30">
        <f t="shared" si="7"/>
        <v>2.6593277817415362E-4</v>
      </c>
      <c r="AD28" s="30">
        <f t="shared" si="14"/>
        <v>3.4571261162639973E-4</v>
      </c>
      <c r="AE28" s="30">
        <f t="shared" si="14"/>
        <v>4.4942639511431963E-4</v>
      </c>
      <c r="AF28" s="30">
        <f t="shared" si="14"/>
        <v>5.8425431364861563E-4</v>
      </c>
      <c r="AG28" s="30">
        <f t="shared" si="14"/>
        <v>7.5953060774320029E-4</v>
      </c>
    </row>
    <row r="29" spans="1:33">
      <c r="A29" s="9" t="s">
        <v>48</v>
      </c>
      <c r="B29" s="10">
        <v>99068</v>
      </c>
      <c r="C29" s="11">
        <v>6.3000000000000003E-4</v>
      </c>
      <c r="D29" s="10">
        <v>99037</v>
      </c>
      <c r="E29" s="12">
        <v>58.7</v>
      </c>
      <c r="F29" s="10">
        <v>99346</v>
      </c>
      <c r="G29" s="11">
        <v>2.7E-4</v>
      </c>
      <c r="H29" s="10">
        <v>99333</v>
      </c>
      <c r="I29" s="12">
        <v>62.8</v>
      </c>
      <c r="K29" s="26">
        <f t="shared" si="9"/>
        <v>6.3000000000000003E-4</v>
      </c>
      <c r="L29" s="26">
        <f t="shared" si="10"/>
        <v>2.7E-4</v>
      </c>
      <c r="N29" s="30">
        <f t="shared" si="1"/>
        <v>3.7676176036077947E-4</v>
      </c>
      <c r="O29" s="30">
        <f t="shared" si="11"/>
        <v>4.8979028846901336E-4</v>
      </c>
      <c r="P29" s="30">
        <f t="shared" si="11"/>
        <v>6.3672737500971742E-4</v>
      </c>
      <c r="Q29" s="30">
        <f t="shared" si="11"/>
        <v>8.2774558751263268E-4</v>
      </c>
      <c r="R29" s="30">
        <f t="shared" si="11"/>
        <v>1.0760692637664224E-3</v>
      </c>
      <c r="S29" s="30">
        <f t="shared" si="3"/>
        <v>5.2369884690148347E-4</v>
      </c>
      <c r="T29" s="30">
        <f t="shared" si="12"/>
        <v>6.8080850097192852E-4</v>
      </c>
      <c r="U29" s="30">
        <f t="shared" si="12"/>
        <v>8.850510512635072E-4</v>
      </c>
      <c r="V29" s="30">
        <f t="shared" si="12"/>
        <v>1.1505663666425594E-3</v>
      </c>
      <c r="W29" s="30">
        <f t="shared" si="12"/>
        <v>1.4957362766353272E-3</v>
      </c>
      <c r="X29" s="30">
        <f t="shared" si="5"/>
        <v>1.9131854544903137E-4</v>
      </c>
      <c r="Y29" s="30">
        <f t="shared" si="13"/>
        <v>2.4871410908374077E-4</v>
      </c>
      <c r="Z29" s="30">
        <f t="shared" si="13"/>
        <v>3.2332834180886307E-4</v>
      </c>
      <c r="AA29" s="30">
        <f t="shared" si="13"/>
        <v>4.2032684435152202E-4</v>
      </c>
      <c r="AB29" s="30">
        <f t="shared" si="13"/>
        <v>5.4642489765697859E-4</v>
      </c>
      <c r="AC29" s="30">
        <f t="shared" si="7"/>
        <v>2.6593277817415362E-4</v>
      </c>
      <c r="AD29" s="30">
        <f t="shared" si="14"/>
        <v>3.4571261162639973E-4</v>
      </c>
      <c r="AE29" s="30">
        <f t="shared" si="14"/>
        <v>4.4942639511431963E-4</v>
      </c>
      <c r="AF29" s="30">
        <f t="shared" si="14"/>
        <v>5.8425431364861563E-4</v>
      </c>
      <c r="AG29" s="30">
        <f t="shared" si="14"/>
        <v>7.5953060774320029E-4</v>
      </c>
    </row>
    <row r="30" spans="1:33">
      <c r="A30" s="9" t="s">
        <v>49</v>
      </c>
      <c r="B30" s="10">
        <v>99006</v>
      </c>
      <c r="C30" s="11">
        <v>6.3000000000000003E-4</v>
      </c>
      <c r="D30" s="10">
        <v>98975</v>
      </c>
      <c r="E30" s="12">
        <v>57.8</v>
      </c>
      <c r="F30" s="10">
        <v>99320</v>
      </c>
      <c r="G30" s="11">
        <v>2.5999999999999998E-4</v>
      </c>
      <c r="H30" s="10">
        <v>99307</v>
      </c>
      <c r="I30" s="12">
        <v>61.9</v>
      </c>
      <c r="K30" s="26">
        <f t="shared" si="9"/>
        <v>6.3000000000000003E-4</v>
      </c>
      <c r="L30" s="26">
        <f t="shared" si="10"/>
        <v>2.5999999999999998E-4</v>
      </c>
      <c r="N30" s="30">
        <f t="shared" si="1"/>
        <v>3.7676176036077947E-4</v>
      </c>
      <c r="O30" s="30">
        <f t="shared" si="11"/>
        <v>4.8979028846901336E-4</v>
      </c>
      <c r="P30" s="30">
        <f t="shared" si="11"/>
        <v>6.3672737500971742E-4</v>
      </c>
      <c r="Q30" s="30">
        <f t="shared" si="11"/>
        <v>8.2774558751263268E-4</v>
      </c>
      <c r="R30" s="30">
        <f t="shared" si="11"/>
        <v>1.0760692637664224E-3</v>
      </c>
      <c r="S30" s="30">
        <f t="shared" si="3"/>
        <v>5.2369884690148347E-4</v>
      </c>
      <c r="T30" s="30">
        <f t="shared" si="12"/>
        <v>6.8080850097192852E-4</v>
      </c>
      <c r="U30" s="30">
        <f t="shared" si="12"/>
        <v>8.850510512635072E-4</v>
      </c>
      <c r="V30" s="30">
        <f t="shared" si="12"/>
        <v>1.1505663666425594E-3</v>
      </c>
      <c r="W30" s="30">
        <f t="shared" si="12"/>
        <v>1.4957362766353272E-3</v>
      </c>
      <c r="X30" s="30">
        <f t="shared" si="5"/>
        <v>1.8423267339536353E-4</v>
      </c>
      <c r="Y30" s="30">
        <f t="shared" si="13"/>
        <v>2.3950247541397259E-4</v>
      </c>
      <c r="Z30" s="30">
        <f t="shared" si="13"/>
        <v>3.113532180381644E-4</v>
      </c>
      <c r="AA30" s="30">
        <f t="shared" si="13"/>
        <v>4.0475918344961377E-4</v>
      </c>
      <c r="AB30" s="30">
        <f t="shared" si="13"/>
        <v>5.261869384844979E-4</v>
      </c>
      <c r="AC30" s="30">
        <f t="shared" si="7"/>
        <v>2.5608341601955528E-4</v>
      </c>
      <c r="AD30" s="30">
        <f t="shared" si="14"/>
        <v>3.3290844082542188E-4</v>
      </c>
      <c r="AE30" s="30">
        <f t="shared" si="14"/>
        <v>4.3278097307304848E-4</v>
      </c>
      <c r="AF30" s="30">
        <f t="shared" si="14"/>
        <v>5.6261526499496307E-4</v>
      </c>
      <c r="AG30" s="30">
        <f t="shared" si="14"/>
        <v>7.3139984449345193E-4</v>
      </c>
    </row>
    <row r="31" spans="1:33">
      <c r="A31" s="9" t="s">
        <v>50</v>
      </c>
      <c r="B31" s="10">
        <v>98944</v>
      </c>
      <c r="C31" s="11">
        <v>6.4000000000000005E-4</v>
      </c>
      <c r="D31" s="10">
        <v>98912</v>
      </c>
      <c r="E31" s="12">
        <v>56.8</v>
      </c>
      <c r="F31" s="10">
        <v>99294</v>
      </c>
      <c r="G31" s="11">
        <v>2.5999999999999998E-4</v>
      </c>
      <c r="H31" s="10">
        <v>99281</v>
      </c>
      <c r="I31" s="12">
        <v>60.9</v>
      </c>
      <c r="K31" s="26">
        <f t="shared" si="9"/>
        <v>6.4000000000000005E-4</v>
      </c>
      <c r="L31" s="26">
        <f t="shared" si="10"/>
        <v>2.5999999999999998E-4</v>
      </c>
      <c r="N31" s="30">
        <f t="shared" si="1"/>
        <v>3.8274210576333157E-4</v>
      </c>
      <c r="O31" s="30">
        <f t="shared" si="11"/>
        <v>4.9756473749233102E-4</v>
      </c>
      <c r="P31" s="30">
        <f t="shared" si="11"/>
        <v>6.4683415874003045E-4</v>
      </c>
      <c r="Q31" s="30">
        <f t="shared" si="11"/>
        <v>8.4088440636203969E-4</v>
      </c>
      <c r="R31" s="30">
        <f t="shared" si="11"/>
        <v>1.0931497282706515E-3</v>
      </c>
      <c r="S31" s="30">
        <f t="shared" si="3"/>
        <v>5.3201152701103083E-4</v>
      </c>
      <c r="T31" s="30">
        <f t="shared" si="12"/>
        <v>6.9161498511434015E-4</v>
      </c>
      <c r="U31" s="30">
        <f t="shared" si="12"/>
        <v>8.9909948064864219E-4</v>
      </c>
      <c r="V31" s="30">
        <f t="shared" si="12"/>
        <v>1.1688293248432349E-3</v>
      </c>
      <c r="W31" s="30">
        <f t="shared" si="12"/>
        <v>1.5194781222962054E-3</v>
      </c>
      <c r="X31" s="30">
        <f t="shared" si="5"/>
        <v>1.8423267339536353E-4</v>
      </c>
      <c r="Y31" s="30">
        <f t="shared" si="13"/>
        <v>2.3950247541397259E-4</v>
      </c>
      <c r="Z31" s="30">
        <f t="shared" si="13"/>
        <v>3.113532180381644E-4</v>
      </c>
      <c r="AA31" s="30">
        <f t="shared" si="13"/>
        <v>4.0475918344961377E-4</v>
      </c>
      <c r="AB31" s="30">
        <f t="shared" si="13"/>
        <v>5.261869384844979E-4</v>
      </c>
      <c r="AC31" s="30">
        <f t="shared" si="7"/>
        <v>2.5608341601955528E-4</v>
      </c>
      <c r="AD31" s="30">
        <f t="shared" si="14"/>
        <v>3.3290844082542188E-4</v>
      </c>
      <c r="AE31" s="30">
        <f t="shared" si="14"/>
        <v>4.3278097307304848E-4</v>
      </c>
      <c r="AF31" s="30">
        <f t="shared" si="14"/>
        <v>5.6261526499496307E-4</v>
      </c>
      <c r="AG31" s="30">
        <f t="shared" si="14"/>
        <v>7.3139984449345193E-4</v>
      </c>
    </row>
    <row r="32" spans="1:33">
      <c r="A32" s="9" t="s">
        <v>51</v>
      </c>
      <c r="B32" s="10">
        <v>98880</v>
      </c>
      <c r="C32" s="11">
        <v>6.7000000000000002E-4</v>
      </c>
      <c r="D32" s="10">
        <v>98848</v>
      </c>
      <c r="E32" s="12">
        <v>55.8</v>
      </c>
      <c r="F32" s="10">
        <v>99268</v>
      </c>
      <c r="G32" s="11">
        <v>2.5999999999999998E-4</v>
      </c>
      <c r="H32" s="10">
        <v>99255</v>
      </c>
      <c r="I32" s="12">
        <v>59.9</v>
      </c>
      <c r="K32" s="26">
        <f t="shared" si="9"/>
        <v>6.7000000000000002E-4</v>
      </c>
      <c r="L32" s="26">
        <f t="shared" si="10"/>
        <v>2.5999999999999998E-4</v>
      </c>
      <c r="N32" s="30">
        <f t="shared" si="1"/>
        <v>4.0068314197098774E-4</v>
      </c>
      <c r="O32" s="30">
        <f t="shared" si="11"/>
        <v>5.208880845622841E-4</v>
      </c>
      <c r="P32" s="30">
        <f t="shared" si="11"/>
        <v>6.7715450993096932E-4</v>
      </c>
      <c r="Q32" s="30">
        <f t="shared" si="11"/>
        <v>8.8030086291026027E-4</v>
      </c>
      <c r="R32" s="30">
        <f t="shared" si="11"/>
        <v>1.1443911217833382E-3</v>
      </c>
      <c r="S32" s="30">
        <f t="shared" si="3"/>
        <v>5.569495673396729E-4</v>
      </c>
      <c r="T32" s="30">
        <f t="shared" si="12"/>
        <v>7.2403443754157483E-4</v>
      </c>
      <c r="U32" s="30">
        <f t="shared" si="12"/>
        <v>9.4124476880404727E-4</v>
      </c>
      <c r="V32" s="30">
        <f t="shared" si="12"/>
        <v>1.2236181994452616E-3</v>
      </c>
      <c r="W32" s="30">
        <f t="shared" si="12"/>
        <v>1.59070365927884E-3</v>
      </c>
      <c r="X32" s="30">
        <f t="shared" si="5"/>
        <v>1.8423267339536353E-4</v>
      </c>
      <c r="Y32" s="30">
        <f t="shared" si="13"/>
        <v>2.3950247541397259E-4</v>
      </c>
      <c r="Z32" s="30">
        <f t="shared" si="13"/>
        <v>3.113532180381644E-4</v>
      </c>
      <c r="AA32" s="30">
        <f t="shared" si="13"/>
        <v>4.0475918344961377E-4</v>
      </c>
      <c r="AB32" s="30">
        <f t="shared" si="13"/>
        <v>5.261869384844979E-4</v>
      </c>
      <c r="AC32" s="30">
        <f t="shared" si="7"/>
        <v>2.5608341601955528E-4</v>
      </c>
      <c r="AD32" s="30">
        <f t="shared" si="14"/>
        <v>3.3290844082542188E-4</v>
      </c>
      <c r="AE32" s="30">
        <f t="shared" si="14"/>
        <v>4.3278097307304848E-4</v>
      </c>
      <c r="AF32" s="30">
        <f t="shared" si="14"/>
        <v>5.6261526499496307E-4</v>
      </c>
      <c r="AG32" s="30">
        <f t="shared" si="14"/>
        <v>7.3139984449345193E-4</v>
      </c>
    </row>
    <row r="33" spans="1:33">
      <c r="A33" s="9" t="s">
        <v>52</v>
      </c>
      <c r="B33" s="10">
        <v>98814</v>
      </c>
      <c r="C33" s="11">
        <v>6.9999999999999999E-4</v>
      </c>
      <c r="D33" s="10">
        <v>98780</v>
      </c>
      <c r="E33" s="12">
        <v>54.9</v>
      </c>
      <c r="F33" s="10">
        <v>99243</v>
      </c>
      <c r="G33" s="11">
        <v>2.5999999999999998E-4</v>
      </c>
      <c r="H33" s="10">
        <v>99230</v>
      </c>
      <c r="I33" s="12">
        <v>58.9</v>
      </c>
      <c r="K33" s="26">
        <f t="shared" si="9"/>
        <v>6.9999999999999999E-4</v>
      </c>
      <c r="L33" s="26">
        <f t="shared" si="10"/>
        <v>2.5999999999999998E-4</v>
      </c>
      <c r="N33" s="30">
        <f t="shared" si="1"/>
        <v>4.1862417817864386E-4</v>
      </c>
      <c r="O33" s="30">
        <f t="shared" si="11"/>
        <v>5.4421143163223707E-4</v>
      </c>
      <c r="P33" s="30">
        <f t="shared" si="11"/>
        <v>7.0747486112190819E-4</v>
      </c>
      <c r="Q33" s="30">
        <f t="shared" si="11"/>
        <v>9.1971731945848074E-4</v>
      </c>
      <c r="R33" s="30">
        <f t="shared" si="11"/>
        <v>1.1956325152960249E-3</v>
      </c>
      <c r="S33" s="30">
        <f t="shared" si="3"/>
        <v>5.8188760766831487E-4</v>
      </c>
      <c r="T33" s="30">
        <f t="shared" si="12"/>
        <v>7.564538899688094E-4</v>
      </c>
      <c r="U33" s="30">
        <f t="shared" si="12"/>
        <v>9.8339005695945213E-4</v>
      </c>
      <c r="V33" s="30">
        <f t="shared" si="12"/>
        <v>1.2784070740472881E-3</v>
      </c>
      <c r="W33" s="30">
        <f t="shared" si="12"/>
        <v>1.6619291962614744E-3</v>
      </c>
      <c r="X33" s="30">
        <f t="shared" si="5"/>
        <v>1.8423267339536353E-4</v>
      </c>
      <c r="Y33" s="30">
        <f t="shared" si="13"/>
        <v>2.3950247541397259E-4</v>
      </c>
      <c r="Z33" s="30">
        <f t="shared" si="13"/>
        <v>3.113532180381644E-4</v>
      </c>
      <c r="AA33" s="30">
        <f t="shared" si="13"/>
        <v>4.0475918344961377E-4</v>
      </c>
      <c r="AB33" s="30">
        <f t="shared" si="13"/>
        <v>5.261869384844979E-4</v>
      </c>
      <c r="AC33" s="30">
        <f t="shared" si="7"/>
        <v>2.5608341601955528E-4</v>
      </c>
      <c r="AD33" s="30">
        <f t="shared" si="14"/>
        <v>3.3290844082542188E-4</v>
      </c>
      <c r="AE33" s="30">
        <f t="shared" si="14"/>
        <v>4.3278097307304848E-4</v>
      </c>
      <c r="AF33" s="30">
        <f t="shared" si="14"/>
        <v>5.6261526499496307E-4</v>
      </c>
      <c r="AG33" s="30">
        <f t="shared" si="14"/>
        <v>7.3139984449345193E-4</v>
      </c>
    </row>
    <row r="34" spans="1:33">
      <c r="A34" s="9" t="s">
        <v>53</v>
      </c>
      <c r="B34" s="10">
        <v>98745</v>
      </c>
      <c r="C34" s="11">
        <v>7.2000000000000005E-4</v>
      </c>
      <c r="D34" s="10">
        <v>98710</v>
      </c>
      <c r="E34" s="12">
        <v>53.9</v>
      </c>
      <c r="F34" s="10">
        <v>99217</v>
      </c>
      <c r="G34" s="11">
        <v>2.7E-4</v>
      </c>
      <c r="H34" s="10">
        <v>99204</v>
      </c>
      <c r="I34" s="12">
        <v>57.9</v>
      </c>
      <c r="K34" s="26">
        <f t="shared" si="9"/>
        <v>7.2000000000000005E-4</v>
      </c>
      <c r="L34" s="26">
        <f t="shared" si="10"/>
        <v>2.7E-4</v>
      </c>
      <c r="N34" s="30">
        <f t="shared" si="1"/>
        <v>4.3058486898374799E-4</v>
      </c>
      <c r="O34" s="30">
        <f t="shared" si="11"/>
        <v>5.5976032967887238E-4</v>
      </c>
      <c r="P34" s="30">
        <f t="shared" si="11"/>
        <v>7.2768842858253414E-4</v>
      </c>
      <c r="Q34" s="30">
        <f t="shared" si="11"/>
        <v>9.4599495715729453E-4</v>
      </c>
      <c r="R34" s="30">
        <f t="shared" si="11"/>
        <v>1.2297934443044828E-3</v>
      </c>
      <c r="S34" s="30">
        <f t="shared" si="3"/>
        <v>5.985129678874097E-4</v>
      </c>
      <c r="T34" s="30">
        <f t="shared" si="12"/>
        <v>7.7806685825363266E-4</v>
      </c>
      <c r="U34" s="30">
        <f t="shared" si="12"/>
        <v>1.0114869157297225E-3</v>
      </c>
      <c r="V34" s="30">
        <f t="shared" si="12"/>
        <v>1.3149329904486393E-3</v>
      </c>
      <c r="W34" s="30">
        <f t="shared" si="12"/>
        <v>1.7094128875832311E-3</v>
      </c>
      <c r="X34" s="30">
        <f t="shared" si="5"/>
        <v>1.9131854544903137E-4</v>
      </c>
      <c r="Y34" s="30">
        <f t="shared" si="13"/>
        <v>2.4871410908374077E-4</v>
      </c>
      <c r="Z34" s="30">
        <f t="shared" si="13"/>
        <v>3.2332834180886307E-4</v>
      </c>
      <c r="AA34" s="30">
        <f t="shared" si="13"/>
        <v>4.2032684435152202E-4</v>
      </c>
      <c r="AB34" s="30">
        <f t="shared" si="13"/>
        <v>5.4642489765697859E-4</v>
      </c>
      <c r="AC34" s="30">
        <f t="shared" si="7"/>
        <v>2.6593277817415362E-4</v>
      </c>
      <c r="AD34" s="30">
        <f t="shared" si="14"/>
        <v>3.4571261162639973E-4</v>
      </c>
      <c r="AE34" s="30">
        <f t="shared" si="14"/>
        <v>4.4942639511431963E-4</v>
      </c>
      <c r="AF34" s="30">
        <f t="shared" si="14"/>
        <v>5.8425431364861563E-4</v>
      </c>
      <c r="AG34" s="30">
        <f t="shared" si="14"/>
        <v>7.5953060774320029E-4</v>
      </c>
    </row>
    <row r="35" spans="1:33">
      <c r="A35" s="9" t="s">
        <v>54</v>
      </c>
      <c r="B35" s="10">
        <v>98674</v>
      </c>
      <c r="C35" s="11">
        <v>7.3999999999999999E-4</v>
      </c>
      <c r="D35" s="10">
        <v>98637</v>
      </c>
      <c r="E35" s="12">
        <v>53</v>
      </c>
      <c r="F35" s="10">
        <v>99190</v>
      </c>
      <c r="G35" s="11">
        <v>2.9E-4</v>
      </c>
      <c r="H35" s="10">
        <v>99176</v>
      </c>
      <c r="I35" s="12">
        <v>56.9</v>
      </c>
      <c r="K35" s="26">
        <f t="shared" si="9"/>
        <v>7.3999999999999999E-4</v>
      </c>
      <c r="L35" s="26">
        <f t="shared" si="10"/>
        <v>2.9E-4</v>
      </c>
      <c r="N35" s="30">
        <f t="shared" si="1"/>
        <v>4.4254555978885207E-4</v>
      </c>
      <c r="O35" s="30">
        <f t="shared" si="11"/>
        <v>5.753092277255077E-4</v>
      </c>
      <c r="P35" s="30">
        <f t="shared" si="11"/>
        <v>7.4790199604316009E-4</v>
      </c>
      <c r="Q35" s="30">
        <f t="shared" si="11"/>
        <v>9.7227259485610821E-4</v>
      </c>
      <c r="R35" s="30">
        <f t="shared" si="11"/>
        <v>1.2639543733129405E-3</v>
      </c>
      <c r="S35" s="30">
        <f t="shared" si="3"/>
        <v>6.1513832810650431E-4</v>
      </c>
      <c r="T35" s="30">
        <f t="shared" si="12"/>
        <v>7.996798265384556E-4</v>
      </c>
      <c r="U35" s="30">
        <f t="shared" si="12"/>
        <v>1.0395837744999923E-3</v>
      </c>
      <c r="V35" s="30">
        <f t="shared" si="12"/>
        <v>1.3514589068499903E-3</v>
      </c>
      <c r="W35" s="30">
        <f t="shared" si="12"/>
        <v>1.7568965789049873E-3</v>
      </c>
      <c r="X35" s="30">
        <f t="shared" si="5"/>
        <v>2.0549028955636701E-4</v>
      </c>
      <c r="Y35" s="30">
        <f t="shared" si="13"/>
        <v>2.6713737642327712E-4</v>
      </c>
      <c r="Z35" s="30">
        <f t="shared" si="13"/>
        <v>3.4727858935026029E-4</v>
      </c>
      <c r="AA35" s="30">
        <f t="shared" si="13"/>
        <v>4.5146216615533843E-4</v>
      </c>
      <c r="AB35" s="30">
        <f t="shared" si="13"/>
        <v>5.8690081600193996E-4</v>
      </c>
      <c r="AC35" s="30">
        <f t="shared" si="7"/>
        <v>2.8563150248335013E-4</v>
      </c>
      <c r="AD35" s="30">
        <f t="shared" si="14"/>
        <v>3.7132095322835515E-4</v>
      </c>
      <c r="AE35" s="30">
        <f t="shared" si="14"/>
        <v>4.8271723919686177E-4</v>
      </c>
      <c r="AF35" s="30">
        <f t="shared" si="14"/>
        <v>6.2753241095592032E-4</v>
      </c>
      <c r="AG35" s="30">
        <f t="shared" si="14"/>
        <v>8.1579213424269647E-4</v>
      </c>
    </row>
    <row r="36" spans="1:33">
      <c r="A36" s="9" t="s">
        <v>55</v>
      </c>
      <c r="B36" s="10">
        <v>98600</v>
      </c>
      <c r="C36" s="11">
        <v>7.6000000000000004E-4</v>
      </c>
      <c r="D36" s="10">
        <v>98563</v>
      </c>
      <c r="E36" s="12">
        <v>52</v>
      </c>
      <c r="F36" s="10">
        <v>99162</v>
      </c>
      <c r="G36" s="11">
        <v>3.2000000000000003E-4</v>
      </c>
      <c r="H36" s="10">
        <v>99146</v>
      </c>
      <c r="I36" s="12">
        <v>55.9</v>
      </c>
      <c r="K36" s="26">
        <f t="shared" si="9"/>
        <v>7.6000000000000004E-4</v>
      </c>
      <c r="L36" s="26">
        <f t="shared" si="10"/>
        <v>3.2000000000000003E-4</v>
      </c>
      <c r="N36" s="30">
        <f t="shared" si="1"/>
        <v>4.5450625059395626E-4</v>
      </c>
      <c r="O36" s="30">
        <f t="shared" si="11"/>
        <v>5.9085812577214312E-4</v>
      </c>
      <c r="P36" s="30">
        <f t="shared" si="11"/>
        <v>7.6811556350378615E-4</v>
      </c>
      <c r="Q36" s="30">
        <f t="shared" si="11"/>
        <v>9.9855023255492211E-4</v>
      </c>
      <c r="R36" s="30">
        <f t="shared" si="11"/>
        <v>1.2981153023213987E-3</v>
      </c>
      <c r="S36" s="30">
        <f t="shared" si="3"/>
        <v>6.3176368832559913E-4</v>
      </c>
      <c r="T36" s="30">
        <f t="shared" si="12"/>
        <v>8.2129279482327886E-4</v>
      </c>
      <c r="U36" s="30">
        <f t="shared" si="12"/>
        <v>1.0676806332702627E-3</v>
      </c>
      <c r="V36" s="30">
        <f t="shared" si="12"/>
        <v>1.3879848232513415E-3</v>
      </c>
      <c r="W36" s="30">
        <f t="shared" si="12"/>
        <v>1.8043802702267439E-3</v>
      </c>
      <c r="X36" s="30">
        <f t="shared" si="5"/>
        <v>2.2674790571737053E-4</v>
      </c>
      <c r="Y36" s="30">
        <f t="shared" si="13"/>
        <v>2.9477227743258168E-4</v>
      </c>
      <c r="Z36" s="30">
        <f t="shared" si="13"/>
        <v>3.8320396066235623E-4</v>
      </c>
      <c r="AA36" s="30">
        <f t="shared" si="13"/>
        <v>4.9816514886106319E-4</v>
      </c>
      <c r="AB36" s="30">
        <f t="shared" si="13"/>
        <v>6.4761469351938214E-4</v>
      </c>
      <c r="AC36" s="30">
        <f t="shared" si="7"/>
        <v>3.1517958894714503E-4</v>
      </c>
      <c r="AD36" s="30">
        <f t="shared" si="14"/>
        <v>4.0973346563128853E-4</v>
      </c>
      <c r="AE36" s="30">
        <f t="shared" si="14"/>
        <v>5.3265350532067518E-4</v>
      </c>
      <c r="AF36" s="30">
        <f t="shared" si="14"/>
        <v>6.9244955691687778E-4</v>
      </c>
      <c r="AG36" s="30">
        <f t="shared" si="14"/>
        <v>9.0018442399194111E-4</v>
      </c>
    </row>
    <row r="37" spans="1:33">
      <c r="A37" s="9" t="s">
        <v>56</v>
      </c>
      <c r="B37" s="10">
        <v>98525</v>
      </c>
      <c r="C37" s="11">
        <v>7.9000000000000001E-4</v>
      </c>
      <c r="D37" s="10">
        <v>98487</v>
      </c>
      <c r="E37" s="12">
        <v>51</v>
      </c>
      <c r="F37" s="10">
        <v>99130</v>
      </c>
      <c r="G37" s="11">
        <v>3.6000000000000002E-4</v>
      </c>
      <c r="H37" s="10">
        <v>99113</v>
      </c>
      <c r="I37" s="12">
        <v>55</v>
      </c>
      <c r="K37" s="26">
        <f t="shared" si="9"/>
        <v>7.9000000000000001E-4</v>
      </c>
      <c r="L37" s="26">
        <f t="shared" si="10"/>
        <v>3.6000000000000002E-4</v>
      </c>
      <c r="N37" s="30">
        <f t="shared" si="1"/>
        <v>4.7244728680161238E-4</v>
      </c>
      <c r="O37" s="30">
        <f t="shared" si="11"/>
        <v>6.1418147284209609E-4</v>
      </c>
      <c r="P37" s="30">
        <f t="shared" si="11"/>
        <v>7.9843591469472503E-4</v>
      </c>
      <c r="Q37" s="30">
        <f t="shared" si="11"/>
        <v>1.0379666891031426E-3</v>
      </c>
      <c r="R37" s="30">
        <f t="shared" si="11"/>
        <v>1.3493566958340854E-3</v>
      </c>
      <c r="S37" s="30">
        <f t="shared" si="3"/>
        <v>6.5670172865424121E-4</v>
      </c>
      <c r="T37" s="30">
        <f t="shared" si="12"/>
        <v>8.5371224725051364E-4</v>
      </c>
      <c r="U37" s="30">
        <f t="shared" si="12"/>
        <v>1.1098259214256678E-3</v>
      </c>
      <c r="V37" s="30">
        <f t="shared" si="12"/>
        <v>1.4427736978533683E-3</v>
      </c>
      <c r="W37" s="30">
        <f t="shared" si="12"/>
        <v>1.8756058072093786E-3</v>
      </c>
      <c r="X37" s="30">
        <f t="shared" si="5"/>
        <v>2.5509139393204181E-4</v>
      </c>
      <c r="Y37" s="30">
        <f t="shared" si="13"/>
        <v>3.316188121116544E-4</v>
      </c>
      <c r="Z37" s="30">
        <f t="shared" si="13"/>
        <v>4.3110445574515068E-4</v>
      </c>
      <c r="AA37" s="30">
        <f t="shared" si="13"/>
        <v>5.6043579246869599E-4</v>
      </c>
      <c r="AB37" s="30">
        <f t="shared" si="13"/>
        <v>7.2856653020930478E-4</v>
      </c>
      <c r="AC37" s="30">
        <f t="shared" si="7"/>
        <v>3.545770375655381E-4</v>
      </c>
      <c r="AD37" s="30">
        <f t="shared" si="14"/>
        <v>4.6095014883519955E-4</v>
      </c>
      <c r="AE37" s="30">
        <f t="shared" si="14"/>
        <v>5.9923519348575947E-4</v>
      </c>
      <c r="AF37" s="30">
        <f t="shared" si="14"/>
        <v>7.7900575153148736E-4</v>
      </c>
      <c r="AG37" s="30">
        <f t="shared" si="14"/>
        <v>1.0127074769909336E-3</v>
      </c>
    </row>
    <row r="38" spans="1:33">
      <c r="A38" s="9" t="s">
        <v>57</v>
      </c>
      <c r="B38" s="10">
        <v>98448</v>
      </c>
      <c r="C38" s="11">
        <v>8.1999999999999998E-4</v>
      </c>
      <c r="D38" s="10">
        <v>98407</v>
      </c>
      <c r="E38" s="12">
        <v>50.1</v>
      </c>
      <c r="F38" s="10">
        <v>99094</v>
      </c>
      <c r="G38" s="11">
        <v>4.0000000000000002E-4</v>
      </c>
      <c r="H38" s="10">
        <v>99075</v>
      </c>
      <c r="I38" s="12">
        <v>54</v>
      </c>
      <c r="K38" s="26">
        <f t="shared" si="9"/>
        <v>8.1999999999999998E-4</v>
      </c>
      <c r="L38" s="26">
        <f t="shared" si="10"/>
        <v>4.0000000000000002E-4</v>
      </c>
      <c r="N38" s="30">
        <f t="shared" si="1"/>
        <v>4.9038832300926855E-4</v>
      </c>
      <c r="O38" s="30">
        <f t="shared" si="11"/>
        <v>6.3750481991204917E-4</v>
      </c>
      <c r="P38" s="30">
        <f t="shared" si="11"/>
        <v>8.287562658856639E-4</v>
      </c>
      <c r="Q38" s="30">
        <f t="shared" si="11"/>
        <v>1.0773831456513633E-3</v>
      </c>
      <c r="R38" s="30">
        <f t="shared" si="11"/>
        <v>1.4005980893467722E-3</v>
      </c>
      <c r="S38" s="30">
        <f t="shared" si="3"/>
        <v>6.8163976898288328E-4</v>
      </c>
      <c r="T38" s="30">
        <f t="shared" si="12"/>
        <v>8.8613169967774832E-4</v>
      </c>
      <c r="U38" s="30">
        <f t="shared" si="12"/>
        <v>1.1519712095810729E-3</v>
      </c>
      <c r="V38" s="30">
        <f t="shared" si="12"/>
        <v>1.497562572455395E-3</v>
      </c>
      <c r="W38" s="30">
        <f t="shared" si="12"/>
        <v>1.9468313441920132E-3</v>
      </c>
      <c r="X38" s="30">
        <f t="shared" si="5"/>
        <v>2.8343488214671315E-4</v>
      </c>
      <c r="Y38" s="30">
        <f t="shared" si="13"/>
        <v>3.6846534679072711E-4</v>
      </c>
      <c r="Z38" s="30">
        <f t="shared" si="13"/>
        <v>4.7900495082794529E-4</v>
      </c>
      <c r="AA38" s="30">
        <f t="shared" si="13"/>
        <v>6.2270643607632891E-4</v>
      </c>
      <c r="AB38" s="30">
        <f t="shared" si="13"/>
        <v>8.0951836689922754E-4</v>
      </c>
      <c r="AC38" s="30">
        <f t="shared" si="7"/>
        <v>3.9397448618393123E-4</v>
      </c>
      <c r="AD38" s="30">
        <f t="shared" si="14"/>
        <v>5.1216683203911067E-4</v>
      </c>
      <c r="AE38" s="30">
        <f t="shared" si="14"/>
        <v>6.6581688165084387E-4</v>
      </c>
      <c r="AF38" s="30">
        <f t="shared" si="14"/>
        <v>8.6556194614609706E-4</v>
      </c>
      <c r="AG38" s="30">
        <f t="shared" si="14"/>
        <v>1.1252305299899261E-3</v>
      </c>
    </row>
    <row r="39" spans="1:33">
      <c r="A39" s="9" t="s">
        <v>58</v>
      </c>
      <c r="B39" s="10">
        <v>98367</v>
      </c>
      <c r="C39" s="11">
        <v>8.5999999999999998E-4</v>
      </c>
      <c r="D39" s="10">
        <v>98325</v>
      </c>
      <c r="E39" s="12">
        <v>49.1</v>
      </c>
      <c r="F39" s="10">
        <v>99054</v>
      </c>
      <c r="G39" s="11">
        <v>4.2999999999999999E-4</v>
      </c>
      <c r="H39" s="10">
        <v>99033</v>
      </c>
      <c r="I39" s="12">
        <v>53</v>
      </c>
      <c r="K39" s="26">
        <f t="shared" si="9"/>
        <v>8.5999999999999998E-4</v>
      </c>
      <c r="L39" s="26">
        <f t="shared" si="10"/>
        <v>4.2999999999999999E-4</v>
      </c>
      <c r="N39" s="30">
        <f t="shared" ref="N39:N70" si="15">(K39/SUMPRODUCT(N$2:R$2,N$3:R$3))/(N$5+(1-N$5)*N$4)</f>
        <v>5.1430970461947671E-4</v>
      </c>
      <c r="O39" s="30">
        <f t="shared" si="11"/>
        <v>6.686026160053198E-4</v>
      </c>
      <c r="P39" s="30">
        <f t="shared" si="11"/>
        <v>8.6918340080691569E-4</v>
      </c>
      <c r="Q39" s="30">
        <f t="shared" si="11"/>
        <v>1.1299384210489906E-3</v>
      </c>
      <c r="R39" s="30">
        <f t="shared" si="11"/>
        <v>1.4689199473636877E-3</v>
      </c>
      <c r="S39" s="30">
        <f t="shared" ref="S39:S70" si="16">S$4*N39</f>
        <v>7.1489048942107261E-4</v>
      </c>
      <c r="T39" s="30">
        <f t="shared" si="12"/>
        <v>9.2935763624739441E-4</v>
      </c>
      <c r="U39" s="30">
        <f t="shared" si="12"/>
        <v>1.2081649271216128E-3</v>
      </c>
      <c r="V39" s="30">
        <f t="shared" si="12"/>
        <v>1.570614405258097E-3</v>
      </c>
      <c r="W39" s="30">
        <f t="shared" si="12"/>
        <v>2.0417987268355258E-3</v>
      </c>
      <c r="X39" s="30">
        <f t="shared" ref="X39:X70" si="17">(L39/SUMPRODUCT(X$2:AB$2,X$3:AB$3))/(X$5+(1-X$5)*X$4)</f>
        <v>3.0469249830771661E-4</v>
      </c>
      <c r="Y39" s="30">
        <f t="shared" si="13"/>
        <v>3.9610024780003161E-4</v>
      </c>
      <c r="Z39" s="30">
        <f t="shared" si="13"/>
        <v>5.1493032214004113E-4</v>
      </c>
      <c r="AA39" s="30">
        <f t="shared" si="13"/>
        <v>6.6940941878205356E-4</v>
      </c>
      <c r="AB39" s="30">
        <f t="shared" si="13"/>
        <v>8.702322444166696E-4</v>
      </c>
      <c r="AC39" s="30">
        <f t="shared" ref="AC39:AC70" si="18">AC$4*X39</f>
        <v>4.2352257264772607E-4</v>
      </c>
      <c r="AD39" s="30">
        <f t="shared" si="14"/>
        <v>5.5057934444204394E-4</v>
      </c>
      <c r="AE39" s="30">
        <f t="shared" si="14"/>
        <v>7.1575314777465716E-4</v>
      </c>
      <c r="AF39" s="30">
        <f t="shared" si="14"/>
        <v>9.3047909210705441E-4</v>
      </c>
      <c r="AG39" s="30">
        <f t="shared" si="14"/>
        <v>1.2096228197391707E-3</v>
      </c>
    </row>
    <row r="40" spans="1:33">
      <c r="A40" s="9" t="s">
        <v>59</v>
      </c>
      <c r="B40" s="10">
        <v>98282</v>
      </c>
      <c r="C40" s="11">
        <v>9.1E-4</v>
      </c>
      <c r="D40" s="10">
        <v>98238</v>
      </c>
      <c r="E40" s="12">
        <v>48.2</v>
      </c>
      <c r="F40" s="10">
        <v>99011</v>
      </c>
      <c r="G40" s="11">
        <v>4.4999999999999999E-4</v>
      </c>
      <c r="H40" s="10">
        <v>98989</v>
      </c>
      <c r="I40" s="12">
        <v>52</v>
      </c>
      <c r="K40" s="26">
        <f t="shared" si="9"/>
        <v>9.1E-4</v>
      </c>
      <c r="L40" s="26">
        <f t="shared" si="10"/>
        <v>4.4999999999999999E-4</v>
      </c>
      <c r="N40" s="30">
        <f t="shared" si="15"/>
        <v>5.4421143163223707E-4</v>
      </c>
      <c r="O40" s="30">
        <f t="shared" si="11"/>
        <v>7.0747486112190819E-4</v>
      </c>
      <c r="P40" s="30">
        <f t="shared" si="11"/>
        <v>9.1971731945848074E-4</v>
      </c>
      <c r="Q40" s="30">
        <f t="shared" si="11"/>
        <v>1.1956325152960251E-3</v>
      </c>
      <c r="R40" s="30">
        <f t="shared" si="11"/>
        <v>1.5543222698848325E-3</v>
      </c>
      <c r="S40" s="30">
        <f t="shared" si="16"/>
        <v>7.5645388996880951E-4</v>
      </c>
      <c r="T40" s="30">
        <f t="shared" si="12"/>
        <v>9.8339005695945235E-4</v>
      </c>
      <c r="U40" s="30">
        <f t="shared" si="12"/>
        <v>1.2784070740472881E-3</v>
      </c>
      <c r="V40" s="30">
        <f t="shared" si="12"/>
        <v>1.6619291962614749E-3</v>
      </c>
      <c r="W40" s="30">
        <f t="shared" si="12"/>
        <v>2.1605079551399171E-3</v>
      </c>
      <c r="X40" s="30">
        <f t="shared" si="17"/>
        <v>3.1886424241505225E-4</v>
      </c>
      <c r="Y40" s="30">
        <f t="shared" si="13"/>
        <v>4.1452351513956797E-4</v>
      </c>
      <c r="Z40" s="30">
        <f t="shared" si="13"/>
        <v>5.3888056968143835E-4</v>
      </c>
      <c r="AA40" s="30">
        <f t="shared" si="13"/>
        <v>7.0054474058586997E-4</v>
      </c>
      <c r="AB40" s="30">
        <f t="shared" si="13"/>
        <v>9.1070816276163087E-4</v>
      </c>
      <c r="AC40" s="30">
        <f t="shared" si="18"/>
        <v>4.4322129695692258E-4</v>
      </c>
      <c r="AD40" s="30">
        <f t="shared" si="14"/>
        <v>5.7618768604399942E-4</v>
      </c>
      <c r="AE40" s="30">
        <f t="shared" si="14"/>
        <v>7.4904399185719926E-4</v>
      </c>
      <c r="AF40" s="30">
        <f t="shared" si="14"/>
        <v>9.737571894143591E-4</v>
      </c>
      <c r="AG40" s="30">
        <f t="shared" si="14"/>
        <v>1.2658843462386668E-3</v>
      </c>
    </row>
    <row r="41" spans="1:33">
      <c r="A41" s="9" t="s">
        <v>60</v>
      </c>
      <c r="B41" s="10">
        <v>98193</v>
      </c>
      <c r="C41" s="11">
        <v>9.5E-4</v>
      </c>
      <c r="D41" s="10">
        <v>98146</v>
      </c>
      <c r="E41" s="12">
        <v>47.2</v>
      </c>
      <c r="F41" s="10">
        <v>98966</v>
      </c>
      <c r="G41" s="11">
        <v>4.6999999999999999E-4</v>
      </c>
      <c r="H41" s="10">
        <v>98943</v>
      </c>
      <c r="I41" s="12">
        <v>51.1</v>
      </c>
      <c r="K41" s="26">
        <f t="shared" si="9"/>
        <v>9.5E-4</v>
      </c>
      <c r="L41" s="26">
        <f t="shared" si="10"/>
        <v>4.6999999999999999E-4</v>
      </c>
      <c r="N41" s="30">
        <f t="shared" si="15"/>
        <v>5.6813281324244523E-4</v>
      </c>
      <c r="O41" s="30">
        <f t="shared" si="11"/>
        <v>7.3857265721517882E-4</v>
      </c>
      <c r="P41" s="30">
        <f t="shared" si="11"/>
        <v>9.6014445437973253E-4</v>
      </c>
      <c r="Q41" s="30">
        <f t="shared" si="11"/>
        <v>1.2481877906936525E-3</v>
      </c>
      <c r="R41" s="30">
        <f t="shared" si="11"/>
        <v>1.6226441279017481E-3</v>
      </c>
      <c r="S41" s="30">
        <f t="shared" si="16"/>
        <v>7.8970461040699883E-4</v>
      </c>
      <c r="T41" s="30">
        <f t="shared" si="12"/>
        <v>1.0266159935290984E-3</v>
      </c>
      <c r="U41" s="30">
        <f t="shared" si="12"/>
        <v>1.3346007915878281E-3</v>
      </c>
      <c r="V41" s="30">
        <f t="shared" si="12"/>
        <v>1.7349810290641769E-3</v>
      </c>
      <c r="W41" s="30">
        <f t="shared" si="12"/>
        <v>2.25547533778343E-3</v>
      </c>
      <c r="X41" s="30">
        <f t="shared" si="17"/>
        <v>3.3303598652238789E-4</v>
      </c>
      <c r="Y41" s="30">
        <f t="shared" si="13"/>
        <v>4.3294678247910427E-4</v>
      </c>
      <c r="Z41" s="30">
        <f t="shared" si="13"/>
        <v>5.6283081722283558E-4</v>
      </c>
      <c r="AA41" s="30">
        <f t="shared" si="13"/>
        <v>7.3168006238968637E-4</v>
      </c>
      <c r="AB41" s="30">
        <f t="shared" si="13"/>
        <v>9.5118408110659225E-4</v>
      </c>
      <c r="AC41" s="30">
        <f t="shared" si="18"/>
        <v>4.6292002126611915E-4</v>
      </c>
      <c r="AD41" s="30">
        <f t="shared" si="14"/>
        <v>6.017960276459549E-4</v>
      </c>
      <c r="AE41" s="30">
        <f t="shared" si="14"/>
        <v>7.8233483593974145E-4</v>
      </c>
      <c r="AF41" s="30">
        <f t="shared" si="14"/>
        <v>1.0170352867216641E-3</v>
      </c>
      <c r="AG41" s="30">
        <f t="shared" si="14"/>
        <v>1.322145872738163E-3</v>
      </c>
    </row>
    <row r="42" spans="1:33">
      <c r="A42" s="9" t="s">
        <v>61</v>
      </c>
      <c r="B42" s="10">
        <v>98099</v>
      </c>
      <c r="C42" s="11">
        <v>1E-3</v>
      </c>
      <c r="D42" s="10">
        <v>98050</v>
      </c>
      <c r="E42" s="12">
        <v>46.2</v>
      </c>
      <c r="F42" s="10">
        <v>98919</v>
      </c>
      <c r="G42" s="11">
        <v>5.0000000000000001E-4</v>
      </c>
      <c r="H42" s="10">
        <v>98895</v>
      </c>
      <c r="I42" s="12">
        <v>50.1</v>
      </c>
      <c r="K42" s="26">
        <f t="shared" si="9"/>
        <v>1E-3</v>
      </c>
      <c r="L42" s="26">
        <f t="shared" si="10"/>
        <v>5.0000000000000001E-4</v>
      </c>
      <c r="N42" s="30">
        <f t="shared" si="15"/>
        <v>5.9803454025520548E-4</v>
      </c>
      <c r="O42" s="30">
        <f t="shared" si="11"/>
        <v>7.774449023317671E-4</v>
      </c>
      <c r="P42" s="30">
        <f t="shared" si="11"/>
        <v>1.0106783730312974E-3</v>
      </c>
      <c r="Q42" s="30">
        <f t="shared" si="11"/>
        <v>1.3138818849406867E-3</v>
      </c>
      <c r="R42" s="30">
        <f t="shared" si="11"/>
        <v>1.7080464504228927E-3</v>
      </c>
      <c r="S42" s="30">
        <f t="shared" si="16"/>
        <v>8.3126801095473552E-4</v>
      </c>
      <c r="T42" s="30">
        <f t="shared" si="12"/>
        <v>1.0806484142411562E-3</v>
      </c>
      <c r="U42" s="30">
        <f t="shared" si="12"/>
        <v>1.4048429385135031E-3</v>
      </c>
      <c r="V42" s="30">
        <f t="shared" si="12"/>
        <v>1.8262958200675544E-3</v>
      </c>
      <c r="W42" s="30">
        <f t="shared" si="12"/>
        <v>2.3741845660878204E-3</v>
      </c>
      <c r="X42" s="30">
        <f t="shared" si="17"/>
        <v>3.5429360268339141E-4</v>
      </c>
      <c r="Y42" s="30">
        <f t="shared" si="13"/>
        <v>4.6058168348840883E-4</v>
      </c>
      <c r="Z42" s="30">
        <f t="shared" si="13"/>
        <v>5.9875618853493157E-4</v>
      </c>
      <c r="AA42" s="30">
        <f t="shared" si="13"/>
        <v>7.7838304509541113E-4</v>
      </c>
      <c r="AB42" s="30">
        <f t="shared" si="13"/>
        <v>1.0118979586240344E-3</v>
      </c>
      <c r="AC42" s="30">
        <f t="shared" si="18"/>
        <v>4.9246810772991399E-4</v>
      </c>
      <c r="AD42" s="30">
        <f t="shared" si="14"/>
        <v>6.4020854004888817E-4</v>
      </c>
      <c r="AE42" s="30">
        <f t="shared" si="14"/>
        <v>8.3227110206355475E-4</v>
      </c>
      <c r="AF42" s="30">
        <f t="shared" si="14"/>
        <v>1.0819524326826212E-3</v>
      </c>
      <c r="AG42" s="30">
        <f t="shared" si="14"/>
        <v>1.4065381624874076E-3</v>
      </c>
    </row>
    <row r="43" spans="1:33">
      <c r="A43" s="9" t="s">
        <v>62</v>
      </c>
      <c r="B43" s="10">
        <v>98001</v>
      </c>
      <c r="C43" s="11">
        <v>1.0499999999999999E-3</v>
      </c>
      <c r="D43" s="10">
        <v>97949</v>
      </c>
      <c r="E43" s="12">
        <v>45.3</v>
      </c>
      <c r="F43" s="10">
        <v>98870</v>
      </c>
      <c r="G43" s="11">
        <v>5.4000000000000001E-4</v>
      </c>
      <c r="H43" s="10">
        <v>98844</v>
      </c>
      <c r="I43" s="12">
        <v>49.1</v>
      </c>
      <c r="K43" s="26">
        <f t="shared" si="9"/>
        <v>1.0499999999999999E-3</v>
      </c>
      <c r="L43" s="26">
        <f t="shared" si="10"/>
        <v>5.4000000000000001E-4</v>
      </c>
      <c r="N43" s="30">
        <f t="shared" si="15"/>
        <v>6.2793626726796573E-4</v>
      </c>
      <c r="O43" s="30">
        <f t="shared" si="11"/>
        <v>8.163171474483555E-4</v>
      </c>
      <c r="P43" s="30">
        <f t="shared" si="11"/>
        <v>1.0612122916828623E-3</v>
      </c>
      <c r="Q43" s="30">
        <f t="shared" si="11"/>
        <v>1.379575979187721E-3</v>
      </c>
      <c r="R43" s="30">
        <f t="shared" si="11"/>
        <v>1.7934487729440373E-3</v>
      </c>
      <c r="S43" s="30">
        <f t="shared" si="16"/>
        <v>8.7283141150247231E-4</v>
      </c>
      <c r="T43" s="30">
        <f t="shared" si="12"/>
        <v>1.1346808349532141E-3</v>
      </c>
      <c r="U43" s="30">
        <f t="shared" si="12"/>
        <v>1.4750850854391784E-3</v>
      </c>
      <c r="V43" s="30">
        <f t="shared" si="12"/>
        <v>1.9176106110709321E-3</v>
      </c>
      <c r="W43" s="30">
        <f t="shared" si="12"/>
        <v>2.4928937943922117E-3</v>
      </c>
      <c r="X43" s="30">
        <f t="shared" si="17"/>
        <v>3.8263709089806275E-4</v>
      </c>
      <c r="Y43" s="30">
        <f t="shared" si="13"/>
        <v>4.9742821816748154E-4</v>
      </c>
      <c r="Z43" s="30">
        <f t="shared" si="13"/>
        <v>6.4665668361772613E-4</v>
      </c>
      <c r="AA43" s="30">
        <f t="shared" si="13"/>
        <v>8.4065368870304405E-4</v>
      </c>
      <c r="AB43" s="30">
        <f t="shared" si="13"/>
        <v>1.0928497953139572E-3</v>
      </c>
      <c r="AC43" s="30">
        <f t="shared" si="18"/>
        <v>5.3186555634830723E-4</v>
      </c>
      <c r="AD43" s="30">
        <f t="shared" si="14"/>
        <v>6.9142522325279945E-4</v>
      </c>
      <c r="AE43" s="30">
        <f t="shared" si="14"/>
        <v>8.9885279022863926E-4</v>
      </c>
      <c r="AF43" s="30">
        <f t="shared" si="14"/>
        <v>1.1685086272972313E-3</v>
      </c>
      <c r="AG43" s="30">
        <f t="shared" si="14"/>
        <v>1.5190612154864006E-3</v>
      </c>
    </row>
    <row r="44" spans="1:33">
      <c r="A44" s="9" t="s">
        <v>63</v>
      </c>
      <c r="B44" s="10">
        <v>97897</v>
      </c>
      <c r="C44" s="11">
        <v>1.1100000000000001E-3</v>
      </c>
      <c r="D44" s="10">
        <v>97843</v>
      </c>
      <c r="E44" s="12">
        <v>44.3</v>
      </c>
      <c r="F44" s="10">
        <v>98816</v>
      </c>
      <c r="G44" s="11">
        <v>5.9999999999999995E-4</v>
      </c>
      <c r="H44" s="10">
        <v>98787</v>
      </c>
      <c r="I44" s="12">
        <v>48.1</v>
      </c>
      <c r="K44" s="26">
        <f t="shared" si="9"/>
        <v>1.1100000000000001E-3</v>
      </c>
      <c r="L44" s="26">
        <f t="shared" si="10"/>
        <v>5.9999999999999995E-4</v>
      </c>
      <c r="N44" s="30">
        <f t="shared" si="15"/>
        <v>6.6381833968327819E-4</v>
      </c>
      <c r="O44" s="30">
        <f t="shared" si="11"/>
        <v>8.6296384158826166E-4</v>
      </c>
      <c r="P44" s="30">
        <f t="shared" si="11"/>
        <v>1.1218529940647403E-3</v>
      </c>
      <c r="Q44" s="30">
        <f t="shared" si="11"/>
        <v>1.4584088922841626E-3</v>
      </c>
      <c r="R44" s="30">
        <f t="shared" si="11"/>
        <v>1.8959315599694111E-3</v>
      </c>
      <c r="S44" s="30">
        <f t="shared" si="16"/>
        <v>9.2270749215975657E-4</v>
      </c>
      <c r="T44" s="30">
        <f t="shared" si="12"/>
        <v>1.1995197398076837E-3</v>
      </c>
      <c r="U44" s="30">
        <f t="shared" si="12"/>
        <v>1.5593756617499888E-3</v>
      </c>
      <c r="V44" s="30">
        <f t="shared" si="12"/>
        <v>2.0271883602749857E-3</v>
      </c>
      <c r="W44" s="30">
        <f t="shared" si="12"/>
        <v>2.6353448683574814E-3</v>
      </c>
      <c r="X44" s="30">
        <f t="shared" si="17"/>
        <v>4.2515232322006967E-4</v>
      </c>
      <c r="Y44" s="30">
        <f t="shared" si="13"/>
        <v>5.5269802018609055E-4</v>
      </c>
      <c r="Z44" s="30">
        <f t="shared" si="13"/>
        <v>7.185074262419178E-4</v>
      </c>
      <c r="AA44" s="30">
        <f t="shared" si="13"/>
        <v>9.3405965411449325E-4</v>
      </c>
      <c r="AB44" s="30">
        <f t="shared" si="13"/>
        <v>1.2142775503488413E-3</v>
      </c>
      <c r="AC44" s="30">
        <f t="shared" si="18"/>
        <v>5.9096172927589681E-4</v>
      </c>
      <c r="AD44" s="30">
        <f t="shared" si="14"/>
        <v>7.6825024805866589E-4</v>
      </c>
      <c r="AE44" s="30">
        <f t="shared" si="14"/>
        <v>9.9872532247626575E-4</v>
      </c>
      <c r="AF44" s="30">
        <f t="shared" si="14"/>
        <v>1.2983429192191455E-3</v>
      </c>
      <c r="AG44" s="30">
        <f t="shared" si="14"/>
        <v>1.6878457949848892E-3</v>
      </c>
    </row>
    <row r="45" spans="1:33">
      <c r="A45" s="9" t="s">
        <v>64</v>
      </c>
      <c r="B45" s="10">
        <v>97789</v>
      </c>
      <c r="C45" s="11">
        <v>1.1800000000000001E-3</v>
      </c>
      <c r="D45" s="10">
        <v>97732</v>
      </c>
      <c r="E45" s="12">
        <v>43.4</v>
      </c>
      <c r="F45" s="10">
        <v>98757</v>
      </c>
      <c r="G45" s="11">
        <v>6.6E-4</v>
      </c>
      <c r="H45" s="10">
        <v>98725</v>
      </c>
      <c r="I45" s="12">
        <v>47.2</v>
      </c>
      <c r="K45" s="26">
        <f t="shared" si="9"/>
        <v>1.1800000000000001E-3</v>
      </c>
      <c r="L45" s="26">
        <f t="shared" si="10"/>
        <v>6.6E-4</v>
      </c>
      <c r="N45" s="30">
        <f t="shared" si="15"/>
        <v>7.0568075750114263E-4</v>
      </c>
      <c r="O45" s="30">
        <f t="shared" si="11"/>
        <v>9.1738498475148547E-4</v>
      </c>
      <c r="P45" s="30">
        <f t="shared" si="11"/>
        <v>1.1926004801769312E-3</v>
      </c>
      <c r="Q45" s="30">
        <f t="shared" si="11"/>
        <v>1.5503806242300106E-3</v>
      </c>
      <c r="R45" s="30">
        <f t="shared" si="11"/>
        <v>2.0154948114990139E-3</v>
      </c>
      <c r="S45" s="30">
        <f t="shared" si="16"/>
        <v>9.8089625292658829E-4</v>
      </c>
      <c r="T45" s="30">
        <f t="shared" si="12"/>
        <v>1.2751651288045649E-3</v>
      </c>
      <c r="U45" s="30">
        <f t="shared" si="12"/>
        <v>1.6577146674459345E-3</v>
      </c>
      <c r="V45" s="30">
        <f t="shared" si="12"/>
        <v>2.1550290676797148E-3</v>
      </c>
      <c r="W45" s="30">
        <f t="shared" si="12"/>
        <v>2.8015377879836295E-3</v>
      </c>
      <c r="X45" s="30">
        <f t="shared" si="17"/>
        <v>4.6766755554207665E-4</v>
      </c>
      <c r="Y45" s="30">
        <f t="shared" si="13"/>
        <v>6.0796782220469967E-4</v>
      </c>
      <c r="Z45" s="30">
        <f t="shared" si="13"/>
        <v>7.9035816886610958E-4</v>
      </c>
      <c r="AA45" s="30">
        <f t="shared" si="13"/>
        <v>1.0274656195259427E-3</v>
      </c>
      <c r="AB45" s="30">
        <f t="shared" si="13"/>
        <v>1.3357053053837254E-3</v>
      </c>
      <c r="AC45" s="30">
        <f t="shared" si="18"/>
        <v>6.5005790220348651E-4</v>
      </c>
      <c r="AD45" s="30">
        <f t="shared" si="14"/>
        <v>8.4507527286453244E-4</v>
      </c>
      <c r="AE45" s="30">
        <f t="shared" si="14"/>
        <v>1.0985978547238923E-3</v>
      </c>
      <c r="AF45" s="30">
        <f t="shared" si="14"/>
        <v>1.4281772111410602E-3</v>
      </c>
      <c r="AG45" s="30">
        <f t="shared" si="14"/>
        <v>1.8566303744833781E-3</v>
      </c>
    </row>
    <row r="46" spans="1:33">
      <c r="A46" s="9" t="s">
        <v>65</v>
      </c>
      <c r="B46" s="10">
        <v>97673</v>
      </c>
      <c r="C46" s="11">
        <v>1.25E-3</v>
      </c>
      <c r="D46" s="10">
        <v>97613</v>
      </c>
      <c r="E46" s="12">
        <v>42.4</v>
      </c>
      <c r="F46" s="10">
        <v>98692</v>
      </c>
      <c r="G46" s="11">
        <v>7.2000000000000005E-4</v>
      </c>
      <c r="H46" s="10">
        <v>98657</v>
      </c>
      <c r="I46" s="12">
        <v>46.2</v>
      </c>
      <c r="K46" s="26">
        <f t="shared" si="9"/>
        <v>1.25E-3</v>
      </c>
      <c r="L46" s="26">
        <f t="shared" si="10"/>
        <v>7.2000000000000005E-4</v>
      </c>
      <c r="N46" s="30">
        <f t="shared" si="15"/>
        <v>7.4754317531900685E-4</v>
      </c>
      <c r="O46" s="30">
        <f t="shared" si="11"/>
        <v>9.7180612791470896E-4</v>
      </c>
      <c r="P46" s="30">
        <f t="shared" si="11"/>
        <v>1.2633479662891218E-3</v>
      </c>
      <c r="Q46" s="30">
        <f t="shared" si="11"/>
        <v>1.6423523561758585E-3</v>
      </c>
      <c r="R46" s="30">
        <f t="shared" si="11"/>
        <v>2.1350580630286158E-3</v>
      </c>
      <c r="S46" s="30">
        <f t="shared" si="16"/>
        <v>1.0390850136934194E-3</v>
      </c>
      <c r="T46" s="30">
        <f t="shared" si="12"/>
        <v>1.3508105178014452E-3</v>
      </c>
      <c r="U46" s="30">
        <f t="shared" si="12"/>
        <v>1.7560536731418789E-3</v>
      </c>
      <c r="V46" s="30">
        <f t="shared" si="12"/>
        <v>2.2828697750844427E-3</v>
      </c>
      <c r="W46" s="30">
        <f t="shared" si="12"/>
        <v>2.9677307076097755E-3</v>
      </c>
      <c r="X46" s="30">
        <f t="shared" si="17"/>
        <v>5.1018278786408363E-4</v>
      </c>
      <c r="Y46" s="30">
        <f t="shared" si="13"/>
        <v>6.6323762422330879E-4</v>
      </c>
      <c r="Z46" s="30">
        <f t="shared" si="13"/>
        <v>8.6220891149030136E-4</v>
      </c>
      <c r="AA46" s="30">
        <f t="shared" si="13"/>
        <v>1.120871584937392E-3</v>
      </c>
      <c r="AB46" s="30">
        <f t="shared" si="13"/>
        <v>1.4571330604186096E-3</v>
      </c>
      <c r="AC46" s="30">
        <f t="shared" si="18"/>
        <v>7.091540751310762E-4</v>
      </c>
      <c r="AD46" s="30">
        <f t="shared" si="14"/>
        <v>9.2190029767039909E-4</v>
      </c>
      <c r="AE46" s="30">
        <f t="shared" si="14"/>
        <v>1.1984703869715189E-3</v>
      </c>
      <c r="AF46" s="30">
        <f t="shared" si="14"/>
        <v>1.5580115030629747E-3</v>
      </c>
      <c r="AG46" s="30">
        <f t="shared" si="14"/>
        <v>2.0254149539818671E-3</v>
      </c>
    </row>
    <row r="47" spans="1:33">
      <c r="A47" s="9" t="s">
        <v>66</v>
      </c>
      <c r="B47" s="10">
        <v>97551</v>
      </c>
      <c r="C47" s="11">
        <v>1.34E-3</v>
      </c>
      <c r="D47" s="10">
        <v>97486</v>
      </c>
      <c r="E47" s="12">
        <v>41.5</v>
      </c>
      <c r="F47" s="10">
        <v>98621</v>
      </c>
      <c r="G47" s="11">
        <v>7.9000000000000001E-4</v>
      </c>
      <c r="H47" s="10">
        <v>98583</v>
      </c>
      <c r="I47" s="12">
        <v>45.2</v>
      </c>
      <c r="K47" s="26">
        <f t="shared" si="9"/>
        <v>1.34E-3</v>
      </c>
      <c r="L47" s="26">
        <f t="shared" si="10"/>
        <v>7.9000000000000001E-4</v>
      </c>
      <c r="N47" s="30">
        <f t="shared" si="15"/>
        <v>8.0136628394197548E-4</v>
      </c>
      <c r="O47" s="30">
        <f t="shared" ref="O47:R66" si="19">O$2*$N47</f>
        <v>1.0417761691245682E-3</v>
      </c>
      <c r="P47" s="30">
        <f t="shared" si="19"/>
        <v>1.3543090198619386E-3</v>
      </c>
      <c r="Q47" s="30">
        <f t="shared" si="19"/>
        <v>1.7606017258205205E-3</v>
      </c>
      <c r="R47" s="30">
        <f t="shared" si="19"/>
        <v>2.2887822435666764E-3</v>
      </c>
      <c r="S47" s="30">
        <f t="shared" si="16"/>
        <v>1.1138991346793458E-3</v>
      </c>
      <c r="T47" s="30">
        <f t="shared" ref="T47:W66" si="20">$S47*T$2</f>
        <v>1.4480688750831497E-3</v>
      </c>
      <c r="U47" s="30">
        <f t="shared" si="20"/>
        <v>1.8824895376080945E-3</v>
      </c>
      <c r="V47" s="30">
        <f t="shared" si="20"/>
        <v>2.4472363988905232E-3</v>
      </c>
      <c r="W47" s="30">
        <f t="shared" si="20"/>
        <v>3.18140731855768E-3</v>
      </c>
      <c r="X47" s="30">
        <f t="shared" si="17"/>
        <v>5.5978389223975843E-4</v>
      </c>
      <c r="Y47" s="30">
        <f t="shared" ref="Y47:AB66" si="21">Y$2*$X47</f>
        <v>7.2771905991168601E-4</v>
      </c>
      <c r="Z47" s="30">
        <f t="shared" si="21"/>
        <v>9.4603477788519181E-4</v>
      </c>
      <c r="AA47" s="30">
        <f t="shared" si="21"/>
        <v>1.2298452112507496E-3</v>
      </c>
      <c r="AB47" s="30">
        <f t="shared" si="21"/>
        <v>1.5987987746259743E-3</v>
      </c>
      <c r="AC47" s="30">
        <f t="shared" si="18"/>
        <v>7.7809961021326412E-4</v>
      </c>
      <c r="AD47" s="30">
        <f t="shared" ref="AD47:AG66" si="22">$AC47*AD$2</f>
        <v>1.0115294932772434E-3</v>
      </c>
      <c r="AE47" s="30">
        <f t="shared" si="22"/>
        <v>1.3149883412604164E-3</v>
      </c>
      <c r="AF47" s="30">
        <f t="shared" si="22"/>
        <v>1.7094848436385417E-3</v>
      </c>
      <c r="AG47" s="30">
        <f t="shared" si="22"/>
        <v>2.2223302967301043E-3</v>
      </c>
    </row>
    <row r="48" spans="1:33">
      <c r="A48" s="9" t="s">
        <v>67</v>
      </c>
      <c r="B48" s="10">
        <v>97420</v>
      </c>
      <c r="C48" s="11">
        <v>1.4300000000000001E-3</v>
      </c>
      <c r="D48" s="10">
        <v>97352</v>
      </c>
      <c r="E48" s="12">
        <v>40.5</v>
      </c>
      <c r="F48" s="10">
        <v>98544</v>
      </c>
      <c r="G48" s="11">
        <v>8.5999999999999998E-4</v>
      </c>
      <c r="H48" s="10">
        <v>98502</v>
      </c>
      <c r="I48" s="12">
        <v>44.3</v>
      </c>
      <c r="K48" s="26">
        <f t="shared" si="9"/>
        <v>1.4300000000000001E-3</v>
      </c>
      <c r="L48" s="26">
        <f t="shared" si="10"/>
        <v>8.5999999999999998E-4</v>
      </c>
      <c r="N48" s="30">
        <f t="shared" si="15"/>
        <v>8.5518939256494389E-4</v>
      </c>
      <c r="O48" s="30">
        <f t="shared" si="19"/>
        <v>1.111746210334427E-3</v>
      </c>
      <c r="P48" s="30">
        <f t="shared" si="19"/>
        <v>1.4452700734347553E-3</v>
      </c>
      <c r="Q48" s="30">
        <f t="shared" si="19"/>
        <v>1.8788510954651822E-3</v>
      </c>
      <c r="R48" s="30">
        <f t="shared" si="19"/>
        <v>2.4425064241047367E-3</v>
      </c>
      <c r="S48" s="30">
        <f t="shared" si="16"/>
        <v>1.1887132556652718E-3</v>
      </c>
      <c r="T48" s="30">
        <f t="shared" si="20"/>
        <v>1.5453272323648535E-3</v>
      </c>
      <c r="U48" s="30">
        <f t="shared" si="20"/>
        <v>2.0089254020743096E-3</v>
      </c>
      <c r="V48" s="30">
        <f t="shared" si="20"/>
        <v>2.6116030226966029E-3</v>
      </c>
      <c r="W48" s="30">
        <f t="shared" si="20"/>
        <v>3.3950839295055833E-3</v>
      </c>
      <c r="X48" s="30">
        <f t="shared" si="17"/>
        <v>6.0938499661543322E-4</v>
      </c>
      <c r="Y48" s="30">
        <f t="shared" si="21"/>
        <v>7.9220049560006322E-4</v>
      </c>
      <c r="Z48" s="30">
        <f t="shared" si="21"/>
        <v>1.0298606442800823E-3</v>
      </c>
      <c r="AA48" s="30">
        <f t="shared" si="21"/>
        <v>1.3388188375641071E-3</v>
      </c>
      <c r="AB48" s="30">
        <f t="shared" si="21"/>
        <v>1.7404644888333392E-3</v>
      </c>
      <c r="AC48" s="30">
        <f t="shared" si="18"/>
        <v>8.4704514529545215E-4</v>
      </c>
      <c r="AD48" s="30">
        <f t="shared" si="22"/>
        <v>1.1011586888840879E-3</v>
      </c>
      <c r="AE48" s="30">
        <f t="shared" si="22"/>
        <v>1.4315062955493143E-3</v>
      </c>
      <c r="AF48" s="30">
        <f t="shared" si="22"/>
        <v>1.8609581842141088E-3</v>
      </c>
      <c r="AG48" s="30">
        <f t="shared" si="22"/>
        <v>2.4192456394783414E-3</v>
      </c>
    </row>
    <row r="49" spans="1:33">
      <c r="A49" s="9" t="s">
        <v>68</v>
      </c>
      <c r="B49" s="10">
        <v>97281</v>
      </c>
      <c r="C49" s="11">
        <v>1.5299999999999999E-3</v>
      </c>
      <c r="D49" s="10">
        <v>97208</v>
      </c>
      <c r="E49" s="12">
        <v>39.6</v>
      </c>
      <c r="F49" s="10">
        <v>98459</v>
      </c>
      <c r="G49" s="11">
        <v>9.3000000000000005E-4</v>
      </c>
      <c r="H49" s="10">
        <v>98414</v>
      </c>
      <c r="I49" s="12">
        <v>43.3</v>
      </c>
      <c r="K49" s="26">
        <f t="shared" si="9"/>
        <v>1.5299999999999999E-3</v>
      </c>
      <c r="L49" s="26">
        <f t="shared" si="10"/>
        <v>9.3000000000000005E-4</v>
      </c>
      <c r="N49" s="30">
        <f t="shared" si="15"/>
        <v>9.1499284659046429E-4</v>
      </c>
      <c r="O49" s="30">
        <f t="shared" si="19"/>
        <v>1.1894907005676036E-3</v>
      </c>
      <c r="P49" s="30">
        <f t="shared" si="19"/>
        <v>1.5463379107378849E-3</v>
      </c>
      <c r="Q49" s="30">
        <f t="shared" si="19"/>
        <v>2.0102392839592507E-3</v>
      </c>
      <c r="R49" s="30">
        <f t="shared" si="19"/>
        <v>2.6133110691470255E-3</v>
      </c>
      <c r="S49" s="30">
        <f t="shared" si="16"/>
        <v>1.2718400567607452E-3</v>
      </c>
      <c r="T49" s="30">
        <f t="shared" si="20"/>
        <v>1.6533920737889687E-3</v>
      </c>
      <c r="U49" s="30">
        <f t="shared" si="20"/>
        <v>2.1494096959256597E-3</v>
      </c>
      <c r="V49" s="30">
        <f t="shared" si="20"/>
        <v>2.7942326047033579E-3</v>
      </c>
      <c r="W49" s="30">
        <f t="shared" si="20"/>
        <v>3.632502386114365E-3</v>
      </c>
      <c r="X49" s="30">
        <f t="shared" si="17"/>
        <v>6.5898610099110802E-4</v>
      </c>
      <c r="Y49" s="30">
        <f t="shared" si="21"/>
        <v>8.5668193128844044E-4</v>
      </c>
      <c r="Z49" s="30">
        <f t="shared" si="21"/>
        <v>1.1136865106749726E-3</v>
      </c>
      <c r="AA49" s="30">
        <f t="shared" si="21"/>
        <v>1.4477924638774647E-3</v>
      </c>
      <c r="AB49" s="30">
        <f t="shared" si="21"/>
        <v>1.8821302030407039E-3</v>
      </c>
      <c r="AC49" s="30">
        <f t="shared" si="18"/>
        <v>9.1599068037764007E-4</v>
      </c>
      <c r="AD49" s="30">
        <f t="shared" si="22"/>
        <v>1.1907878844909321E-3</v>
      </c>
      <c r="AE49" s="30">
        <f t="shared" si="22"/>
        <v>1.5480242498382118E-3</v>
      </c>
      <c r="AF49" s="30">
        <f t="shared" si="22"/>
        <v>2.0124315247896755E-3</v>
      </c>
      <c r="AG49" s="30">
        <f t="shared" si="22"/>
        <v>2.6161609822265785E-3</v>
      </c>
    </row>
    <row r="50" spans="1:33">
      <c r="A50" s="9" t="s">
        <v>69</v>
      </c>
      <c r="B50" s="10">
        <v>97132</v>
      </c>
      <c r="C50" s="11">
        <v>1.65E-3</v>
      </c>
      <c r="D50" s="10">
        <v>97053</v>
      </c>
      <c r="E50" s="12">
        <v>38.700000000000003</v>
      </c>
      <c r="F50" s="10">
        <v>98367</v>
      </c>
      <c r="G50" s="11">
        <v>1.0200000000000001E-3</v>
      </c>
      <c r="H50" s="10">
        <v>98318</v>
      </c>
      <c r="I50" s="12">
        <v>42.3</v>
      </c>
      <c r="K50" s="26">
        <f t="shared" si="9"/>
        <v>1.65E-3</v>
      </c>
      <c r="L50" s="26">
        <f t="shared" si="10"/>
        <v>1.0200000000000001E-3</v>
      </c>
      <c r="N50" s="30">
        <f t="shared" si="15"/>
        <v>9.867569914210892E-4</v>
      </c>
      <c r="O50" s="30">
        <f t="shared" si="19"/>
        <v>1.2827840888474161E-3</v>
      </c>
      <c r="P50" s="30">
        <f t="shared" si="19"/>
        <v>1.6676193155016408E-3</v>
      </c>
      <c r="Q50" s="30">
        <f t="shared" si="19"/>
        <v>2.1679051101521334E-3</v>
      </c>
      <c r="R50" s="30">
        <f t="shared" si="19"/>
        <v>2.8182766431977735E-3</v>
      </c>
      <c r="S50" s="30">
        <f t="shared" si="16"/>
        <v>1.3715922180753139E-3</v>
      </c>
      <c r="T50" s="30">
        <f t="shared" si="20"/>
        <v>1.7830698834979081E-3</v>
      </c>
      <c r="U50" s="30">
        <f t="shared" si="20"/>
        <v>2.3179908485472809E-3</v>
      </c>
      <c r="V50" s="30">
        <f t="shared" si="20"/>
        <v>3.0133881031114652E-3</v>
      </c>
      <c r="W50" s="30">
        <f t="shared" si="20"/>
        <v>3.9174045340449049E-3</v>
      </c>
      <c r="X50" s="30">
        <f t="shared" si="17"/>
        <v>7.2275894947411857E-4</v>
      </c>
      <c r="Y50" s="30">
        <f t="shared" si="21"/>
        <v>9.3958663431635418E-4</v>
      </c>
      <c r="Z50" s="30">
        <f t="shared" si="21"/>
        <v>1.2214626246112605E-3</v>
      </c>
      <c r="AA50" s="30">
        <f t="shared" si="21"/>
        <v>1.5879014119946388E-3</v>
      </c>
      <c r="AB50" s="30">
        <f t="shared" si="21"/>
        <v>2.0642718355930304E-3</v>
      </c>
      <c r="AC50" s="30">
        <f t="shared" si="18"/>
        <v>1.0046349397690247E-3</v>
      </c>
      <c r="AD50" s="30">
        <f t="shared" si="22"/>
        <v>1.3060254216997321E-3</v>
      </c>
      <c r="AE50" s="30">
        <f t="shared" si="22"/>
        <v>1.6978330482096519E-3</v>
      </c>
      <c r="AF50" s="30">
        <f t="shared" si="22"/>
        <v>2.2071829626725478E-3</v>
      </c>
      <c r="AG50" s="30">
        <f t="shared" si="22"/>
        <v>2.8693378514743116E-3</v>
      </c>
    </row>
    <row r="51" spans="1:33">
      <c r="A51" s="9" t="s">
        <v>70</v>
      </c>
      <c r="B51" s="10">
        <v>96972</v>
      </c>
      <c r="C51" s="11">
        <v>1.7799999999999999E-3</v>
      </c>
      <c r="D51" s="10">
        <v>96887</v>
      </c>
      <c r="E51" s="12">
        <v>37.700000000000003</v>
      </c>
      <c r="F51" s="10">
        <v>98267</v>
      </c>
      <c r="G51" s="11">
        <v>1.1100000000000001E-3</v>
      </c>
      <c r="H51" s="10">
        <v>98214</v>
      </c>
      <c r="I51" s="12">
        <v>41.4</v>
      </c>
      <c r="K51" s="26">
        <f t="shared" si="9"/>
        <v>1.7799999999999999E-3</v>
      </c>
      <c r="L51" s="26">
        <f t="shared" si="10"/>
        <v>1.1100000000000001E-3</v>
      </c>
      <c r="N51" s="30">
        <f t="shared" si="15"/>
        <v>1.0645014816542658E-3</v>
      </c>
      <c r="O51" s="30">
        <f t="shared" si="19"/>
        <v>1.3838519261505455E-3</v>
      </c>
      <c r="P51" s="30">
        <f t="shared" si="19"/>
        <v>1.7990075039957094E-3</v>
      </c>
      <c r="Q51" s="30">
        <f t="shared" si="19"/>
        <v>2.3387097551944226E-3</v>
      </c>
      <c r="R51" s="30">
        <f t="shared" si="19"/>
        <v>3.0403226817527491E-3</v>
      </c>
      <c r="S51" s="30">
        <f t="shared" si="16"/>
        <v>1.4796570594994294E-3</v>
      </c>
      <c r="T51" s="30">
        <f t="shared" si="20"/>
        <v>1.9235541773492582E-3</v>
      </c>
      <c r="U51" s="30">
        <f t="shared" si="20"/>
        <v>2.5006204305540358E-3</v>
      </c>
      <c r="V51" s="30">
        <f t="shared" si="20"/>
        <v>3.2508065597202469E-3</v>
      </c>
      <c r="W51" s="30">
        <f t="shared" si="20"/>
        <v>4.2260485276363214E-3</v>
      </c>
      <c r="X51" s="30">
        <f t="shared" si="17"/>
        <v>7.8653179795712901E-4</v>
      </c>
      <c r="Y51" s="30">
        <f t="shared" si="21"/>
        <v>1.0224913373442677E-3</v>
      </c>
      <c r="Z51" s="30">
        <f t="shared" si="21"/>
        <v>1.3292387385475482E-3</v>
      </c>
      <c r="AA51" s="30">
        <f t="shared" si="21"/>
        <v>1.7280103601118129E-3</v>
      </c>
      <c r="AB51" s="30">
        <f t="shared" si="21"/>
        <v>2.2464134681453567E-3</v>
      </c>
      <c r="AC51" s="30">
        <f t="shared" si="18"/>
        <v>1.0932791991604093E-3</v>
      </c>
      <c r="AD51" s="30">
        <f t="shared" si="22"/>
        <v>1.4212629589085322E-3</v>
      </c>
      <c r="AE51" s="30">
        <f t="shared" si="22"/>
        <v>1.8476418465810918E-3</v>
      </c>
      <c r="AF51" s="30">
        <f t="shared" si="22"/>
        <v>2.4019344005554197E-3</v>
      </c>
      <c r="AG51" s="30">
        <f t="shared" si="22"/>
        <v>3.1225147207220453E-3</v>
      </c>
    </row>
    <row r="52" spans="1:33">
      <c r="A52" s="9" t="s">
        <v>71</v>
      </c>
      <c r="B52" s="10">
        <v>96800</v>
      </c>
      <c r="C52" s="11">
        <v>1.92E-3</v>
      </c>
      <c r="D52" s="10">
        <v>96708</v>
      </c>
      <c r="E52" s="12">
        <v>36.799999999999997</v>
      </c>
      <c r="F52" s="10">
        <v>98158</v>
      </c>
      <c r="G52" s="11">
        <v>1.2099999999999999E-3</v>
      </c>
      <c r="H52" s="10">
        <v>98100</v>
      </c>
      <c r="I52" s="12">
        <v>40.4</v>
      </c>
      <c r="K52" s="26">
        <f t="shared" si="9"/>
        <v>1.92E-3</v>
      </c>
      <c r="L52" s="26">
        <f t="shared" si="10"/>
        <v>1.2099999999999999E-3</v>
      </c>
      <c r="N52" s="30">
        <f t="shared" si="15"/>
        <v>1.1482263172899946E-3</v>
      </c>
      <c r="O52" s="30">
        <f t="shared" si="19"/>
        <v>1.4926942124769932E-3</v>
      </c>
      <c r="P52" s="30">
        <f t="shared" si="19"/>
        <v>1.9405024762200911E-3</v>
      </c>
      <c r="Q52" s="30">
        <f t="shared" si="19"/>
        <v>2.5226532190861187E-3</v>
      </c>
      <c r="R52" s="30">
        <f t="shared" si="19"/>
        <v>3.2794491848119542E-3</v>
      </c>
      <c r="S52" s="30">
        <f t="shared" si="16"/>
        <v>1.5960345810330924E-3</v>
      </c>
      <c r="T52" s="30">
        <f t="shared" si="20"/>
        <v>2.0748449553430201E-3</v>
      </c>
      <c r="U52" s="30">
        <f t="shared" si="20"/>
        <v>2.6972984419459264E-3</v>
      </c>
      <c r="V52" s="30">
        <f t="shared" si="20"/>
        <v>3.5064879745297047E-3</v>
      </c>
      <c r="W52" s="30">
        <f t="shared" si="20"/>
        <v>4.5584343668886159E-3</v>
      </c>
      <c r="X52" s="30">
        <f t="shared" si="17"/>
        <v>8.5739051849380711E-4</v>
      </c>
      <c r="Y52" s="30">
        <f t="shared" si="21"/>
        <v>1.1146076740419493E-3</v>
      </c>
      <c r="Z52" s="30">
        <f t="shared" si="21"/>
        <v>1.4489899762545342E-3</v>
      </c>
      <c r="AA52" s="30">
        <f t="shared" si="21"/>
        <v>1.8836869691308948E-3</v>
      </c>
      <c r="AB52" s="30">
        <f t="shared" si="21"/>
        <v>2.448793059870163E-3</v>
      </c>
      <c r="AC52" s="30">
        <f t="shared" si="18"/>
        <v>1.1917728207063917E-3</v>
      </c>
      <c r="AD52" s="30">
        <f t="shared" si="22"/>
        <v>1.5493046669183093E-3</v>
      </c>
      <c r="AE52" s="30">
        <f t="shared" si="22"/>
        <v>2.0140960669938024E-3</v>
      </c>
      <c r="AF52" s="30">
        <f t="shared" si="22"/>
        <v>2.6183248870919433E-3</v>
      </c>
      <c r="AG52" s="30">
        <f t="shared" si="22"/>
        <v>3.403822353219526E-3</v>
      </c>
    </row>
    <row r="53" spans="1:33">
      <c r="A53" s="9" t="s">
        <v>72</v>
      </c>
      <c r="B53" s="10">
        <v>96614</v>
      </c>
      <c r="C53" s="11">
        <v>2.0799999999999998E-3</v>
      </c>
      <c r="D53" s="10">
        <v>96515</v>
      </c>
      <c r="E53" s="12">
        <v>35.9</v>
      </c>
      <c r="F53" s="10">
        <v>98040</v>
      </c>
      <c r="G53" s="11">
        <v>1.31E-3</v>
      </c>
      <c r="H53" s="10">
        <v>97977</v>
      </c>
      <c r="I53" s="12">
        <v>39.5</v>
      </c>
      <c r="K53" s="26">
        <f t="shared" si="9"/>
        <v>2.0799999999999998E-3</v>
      </c>
      <c r="L53" s="26">
        <f t="shared" si="10"/>
        <v>1.31E-3</v>
      </c>
      <c r="N53" s="30">
        <f t="shared" si="15"/>
        <v>1.2439118437308275E-3</v>
      </c>
      <c r="O53" s="30">
        <f t="shared" si="19"/>
        <v>1.6170853968500759E-3</v>
      </c>
      <c r="P53" s="30">
        <f t="shared" si="19"/>
        <v>2.1022110159050985E-3</v>
      </c>
      <c r="Q53" s="30">
        <f t="shared" si="19"/>
        <v>2.7328743206766286E-3</v>
      </c>
      <c r="R53" s="30">
        <f t="shared" si="19"/>
        <v>3.5527366168796172E-3</v>
      </c>
      <c r="S53" s="30">
        <f t="shared" si="16"/>
        <v>1.7290374627858501E-3</v>
      </c>
      <c r="T53" s="30">
        <f t="shared" si="20"/>
        <v>2.2477487016216054E-3</v>
      </c>
      <c r="U53" s="30">
        <f t="shared" si="20"/>
        <v>2.9220733121080871E-3</v>
      </c>
      <c r="V53" s="30">
        <f t="shared" si="20"/>
        <v>3.7986953057405136E-3</v>
      </c>
      <c r="W53" s="30">
        <f t="shared" si="20"/>
        <v>4.9383038974626673E-3</v>
      </c>
      <c r="X53" s="30">
        <f t="shared" si="17"/>
        <v>9.2824923903048542E-4</v>
      </c>
      <c r="Y53" s="30">
        <f t="shared" si="21"/>
        <v>1.2067240107396311E-3</v>
      </c>
      <c r="Z53" s="30">
        <f t="shared" si="21"/>
        <v>1.5687412139615206E-3</v>
      </c>
      <c r="AA53" s="30">
        <f t="shared" si="21"/>
        <v>2.0393635781499769E-3</v>
      </c>
      <c r="AB53" s="30">
        <f t="shared" si="21"/>
        <v>2.6511726515949701E-3</v>
      </c>
      <c r="AC53" s="30">
        <f t="shared" si="18"/>
        <v>1.2902664422523747E-3</v>
      </c>
      <c r="AD53" s="30">
        <f t="shared" si="22"/>
        <v>1.6773463749280872E-3</v>
      </c>
      <c r="AE53" s="30">
        <f t="shared" si="22"/>
        <v>2.1805502874065134E-3</v>
      </c>
      <c r="AF53" s="30">
        <f t="shared" si="22"/>
        <v>2.8347153736284678E-3</v>
      </c>
      <c r="AG53" s="30">
        <f t="shared" si="22"/>
        <v>3.6851299857170081E-3</v>
      </c>
    </row>
    <row r="54" spans="1:33">
      <c r="A54" s="9" t="s">
        <v>73</v>
      </c>
      <c r="B54" s="10">
        <v>96413</v>
      </c>
      <c r="C54" s="11">
        <v>2.2599999999999999E-3</v>
      </c>
      <c r="D54" s="10">
        <v>96305</v>
      </c>
      <c r="E54" s="12">
        <v>34.9</v>
      </c>
      <c r="F54" s="10">
        <v>97912</v>
      </c>
      <c r="G54" s="11">
        <v>1.42E-3</v>
      </c>
      <c r="H54" s="10">
        <v>97843</v>
      </c>
      <c r="I54" s="12">
        <v>38.5</v>
      </c>
      <c r="K54" s="26">
        <f t="shared" si="9"/>
        <v>2.2599999999999999E-3</v>
      </c>
      <c r="L54" s="26">
        <f t="shared" si="10"/>
        <v>1.42E-3</v>
      </c>
      <c r="N54" s="30">
        <f t="shared" si="15"/>
        <v>1.3515580609767643E-3</v>
      </c>
      <c r="O54" s="30">
        <f t="shared" si="19"/>
        <v>1.7570254792697937E-3</v>
      </c>
      <c r="P54" s="30">
        <f t="shared" si="19"/>
        <v>2.2841331230507318E-3</v>
      </c>
      <c r="Q54" s="30">
        <f t="shared" si="19"/>
        <v>2.9693730599659519E-3</v>
      </c>
      <c r="R54" s="30">
        <f t="shared" si="19"/>
        <v>3.8601849779557372E-3</v>
      </c>
      <c r="S54" s="30">
        <f t="shared" si="16"/>
        <v>1.8786657047577023E-3</v>
      </c>
      <c r="T54" s="30">
        <f t="shared" si="20"/>
        <v>2.442265416185013E-3</v>
      </c>
      <c r="U54" s="30">
        <f t="shared" si="20"/>
        <v>3.1749450410405171E-3</v>
      </c>
      <c r="V54" s="30">
        <f t="shared" si="20"/>
        <v>4.1274285533526734E-3</v>
      </c>
      <c r="W54" s="30">
        <f t="shared" si="20"/>
        <v>5.3656571193584747E-3</v>
      </c>
      <c r="X54" s="30">
        <f t="shared" si="17"/>
        <v>1.0061938316208317E-3</v>
      </c>
      <c r="Y54" s="30">
        <f t="shared" si="21"/>
        <v>1.3080519811070814E-3</v>
      </c>
      <c r="Z54" s="30">
        <f t="shared" si="21"/>
        <v>1.7004675754392058E-3</v>
      </c>
      <c r="AA54" s="30">
        <f t="shared" si="21"/>
        <v>2.2106078480709679E-3</v>
      </c>
      <c r="AB54" s="30">
        <f t="shared" si="21"/>
        <v>2.873790202492258E-3</v>
      </c>
      <c r="AC54" s="30">
        <f t="shared" si="18"/>
        <v>1.3986094259529559E-3</v>
      </c>
      <c r="AD54" s="30">
        <f t="shared" si="22"/>
        <v>1.8181922537388428E-3</v>
      </c>
      <c r="AE54" s="30">
        <f t="shared" si="22"/>
        <v>2.3636499298604957E-3</v>
      </c>
      <c r="AF54" s="30">
        <f t="shared" si="22"/>
        <v>3.072744908818645E-3</v>
      </c>
      <c r="AG54" s="30">
        <f t="shared" si="22"/>
        <v>3.9945683814642382E-3</v>
      </c>
    </row>
    <row r="55" spans="1:33">
      <c r="A55" s="9" t="s">
        <v>74</v>
      </c>
      <c r="B55" s="10">
        <v>96195</v>
      </c>
      <c r="C55" s="11">
        <v>2.4599999999999999E-3</v>
      </c>
      <c r="D55" s="10">
        <v>96078</v>
      </c>
      <c r="E55" s="12">
        <v>34</v>
      </c>
      <c r="F55" s="10">
        <v>97773</v>
      </c>
      <c r="G55" s="11">
        <v>1.5399999999999999E-3</v>
      </c>
      <c r="H55" s="10">
        <v>97698</v>
      </c>
      <c r="I55" s="12">
        <v>37.6</v>
      </c>
      <c r="K55" s="26">
        <f t="shared" si="9"/>
        <v>2.4599999999999999E-3</v>
      </c>
      <c r="L55" s="26">
        <f t="shared" si="10"/>
        <v>1.5399999999999999E-3</v>
      </c>
      <c r="N55" s="30">
        <f t="shared" si="15"/>
        <v>1.4711649690278055E-3</v>
      </c>
      <c r="O55" s="30">
        <f t="shared" si="19"/>
        <v>1.9125144597361473E-3</v>
      </c>
      <c r="P55" s="30">
        <f t="shared" si="19"/>
        <v>2.4862687976569915E-3</v>
      </c>
      <c r="Q55" s="30">
        <f t="shared" si="19"/>
        <v>3.2321494369540894E-3</v>
      </c>
      <c r="R55" s="30">
        <f t="shared" si="19"/>
        <v>4.2017942680403165E-3</v>
      </c>
      <c r="S55" s="30">
        <f t="shared" si="16"/>
        <v>2.0449193069486497E-3</v>
      </c>
      <c r="T55" s="30">
        <f t="shared" si="20"/>
        <v>2.6583950990332447E-3</v>
      </c>
      <c r="U55" s="30">
        <f t="shared" si="20"/>
        <v>3.4559136287432182E-3</v>
      </c>
      <c r="V55" s="30">
        <f t="shared" si="20"/>
        <v>4.4926877173661842E-3</v>
      </c>
      <c r="W55" s="30">
        <f t="shared" si="20"/>
        <v>5.8404940325760398E-3</v>
      </c>
      <c r="X55" s="30">
        <f t="shared" si="17"/>
        <v>1.0912242962648456E-3</v>
      </c>
      <c r="Y55" s="30">
        <f t="shared" si="21"/>
        <v>1.4185915851442992E-3</v>
      </c>
      <c r="Z55" s="30">
        <f t="shared" si="21"/>
        <v>1.8441690606875892E-3</v>
      </c>
      <c r="AA55" s="30">
        <f t="shared" si="21"/>
        <v>2.3974197788938661E-3</v>
      </c>
      <c r="AB55" s="30">
        <f t="shared" si="21"/>
        <v>3.1166457125620258E-3</v>
      </c>
      <c r="AC55" s="30">
        <f t="shared" si="18"/>
        <v>1.5168017718081353E-3</v>
      </c>
      <c r="AD55" s="30">
        <f t="shared" si="22"/>
        <v>1.9718423033505761E-3</v>
      </c>
      <c r="AE55" s="30">
        <f t="shared" si="22"/>
        <v>2.5633949943557489E-3</v>
      </c>
      <c r="AF55" s="30">
        <f t="shared" si="22"/>
        <v>3.332413492662474E-3</v>
      </c>
      <c r="AG55" s="30">
        <f t="shared" si="22"/>
        <v>4.3321375404612164E-3</v>
      </c>
    </row>
    <row r="56" spans="1:33">
      <c r="A56" s="9" t="s">
        <v>75</v>
      </c>
      <c r="B56" s="10">
        <v>95959</v>
      </c>
      <c r="C56" s="11">
        <v>2.6700000000000001E-3</v>
      </c>
      <c r="D56" s="10">
        <v>95832</v>
      </c>
      <c r="E56" s="12">
        <v>33.1</v>
      </c>
      <c r="F56" s="10">
        <v>97622</v>
      </c>
      <c r="G56" s="11">
        <v>1.67E-3</v>
      </c>
      <c r="H56" s="10">
        <v>97542</v>
      </c>
      <c r="I56" s="12">
        <v>36.6</v>
      </c>
      <c r="K56" s="26">
        <f t="shared" si="9"/>
        <v>2.6700000000000001E-3</v>
      </c>
      <c r="L56" s="26">
        <f t="shared" si="10"/>
        <v>1.67E-3</v>
      </c>
      <c r="N56" s="30">
        <f t="shared" si="15"/>
        <v>1.5967522224813986E-3</v>
      </c>
      <c r="O56" s="30">
        <f t="shared" si="19"/>
        <v>2.0757778892258184E-3</v>
      </c>
      <c r="P56" s="30">
        <f t="shared" si="19"/>
        <v>2.6985112559935638E-3</v>
      </c>
      <c r="Q56" s="30">
        <f t="shared" si="19"/>
        <v>3.5080646327916337E-3</v>
      </c>
      <c r="R56" s="30">
        <f t="shared" si="19"/>
        <v>4.5604840226291235E-3</v>
      </c>
      <c r="S56" s="30">
        <f t="shared" si="16"/>
        <v>2.219485589249144E-3</v>
      </c>
      <c r="T56" s="30">
        <f t="shared" si="20"/>
        <v>2.8853312660238875E-3</v>
      </c>
      <c r="U56" s="30">
        <f t="shared" si="20"/>
        <v>3.750930645831054E-3</v>
      </c>
      <c r="V56" s="30">
        <f t="shared" si="20"/>
        <v>4.8762098395803708E-3</v>
      </c>
      <c r="W56" s="30">
        <f t="shared" si="20"/>
        <v>6.3390727914544812E-3</v>
      </c>
      <c r="X56" s="30">
        <f t="shared" si="17"/>
        <v>1.1833406329625274E-3</v>
      </c>
      <c r="Y56" s="30">
        <f t="shared" si="21"/>
        <v>1.5383428228512856E-3</v>
      </c>
      <c r="Z56" s="30">
        <f t="shared" si="21"/>
        <v>1.9998456697066713E-3</v>
      </c>
      <c r="AA56" s="30">
        <f t="shared" si="21"/>
        <v>2.5997993706186732E-3</v>
      </c>
      <c r="AB56" s="30">
        <f t="shared" si="21"/>
        <v>3.3797391818042753E-3</v>
      </c>
      <c r="AC56" s="30">
        <f t="shared" si="18"/>
        <v>1.644843479817913E-3</v>
      </c>
      <c r="AD56" s="30">
        <f t="shared" si="22"/>
        <v>2.1382965237632871E-3</v>
      </c>
      <c r="AE56" s="30">
        <f t="shared" si="22"/>
        <v>2.7797854808922734E-3</v>
      </c>
      <c r="AF56" s="30">
        <f t="shared" si="22"/>
        <v>3.6137211251599556E-3</v>
      </c>
      <c r="AG56" s="30">
        <f t="shared" si="22"/>
        <v>4.6978374627079421E-3</v>
      </c>
    </row>
    <row r="57" spans="1:33">
      <c r="A57" s="9" t="s">
        <v>76</v>
      </c>
      <c r="B57" s="10">
        <v>95702</v>
      </c>
      <c r="C57" s="11">
        <v>2.9099999999999998E-3</v>
      </c>
      <c r="D57" s="10">
        <v>95565</v>
      </c>
      <c r="E57" s="12">
        <v>32.200000000000003</v>
      </c>
      <c r="F57" s="10">
        <v>97460</v>
      </c>
      <c r="G57" s="11">
        <v>1.8E-3</v>
      </c>
      <c r="H57" s="10">
        <v>97373</v>
      </c>
      <c r="I57" s="12">
        <v>35.700000000000003</v>
      </c>
      <c r="K57" s="26">
        <f t="shared" si="9"/>
        <v>2.9099999999999998E-3</v>
      </c>
      <c r="L57" s="26">
        <f t="shared" si="10"/>
        <v>1.8E-3</v>
      </c>
      <c r="N57" s="30">
        <f t="shared" si="15"/>
        <v>1.740280512142648E-3</v>
      </c>
      <c r="O57" s="30">
        <f t="shared" si="19"/>
        <v>2.2623646657854426E-3</v>
      </c>
      <c r="P57" s="30">
        <f t="shared" si="19"/>
        <v>2.9410740655210757E-3</v>
      </c>
      <c r="Q57" s="30">
        <f t="shared" si="19"/>
        <v>3.8233962851773988E-3</v>
      </c>
      <c r="R57" s="30">
        <f t="shared" si="19"/>
        <v>4.9704151707306177E-3</v>
      </c>
      <c r="S57" s="30">
        <f t="shared" si="16"/>
        <v>2.4189899118782806E-3</v>
      </c>
      <c r="T57" s="30">
        <f t="shared" si="20"/>
        <v>3.1446868854417649E-3</v>
      </c>
      <c r="U57" s="30">
        <f t="shared" si="20"/>
        <v>4.0880929510742946E-3</v>
      </c>
      <c r="V57" s="30">
        <f t="shared" si="20"/>
        <v>5.3145208363965836E-3</v>
      </c>
      <c r="W57" s="30">
        <f t="shared" si="20"/>
        <v>6.9088770873155583E-3</v>
      </c>
      <c r="X57" s="30">
        <f t="shared" si="17"/>
        <v>1.275456969660209E-3</v>
      </c>
      <c r="Y57" s="30">
        <f t="shared" si="21"/>
        <v>1.6580940605582719E-3</v>
      </c>
      <c r="Z57" s="30">
        <f t="shared" si="21"/>
        <v>2.1555222787257534E-3</v>
      </c>
      <c r="AA57" s="30">
        <f t="shared" si="21"/>
        <v>2.8021789623434799E-3</v>
      </c>
      <c r="AB57" s="30">
        <f t="shared" si="21"/>
        <v>3.6428326510465235E-3</v>
      </c>
      <c r="AC57" s="30">
        <f t="shared" si="18"/>
        <v>1.7728851878276903E-3</v>
      </c>
      <c r="AD57" s="30">
        <f t="shared" si="22"/>
        <v>2.3047507441759977E-3</v>
      </c>
      <c r="AE57" s="30">
        <f t="shared" si="22"/>
        <v>2.996175967428797E-3</v>
      </c>
      <c r="AF57" s="30">
        <f t="shared" si="22"/>
        <v>3.8950287576574364E-3</v>
      </c>
      <c r="AG57" s="30">
        <f t="shared" si="22"/>
        <v>5.063537384954667E-3</v>
      </c>
    </row>
    <row r="58" spans="1:33">
      <c r="A58" s="9" t="s">
        <v>77</v>
      </c>
      <c r="B58" s="10">
        <v>95424</v>
      </c>
      <c r="C58" s="11">
        <v>3.16E-3</v>
      </c>
      <c r="D58" s="10">
        <v>95275</v>
      </c>
      <c r="E58" s="12">
        <v>31.3</v>
      </c>
      <c r="F58" s="10">
        <v>97284</v>
      </c>
      <c r="G58" s="11">
        <v>1.9499999999999999E-3</v>
      </c>
      <c r="H58" s="10">
        <v>97190</v>
      </c>
      <c r="I58" s="12">
        <v>34.799999999999997</v>
      </c>
      <c r="K58" s="26">
        <f t="shared" si="9"/>
        <v>3.16E-3</v>
      </c>
      <c r="L58" s="26">
        <f t="shared" si="10"/>
        <v>1.9499999999999999E-3</v>
      </c>
      <c r="N58" s="30">
        <f t="shared" si="15"/>
        <v>1.8897891472064495E-3</v>
      </c>
      <c r="O58" s="30">
        <f t="shared" si="19"/>
        <v>2.4567258913683844E-3</v>
      </c>
      <c r="P58" s="30">
        <f t="shared" si="19"/>
        <v>3.1937436587789001E-3</v>
      </c>
      <c r="Q58" s="30">
        <f t="shared" si="19"/>
        <v>4.1518667564125703E-3</v>
      </c>
      <c r="R58" s="30">
        <f t="shared" si="19"/>
        <v>5.3974267833363414E-3</v>
      </c>
      <c r="S58" s="30">
        <f t="shared" si="16"/>
        <v>2.6268069146169648E-3</v>
      </c>
      <c r="T58" s="30">
        <f t="shared" si="20"/>
        <v>3.4148489890020546E-3</v>
      </c>
      <c r="U58" s="30">
        <f t="shared" si="20"/>
        <v>4.4393036857026712E-3</v>
      </c>
      <c r="V58" s="30">
        <f t="shared" si="20"/>
        <v>5.771094791413473E-3</v>
      </c>
      <c r="W58" s="30">
        <f t="shared" si="20"/>
        <v>7.5024232288375143E-3</v>
      </c>
      <c r="X58" s="30">
        <f t="shared" si="17"/>
        <v>1.3817450504652264E-3</v>
      </c>
      <c r="Y58" s="30">
        <f t="shared" si="21"/>
        <v>1.7962685656047943E-3</v>
      </c>
      <c r="Z58" s="30">
        <f t="shared" si="21"/>
        <v>2.3351491352862326E-3</v>
      </c>
      <c r="AA58" s="30">
        <f t="shared" si="21"/>
        <v>3.035693875872103E-3</v>
      </c>
      <c r="AB58" s="30">
        <f t="shared" si="21"/>
        <v>3.9464020386337341E-3</v>
      </c>
      <c r="AC58" s="30">
        <f t="shared" si="18"/>
        <v>1.9206256201466645E-3</v>
      </c>
      <c r="AD58" s="30">
        <f t="shared" si="22"/>
        <v>2.496813306190664E-3</v>
      </c>
      <c r="AE58" s="30">
        <f t="shared" si="22"/>
        <v>3.2458572980478633E-3</v>
      </c>
      <c r="AF58" s="30">
        <f t="shared" si="22"/>
        <v>4.2196144874622225E-3</v>
      </c>
      <c r="AG58" s="30">
        <f t="shared" si="22"/>
        <v>5.4854988337008897E-3</v>
      </c>
    </row>
    <row r="59" spans="1:33">
      <c r="A59" s="9" t="s">
        <v>78</v>
      </c>
      <c r="B59" s="10">
        <v>95123</v>
      </c>
      <c r="C59" s="11">
        <v>3.4399999999999999E-3</v>
      </c>
      <c r="D59" s="10">
        <v>94961</v>
      </c>
      <c r="E59" s="12">
        <v>30.4</v>
      </c>
      <c r="F59" s="10">
        <v>97094</v>
      </c>
      <c r="G59" s="11">
        <v>2.1199999999999999E-3</v>
      </c>
      <c r="H59" s="10">
        <v>96993</v>
      </c>
      <c r="I59" s="12">
        <v>33.799999999999997</v>
      </c>
      <c r="K59" s="26">
        <f t="shared" si="9"/>
        <v>3.4399999999999999E-3</v>
      </c>
      <c r="L59" s="26">
        <f t="shared" si="10"/>
        <v>2.1199999999999999E-3</v>
      </c>
      <c r="N59" s="30">
        <f t="shared" si="15"/>
        <v>2.0572388184779068E-3</v>
      </c>
      <c r="O59" s="30">
        <f t="shared" si="19"/>
        <v>2.6744104640212792E-3</v>
      </c>
      <c r="P59" s="30">
        <f t="shared" si="19"/>
        <v>3.4767336032276628E-3</v>
      </c>
      <c r="Q59" s="30">
        <f t="shared" si="19"/>
        <v>4.5197536841959625E-3</v>
      </c>
      <c r="R59" s="30">
        <f t="shared" si="19"/>
        <v>5.8756797894547507E-3</v>
      </c>
      <c r="S59" s="30">
        <f t="shared" si="16"/>
        <v>2.8595619576842904E-3</v>
      </c>
      <c r="T59" s="30">
        <f t="shared" si="20"/>
        <v>3.7174305449895776E-3</v>
      </c>
      <c r="U59" s="30">
        <f t="shared" si="20"/>
        <v>4.8326597084864514E-3</v>
      </c>
      <c r="V59" s="30">
        <f t="shared" si="20"/>
        <v>6.2824576210323878E-3</v>
      </c>
      <c r="W59" s="30">
        <f t="shared" si="20"/>
        <v>8.1671949073421034E-3</v>
      </c>
      <c r="X59" s="30">
        <f t="shared" si="17"/>
        <v>1.5022048753775795E-3</v>
      </c>
      <c r="Y59" s="30">
        <f t="shared" si="21"/>
        <v>1.9528663379908533E-3</v>
      </c>
      <c r="Z59" s="30">
        <f t="shared" si="21"/>
        <v>2.5387262393881094E-3</v>
      </c>
      <c r="AA59" s="30">
        <f t="shared" si="21"/>
        <v>3.3003441112045427E-3</v>
      </c>
      <c r="AB59" s="30">
        <f t="shared" si="21"/>
        <v>4.2904473445659055E-3</v>
      </c>
      <c r="AC59" s="30">
        <f t="shared" si="18"/>
        <v>2.0880647767748351E-3</v>
      </c>
      <c r="AD59" s="30">
        <f t="shared" si="22"/>
        <v>2.7144842098072858E-3</v>
      </c>
      <c r="AE59" s="30">
        <f t="shared" si="22"/>
        <v>3.5288294727494718E-3</v>
      </c>
      <c r="AF59" s="30">
        <f t="shared" si="22"/>
        <v>4.5874783145743135E-3</v>
      </c>
      <c r="AG59" s="30">
        <f t="shared" si="22"/>
        <v>5.9637218089466076E-3</v>
      </c>
    </row>
    <row r="60" spans="1:33">
      <c r="A60" s="9" t="s">
        <v>79</v>
      </c>
      <c r="B60" s="10">
        <v>94795</v>
      </c>
      <c r="C60" s="11">
        <v>3.7499999999999999E-3</v>
      </c>
      <c r="D60" s="10">
        <v>94620</v>
      </c>
      <c r="E60" s="12">
        <v>29.5</v>
      </c>
      <c r="F60" s="10">
        <v>96889</v>
      </c>
      <c r="G60" s="11">
        <v>2.2899999999999999E-3</v>
      </c>
      <c r="H60" s="10">
        <v>96779</v>
      </c>
      <c r="I60" s="12">
        <v>32.9</v>
      </c>
      <c r="K60" s="26">
        <f t="shared" si="9"/>
        <v>3.7499999999999999E-3</v>
      </c>
      <c r="L60" s="26">
        <f t="shared" si="10"/>
        <v>2.2899999999999999E-3</v>
      </c>
      <c r="N60" s="30">
        <f t="shared" si="15"/>
        <v>2.2426295259570209E-3</v>
      </c>
      <c r="O60" s="30">
        <f t="shared" si="19"/>
        <v>2.9154183837441271E-3</v>
      </c>
      <c r="P60" s="30">
        <f t="shared" si="19"/>
        <v>3.7900438988673658E-3</v>
      </c>
      <c r="Q60" s="30">
        <f t="shared" si="19"/>
        <v>4.9270570685275763E-3</v>
      </c>
      <c r="R60" s="30">
        <f t="shared" si="19"/>
        <v>6.4051741890858481E-3</v>
      </c>
      <c r="S60" s="30">
        <f t="shared" si="16"/>
        <v>3.1172550410802588E-3</v>
      </c>
      <c r="T60" s="30">
        <f t="shared" si="20"/>
        <v>4.0524315534043367E-3</v>
      </c>
      <c r="U60" s="30">
        <f t="shared" si="20"/>
        <v>5.2681610194256377E-3</v>
      </c>
      <c r="V60" s="30">
        <f t="shared" si="20"/>
        <v>6.8486093252533298E-3</v>
      </c>
      <c r="W60" s="30">
        <f t="shared" si="20"/>
        <v>8.903192122829329E-3</v>
      </c>
      <c r="X60" s="30">
        <f t="shared" si="17"/>
        <v>1.6226647002899326E-3</v>
      </c>
      <c r="Y60" s="30">
        <f t="shared" si="21"/>
        <v>2.1094641103769126E-3</v>
      </c>
      <c r="Z60" s="30">
        <f t="shared" si="21"/>
        <v>2.7423033434899862E-3</v>
      </c>
      <c r="AA60" s="30">
        <f t="shared" si="21"/>
        <v>3.5649943465369829E-3</v>
      </c>
      <c r="AB60" s="30">
        <f t="shared" si="21"/>
        <v>4.6344926504980778E-3</v>
      </c>
      <c r="AC60" s="30">
        <f t="shared" si="18"/>
        <v>2.2555039334030062E-3</v>
      </c>
      <c r="AD60" s="30">
        <f t="shared" si="22"/>
        <v>2.9321551134239084E-3</v>
      </c>
      <c r="AE60" s="30">
        <f t="shared" si="22"/>
        <v>3.8118016474510807E-3</v>
      </c>
      <c r="AF60" s="30">
        <f t="shared" si="22"/>
        <v>4.9553421416864054E-3</v>
      </c>
      <c r="AG60" s="30">
        <f t="shared" si="22"/>
        <v>6.4419447841923272E-3</v>
      </c>
    </row>
    <row r="61" spans="1:33">
      <c r="A61" s="9" t="s">
        <v>80</v>
      </c>
      <c r="B61" s="10">
        <v>94440</v>
      </c>
      <c r="C61" s="11">
        <v>4.0699999999999998E-3</v>
      </c>
      <c r="D61" s="10">
        <v>94250</v>
      </c>
      <c r="E61" s="12">
        <v>28.6</v>
      </c>
      <c r="F61" s="10">
        <v>96666</v>
      </c>
      <c r="G61" s="11">
        <v>2.49E-3</v>
      </c>
      <c r="H61" s="10">
        <v>96548</v>
      </c>
      <c r="I61" s="12">
        <v>32</v>
      </c>
      <c r="K61" s="26">
        <f t="shared" si="9"/>
        <v>4.0699999999999998E-3</v>
      </c>
      <c r="L61" s="26">
        <f t="shared" si="10"/>
        <v>2.49E-3</v>
      </c>
      <c r="N61" s="30">
        <f t="shared" si="15"/>
        <v>2.4340005788386861E-3</v>
      </c>
      <c r="O61" s="30">
        <f t="shared" si="19"/>
        <v>3.1642007524902921E-3</v>
      </c>
      <c r="P61" s="30">
        <f t="shared" si="19"/>
        <v>4.1134609782373802E-3</v>
      </c>
      <c r="Q61" s="30">
        <f t="shared" si="19"/>
        <v>5.3474992717085943E-3</v>
      </c>
      <c r="R61" s="30">
        <f t="shared" si="19"/>
        <v>6.9517490532211724E-3</v>
      </c>
      <c r="S61" s="30">
        <f t="shared" si="16"/>
        <v>3.3832608045857734E-3</v>
      </c>
      <c r="T61" s="30">
        <f t="shared" si="20"/>
        <v>4.3982390459615054E-3</v>
      </c>
      <c r="U61" s="30">
        <f t="shared" si="20"/>
        <v>5.7177107597499574E-3</v>
      </c>
      <c r="V61" s="30">
        <f t="shared" si="20"/>
        <v>7.4330239876749457E-3</v>
      </c>
      <c r="W61" s="30">
        <f t="shared" si="20"/>
        <v>9.6629311839774284E-3</v>
      </c>
      <c r="X61" s="30">
        <f t="shared" si="17"/>
        <v>1.7643821413632892E-3</v>
      </c>
      <c r="Y61" s="30">
        <f t="shared" si="21"/>
        <v>2.2936967837722763E-3</v>
      </c>
      <c r="Z61" s="30">
        <f t="shared" si="21"/>
        <v>2.9818058189039591E-3</v>
      </c>
      <c r="AA61" s="30">
        <f t="shared" si="21"/>
        <v>3.8763475645751475E-3</v>
      </c>
      <c r="AB61" s="30">
        <f t="shared" si="21"/>
        <v>5.0392518339476911E-3</v>
      </c>
      <c r="AC61" s="30">
        <f t="shared" si="18"/>
        <v>2.4524911764949721E-3</v>
      </c>
      <c r="AD61" s="30">
        <f t="shared" si="22"/>
        <v>3.1882385294434638E-3</v>
      </c>
      <c r="AE61" s="30">
        <f t="shared" si="22"/>
        <v>4.1447100882765035E-3</v>
      </c>
      <c r="AF61" s="30">
        <f t="shared" si="22"/>
        <v>5.3881231147594553E-3</v>
      </c>
      <c r="AG61" s="30">
        <f t="shared" si="22"/>
        <v>7.0045600491872913E-3</v>
      </c>
    </row>
    <row r="62" spans="1:33">
      <c r="A62" s="9" t="s">
        <v>81</v>
      </c>
      <c r="B62" s="10">
        <v>94055</v>
      </c>
      <c r="C62" s="11">
        <v>4.4299999999999999E-3</v>
      </c>
      <c r="D62" s="10">
        <v>93850</v>
      </c>
      <c r="E62" s="12">
        <v>27.7</v>
      </c>
      <c r="F62" s="10">
        <v>96426</v>
      </c>
      <c r="G62" s="11">
        <v>2.7000000000000001E-3</v>
      </c>
      <c r="H62" s="10">
        <v>96297</v>
      </c>
      <c r="I62" s="12">
        <v>31</v>
      </c>
      <c r="K62" s="26">
        <f t="shared" si="9"/>
        <v>4.4299999999999999E-3</v>
      </c>
      <c r="L62" s="26">
        <f t="shared" si="10"/>
        <v>2.7000000000000001E-3</v>
      </c>
      <c r="N62" s="30">
        <f t="shared" si="15"/>
        <v>2.6492930133305602E-3</v>
      </c>
      <c r="O62" s="30">
        <f t="shared" si="19"/>
        <v>3.4440809173297282E-3</v>
      </c>
      <c r="P62" s="30">
        <f t="shared" si="19"/>
        <v>4.4773051925286475E-3</v>
      </c>
      <c r="Q62" s="30">
        <f t="shared" si="19"/>
        <v>5.8204967502872426E-3</v>
      </c>
      <c r="R62" s="30">
        <f t="shared" si="19"/>
        <v>7.5666457753734142E-3</v>
      </c>
      <c r="S62" s="30">
        <f t="shared" si="16"/>
        <v>3.6825172885294783E-3</v>
      </c>
      <c r="T62" s="30">
        <f t="shared" si="20"/>
        <v>4.7872724750883215E-3</v>
      </c>
      <c r="U62" s="30">
        <f t="shared" si="20"/>
        <v>6.2234542176148192E-3</v>
      </c>
      <c r="V62" s="30">
        <f t="shared" si="20"/>
        <v>8.0904904828992662E-3</v>
      </c>
      <c r="W62" s="30">
        <f t="shared" si="20"/>
        <v>1.0517637627769045E-2</v>
      </c>
      <c r="X62" s="30">
        <f t="shared" si="17"/>
        <v>1.9131854544903136E-3</v>
      </c>
      <c r="Y62" s="30">
        <f t="shared" si="21"/>
        <v>2.4871410908374079E-3</v>
      </c>
      <c r="Z62" s="30">
        <f t="shared" si="21"/>
        <v>3.2332834180886305E-3</v>
      </c>
      <c r="AA62" s="30">
        <f t="shared" si="21"/>
        <v>4.2032684435152198E-3</v>
      </c>
      <c r="AB62" s="30">
        <f t="shared" si="21"/>
        <v>5.4642489765697856E-3</v>
      </c>
      <c r="AC62" s="30">
        <f t="shared" si="18"/>
        <v>2.6593277817415356E-3</v>
      </c>
      <c r="AD62" s="30">
        <f t="shared" si="22"/>
        <v>3.4571261162639963E-3</v>
      </c>
      <c r="AE62" s="30">
        <f t="shared" si="22"/>
        <v>4.4942639511431955E-3</v>
      </c>
      <c r="AF62" s="30">
        <f t="shared" si="22"/>
        <v>5.8425431364861552E-3</v>
      </c>
      <c r="AG62" s="30">
        <f t="shared" si="22"/>
        <v>7.5953060774320014E-3</v>
      </c>
    </row>
    <row r="63" spans="1:33">
      <c r="A63" s="9" t="s">
        <v>82</v>
      </c>
      <c r="B63" s="10">
        <v>93639</v>
      </c>
      <c r="C63" s="11">
        <v>4.81E-3</v>
      </c>
      <c r="D63" s="10">
        <v>93416</v>
      </c>
      <c r="E63" s="12">
        <v>26.8</v>
      </c>
      <c r="F63" s="10">
        <v>96165</v>
      </c>
      <c r="G63" s="11">
        <v>2.9399999999999999E-3</v>
      </c>
      <c r="H63" s="10">
        <v>96026</v>
      </c>
      <c r="I63" s="12">
        <v>30.1</v>
      </c>
      <c r="K63" s="26">
        <f t="shared" si="9"/>
        <v>4.81E-3</v>
      </c>
      <c r="L63" s="26">
        <f t="shared" si="10"/>
        <v>2.9399999999999999E-3</v>
      </c>
      <c r="N63" s="30">
        <f t="shared" si="15"/>
        <v>2.8765461386275385E-3</v>
      </c>
      <c r="O63" s="30">
        <f t="shared" si="19"/>
        <v>3.7395099802158003E-3</v>
      </c>
      <c r="P63" s="30">
        <f t="shared" si="19"/>
        <v>4.8613629742805409E-3</v>
      </c>
      <c r="Q63" s="30">
        <f t="shared" si="19"/>
        <v>6.3197718665647037E-3</v>
      </c>
      <c r="R63" s="30">
        <f t="shared" si="19"/>
        <v>8.2157034265341149E-3</v>
      </c>
      <c r="S63" s="30">
        <f t="shared" si="16"/>
        <v>3.9983991326922779E-3</v>
      </c>
      <c r="T63" s="30">
        <f t="shared" si="20"/>
        <v>5.1979188724999613E-3</v>
      </c>
      <c r="U63" s="30">
        <f t="shared" si="20"/>
        <v>6.7572945342499503E-3</v>
      </c>
      <c r="V63" s="30">
        <f t="shared" si="20"/>
        <v>8.7844828945249365E-3</v>
      </c>
      <c r="W63" s="30">
        <f t="shared" si="20"/>
        <v>1.1419827762882417E-2</v>
      </c>
      <c r="X63" s="30">
        <f t="shared" si="17"/>
        <v>2.0832463837783415E-3</v>
      </c>
      <c r="Y63" s="30">
        <f t="shared" si="21"/>
        <v>2.708220298911844E-3</v>
      </c>
      <c r="Z63" s="30">
        <f t="shared" si="21"/>
        <v>3.5206863885853977E-3</v>
      </c>
      <c r="AA63" s="30">
        <f t="shared" si="21"/>
        <v>4.5768923051610171E-3</v>
      </c>
      <c r="AB63" s="30">
        <f t="shared" si="21"/>
        <v>5.9499599967093222E-3</v>
      </c>
      <c r="AC63" s="30">
        <f t="shared" si="18"/>
        <v>2.8957124734518944E-3</v>
      </c>
      <c r="AD63" s="30">
        <f t="shared" si="22"/>
        <v>3.7644262154874629E-3</v>
      </c>
      <c r="AE63" s="30">
        <f t="shared" si="22"/>
        <v>4.8937540801337019E-3</v>
      </c>
      <c r="AF63" s="30">
        <f t="shared" si="22"/>
        <v>6.3618803041738132E-3</v>
      </c>
      <c r="AG63" s="30">
        <f t="shared" si="22"/>
        <v>8.2704443954259577E-3</v>
      </c>
    </row>
    <row r="64" spans="1:33">
      <c r="A64" s="9" t="s">
        <v>83</v>
      </c>
      <c r="B64" s="10">
        <v>93188</v>
      </c>
      <c r="C64" s="11">
        <v>5.2399999999999999E-3</v>
      </c>
      <c r="D64" s="10">
        <v>92947</v>
      </c>
      <c r="E64" s="12">
        <v>25.9</v>
      </c>
      <c r="F64" s="10">
        <v>95882</v>
      </c>
      <c r="G64" s="11">
        <v>3.1900000000000001E-3</v>
      </c>
      <c r="H64" s="10">
        <v>95731</v>
      </c>
      <c r="I64" s="12">
        <v>29.2</v>
      </c>
      <c r="K64" s="26">
        <f t="shared" si="9"/>
        <v>5.2399999999999999E-3</v>
      </c>
      <c r="L64" s="26">
        <f t="shared" si="10"/>
        <v>3.1900000000000001E-3</v>
      </c>
      <c r="N64" s="30">
        <f t="shared" si="15"/>
        <v>3.1337009909372768E-3</v>
      </c>
      <c r="O64" s="30">
        <f t="shared" si="19"/>
        <v>4.0738112882184596E-3</v>
      </c>
      <c r="P64" s="30">
        <f t="shared" si="19"/>
        <v>5.2959546746839982E-3</v>
      </c>
      <c r="Q64" s="30">
        <f t="shared" si="19"/>
        <v>6.8847410770891985E-3</v>
      </c>
      <c r="R64" s="30">
        <f t="shared" si="19"/>
        <v>8.9501634002159582E-3</v>
      </c>
      <c r="S64" s="30">
        <f t="shared" si="16"/>
        <v>4.3558443774028141E-3</v>
      </c>
      <c r="T64" s="30">
        <f t="shared" si="20"/>
        <v>5.6625976906236582E-3</v>
      </c>
      <c r="U64" s="30">
        <f t="shared" si="20"/>
        <v>7.3613769978107561E-3</v>
      </c>
      <c r="V64" s="30">
        <f t="shared" si="20"/>
        <v>9.5697900971539844E-3</v>
      </c>
      <c r="W64" s="30">
        <f t="shared" si="20"/>
        <v>1.2440727126300179E-2</v>
      </c>
      <c r="X64" s="30">
        <f t="shared" si="17"/>
        <v>2.2603931851200372E-3</v>
      </c>
      <c r="Y64" s="30">
        <f t="shared" si="21"/>
        <v>2.9385111406560484E-3</v>
      </c>
      <c r="Z64" s="30">
        <f t="shared" si="21"/>
        <v>3.8200644828528633E-3</v>
      </c>
      <c r="AA64" s="30">
        <f t="shared" si="21"/>
        <v>4.9660838277087232E-3</v>
      </c>
      <c r="AB64" s="30">
        <f t="shared" si="21"/>
        <v>6.4559089760213399E-3</v>
      </c>
      <c r="AC64" s="30">
        <f t="shared" si="18"/>
        <v>3.1419465273168517E-3</v>
      </c>
      <c r="AD64" s="30">
        <f t="shared" si="22"/>
        <v>4.084530485511907E-3</v>
      </c>
      <c r="AE64" s="30">
        <f t="shared" si="22"/>
        <v>5.3098896311654801E-3</v>
      </c>
      <c r="AF64" s="30">
        <f t="shared" si="22"/>
        <v>6.9028565205151247E-3</v>
      </c>
      <c r="AG64" s="30">
        <f t="shared" si="22"/>
        <v>8.9737134766696616E-3</v>
      </c>
    </row>
    <row r="65" spans="1:33">
      <c r="A65" s="9" t="s">
        <v>84</v>
      </c>
      <c r="B65" s="10">
        <v>92700</v>
      </c>
      <c r="C65" s="11">
        <v>5.7000000000000002E-3</v>
      </c>
      <c r="D65" s="10">
        <v>92439</v>
      </c>
      <c r="E65" s="12">
        <v>25.1</v>
      </c>
      <c r="F65" s="10">
        <v>95576</v>
      </c>
      <c r="G65" s="11">
        <v>3.47E-3</v>
      </c>
      <c r="H65" s="10">
        <v>95412</v>
      </c>
      <c r="I65" s="12">
        <v>28.3</v>
      </c>
      <c r="K65" s="26">
        <f t="shared" si="9"/>
        <v>5.7000000000000002E-3</v>
      </c>
      <c r="L65" s="26">
        <f t="shared" si="10"/>
        <v>3.47E-3</v>
      </c>
      <c r="N65" s="30">
        <f t="shared" si="15"/>
        <v>3.4087968794546714E-3</v>
      </c>
      <c r="O65" s="30">
        <f t="shared" si="19"/>
        <v>4.4314359432910729E-3</v>
      </c>
      <c r="P65" s="30">
        <f t="shared" si="19"/>
        <v>5.760866726278395E-3</v>
      </c>
      <c r="Q65" s="30">
        <f t="shared" si="19"/>
        <v>7.4891267441619148E-3</v>
      </c>
      <c r="R65" s="30">
        <f t="shared" si="19"/>
        <v>9.7358647674104879E-3</v>
      </c>
      <c r="S65" s="30">
        <f t="shared" si="16"/>
        <v>4.738227662441993E-3</v>
      </c>
      <c r="T65" s="30">
        <f t="shared" si="20"/>
        <v>6.1596959611745911E-3</v>
      </c>
      <c r="U65" s="30">
        <f t="shared" si="20"/>
        <v>8.0076047495269698E-3</v>
      </c>
      <c r="V65" s="30">
        <f t="shared" si="20"/>
        <v>1.040988617438506E-2</v>
      </c>
      <c r="W65" s="30">
        <f t="shared" si="20"/>
        <v>1.3532852026700579E-2</v>
      </c>
      <c r="X65" s="30">
        <f t="shared" si="17"/>
        <v>2.4587976026227364E-3</v>
      </c>
      <c r="Y65" s="30">
        <f t="shared" si="21"/>
        <v>3.1964368834095573E-3</v>
      </c>
      <c r="Z65" s="30">
        <f t="shared" si="21"/>
        <v>4.1553679484324247E-3</v>
      </c>
      <c r="AA65" s="30">
        <f t="shared" si="21"/>
        <v>5.4019783329621535E-3</v>
      </c>
      <c r="AB65" s="30">
        <f t="shared" si="21"/>
        <v>7.0225718328507988E-3</v>
      </c>
      <c r="AC65" s="30">
        <f t="shared" si="18"/>
        <v>3.4177286676456034E-3</v>
      </c>
      <c r="AD65" s="30">
        <f t="shared" si="22"/>
        <v>4.4430472679392848E-3</v>
      </c>
      <c r="AE65" s="30">
        <f t="shared" si="22"/>
        <v>5.77596144832107E-3</v>
      </c>
      <c r="AF65" s="30">
        <f t="shared" si="22"/>
        <v>7.5087498828173924E-3</v>
      </c>
      <c r="AG65" s="30">
        <f t="shared" si="22"/>
        <v>9.76137484766261E-3</v>
      </c>
    </row>
    <row r="66" spans="1:33">
      <c r="A66" s="9" t="s">
        <v>85</v>
      </c>
      <c r="B66" s="10">
        <v>92171</v>
      </c>
      <c r="C66" s="11">
        <v>6.2100000000000002E-3</v>
      </c>
      <c r="D66" s="10">
        <v>91889</v>
      </c>
      <c r="E66" s="12">
        <v>24.2</v>
      </c>
      <c r="F66" s="10">
        <v>95244</v>
      </c>
      <c r="G66" s="11">
        <v>3.7799999999999999E-3</v>
      </c>
      <c r="H66" s="10">
        <v>95066</v>
      </c>
      <c r="I66" s="12">
        <v>27.4</v>
      </c>
      <c r="K66" s="26">
        <f t="shared" si="9"/>
        <v>6.2100000000000002E-3</v>
      </c>
      <c r="L66" s="26">
        <f t="shared" si="10"/>
        <v>3.7799999999999999E-3</v>
      </c>
      <c r="N66" s="30">
        <f t="shared" si="15"/>
        <v>3.7137944949848264E-3</v>
      </c>
      <c r="O66" s="30">
        <f t="shared" si="19"/>
        <v>4.8279328434802744E-3</v>
      </c>
      <c r="P66" s="30">
        <f t="shared" si="19"/>
        <v>6.2763126965243573E-3</v>
      </c>
      <c r="Q66" s="30">
        <f t="shared" si="19"/>
        <v>8.1592065054816656E-3</v>
      </c>
      <c r="R66" s="30">
        <f t="shared" si="19"/>
        <v>1.0606968457126165E-2</v>
      </c>
      <c r="S66" s="30">
        <f t="shared" si="16"/>
        <v>5.1621743480289081E-3</v>
      </c>
      <c r="T66" s="30">
        <f t="shared" si="20"/>
        <v>6.710826652437581E-3</v>
      </c>
      <c r="U66" s="30">
        <f t="shared" si="20"/>
        <v>8.7240746481688555E-3</v>
      </c>
      <c r="V66" s="30">
        <f t="shared" si="20"/>
        <v>1.1341297042619514E-2</v>
      </c>
      <c r="W66" s="30">
        <f t="shared" si="20"/>
        <v>1.4743686155405366E-2</v>
      </c>
      <c r="X66" s="30">
        <f t="shared" si="17"/>
        <v>2.6784596362864391E-3</v>
      </c>
      <c r="Y66" s="30">
        <f t="shared" si="21"/>
        <v>3.481997527172371E-3</v>
      </c>
      <c r="Z66" s="30">
        <f t="shared" si="21"/>
        <v>4.5265967853240826E-3</v>
      </c>
      <c r="AA66" s="30">
        <f t="shared" si="21"/>
        <v>5.8845758209213079E-3</v>
      </c>
      <c r="AB66" s="30">
        <f t="shared" si="21"/>
        <v>7.6499485671977004E-3</v>
      </c>
      <c r="AC66" s="30">
        <f t="shared" si="18"/>
        <v>3.7230588944381503E-3</v>
      </c>
      <c r="AD66" s="30">
        <f t="shared" si="22"/>
        <v>4.8399765627695959E-3</v>
      </c>
      <c r="AE66" s="30">
        <f t="shared" si="22"/>
        <v>6.2919695316004743E-3</v>
      </c>
      <c r="AF66" s="30">
        <f t="shared" si="22"/>
        <v>8.1795603910806182E-3</v>
      </c>
      <c r="AG66" s="30">
        <f t="shared" si="22"/>
        <v>1.0633428508404803E-2</v>
      </c>
    </row>
    <row r="67" spans="1:33">
      <c r="A67" s="9" t="s">
        <v>86</v>
      </c>
      <c r="B67" s="10">
        <v>91599</v>
      </c>
      <c r="C67" s="11">
        <v>6.7799999999999996E-3</v>
      </c>
      <c r="D67" s="10">
        <v>91292</v>
      </c>
      <c r="E67" s="12">
        <v>23.4</v>
      </c>
      <c r="F67" s="10">
        <v>94884</v>
      </c>
      <c r="G67" s="11">
        <v>4.1099999999999999E-3</v>
      </c>
      <c r="H67" s="10">
        <v>94692</v>
      </c>
      <c r="I67" s="12">
        <v>26.5</v>
      </c>
      <c r="K67" s="26">
        <f t="shared" si="9"/>
        <v>6.7799999999999996E-3</v>
      </c>
      <c r="L67" s="26">
        <f t="shared" si="10"/>
        <v>4.1099999999999999E-3</v>
      </c>
      <c r="N67" s="30">
        <f t="shared" si="15"/>
        <v>4.0546741829302927E-3</v>
      </c>
      <c r="O67" s="30">
        <f t="shared" ref="O67:R86" si="23">O$2*$N67</f>
        <v>5.2710764378093812E-3</v>
      </c>
      <c r="P67" s="30">
        <f t="shared" si="23"/>
        <v>6.8523993691521953E-3</v>
      </c>
      <c r="Q67" s="30">
        <f t="shared" si="23"/>
        <v>8.9081191798978544E-3</v>
      </c>
      <c r="R67" s="30">
        <f t="shared" si="23"/>
        <v>1.1580554933867211E-2</v>
      </c>
      <c r="S67" s="30">
        <f t="shared" si="16"/>
        <v>5.6359971142731068E-3</v>
      </c>
      <c r="T67" s="30">
        <f t="shared" ref="T67:W86" si="24">$S67*T$2</f>
        <v>7.3267962485550394E-3</v>
      </c>
      <c r="U67" s="30">
        <f t="shared" si="24"/>
        <v>9.5248351231215517E-3</v>
      </c>
      <c r="V67" s="30">
        <f t="shared" si="24"/>
        <v>1.2382285660058018E-2</v>
      </c>
      <c r="W67" s="30">
        <f t="shared" si="24"/>
        <v>1.6096971358075425E-2</v>
      </c>
      <c r="X67" s="30">
        <f t="shared" si="17"/>
        <v>2.9122934140574774E-3</v>
      </c>
      <c r="Y67" s="30">
        <f t="shared" ref="Y67:AB86" si="25">Y$2*$X67</f>
        <v>3.7859814382747207E-3</v>
      </c>
      <c r="Z67" s="30">
        <f t="shared" si="25"/>
        <v>4.9217758697571376E-3</v>
      </c>
      <c r="AA67" s="30">
        <f t="shared" si="25"/>
        <v>6.3983086306842792E-3</v>
      </c>
      <c r="AB67" s="30">
        <f t="shared" si="25"/>
        <v>8.3178012198895628E-3</v>
      </c>
      <c r="AC67" s="30">
        <f t="shared" si="18"/>
        <v>4.048087845539893E-3</v>
      </c>
      <c r="AD67" s="30">
        <f t="shared" ref="AD67:AG86" si="26">$AC67*AD$2</f>
        <v>5.262514199201861E-3</v>
      </c>
      <c r="AE67" s="30">
        <f t="shared" si="26"/>
        <v>6.8412684589624195E-3</v>
      </c>
      <c r="AF67" s="30">
        <f t="shared" si="26"/>
        <v>8.8936489966511476E-3</v>
      </c>
      <c r="AG67" s="30">
        <f t="shared" si="26"/>
        <v>1.1561743695646491E-2</v>
      </c>
    </row>
    <row r="68" spans="1:33">
      <c r="A68" s="9" t="s">
        <v>87</v>
      </c>
      <c r="B68" s="10">
        <v>90978</v>
      </c>
      <c r="C68" s="11">
        <v>7.4000000000000003E-3</v>
      </c>
      <c r="D68" s="10">
        <v>90646</v>
      </c>
      <c r="E68" s="12">
        <v>22.5</v>
      </c>
      <c r="F68" s="10">
        <v>94494</v>
      </c>
      <c r="G68" s="11">
        <v>4.47E-3</v>
      </c>
      <c r="H68" s="10">
        <v>94285</v>
      </c>
      <c r="I68" s="12">
        <v>25.6</v>
      </c>
      <c r="K68" s="26">
        <f t="shared" si="9"/>
        <v>7.4000000000000003E-3</v>
      </c>
      <c r="L68" s="26">
        <f t="shared" si="10"/>
        <v>4.47E-3</v>
      </c>
      <c r="N68" s="30">
        <f t="shared" si="15"/>
        <v>4.4254555978885208E-3</v>
      </c>
      <c r="O68" s="30">
        <f t="shared" si="23"/>
        <v>5.753092277255077E-3</v>
      </c>
      <c r="P68" s="30">
        <f t="shared" si="23"/>
        <v>7.4790199604316005E-3</v>
      </c>
      <c r="Q68" s="30">
        <f t="shared" si="23"/>
        <v>9.7227259485610819E-3</v>
      </c>
      <c r="R68" s="30">
        <f t="shared" si="23"/>
        <v>1.2639543733129407E-2</v>
      </c>
      <c r="S68" s="30">
        <f t="shared" si="16"/>
        <v>6.1513832810650435E-3</v>
      </c>
      <c r="T68" s="30">
        <f t="shared" si="24"/>
        <v>7.9967982653845575E-3</v>
      </c>
      <c r="U68" s="30">
        <f t="shared" si="24"/>
        <v>1.0395837744999924E-2</v>
      </c>
      <c r="V68" s="30">
        <f t="shared" si="24"/>
        <v>1.3514589068499904E-2</v>
      </c>
      <c r="W68" s="30">
        <f t="shared" si="24"/>
        <v>1.7568965789049873E-2</v>
      </c>
      <c r="X68" s="30">
        <f t="shared" si="17"/>
        <v>3.1673848079895191E-3</v>
      </c>
      <c r="Y68" s="30">
        <f t="shared" si="25"/>
        <v>4.1176002503863747E-3</v>
      </c>
      <c r="Z68" s="30">
        <f t="shared" si="25"/>
        <v>5.3528803255022883E-3</v>
      </c>
      <c r="AA68" s="30">
        <f t="shared" si="25"/>
        <v>6.9587444231529755E-3</v>
      </c>
      <c r="AB68" s="30">
        <f t="shared" si="25"/>
        <v>9.046367750098868E-3</v>
      </c>
      <c r="AC68" s="30">
        <f t="shared" si="18"/>
        <v>4.4026648831054314E-3</v>
      </c>
      <c r="AD68" s="30">
        <f t="shared" si="26"/>
        <v>5.7234643480370611E-3</v>
      </c>
      <c r="AE68" s="30">
        <f t="shared" si="26"/>
        <v>7.4405036524481799E-3</v>
      </c>
      <c r="AF68" s="30">
        <f t="shared" si="26"/>
        <v>9.6726547481826349E-3</v>
      </c>
      <c r="AG68" s="30">
        <f t="shared" si="26"/>
        <v>1.2574451172637426E-2</v>
      </c>
    </row>
    <row r="69" spans="1:33">
      <c r="A69" s="9" t="s">
        <v>88</v>
      </c>
      <c r="B69" s="10">
        <v>90304</v>
      </c>
      <c r="C69" s="11">
        <v>8.09E-3</v>
      </c>
      <c r="D69" s="10">
        <v>89944</v>
      </c>
      <c r="E69" s="12">
        <v>21.7</v>
      </c>
      <c r="F69" s="10">
        <v>94071</v>
      </c>
      <c r="G69" s="11">
        <v>4.8599999999999997E-3</v>
      </c>
      <c r="H69" s="10">
        <v>93845</v>
      </c>
      <c r="I69" s="12">
        <v>24.7</v>
      </c>
      <c r="K69" s="26">
        <f t="shared" si="9"/>
        <v>8.09E-3</v>
      </c>
      <c r="L69" s="26">
        <f t="shared" si="10"/>
        <v>4.8599999999999997E-3</v>
      </c>
      <c r="N69" s="30">
        <f t="shared" si="15"/>
        <v>4.8380994306646127E-3</v>
      </c>
      <c r="O69" s="30">
        <f t="shared" si="23"/>
        <v>6.2895292598639969E-3</v>
      </c>
      <c r="P69" s="30">
        <f t="shared" si="23"/>
        <v>8.1763880378231957E-3</v>
      </c>
      <c r="Q69" s="30">
        <f t="shared" si="23"/>
        <v>1.0629304449170157E-2</v>
      </c>
      <c r="R69" s="30">
        <f t="shared" si="23"/>
        <v>1.3818095783921203E-2</v>
      </c>
      <c r="S69" s="30">
        <f t="shared" si="16"/>
        <v>6.7249582086238114E-3</v>
      </c>
      <c r="T69" s="30">
        <f t="shared" si="24"/>
        <v>8.7424456712109546E-3</v>
      </c>
      <c r="U69" s="30">
        <f t="shared" si="24"/>
        <v>1.1365179372574242E-2</v>
      </c>
      <c r="V69" s="30">
        <f t="shared" si="24"/>
        <v>1.4774733184346517E-2</v>
      </c>
      <c r="W69" s="30">
        <f t="shared" si="24"/>
        <v>1.9207153139650473E-2</v>
      </c>
      <c r="X69" s="30">
        <f t="shared" si="17"/>
        <v>3.4437338180825644E-3</v>
      </c>
      <c r="Y69" s="30">
        <f t="shared" si="25"/>
        <v>4.4768539635073341E-3</v>
      </c>
      <c r="Z69" s="30">
        <f t="shared" si="25"/>
        <v>5.8199101525595346E-3</v>
      </c>
      <c r="AA69" s="30">
        <f t="shared" si="25"/>
        <v>7.565883198327396E-3</v>
      </c>
      <c r="AB69" s="30">
        <f t="shared" si="25"/>
        <v>9.8356481578256143E-3</v>
      </c>
      <c r="AC69" s="30">
        <f t="shared" si="18"/>
        <v>4.7867900071347641E-3</v>
      </c>
      <c r="AD69" s="30">
        <f t="shared" si="26"/>
        <v>6.2228270092751937E-3</v>
      </c>
      <c r="AE69" s="30">
        <f t="shared" si="26"/>
        <v>8.089675112057753E-3</v>
      </c>
      <c r="AF69" s="30">
        <f t="shared" si="26"/>
        <v>1.0516577645675079E-2</v>
      </c>
      <c r="AG69" s="30">
        <f t="shared" si="26"/>
        <v>1.3671550939377603E-2</v>
      </c>
    </row>
    <row r="70" spans="1:33">
      <c r="A70" s="9" t="s">
        <v>89</v>
      </c>
      <c r="B70" s="10">
        <v>89574</v>
      </c>
      <c r="C70" s="11">
        <v>8.8400000000000006E-3</v>
      </c>
      <c r="D70" s="10">
        <v>89184</v>
      </c>
      <c r="E70" s="12">
        <v>20.9</v>
      </c>
      <c r="F70" s="10">
        <v>93614</v>
      </c>
      <c r="G70" s="11">
        <v>5.2900000000000004E-3</v>
      </c>
      <c r="H70" s="10">
        <v>93369</v>
      </c>
      <c r="I70" s="12">
        <v>23.8</v>
      </c>
      <c r="K70" s="26">
        <f t="shared" si="9"/>
        <v>8.8400000000000006E-3</v>
      </c>
      <c r="L70" s="26">
        <f t="shared" si="10"/>
        <v>5.2900000000000004E-3</v>
      </c>
      <c r="N70" s="30">
        <f t="shared" si="15"/>
        <v>5.2866253358560171E-3</v>
      </c>
      <c r="O70" s="30">
        <f t="shared" si="23"/>
        <v>6.8726129366128222E-3</v>
      </c>
      <c r="P70" s="30">
        <f t="shared" si="23"/>
        <v>8.9343968175966699E-3</v>
      </c>
      <c r="Q70" s="30">
        <f t="shared" si="23"/>
        <v>1.1614715862875673E-2</v>
      </c>
      <c r="R70" s="30">
        <f t="shared" si="23"/>
        <v>1.5099130621738373E-2</v>
      </c>
      <c r="S70" s="30">
        <f t="shared" si="16"/>
        <v>7.3484092168398631E-3</v>
      </c>
      <c r="T70" s="30">
        <f t="shared" si="24"/>
        <v>9.5529319818918219E-3</v>
      </c>
      <c r="U70" s="30">
        <f t="shared" si="24"/>
        <v>1.241881157645937E-2</v>
      </c>
      <c r="V70" s="30">
        <f t="shared" si="24"/>
        <v>1.6144455049397183E-2</v>
      </c>
      <c r="W70" s="30">
        <f t="shared" si="24"/>
        <v>2.0987791564216336E-2</v>
      </c>
      <c r="X70" s="30">
        <f t="shared" si="17"/>
        <v>3.7484263163902816E-3</v>
      </c>
      <c r="Y70" s="30">
        <f t="shared" si="25"/>
        <v>4.8729542113073662E-3</v>
      </c>
      <c r="Z70" s="30">
        <f t="shared" si="25"/>
        <v>6.334840474699577E-3</v>
      </c>
      <c r="AA70" s="30">
        <f t="shared" si="25"/>
        <v>8.2352926171094503E-3</v>
      </c>
      <c r="AB70" s="30">
        <f t="shared" si="25"/>
        <v>1.0705880402242286E-2</v>
      </c>
      <c r="AC70" s="30">
        <f t="shared" si="18"/>
        <v>5.210312579782491E-3</v>
      </c>
      <c r="AD70" s="30">
        <f t="shared" si="26"/>
        <v>6.7734063537172387E-3</v>
      </c>
      <c r="AE70" s="30">
        <f t="shared" si="26"/>
        <v>8.8054282598324114E-3</v>
      </c>
      <c r="AF70" s="30">
        <f t="shared" si="26"/>
        <v>1.1447056737782136E-2</v>
      </c>
      <c r="AG70" s="30">
        <f t="shared" si="26"/>
        <v>1.4881173759116776E-2</v>
      </c>
    </row>
    <row r="71" spans="1:33">
      <c r="A71" s="9" t="s">
        <v>90</v>
      </c>
      <c r="B71" s="10">
        <v>88782</v>
      </c>
      <c r="C71" s="11">
        <v>9.6799999999999994E-3</v>
      </c>
      <c r="D71" s="10">
        <v>88358</v>
      </c>
      <c r="E71" s="12">
        <v>20</v>
      </c>
      <c r="F71" s="10">
        <v>93119</v>
      </c>
      <c r="G71" s="11">
        <v>5.7499999999999999E-3</v>
      </c>
      <c r="H71" s="10">
        <v>92855</v>
      </c>
      <c r="I71" s="12">
        <v>23</v>
      </c>
      <c r="K71" s="26">
        <f t="shared" si="9"/>
        <v>9.6799999999999994E-3</v>
      </c>
      <c r="L71" s="26">
        <f t="shared" si="10"/>
        <v>5.7499999999999999E-3</v>
      </c>
      <c r="N71" s="30">
        <f t="shared" ref="N71:N106" si="27">(K71/SUMPRODUCT(N$2:R$2,N$3:R$3))/(N$5+(1-N$5)*N$4)</f>
        <v>5.7889743496703887E-3</v>
      </c>
      <c r="O71" s="30">
        <f t="shared" si="23"/>
        <v>7.5256666545715058E-3</v>
      </c>
      <c r="P71" s="30">
        <f t="shared" si="23"/>
        <v>9.7833666509429575E-3</v>
      </c>
      <c r="Q71" s="30">
        <f t="shared" si="23"/>
        <v>1.2718376646225847E-2</v>
      </c>
      <c r="R71" s="30">
        <f t="shared" si="23"/>
        <v>1.6533889640093599E-2</v>
      </c>
      <c r="S71" s="30">
        <f t="shared" ref="S71:S106" si="28">S$4*N71</f>
        <v>8.0466743460418395E-3</v>
      </c>
      <c r="T71" s="30">
        <f t="shared" si="24"/>
        <v>1.0460676649854391E-2</v>
      </c>
      <c r="U71" s="30">
        <f t="shared" si="24"/>
        <v>1.359887964481071E-2</v>
      </c>
      <c r="V71" s="30">
        <f t="shared" si="24"/>
        <v>1.7678543538253925E-2</v>
      </c>
      <c r="W71" s="30">
        <f t="shared" si="24"/>
        <v>2.2982106599730101E-2</v>
      </c>
      <c r="X71" s="30">
        <f t="shared" ref="X71:X106" si="29">(L71/SUMPRODUCT(X$2:AB$2,X$3:AB$3))/(X$5+(1-X$5)*X$4)</f>
        <v>4.0743764308590015E-3</v>
      </c>
      <c r="Y71" s="30">
        <f t="shared" si="25"/>
        <v>5.2966893601167023E-3</v>
      </c>
      <c r="Z71" s="30">
        <f t="shared" si="25"/>
        <v>6.8856961681517132E-3</v>
      </c>
      <c r="AA71" s="30">
        <f t="shared" si="25"/>
        <v>8.9514050185972287E-3</v>
      </c>
      <c r="AB71" s="30">
        <f t="shared" si="25"/>
        <v>1.1636826524176396E-2</v>
      </c>
      <c r="AC71" s="30">
        <f t="shared" ref="AC71:AC106" si="30">AC$4*X71</f>
        <v>5.6633832388940115E-3</v>
      </c>
      <c r="AD71" s="30">
        <f t="shared" si="26"/>
        <v>7.3623982105622153E-3</v>
      </c>
      <c r="AE71" s="30">
        <f t="shared" si="26"/>
        <v>9.5711176737308806E-3</v>
      </c>
      <c r="AF71" s="30">
        <f t="shared" si="26"/>
        <v>1.2442452975850147E-2</v>
      </c>
      <c r="AG71" s="30">
        <f t="shared" si="26"/>
        <v>1.6175188868605188E-2</v>
      </c>
    </row>
    <row r="72" spans="1:33">
      <c r="A72" s="9" t="s">
        <v>91</v>
      </c>
      <c r="B72" s="10">
        <v>87923</v>
      </c>
      <c r="C72" s="11">
        <v>1.06E-2</v>
      </c>
      <c r="D72" s="10">
        <v>87463</v>
      </c>
      <c r="E72" s="12">
        <v>19.2</v>
      </c>
      <c r="F72" s="10">
        <v>92584</v>
      </c>
      <c r="G72" s="11">
        <v>6.2599999999999999E-3</v>
      </c>
      <c r="H72" s="10">
        <v>92298</v>
      </c>
      <c r="I72" s="12">
        <v>22.1</v>
      </c>
      <c r="K72" s="26">
        <f t="shared" ref="K72:K106" si="31">C72</f>
        <v>1.06E-2</v>
      </c>
      <c r="L72" s="26">
        <f t="shared" ref="L72:L106" si="32">G72</f>
        <v>6.2599999999999999E-3</v>
      </c>
      <c r="N72" s="30">
        <f t="shared" si="27"/>
        <v>6.3391661267051778E-3</v>
      </c>
      <c r="O72" s="30">
        <f t="shared" si="23"/>
        <v>8.2409159647167315E-3</v>
      </c>
      <c r="P72" s="30">
        <f t="shared" si="23"/>
        <v>1.0713190754131751E-2</v>
      </c>
      <c r="Q72" s="30">
        <f t="shared" si="23"/>
        <v>1.392714798037128E-2</v>
      </c>
      <c r="R72" s="30">
        <f t="shared" si="23"/>
        <v>1.8105292374482662E-2</v>
      </c>
      <c r="S72" s="30">
        <f t="shared" si="28"/>
        <v>8.8114409161201973E-3</v>
      </c>
      <c r="T72" s="30">
        <f t="shared" si="24"/>
        <v>1.1454873190956257E-2</v>
      </c>
      <c r="U72" s="30">
        <f t="shared" si="24"/>
        <v>1.4891335148243135E-2</v>
      </c>
      <c r="V72" s="30">
        <f t="shared" si="24"/>
        <v>1.9358735692716077E-2</v>
      </c>
      <c r="W72" s="30">
        <f t="shared" si="24"/>
        <v>2.5166356400530901E-2</v>
      </c>
      <c r="X72" s="30">
        <f t="shared" si="29"/>
        <v>4.4357559055960604E-3</v>
      </c>
      <c r="Y72" s="30">
        <f t="shared" si="25"/>
        <v>5.7664826772748784E-3</v>
      </c>
      <c r="Z72" s="30">
        <f t="shared" si="25"/>
        <v>7.4964274804573431E-3</v>
      </c>
      <c r="AA72" s="30">
        <f t="shared" si="25"/>
        <v>9.7453557245945465E-3</v>
      </c>
      <c r="AB72" s="30">
        <f t="shared" si="25"/>
        <v>1.266896244197291E-2</v>
      </c>
      <c r="AC72" s="30">
        <f t="shared" si="30"/>
        <v>6.1657007087785234E-3</v>
      </c>
      <c r="AD72" s="30">
        <f t="shared" si="26"/>
        <v>8.0154109214120809E-3</v>
      </c>
      <c r="AE72" s="30">
        <f t="shared" si="26"/>
        <v>1.0420034197835706E-2</v>
      </c>
      <c r="AF72" s="30">
        <f t="shared" si="26"/>
        <v>1.3546044457186419E-2</v>
      </c>
      <c r="AG72" s="30">
        <f t="shared" si="26"/>
        <v>1.7609857794342345E-2</v>
      </c>
    </row>
    <row r="73" spans="1:33">
      <c r="A73" s="9" t="s">
        <v>92</v>
      </c>
      <c r="B73" s="10">
        <v>86991</v>
      </c>
      <c r="C73" s="11">
        <v>1.163E-2</v>
      </c>
      <c r="D73" s="10">
        <v>86492</v>
      </c>
      <c r="E73" s="12">
        <v>18.399999999999999</v>
      </c>
      <c r="F73" s="10">
        <v>92005</v>
      </c>
      <c r="G73" s="11">
        <v>6.8300000000000001E-3</v>
      </c>
      <c r="H73" s="10">
        <v>91695</v>
      </c>
      <c r="I73" s="12">
        <v>21.2</v>
      </c>
      <c r="K73" s="26">
        <f t="shared" si="31"/>
        <v>1.163E-2</v>
      </c>
      <c r="L73" s="26">
        <f t="shared" si="32"/>
        <v>6.8300000000000001E-3</v>
      </c>
      <c r="N73" s="30">
        <f t="shared" si="27"/>
        <v>6.95514170316804E-3</v>
      </c>
      <c r="O73" s="30">
        <f t="shared" si="23"/>
        <v>9.0416842141184516E-3</v>
      </c>
      <c r="P73" s="30">
        <f t="shared" si="23"/>
        <v>1.1754189478353988E-2</v>
      </c>
      <c r="Q73" s="30">
        <f t="shared" si="23"/>
        <v>1.5280446321860187E-2</v>
      </c>
      <c r="R73" s="30">
        <f t="shared" si="23"/>
        <v>1.9864580218418242E-2</v>
      </c>
      <c r="S73" s="30">
        <f t="shared" si="28"/>
        <v>9.6676469674035741E-3</v>
      </c>
      <c r="T73" s="30">
        <f t="shared" si="24"/>
        <v>1.2567941057624647E-2</v>
      </c>
      <c r="U73" s="30">
        <f t="shared" si="24"/>
        <v>1.6338323374912041E-2</v>
      </c>
      <c r="V73" s="30">
        <f t="shared" si="24"/>
        <v>2.1239820387385658E-2</v>
      </c>
      <c r="W73" s="30">
        <f t="shared" si="24"/>
        <v>2.7611766503601354E-2</v>
      </c>
      <c r="X73" s="30">
        <f t="shared" si="29"/>
        <v>4.8396506126551263E-3</v>
      </c>
      <c r="Y73" s="30">
        <f t="shared" si="25"/>
        <v>6.2915457964516641E-3</v>
      </c>
      <c r="Z73" s="30">
        <f t="shared" si="25"/>
        <v>8.1790095353871644E-3</v>
      </c>
      <c r="AA73" s="30">
        <f t="shared" si="25"/>
        <v>1.0632712396003314E-2</v>
      </c>
      <c r="AB73" s="30">
        <f t="shared" si="25"/>
        <v>1.3822526114804308E-2</v>
      </c>
      <c r="AC73" s="30">
        <f t="shared" si="30"/>
        <v>6.7271143515906249E-3</v>
      </c>
      <c r="AD73" s="30">
        <f t="shared" si="26"/>
        <v>8.7452486570678122E-3</v>
      </c>
      <c r="AE73" s="30">
        <f t="shared" si="26"/>
        <v>1.1368823254188157E-2</v>
      </c>
      <c r="AF73" s="30">
        <f t="shared" si="26"/>
        <v>1.4779470230444606E-2</v>
      </c>
      <c r="AG73" s="30">
        <f t="shared" si="26"/>
        <v>1.9213311299577988E-2</v>
      </c>
    </row>
    <row r="74" spans="1:33">
      <c r="A74" s="9" t="s">
        <v>93</v>
      </c>
      <c r="B74" s="10">
        <v>85979</v>
      </c>
      <c r="C74" s="11">
        <v>1.2749999999999999E-2</v>
      </c>
      <c r="D74" s="10">
        <v>85438</v>
      </c>
      <c r="E74" s="12">
        <v>17.600000000000001</v>
      </c>
      <c r="F74" s="10">
        <v>91376</v>
      </c>
      <c r="G74" s="11">
        <v>7.4999999999999997E-3</v>
      </c>
      <c r="H74" s="10">
        <v>91038</v>
      </c>
      <c r="I74" s="12">
        <v>20.399999999999999</v>
      </c>
      <c r="K74" s="26">
        <f t="shared" si="31"/>
        <v>1.2749999999999999E-2</v>
      </c>
      <c r="L74" s="26">
        <f t="shared" si="32"/>
        <v>7.4999999999999997E-3</v>
      </c>
      <c r="N74" s="30">
        <f t="shared" si="27"/>
        <v>7.6249403882538693E-3</v>
      </c>
      <c r="O74" s="30">
        <f t="shared" si="23"/>
        <v>9.9124225047300309E-3</v>
      </c>
      <c r="P74" s="30">
        <f t="shared" si="23"/>
        <v>1.2886149256149041E-2</v>
      </c>
      <c r="Q74" s="30">
        <f t="shared" si="23"/>
        <v>1.6751994032993756E-2</v>
      </c>
      <c r="R74" s="30">
        <f t="shared" si="23"/>
        <v>2.1777592242891879E-2</v>
      </c>
      <c r="S74" s="30">
        <f t="shared" si="28"/>
        <v>1.0598667139672878E-2</v>
      </c>
      <c r="T74" s="30">
        <f t="shared" si="24"/>
        <v>1.3778267281574743E-2</v>
      </c>
      <c r="U74" s="30">
        <f t="shared" si="24"/>
        <v>1.7911747466047165E-2</v>
      </c>
      <c r="V74" s="30">
        <f t="shared" si="24"/>
        <v>2.3285271705861321E-2</v>
      </c>
      <c r="W74" s="30">
        <f t="shared" si="24"/>
        <v>3.0270853217619714E-2</v>
      </c>
      <c r="X74" s="30">
        <f t="shared" si="29"/>
        <v>5.3144040402508712E-3</v>
      </c>
      <c r="Y74" s="30">
        <f t="shared" si="25"/>
        <v>6.9087252523261332E-3</v>
      </c>
      <c r="Z74" s="30">
        <f t="shared" si="25"/>
        <v>8.9813428280239738E-3</v>
      </c>
      <c r="AA74" s="30">
        <f t="shared" si="25"/>
        <v>1.1675745676431168E-2</v>
      </c>
      <c r="AB74" s="30">
        <f t="shared" si="25"/>
        <v>1.5178469379360515E-2</v>
      </c>
      <c r="AC74" s="30">
        <f t="shared" si="30"/>
        <v>7.3870216159487101E-3</v>
      </c>
      <c r="AD74" s="30">
        <f t="shared" si="26"/>
        <v>9.6031281007333234E-3</v>
      </c>
      <c r="AE74" s="30">
        <f t="shared" si="26"/>
        <v>1.2484066530953321E-2</v>
      </c>
      <c r="AF74" s="30">
        <f t="shared" si="26"/>
        <v>1.622928649023932E-2</v>
      </c>
      <c r="AG74" s="30">
        <f t="shared" si="26"/>
        <v>2.1098072437311113E-2</v>
      </c>
    </row>
    <row r="75" spans="1:33">
      <c r="A75" s="9" t="s">
        <v>94</v>
      </c>
      <c r="B75" s="10">
        <v>84883</v>
      </c>
      <c r="C75" s="11">
        <v>1.3990000000000001E-2</v>
      </c>
      <c r="D75" s="10">
        <v>84297</v>
      </c>
      <c r="E75" s="12">
        <v>16.899999999999999</v>
      </c>
      <c r="F75" s="10">
        <v>90691</v>
      </c>
      <c r="G75" s="11">
        <v>8.2699999999999996E-3</v>
      </c>
      <c r="H75" s="10">
        <v>90321</v>
      </c>
      <c r="I75" s="12">
        <v>19.5</v>
      </c>
      <c r="K75" s="26">
        <f t="shared" si="31"/>
        <v>1.3990000000000001E-2</v>
      </c>
      <c r="L75" s="26">
        <f t="shared" si="32"/>
        <v>8.2699999999999996E-3</v>
      </c>
      <c r="N75" s="30">
        <f t="shared" si="27"/>
        <v>8.3665032181703264E-3</v>
      </c>
      <c r="O75" s="30">
        <f t="shared" si="23"/>
        <v>1.0876454183621424E-2</v>
      </c>
      <c r="P75" s="30">
        <f t="shared" si="23"/>
        <v>1.4139390438707853E-2</v>
      </c>
      <c r="Q75" s="30">
        <f t="shared" si="23"/>
        <v>1.8381207570320211E-2</v>
      </c>
      <c r="R75" s="30">
        <f t="shared" si="23"/>
        <v>2.3895569841416272E-2</v>
      </c>
      <c r="S75" s="30">
        <f t="shared" si="28"/>
        <v>1.1629439473256753E-2</v>
      </c>
      <c r="T75" s="30">
        <f t="shared" si="24"/>
        <v>1.5118271315233779E-2</v>
      </c>
      <c r="U75" s="30">
        <f t="shared" si="24"/>
        <v>1.9653752709803914E-2</v>
      </c>
      <c r="V75" s="30">
        <f t="shared" si="24"/>
        <v>2.5549878522745092E-2</v>
      </c>
      <c r="W75" s="30">
        <f t="shared" si="24"/>
        <v>3.3214842079568617E-2</v>
      </c>
      <c r="X75" s="30">
        <f t="shared" si="29"/>
        <v>5.8600161883832933E-3</v>
      </c>
      <c r="Y75" s="30">
        <f t="shared" si="25"/>
        <v>7.6180210448982813E-3</v>
      </c>
      <c r="Z75" s="30">
        <f t="shared" si="25"/>
        <v>9.9034273583677671E-3</v>
      </c>
      <c r="AA75" s="30">
        <f t="shared" si="25"/>
        <v>1.2874455565878098E-2</v>
      </c>
      <c r="AB75" s="30">
        <f t="shared" si="25"/>
        <v>1.6736792235641527E-2</v>
      </c>
      <c r="AC75" s="30">
        <f t="shared" si="30"/>
        <v>8.1454225018527775E-3</v>
      </c>
      <c r="AD75" s="30">
        <f t="shared" si="26"/>
        <v>1.0589049252408611E-2</v>
      </c>
      <c r="AE75" s="30">
        <f t="shared" si="26"/>
        <v>1.3765764028131195E-2</v>
      </c>
      <c r="AF75" s="30">
        <f t="shared" si="26"/>
        <v>1.7895493236570557E-2</v>
      </c>
      <c r="AG75" s="30">
        <f t="shared" si="26"/>
        <v>2.3264141207541722E-2</v>
      </c>
    </row>
    <row r="76" spans="1:33">
      <c r="A76" s="9" t="s">
        <v>95</v>
      </c>
      <c r="B76" s="10">
        <v>83695</v>
      </c>
      <c r="C76" s="11">
        <v>1.536E-2</v>
      </c>
      <c r="D76" s="10">
        <v>83061</v>
      </c>
      <c r="E76" s="12">
        <v>16.100000000000001</v>
      </c>
      <c r="F76" s="10">
        <v>89941</v>
      </c>
      <c r="G76" s="11">
        <v>9.1599999999999997E-3</v>
      </c>
      <c r="H76" s="10">
        <v>89535</v>
      </c>
      <c r="I76" s="12">
        <v>18.7</v>
      </c>
      <c r="K76" s="26">
        <f t="shared" si="31"/>
        <v>1.536E-2</v>
      </c>
      <c r="L76" s="26">
        <f t="shared" si="32"/>
        <v>9.1599999999999997E-3</v>
      </c>
      <c r="N76" s="30">
        <f t="shared" si="27"/>
        <v>9.1858105383199572E-3</v>
      </c>
      <c r="O76" s="30">
        <f t="shared" si="23"/>
        <v>1.1941553699815945E-2</v>
      </c>
      <c r="P76" s="30">
        <f t="shared" si="23"/>
        <v>1.5524019809760729E-2</v>
      </c>
      <c r="Q76" s="30">
        <f t="shared" si="23"/>
        <v>2.018122575268895E-2</v>
      </c>
      <c r="R76" s="30">
        <f t="shared" si="23"/>
        <v>2.6235593478495634E-2</v>
      </c>
      <c r="S76" s="30">
        <f t="shared" si="28"/>
        <v>1.2768276648264739E-2</v>
      </c>
      <c r="T76" s="30">
        <f t="shared" si="24"/>
        <v>1.6598759642744161E-2</v>
      </c>
      <c r="U76" s="30">
        <f t="shared" si="24"/>
        <v>2.1578387535567411E-2</v>
      </c>
      <c r="V76" s="30">
        <f t="shared" si="24"/>
        <v>2.8051903796237638E-2</v>
      </c>
      <c r="W76" s="30">
        <f t="shared" si="24"/>
        <v>3.6467474935108928E-2</v>
      </c>
      <c r="X76" s="30">
        <f t="shared" si="29"/>
        <v>6.4906588011597304E-3</v>
      </c>
      <c r="Y76" s="30">
        <f t="shared" si="25"/>
        <v>8.4378564415076504E-3</v>
      </c>
      <c r="Z76" s="30">
        <f t="shared" si="25"/>
        <v>1.0969213373959945E-2</v>
      </c>
      <c r="AA76" s="30">
        <f t="shared" si="25"/>
        <v>1.4259977386147931E-2</v>
      </c>
      <c r="AB76" s="30">
        <f t="shared" si="25"/>
        <v>1.8537970601992311E-2</v>
      </c>
      <c r="AC76" s="30">
        <f t="shared" si="30"/>
        <v>9.0220157336120248E-3</v>
      </c>
      <c r="AD76" s="30">
        <f t="shared" si="26"/>
        <v>1.1728620453695634E-2</v>
      </c>
      <c r="AE76" s="30">
        <f t="shared" si="26"/>
        <v>1.5247206589804323E-2</v>
      </c>
      <c r="AF76" s="30">
        <f t="shared" si="26"/>
        <v>1.9821368566745622E-2</v>
      </c>
      <c r="AG76" s="30">
        <f t="shared" si="26"/>
        <v>2.5767779136769309E-2</v>
      </c>
    </row>
    <row r="77" spans="1:33">
      <c r="A77" s="9" t="s">
        <v>96</v>
      </c>
      <c r="B77" s="10">
        <v>82409</v>
      </c>
      <c r="C77" s="11">
        <v>1.6899999999999998E-2</v>
      </c>
      <c r="D77" s="10">
        <v>81722</v>
      </c>
      <c r="E77" s="12">
        <v>15.3</v>
      </c>
      <c r="F77" s="10">
        <v>89117</v>
      </c>
      <c r="G77" s="11">
        <v>1.0189999999999999E-2</v>
      </c>
      <c r="H77" s="10">
        <v>88670</v>
      </c>
      <c r="I77" s="12">
        <v>17.899999999999999</v>
      </c>
      <c r="K77" s="26">
        <f t="shared" si="31"/>
        <v>1.6899999999999998E-2</v>
      </c>
      <c r="L77" s="26">
        <f t="shared" si="32"/>
        <v>1.0189999999999999E-2</v>
      </c>
      <c r="N77" s="30">
        <f t="shared" si="27"/>
        <v>1.0106783730312973E-2</v>
      </c>
      <c r="O77" s="30">
        <f t="shared" si="23"/>
        <v>1.3138818849406864E-2</v>
      </c>
      <c r="P77" s="30">
        <f t="shared" si="23"/>
        <v>1.7080464504228926E-2</v>
      </c>
      <c r="Q77" s="30">
        <f t="shared" si="23"/>
        <v>2.2204603855497607E-2</v>
      </c>
      <c r="R77" s="30">
        <f t="shared" si="23"/>
        <v>2.8865985012146888E-2</v>
      </c>
      <c r="S77" s="30">
        <f t="shared" si="28"/>
        <v>1.4048429385135031E-2</v>
      </c>
      <c r="T77" s="30">
        <f t="shared" si="24"/>
        <v>1.8262958200675541E-2</v>
      </c>
      <c r="U77" s="30">
        <f t="shared" si="24"/>
        <v>2.3741845660878204E-2</v>
      </c>
      <c r="V77" s="30">
        <f t="shared" si="24"/>
        <v>3.0864399359141668E-2</v>
      </c>
      <c r="W77" s="30">
        <f t="shared" si="24"/>
        <v>4.0123719166884168E-2</v>
      </c>
      <c r="X77" s="30">
        <f t="shared" si="29"/>
        <v>7.2205036226875166E-3</v>
      </c>
      <c r="Y77" s="30">
        <f t="shared" si="25"/>
        <v>9.3866547094937722E-3</v>
      </c>
      <c r="Z77" s="30">
        <f t="shared" si="25"/>
        <v>1.2202651122341904E-2</v>
      </c>
      <c r="AA77" s="30">
        <f t="shared" si="25"/>
        <v>1.5863446459044479E-2</v>
      </c>
      <c r="AB77" s="30">
        <f t="shared" si="25"/>
        <v>2.062248039675782E-2</v>
      </c>
      <c r="AC77" s="30">
        <f t="shared" si="30"/>
        <v>1.0036500035535648E-2</v>
      </c>
      <c r="AD77" s="30">
        <f t="shared" si="26"/>
        <v>1.3047450046196342E-2</v>
      </c>
      <c r="AE77" s="30">
        <f t="shared" si="26"/>
        <v>1.6961685060055246E-2</v>
      </c>
      <c r="AF77" s="30">
        <f t="shared" si="26"/>
        <v>2.2050190578071824E-2</v>
      </c>
      <c r="AG77" s="30">
        <f t="shared" si="26"/>
        <v>2.8665247751493369E-2</v>
      </c>
    </row>
    <row r="78" spans="1:33">
      <c r="A78" s="9" t="s">
        <v>97</v>
      </c>
      <c r="B78" s="10">
        <v>81016</v>
      </c>
      <c r="C78" s="11">
        <v>1.865E-2</v>
      </c>
      <c r="D78" s="10">
        <v>80271</v>
      </c>
      <c r="E78" s="12">
        <v>14.6</v>
      </c>
      <c r="F78" s="10">
        <v>88209</v>
      </c>
      <c r="G78" s="11">
        <v>1.1379999999999999E-2</v>
      </c>
      <c r="H78" s="10">
        <v>87715</v>
      </c>
      <c r="I78" s="12">
        <v>17</v>
      </c>
      <c r="K78" s="26">
        <f t="shared" si="31"/>
        <v>1.865E-2</v>
      </c>
      <c r="L78" s="26">
        <f t="shared" si="32"/>
        <v>1.1379999999999999E-2</v>
      </c>
      <c r="N78" s="30">
        <f t="shared" si="27"/>
        <v>1.1153344175759581E-2</v>
      </c>
      <c r="O78" s="30">
        <f t="shared" si="23"/>
        <v>1.4499347428487457E-2</v>
      </c>
      <c r="P78" s="30">
        <f t="shared" si="23"/>
        <v>1.8849151657033693E-2</v>
      </c>
      <c r="Q78" s="30">
        <f t="shared" si="23"/>
        <v>2.4503897154143806E-2</v>
      </c>
      <c r="R78" s="30">
        <f t="shared" si="23"/>
        <v>3.1855066300386946E-2</v>
      </c>
      <c r="S78" s="30">
        <f t="shared" si="28"/>
        <v>1.5503148404305818E-2</v>
      </c>
      <c r="T78" s="30">
        <f t="shared" si="24"/>
        <v>2.0154092925597562E-2</v>
      </c>
      <c r="U78" s="30">
        <f t="shared" si="24"/>
        <v>2.6200320803276833E-2</v>
      </c>
      <c r="V78" s="30">
        <f t="shared" si="24"/>
        <v>3.406041704425989E-2</v>
      </c>
      <c r="W78" s="30">
        <f t="shared" si="24"/>
        <v>4.4278542157537855E-2</v>
      </c>
      <c r="X78" s="30">
        <f t="shared" si="29"/>
        <v>8.0637223970739889E-3</v>
      </c>
      <c r="Y78" s="30">
        <f t="shared" si="25"/>
        <v>1.0482839116196185E-2</v>
      </c>
      <c r="Z78" s="30">
        <f t="shared" si="25"/>
        <v>1.3627690851055042E-2</v>
      </c>
      <c r="AA78" s="30">
        <f t="shared" si="25"/>
        <v>1.7715998106371558E-2</v>
      </c>
      <c r="AB78" s="30">
        <f t="shared" si="25"/>
        <v>2.3030797538283024E-2</v>
      </c>
      <c r="AC78" s="30">
        <f t="shared" si="30"/>
        <v>1.1208574131932844E-2</v>
      </c>
      <c r="AD78" s="30">
        <f t="shared" si="26"/>
        <v>1.4571146371512697E-2</v>
      </c>
      <c r="AE78" s="30">
        <f t="shared" si="26"/>
        <v>1.8942490282966507E-2</v>
      </c>
      <c r="AF78" s="30">
        <f t="shared" si="26"/>
        <v>2.4625237367856462E-2</v>
      </c>
      <c r="AG78" s="30">
        <f t="shared" si="26"/>
        <v>3.2012808578213404E-2</v>
      </c>
    </row>
    <row r="79" spans="1:33">
      <c r="A79" s="9" t="s">
        <v>98</v>
      </c>
      <c r="B79" s="10">
        <v>79505</v>
      </c>
      <c r="C79" s="11">
        <v>2.0660000000000001E-2</v>
      </c>
      <c r="D79" s="10">
        <v>78695</v>
      </c>
      <c r="E79" s="12">
        <v>13.9</v>
      </c>
      <c r="F79" s="10">
        <v>87205</v>
      </c>
      <c r="G79" s="11">
        <v>1.274E-2</v>
      </c>
      <c r="H79" s="10">
        <v>86659</v>
      </c>
      <c r="I79" s="12">
        <v>16.2</v>
      </c>
      <c r="K79" s="26">
        <f t="shared" si="31"/>
        <v>2.0660000000000001E-2</v>
      </c>
      <c r="L79" s="26">
        <f t="shared" si="32"/>
        <v>1.274E-2</v>
      </c>
      <c r="N79" s="30">
        <f t="shared" si="27"/>
        <v>1.2355393601672546E-2</v>
      </c>
      <c r="O79" s="30">
        <f t="shared" si="23"/>
        <v>1.6062011682174311E-2</v>
      </c>
      <c r="P79" s="30">
        <f t="shared" si="23"/>
        <v>2.0880615186826604E-2</v>
      </c>
      <c r="Q79" s="30">
        <f t="shared" si="23"/>
        <v>2.7144799742874589E-2</v>
      </c>
      <c r="R79" s="30">
        <f t="shared" si="23"/>
        <v>3.5288239665736965E-2</v>
      </c>
      <c r="S79" s="30">
        <f t="shared" si="28"/>
        <v>1.7173997106324838E-2</v>
      </c>
      <c r="T79" s="30">
        <f t="shared" si="24"/>
        <v>2.2326196238222289E-2</v>
      </c>
      <c r="U79" s="30">
        <f t="shared" si="24"/>
        <v>2.902405510968898E-2</v>
      </c>
      <c r="V79" s="30">
        <f t="shared" si="24"/>
        <v>3.7731271642595675E-2</v>
      </c>
      <c r="W79" s="30">
        <f t="shared" si="24"/>
        <v>4.9050653135374378E-2</v>
      </c>
      <c r="X79" s="30">
        <f t="shared" si="29"/>
        <v>9.027400996372812E-3</v>
      </c>
      <c r="Y79" s="30">
        <f t="shared" si="25"/>
        <v>1.1735621295284656E-2</v>
      </c>
      <c r="Z79" s="30">
        <f t="shared" si="25"/>
        <v>1.5256307683870055E-2</v>
      </c>
      <c r="AA79" s="30">
        <f t="shared" si="25"/>
        <v>1.9833199989031072E-2</v>
      </c>
      <c r="AB79" s="30">
        <f t="shared" si="25"/>
        <v>2.5783159985740392E-2</v>
      </c>
      <c r="AC79" s="30">
        <f t="shared" si="30"/>
        <v>1.2548087384958207E-2</v>
      </c>
      <c r="AD79" s="30">
        <f t="shared" si="26"/>
        <v>1.631251360044567E-2</v>
      </c>
      <c r="AE79" s="30">
        <f t="shared" si="26"/>
        <v>2.1206267680579372E-2</v>
      </c>
      <c r="AF79" s="30">
        <f t="shared" si="26"/>
        <v>2.7568147984753186E-2</v>
      </c>
      <c r="AG79" s="30">
        <f t="shared" si="26"/>
        <v>3.5838592380179141E-2</v>
      </c>
    </row>
    <row r="80" spans="1:33">
      <c r="A80" s="9" t="s">
        <v>99</v>
      </c>
      <c r="B80" s="10">
        <v>77862</v>
      </c>
      <c r="C80" s="11">
        <v>2.298E-2</v>
      </c>
      <c r="D80" s="10">
        <v>76980</v>
      </c>
      <c r="E80" s="12">
        <v>13.1</v>
      </c>
      <c r="F80" s="10">
        <v>86095</v>
      </c>
      <c r="G80" s="11">
        <v>1.4279999999999999E-2</v>
      </c>
      <c r="H80" s="10">
        <v>85490</v>
      </c>
      <c r="I80" s="12">
        <v>15.4</v>
      </c>
      <c r="K80" s="26">
        <f t="shared" si="31"/>
        <v>2.298E-2</v>
      </c>
      <c r="L80" s="26">
        <f t="shared" si="32"/>
        <v>1.4279999999999999E-2</v>
      </c>
      <c r="N80" s="30">
        <f t="shared" si="27"/>
        <v>1.3742833735064623E-2</v>
      </c>
      <c r="O80" s="30">
        <f t="shared" si="23"/>
        <v>1.786568385558401E-2</v>
      </c>
      <c r="P80" s="30">
        <f t="shared" si="23"/>
        <v>2.3225389012259217E-2</v>
      </c>
      <c r="Q80" s="30">
        <f t="shared" si="23"/>
        <v>3.0193005715936985E-2</v>
      </c>
      <c r="R80" s="30">
        <f t="shared" si="23"/>
        <v>3.9250907430718081E-2</v>
      </c>
      <c r="S80" s="30">
        <f t="shared" si="28"/>
        <v>1.9102538891739827E-2</v>
      </c>
      <c r="T80" s="30">
        <f t="shared" si="24"/>
        <v>2.4833300559261775E-2</v>
      </c>
      <c r="U80" s="30">
        <f t="shared" si="24"/>
        <v>3.2283290727040309E-2</v>
      </c>
      <c r="V80" s="30">
        <f t="shared" si="24"/>
        <v>4.1968277945152406E-2</v>
      </c>
      <c r="W80" s="30">
        <f t="shared" si="24"/>
        <v>5.4558761328698129E-2</v>
      </c>
      <c r="X80" s="30">
        <f t="shared" si="29"/>
        <v>1.0118625292637658E-2</v>
      </c>
      <c r="Y80" s="30">
        <f t="shared" si="25"/>
        <v>1.3154212880428956E-2</v>
      </c>
      <c r="Z80" s="30">
        <f t="shared" si="25"/>
        <v>1.7100476744557645E-2</v>
      </c>
      <c r="AA80" s="30">
        <f t="shared" si="25"/>
        <v>2.2230619767924939E-2</v>
      </c>
      <c r="AB80" s="30">
        <f t="shared" si="25"/>
        <v>2.889980569830242E-2</v>
      </c>
      <c r="AC80" s="30">
        <f t="shared" si="30"/>
        <v>1.4064889156766344E-2</v>
      </c>
      <c r="AD80" s="30">
        <f t="shared" si="26"/>
        <v>1.8284355903796248E-2</v>
      </c>
      <c r="AE80" s="30">
        <f t="shared" si="26"/>
        <v>2.3769662674935122E-2</v>
      </c>
      <c r="AF80" s="30">
        <f t="shared" si="26"/>
        <v>3.0900561477415663E-2</v>
      </c>
      <c r="AG80" s="30">
        <f t="shared" si="26"/>
        <v>4.0170729920640358E-2</v>
      </c>
    </row>
    <row r="81" spans="1:33">
      <c r="A81" s="9" t="s">
        <v>100</v>
      </c>
      <c r="B81" s="10">
        <v>76073</v>
      </c>
      <c r="C81" s="11">
        <v>2.564E-2</v>
      </c>
      <c r="D81" s="10">
        <v>75112</v>
      </c>
      <c r="E81" s="12">
        <v>12.4</v>
      </c>
      <c r="F81" s="10">
        <v>84865</v>
      </c>
      <c r="G81" s="11">
        <v>1.5980000000000001E-2</v>
      </c>
      <c r="H81" s="10">
        <v>84198</v>
      </c>
      <c r="I81" s="12">
        <v>14.6</v>
      </c>
      <c r="K81" s="26">
        <f t="shared" si="31"/>
        <v>2.564E-2</v>
      </c>
      <c r="L81" s="26">
        <f t="shared" si="32"/>
        <v>1.5980000000000001E-2</v>
      </c>
      <c r="N81" s="30">
        <f t="shared" si="27"/>
        <v>1.533360561214347E-2</v>
      </c>
      <c r="O81" s="30">
        <f t="shared" si="23"/>
        <v>1.9933687295786512E-2</v>
      </c>
      <c r="P81" s="30">
        <f t="shared" si="23"/>
        <v>2.5913793484522465E-2</v>
      </c>
      <c r="Q81" s="30">
        <f t="shared" si="23"/>
        <v>3.3687931529879214E-2</v>
      </c>
      <c r="R81" s="30">
        <f t="shared" si="23"/>
        <v>4.3794310988842969E-2</v>
      </c>
      <c r="S81" s="30">
        <f t="shared" si="28"/>
        <v>2.1313711800879421E-2</v>
      </c>
      <c r="T81" s="30">
        <f t="shared" si="24"/>
        <v>2.7707825341143247E-2</v>
      </c>
      <c r="U81" s="30">
        <f t="shared" si="24"/>
        <v>3.6020172943486223E-2</v>
      </c>
      <c r="V81" s="30">
        <f t="shared" si="24"/>
        <v>4.6826224826532099E-2</v>
      </c>
      <c r="W81" s="30">
        <f t="shared" si="24"/>
        <v>6.0874092274491726E-2</v>
      </c>
      <c r="X81" s="30">
        <f t="shared" si="29"/>
        <v>1.132322354176119E-2</v>
      </c>
      <c r="Y81" s="30">
        <f t="shared" si="25"/>
        <v>1.4720190604289548E-2</v>
      </c>
      <c r="Z81" s="30">
        <f t="shared" si="25"/>
        <v>1.9136247785576412E-2</v>
      </c>
      <c r="AA81" s="30">
        <f t="shared" si="25"/>
        <v>2.4877122121249342E-2</v>
      </c>
      <c r="AB81" s="30">
        <f t="shared" si="25"/>
        <v>3.2340258757624141E-2</v>
      </c>
      <c r="AC81" s="30">
        <f t="shared" si="30"/>
        <v>1.5739280723048053E-2</v>
      </c>
      <c r="AD81" s="30">
        <f t="shared" si="26"/>
        <v>2.046106493996247E-2</v>
      </c>
      <c r="AE81" s="30">
        <f t="shared" si="26"/>
        <v>2.6599384421951214E-2</v>
      </c>
      <c r="AF81" s="30">
        <f t="shared" si="26"/>
        <v>3.4579199748536578E-2</v>
      </c>
      <c r="AG81" s="30">
        <f t="shared" si="26"/>
        <v>4.4952959673097551E-2</v>
      </c>
    </row>
    <row r="82" spans="1:33">
      <c r="A82" s="9" t="s">
        <v>101</v>
      </c>
      <c r="B82" s="10">
        <v>74122</v>
      </c>
      <c r="C82" s="11">
        <v>2.869E-2</v>
      </c>
      <c r="D82" s="10">
        <v>73074</v>
      </c>
      <c r="E82" s="12">
        <v>11.8</v>
      </c>
      <c r="F82" s="10">
        <v>83509</v>
      </c>
      <c r="G82" s="11">
        <v>1.7829999999999999E-2</v>
      </c>
      <c r="H82" s="10">
        <v>82776</v>
      </c>
      <c r="I82" s="12">
        <v>13.9</v>
      </c>
      <c r="K82" s="26">
        <f t="shared" si="31"/>
        <v>2.869E-2</v>
      </c>
      <c r="L82" s="26">
        <f t="shared" si="32"/>
        <v>1.7829999999999999E-2</v>
      </c>
      <c r="N82" s="30">
        <f t="shared" si="27"/>
        <v>1.7157610959921847E-2</v>
      </c>
      <c r="O82" s="30">
        <f t="shared" si="23"/>
        <v>2.2304894247898402E-2</v>
      </c>
      <c r="P82" s="30">
        <f t="shared" si="23"/>
        <v>2.8996362522267925E-2</v>
      </c>
      <c r="Q82" s="30">
        <f t="shared" si="23"/>
        <v>3.7695271278948304E-2</v>
      </c>
      <c r="R82" s="30">
        <f t="shared" si="23"/>
        <v>4.9003852662632796E-2</v>
      </c>
      <c r="S82" s="30">
        <f t="shared" si="28"/>
        <v>2.3849079234291366E-2</v>
      </c>
      <c r="T82" s="30">
        <f t="shared" si="24"/>
        <v>3.1003803004578778E-2</v>
      </c>
      <c r="U82" s="30">
        <f t="shared" si="24"/>
        <v>4.0304943905952413E-2</v>
      </c>
      <c r="V82" s="30">
        <f t="shared" si="24"/>
        <v>5.2396427077738145E-2</v>
      </c>
      <c r="W82" s="30">
        <f t="shared" si="24"/>
        <v>6.8115355201059588E-2</v>
      </c>
      <c r="X82" s="30">
        <f t="shared" si="29"/>
        <v>1.2634109871689737E-2</v>
      </c>
      <c r="Y82" s="30">
        <f t="shared" si="25"/>
        <v>1.6424342833196659E-2</v>
      </c>
      <c r="Z82" s="30">
        <f t="shared" si="25"/>
        <v>2.1351645683155656E-2</v>
      </c>
      <c r="AA82" s="30">
        <f t="shared" si="25"/>
        <v>2.7757139388102359E-2</v>
      </c>
      <c r="AB82" s="30">
        <f t="shared" si="25"/>
        <v>3.6084281204533067E-2</v>
      </c>
      <c r="AC82" s="30">
        <f t="shared" si="30"/>
        <v>1.7561412721648732E-2</v>
      </c>
      <c r="AD82" s="30">
        <f t="shared" si="26"/>
        <v>2.2829836538143352E-2</v>
      </c>
      <c r="AE82" s="30">
        <f t="shared" si="26"/>
        <v>2.967878749958636E-2</v>
      </c>
      <c r="AF82" s="30">
        <f t="shared" si="26"/>
        <v>3.8582423749462275E-2</v>
      </c>
      <c r="AG82" s="30">
        <f t="shared" si="26"/>
        <v>5.0157150874300956E-2</v>
      </c>
    </row>
    <row r="83" spans="1:33">
      <c r="A83" s="9" t="s">
        <v>102</v>
      </c>
      <c r="B83" s="10">
        <v>71995</v>
      </c>
      <c r="C83" s="11">
        <v>3.218E-2</v>
      </c>
      <c r="D83" s="10">
        <v>70853</v>
      </c>
      <c r="E83" s="12">
        <v>11.1</v>
      </c>
      <c r="F83" s="10">
        <v>82020</v>
      </c>
      <c r="G83" s="11">
        <v>1.992E-2</v>
      </c>
      <c r="H83" s="10">
        <v>81215</v>
      </c>
      <c r="I83" s="12">
        <v>13.1</v>
      </c>
      <c r="K83" s="26">
        <f t="shared" si="31"/>
        <v>3.218E-2</v>
      </c>
      <c r="L83" s="26">
        <f t="shared" si="32"/>
        <v>1.992E-2</v>
      </c>
      <c r="N83" s="30">
        <f t="shared" si="27"/>
        <v>1.9244751505412511E-2</v>
      </c>
      <c r="O83" s="30">
        <f t="shared" si="23"/>
        <v>2.5018176957036266E-2</v>
      </c>
      <c r="P83" s="30">
        <f t="shared" si="23"/>
        <v>3.2523630044147149E-2</v>
      </c>
      <c r="Q83" s="30">
        <f t="shared" si="23"/>
        <v>4.2280719057391294E-2</v>
      </c>
      <c r="R83" s="30">
        <f t="shared" si="23"/>
        <v>5.4964934774608683E-2</v>
      </c>
      <c r="S83" s="30">
        <f t="shared" si="28"/>
        <v>2.6750204592523388E-2</v>
      </c>
      <c r="T83" s="30">
        <f t="shared" si="24"/>
        <v>3.4775265970280404E-2</v>
      </c>
      <c r="U83" s="30">
        <f t="shared" si="24"/>
        <v>4.520784576136453E-2</v>
      </c>
      <c r="V83" s="30">
        <f t="shared" si="24"/>
        <v>5.8770199489773897E-2</v>
      </c>
      <c r="W83" s="30">
        <f t="shared" si="24"/>
        <v>7.6401259336706065E-2</v>
      </c>
      <c r="X83" s="30">
        <f t="shared" si="29"/>
        <v>1.4115057130906314E-2</v>
      </c>
      <c r="Y83" s="30">
        <f t="shared" si="25"/>
        <v>1.834957427017821E-2</v>
      </c>
      <c r="Z83" s="30">
        <f t="shared" si="25"/>
        <v>2.3854446551231673E-2</v>
      </c>
      <c r="AA83" s="30">
        <f t="shared" si="25"/>
        <v>3.101078051660118E-2</v>
      </c>
      <c r="AB83" s="30">
        <f t="shared" si="25"/>
        <v>4.0314014671581529E-2</v>
      </c>
      <c r="AC83" s="30">
        <f t="shared" si="30"/>
        <v>1.9619929411959777E-2</v>
      </c>
      <c r="AD83" s="30">
        <f t="shared" si="26"/>
        <v>2.5505908235547711E-2</v>
      </c>
      <c r="AE83" s="30">
        <f t="shared" si="26"/>
        <v>3.3157680706212028E-2</v>
      </c>
      <c r="AF83" s="30">
        <f t="shared" si="26"/>
        <v>4.3104984918075642E-2</v>
      </c>
      <c r="AG83" s="30">
        <f t="shared" si="26"/>
        <v>5.6036480393498331E-2</v>
      </c>
    </row>
    <row r="84" spans="1:33">
      <c r="A84" s="9" t="s">
        <v>103</v>
      </c>
      <c r="B84" s="10">
        <v>69679</v>
      </c>
      <c r="C84" s="11">
        <v>3.6139999999999999E-2</v>
      </c>
      <c r="D84" s="10">
        <v>68437</v>
      </c>
      <c r="E84" s="12">
        <v>10.4</v>
      </c>
      <c r="F84" s="10">
        <v>80386</v>
      </c>
      <c r="G84" s="11">
        <v>2.2349999999999998E-2</v>
      </c>
      <c r="H84" s="10">
        <v>79502</v>
      </c>
      <c r="I84" s="12">
        <v>12.4</v>
      </c>
      <c r="K84" s="26">
        <f t="shared" si="31"/>
        <v>3.6139999999999999E-2</v>
      </c>
      <c r="L84" s="26">
        <f t="shared" si="32"/>
        <v>2.2349999999999998E-2</v>
      </c>
      <c r="N84" s="30">
        <f t="shared" si="27"/>
        <v>2.1612968284823127E-2</v>
      </c>
      <c r="O84" s="30">
        <f t="shared" si="23"/>
        <v>2.8096858770270065E-2</v>
      </c>
      <c r="P84" s="30">
        <f t="shared" si="23"/>
        <v>3.652591640135109E-2</v>
      </c>
      <c r="Q84" s="30">
        <f t="shared" si="23"/>
        <v>4.7483691321756422E-2</v>
      </c>
      <c r="R84" s="30">
        <f t="shared" si="23"/>
        <v>6.1728798718283344E-2</v>
      </c>
      <c r="S84" s="30">
        <f t="shared" si="28"/>
        <v>3.0042025915904144E-2</v>
      </c>
      <c r="T84" s="30">
        <f t="shared" si="24"/>
        <v>3.905463369067539E-2</v>
      </c>
      <c r="U84" s="30">
        <f t="shared" si="24"/>
        <v>5.0771023797878012E-2</v>
      </c>
      <c r="V84" s="30">
        <f t="shared" si="24"/>
        <v>6.6002330937241421E-2</v>
      </c>
      <c r="W84" s="30">
        <f t="shared" si="24"/>
        <v>8.5803030218413845E-2</v>
      </c>
      <c r="X84" s="30">
        <f t="shared" si="29"/>
        <v>1.5836924039947596E-2</v>
      </c>
      <c r="Y84" s="30">
        <f t="shared" si="25"/>
        <v>2.0588001251931876E-2</v>
      </c>
      <c r="Z84" s="30">
        <f t="shared" si="25"/>
        <v>2.6764401627511439E-2</v>
      </c>
      <c r="AA84" s="30">
        <f t="shared" si="25"/>
        <v>3.4793722115764876E-2</v>
      </c>
      <c r="AB84" s="30">
        <f t="shared" si="25"/>
        <v>4.5231838750494337E-2</v>
      </c>
      <c r="AC84" s="30">
        <f t="shared" si="30"/>
        <v>2.2013324415527159E-2</v>
      </c>
      <c r="AD84" s="30">
        <f t="shared" si="26"/>
        <v>2.8617321740185307E-2</v>
      </c>
      <c r="AE84" s="30">
        <f t="shared" si="26"/>
        <v>3.72025182622409E-2</v>
      </c>
      <c r="AF84" s="30">
        <f t="shared" si="26"/>
        <v>4.8363273740913176E-2</v>
      </c>
      <c r="AG84" s="30">
        <f t="shared" si="26"/>
        <v>6.2872255863187135E-2</v>
      </c>
    </row>
    <row r="85" spans="1:33">
      <c r="A85" s="9" t="s">
        <v>104</v>
      </c>
      <c r="B85" s="10">
        <v>67160</v>
      </c>
      <c r="C85" s="11">
        <v>4.061E-2</v>
      </c>
      <c r="D85" s="10">
        <v>65814</v>
      </c>
      <c r="E85" s="12">
        <v>9.8000000000000007</v>
      </c>
      <c r="F85" s="10">
        <v>78589</v>
      </c>
      <c r="G85" s="11">
        <v>2.5229999999999999E-2</v>
      </c>
      <c r="H85" s="10">
        <v>77614</v>
      </c>
      <c r="I85" s="12">
        <v>11.6</v>
      </c>
      <c r="K85" s="26">
        <f t="shared" si="31"/>
        <v>4.061E-2</v>
      </c>
      <c r="L85" s="26">
        <f t="shared" si="32"/>
        <v>2.5229999999999999E-2</v>
      </c>
      <c r="N85" s="30">
        <f t="shared" si="27"/>
        <v>2.4286182679763898E-2</v>
      </c>
      <c r="O85" s="30">
        <f t="shared" si="23"/>
        <v>3.1572037483693069E-2</v>
      </c>
      <c r="P85" s="30">
        <f t="shared" si="23"/>
        <v>4.1043648728800994E-2</v>
      </c>
      <c r="Q85" s="30">
        <f t="shared" si="23"/>
        <v>5.3356743347441296E-2</v>
      </c>
      <c r="R85" s="30">
        <f t="shared" si="23"/>
        <v>6.9363766351673684E-2</v>
      </c>
      <c r="S85" s="30">
        <f t="shared" si="28"/>
        <v>3.3757793924871812E-2</v>
      </c>
      <c r="T85" s="30">
        <f t="shared" si="24"/>
        <v>4.3885132102333357E-2</v>
      </c>
      <c r="U85" s="30">
        <f t="shared" si="24"/>
        <v>5.7050671733033367E-2</v>
      </c>
      <c r="V85" s="30">
        <f t="shared" si="24"/>
        <v>7.4165873252943396E-2</v>
      </c>
      <c r="W85" s="30">
        <f t="shared" si="24"/>
        <v>9.6415635228826402E-2</v>
      </c>
      <c r="X85" s="30">
        <f t="shared" si="29"/>
        <v>1.787765519140393E-2</v>
      </c>
      <c r="Y85" s="30">
        <f t="shared" si="25"/>
        <v>2.3240951748825109E-2</v>
      </c>
      <c r="Z85" s="30">
        <f t="shared" si="25"/>
        <v>3.0213237273472644E-2</v>
      </c>
      <c r="AA85" s="30">
        <f t="shared" si="25"/>
        <v>3.9277208455514447E-2</v>
      </c>
      <c r="AB85" s="30">
        <f t="shared" si="25"/>
        <v>5.1060370992168772E-2</v>
      </c>
      <c r="AC85" s="30">
        <f t="shared" si="30"/>
        <v>2.4849940716051462E-2</v>
      </c>
      <c r="AD85" s="30">
        <f t="shared" si="26"/>
        <v>3.2304922930866904E-2</v>
      </c>
      <c r="AE85" s="30">
        <f t="shared" si="26"/>
        <v>4.1996399810126976E-2</v>
      </c>
      <c r="AF85" s="30">
        <f t="shared" si="26"/>
        <v>5.4595319753165075E-2</v>
      </c>
      <c r="AG85" s="30">
        <f t="shared" si="26"/>
        <v>7.0973915679114596E-2</v>
      </c>
    </row>
    <row r="86" spans="1:33">
      <c r="A86" s="9" t="s">
        <v>105</v>
      </c>
      <c r="B86" s="10">
        <v>64433</v>
      </c>
      <c r="C86" s="11">
        <v>4.564E-2</v>
      </c>
      <c r="D86" s="10">
        <v>62980</v>
      </c>
      <c r="E86" s="12">
        <v>9.1999999999999993</v>
      </c>
      <c r="F86" s="10">
        <v>76606</v>
      </c>
      <c r="G86" s="11">
        <v>2.8649999999999998E-2</v>
      </c>
      <c r="H86" s="10">
        <v>75528</v>
      </c>
      <c r="I86" s="12">
        <v>10.9</v>
      </c>
      <c r="K86" s="26">
        <f t="shared" si="31"/>
        <v>4.564E-2</v>
      </c>
      <c r="L86" s="26">
        <f t="shared" si="32"/>
        <v>2.8649999999999998E-2</v>
      </c>
      <c r="N86" s="30">
        <f t="shared" si="27"/>
        <v>2.7294296417247579E-2</v>
      </c>
      <c r="O86" s="30">
        <f t="shared" si="23"/>
        <v>3.5482585342421852E-2</v>
      </c>
      <c r="P86" s="30">
        <f t="shared" si="23"/>
        <v>4.6127360945148417E-2</v>
      </c>
      <c r="Q86" s="30">
        <f t="shared" si="23"/>
        <v>5.9965569228692943E-2</v>
      </c>
      <c r="R86" s="30">
        <f t="shared" si="23"/>
        <v>7.7955239997300821E-2</v>
      </c>
      <c r="S86" s="30">
        <f t="shared" si="28"/>
        <v>3.7939072019974131E-2</v>
      </c>
      <c r="T86" s="30">
        <f t="shared" si="24"/>
        <v>4.9320793625966371E-2</v>
      </c>
      <c r="U86" s="30">
        <f t="shared" si="24"/>
        <v>6.4117031713756281E-2</v>
      </c>
      <c r="V86" s="30">
        <f t="shared" si="24"/>
        <v>8.3352141227883189E-2</v>
      </c>
      <c r="W86" s="30">
        <f t="shared" si="24"/>
        <v>0.10835778359624813</v>
      </c>
      <c r="X86" s="30">
        <f t="shared" si="29"/>
        <v>2.0301023433758326E-2</v>
      </c>
      <c r="Y86" s="30">
        <f t="shared" si="25"/>
        <v>2.6391330463885823E-2</v>
      </c>
      <c r="Z86" s="30">
        <f t="shared" si="25"/>
        <v>3.4308729603051577E-2</v>
      </c>
      <c r="AA86" s="30">
        <f t="shared" si="25"/>
        <v>4.4601348483967053E-2</v>
      </c>
      <c r="AB86" s="30">
        <f t="shared" si="25"/>
        <v>5.7981753029157167E-2</v>
      </c>
      <c r="AC86" s="30">
        <f t="shared" si="30"/>
        <v>2.8218422572924069E-2</v>
      </c>
      <c r="AD86" s="30">
        <f t="shared" si="26"/>
        <v>3.6683949344801292E-2</v>
      </c>
      <c r="AE86" s="30">
        <f t="shared" si="26"/>
        <v>4.7689134148241684E-2</v>
      </c>
      <c r="AF86" s="30">
        <f t="shared" si="26"/>
        <v>6.1995874392714194E-2</v>
      </c>
      <c r="AG86" s="30">
        <f t="shared" si="26"/>
        <v>8.0594636710528453E-2</v>
      </c>
    </row>
    <row r="87" spans="1:33">
      <c r="A87" s="9" t="s">
        <v>106</v>
      </c>
      <c r="B87" s="10">
        <v>61492</v>
      </c>
      <c r="C87" s="11">
        <v>5.126E-2</v>
      </c>
      <c r="D87" s="10">
        <v>59934</v>
      </c>
      <c r="E87" s="12">
        <v>8.6</v>
      </c>
      <c r="F87" s="10">
        <v>74412</v>
      </c>
      <c r="G87" s="11">
        <v>3.2710000000000003E-2</v>
      </c>
      <c r="H87" s="10">
        <v>73216</v>
      </c>
      <c r="I87" s="12">
        <v>10.199999999999999</v>
      </c>
      <c r="K87" s="26">
        <f t="shared" si="31"/>
        <v>5.126E-2</v>
      </c>
      <c r="L87" s="26">
        <f t="shared" si="32"/>
        <v>3.2710000000000003E-2</v>
      </c>
      <c r="N87" s="30">
        <f t="shared" si="27"/>
        <v>3.0655250533481834E-2</v>
      </c>
      <c r="O87" s="30">
        <f t="shared" ref="O87:R106" si="33">O$2*$N87</f>
        <v>3.9851825693526383E-2</v>
      </c>
      <c r="P87" s="30">
        <f t="shared" si="33"/>
        <v>5.1807373401584304E-2</v>
      </c>
      <c r="Q87" s="30">
        <f t="shared" si="33"/>
        <v>6.7349585422059599E-2</v>
      </c>
      <c r="R87" s="30">
        <f t="shared" si="33"/>
        <v>8.7554461048677479E-2</v>
      </c>
      <c r="S87" s="30">
        <f t="shared" si="28"/>
        <v>4.2610798241539745E-2</v>
      </c>
      <c r="T87" s="30">
        <f t="shared" ref="T87:W106" si="34">$S87*T$2</f>
        <v>5.539403771400167E-2</v>
      </c>
      <c r="U87" s="30">
        <f t="shared" si="34"/>
        <v>7.2012249028202177E-2</v>
      </c>
      <c r="V87" s="30">
        <f t="shared" si="34"/>
        <v>9.3615923736662846E-2</v>
      </c>
      <c r="W87" s="30">
        <f t="shared" si="34"/>
        <v>0.12170070085766169</v>
      </c>
      <c r="X87" s="30">
        <f t="shared" si="29"/>
        <v>2.3177887487547469E-2</v>
      </c>
      <c r="Y87" s="30">
        <f t="shared" ref="Y87:AB106" si="35">Y$2*$X87</f>
        <v>3.013125373381171E-2</v>
      </c>
      <c r="Z87" s="30">
        <f t="shared" si="35"/>
        <v>3.9170629853955224E-2</v>
      </c>
      <c r="AA87" s="30">
        <f t="shared" si="35"/>
        <v>5.0921818810141802E-2</v>
      </c>
      <c r="AB87" s="30">
        <f t="shared" si="35"/>
        <v>6.6198364453184333E-2</v>
      </c>
      <c r="AC87" s="30">
        <f t="shared" si="30"/>
        <v>3.2217263607690977E-2</v>
      </c>
      <c r="AD87" s="30">
        <f t="shared" ref="AD87:AG106" si="36">$AC87*AD$2</f>
        <v>4.1882442689998273E-2</v>
      </c>
      <c r="AE87" s="30">
        <f t="shared" si="36"/>
        <v>5.4447175496997756E-2</v>
      </c>
      <c r="AF87" s="30">
        <f t="shared" si="36"/>
        <v>7.0781328146097097E-2</v>
      </c>
      <c r="AG87" s="30">
        <f t="shared" si="36"/>
        <v>9.2015726589926211E-2</v>
      </c>
    </row>
    <row r="88" spans="1:33">
      <c r="A88" s="9" t="s">
        <v>107</v>
      </c>
      <c r="B88" s="10">
        <v>58340</v>
      </c>
      <c r="C88" s="11">
        <v>5.7590000000000002E-2</v>
      </c>
      <c r="D88" s="10">
        <v>56677</v>
      </c>
      <c r="E88" s="12">
        <v>8.1</v>
      </c>
      <c r="F88" s="10">
        <v>71978</v>
      </c>
      <c r="G88" s="11">
        <v>3.7530000000000001E-2</v>
      </c>
      <c r="H88" s="10">
        <v>70650</v>
      </c>
      <c r="I88" s="12">
        <v>9.6</v>
      </c>
      <c r="K88" s="26">
        <f t="shared" si="31"/>
        <v>5.7590000000000002E-2</v>
      </c>
      <c r="L88" s="26">
        <f t="shared" si="32"/>
        <v>3.7530000000000001E-2</v>
      </c>
      <c r="N88" s="30">
        <f t="shared" si="27"/>
        <v>3.4440809173297289E-2</v>
      </c>
      <c r="O88" s="30">
        <f t="shared" si="33"/>
        <v>4.4773051925286481E-2</v>
      </c>
      <c r="P88" s="30">
        <f t="shared" si="33"/>
        <v>5.8204967502872428E-2</v>
      </c>
      <c r="Q88" s="30">
        <f t="shared" si="33"/>
        <v>7.5666457753734165E-2</v>
      </c>
      <c r="R88" s="30">
        <f t="shared" si="33"/>
        <v>9.836639507985441E-2</v>
      </c>
      <c r="S88" s="30">
        <f t="shared" si="28"/>
        <v>4.7872724750883229E-2</v>
      </c>
      <c r="T88" s="30">
        <f t="shared" si="34"/>
        <v>6.2234542176148197E-2</v>
      </c>
      <c r="U88" s="30">
        <f t="shared" si="34"/>
        <v>8.0904904828992666E-2</v>
      </c>
      <c r="V88" s="30">
        <f t="shared" si="34"/>
        <v>0.10517637627769048</v>
      </c>
      <c r="W88" s="30">
        <f t="shared" si="34"/>
        <v>0.13672928916099761</v>
      </c>
      <c r="X88" s="30">
        <f t="shared" si="29"/>
        <v>2.659327781741536E-2</v>
      </c>
      <c r="Y88" s="30">
        <f t="shared" si="35"/>
        <v>3.457126116263997E-2</v>
      </c>
      <c r="Z88" s="30">
        <f t="shared" si="35"/>
        <v>4.4942639511431959E-2</v>
      </c>
      <c r="AA88" s="30">
        <f t="shared" si="35"/>
        <v>5.8425431364861558E-2</v>
      </c>
      <c r="AB88" s="30">
        <f t="shared" si="35"/>
        <v>7.5953060774320028E-2</v>
      </c>
      <c r="AC88" s="30">
        <f t="shared" si="30"/>
        <v>3.6964656166207345E-2</v>
      </c>
      <c r="AD88" s="30">
        <f t="shared" si="36"/>
        <v>4.8054053016069548E-2</v>
      </c>
      <c r="AE88" s="30">
        <f t="shared" si="36"/>
        <v>6.2470268920890422E-2</v>
      </c>
      <c r="AF88" s="30">
        <f t="shared" si="36"/>
        <v>8.1211349597157562E-2</v>
      </c>
      <c r="AG88" s="30">
        <f t="shared" si="36"/>
        <v>0.10557475447630482</v>
      </c>
    </row>
    <row r="89" spans="1:33">
      <c r="A89" s="9" t="s">
        <v>108</v>
      </c>
      <c r="B89" s="10">
        <v>54980</v>
      </c>
      <c r="C89" s="11">
        <v>6.4729999999999996E-2</v>
      </c>
      <c r="D89" s="10">
        <v>53217</v>
      </c>
      <c r="E89" s="12">
        <v>7.5</v>
      </c>
      <c r="F89" s="10">
        <v>69276</v>
      </c>
      <c r="G89" s="11">
        <v>4.3180000000000003E-2</v>
      </c>
      <c r="H89" s="10">
        <v>67806</v>
      </c>
      <c r="I89" s="12">
        <v>8.9</v>
      </c>
      <c r="K89" s="26">
        <f t="shared" si="31"/>
        <v>6.4729999999999996E-2</v>
      </c>
      <c r="L89" s="26">
        <f t="shared" si="32"/>
        <v>4.3180000000000003E-2</v>
      </c>
      <c r="N89" s="30">
        <f t="shared" si="27"/>
        <v>3.8710775790719451E-2</v>
      </c>
      <c r="O89" s="30">
        <f t="shared" si="33"/>
        <v>5.0324008527935289E-2</v>
      </c>
      <c r="P89" s="30">
        <f t="shared" si="33"/>
        <v>6.5421211086315878E-2</v>
      </c>
      <c r="Q89" s="30">
        <f t="shared" si="33"/>
        <v>8.5047574412210655E-2</v>
      </c>
      <c r="R89" s="30">
        <f t="shared" si="33"/>
        <v>0.11056184673587384</v>
      </c>
      <c r="S89" s="30">
        <f t="shared" si="28"/>
        <v>5.3807978349100033E-2</v>
      </c>
      <c r="T89" s="30">
        <f t="shared" si="34"/>
        <v>6.9950371853830046E-2</v>
      </c>
      <c r="U89" s="30">
        <f t="shared" si="34"/>
        <v>9.0935483409979062E-2</v>
      </c>
      <c r="V89" s="30">
        <f t="shared" si="34"/>
        <v>0.1182161284329728</v>
      </c>
      <c r="W89" s="30">
        <f t="shared" si="34"/>
        <v>0.15368096696286462</v>
      </c>
      <c r="X89" s="30">
        <f t="shared" si="29"/>
        <v>3.0596795527737683E-2</v>
      </c>
      <c r="Y89" s="30">
        <f t="shared" si="35"/>
        <v>3.9775834186058991E-2</v>
      </c>
      <c r="Z89" s="30">
        <f t="shared" si="35"/>
        <v>5.170858444187669E-2</v>
      </c>
      <c r="AA89" s="30">
        <f t="shared" si="35"/>
        <v>6.7221159774439709E-2</v>
      </c>
      <c r="AB89" s="30">
        <f t="shared" si="35"/>
        <v>8.7387507706771617E-2</v>
      </c>
      <c r="AC89" s="30">
        <f t="shared" si="30"/>
        <v>4.2529545783555375E-2</v>
      </c>
      <c r="AD89" s="30">
        <f t="shared" si="36"/>
        <v>5.5288409518621989E-2</v>
      </c>
      <c r="AE89" s="30">
        <f t="shared" si="36"/>
        <v>7.1874932374208597E-2</v>
      </c>
      <c r="AF89" s="30">
        <f t="shared" si="36"/>
        <v>9.3437412086471175E-2</v>
      </c>
      <c r="AG89" s="30">
        <f t="shared" si="36"/>
        <v>0.12146863571241252</v>
      </c>
    </row>
    <row r="90" spans="1:33">
      <c r="A90" s="9" t="s">
        <v>109</v>
      </c>
      <c r="B90" s="10">
        <v>51421</v>
      </c>
      <c r="C90" s="11">
        <v>7.2789999999999994E-2</v>
      </c>
      <c r="D90" s="10">
        <v>49564</v>
      </c>
      <c r="E90" s="12">
        <v>7</v>
      </c>
      <c r="F90" s="10">
        <v>66285</v>
      </c>
      <c r="G90" s="11">
        <v>4.9759999999999999E-2</v>
      </c>
      <c r="H90" s="10">
        <v>64662</v>
      </c>
      <c r="I90" s="12">
        <v>8.3000000000000007</v>
      </c>
      <c r="K90" s="26">
        <f t="shared" si="31"/>
        <v>7.2789999999999994E-2</v>
      </c>
      <c r="L90" s="26">
        <f t="shared" si="32"/>
        <v>4.9759999999999999E-2</v>
      </c>
      <c r="N90" s="30">
        <f t="shared" si="27"/>
        <v>4.3530934185176409E-2</v>
      </c>
      <c r="O90" s="30">
        <f t="shared" si="33"/>
        <v>5.6590214440729335E-2</v>
      </c>
      <c r="P90" s="30">
        <f t="shared" si="33"/>
        <v>7.3567278772948136E-2</v>
      </c>
      <c r="Q90" s="30">
        <f t="shared" si="33"/>
        <v>9.5637462404832591E-2</v>
      </c>
      <c r="R90" s="30">
        <f t="shared" si="33"/>
        <v>0.12432870112628236</v>
      </c>
      <c r="S90" s="30">
        <f t="shared" si="28"/>
        <v>6.0507998517395203E-2</v>
      </c>
      <c r="T90" s="30">
        <f t="shared" si="34"/>
        <v>7.8660398072613769E-2</v>
      </c>
      <c r="U90" s="30">
        <f t="shared" si="34"/>
        <v>0.1022585174943979</v>
      </c>
      <c r="V90" s="30">
        <f t="shared" si="34"/>
        <v>0.13293607274271729</v>
      </c>
      <c r="W90" s="30">
        <f t="shared" si="34"/>
        <v>0.17281689456553248</v>
      </c>
      <c r="X90" s="30">
        <f t="shared" si="29"/>
        <v>3.5259299339051114E-2</v>
      </c>
      <c r="Y90" s="30">
        <f t="shared" si="35"/>
        <v>4.5837089140766452E-2</v>
      </c>
      <c r="Z90" s="30">
        <f t="shared" si="35"/>
        <v>5.9588215882996391E-2</v>
      </c>
      <c r="AA90" s="30">
        <f t="shared" si="35"/>
        <v>7.7464680647895315E-2</v>
      </c>
      <c r="AB90" s="30">
        <f t="shared" si="35"/>
        <v>0.10070408484226391</v>
      </c>
      <c r="AC90" s="30">
        <f t="shared" si="30"/>
        <v>4.9010426081281047E-2</v>
      </c>
      <c r="AD90" s="30">
        <f t="shared" si="36"/>
        <v>6.3713553905665368E-2</v>
      </c>
      <c r="AE90" s="30">
        <f t="shared" si="36"/>
        <v>8.282762007736498E-2</v>
      </c>
      <c r="AF90" s="30">
        <f t="shared" si="36"/>
        <v>0.10767590610057448</v>
      </c>
      <c r="AG90" s="30">
        <f t="shared" si="36"/>
        <v>0.13997867793074684</v>
      </c>
    </row>
    <row r="91" spans="1:33">
      <c r="A91" s="9" t="s">
        <v>110</v>
      </c>
      <c r="B91" s="10">
        <v>47678</v>
      </c>
      <c r="C91" s="11">
        <v>8.1860000000000002E-2</v>
      </c>
      <c r="D91" s="10">
        <v>45739</v>
      </c>
      <c r="E91" s="12">
        <v>6.5</v>
      </c>
      <c r="F91" s="10">
        <v>62987</v>
      </c>
      <c r="G91" s="11">
        <v>5.7349999999999998E-2</v>
      </c>
      <c r="H91" s="10">
        <v>61207</v>
      </c>
      <c r="I91" s="12">
        <v>7.7</v>
      </c>
      <c r="K91" s="26">
        <f t="shared" si="31"/>
        <v>8.1860000000000002E-2</v>
      </c>
      <c r="L91" s="26">
        <f t="shared" si="32"/>
        <v>5.7349999999999998E-2</v>
      </c>
      <c r="N91" s="30">
        <f t="shared" si="27"/>
        <v>4.8955107465291123E-2</v>
      </c>
      <c r="O91" s="30">
        <f t="shared" si="33"/>
        <v>6.3641639704878461E-2</v>
      </c>
      <c r="P91" s="30">
        <f t="shared" si="33"/>
        <v>8.2734131616342008E-2</v>
      </c>
      <c r="Q91" s="30">
        <f t="shared" si="33"/>
        <v>0.10755437110124462</v>
      </c>
      <c r="R91" s="30">
        <f t="shared" si="33"/>
        <v>0.13982068243161799</v>
      </c>
      <c r="S91" s="30">
        <f t="shared" si="28"/>
        <v>6.8047599376754656E-2</v>
      </c>
      <c r="T91" s="30">
        <f t="shared" si="34"/>
        <v>8.8461879189781059E-2</v>
      </c>
      <c r="U91" s="30">
        <f t="shared" si="34"/>
        <v>0.11500044294671538</v>
      </c>
      <c r="V91" s="30">
        <f t="shared" si="34"/>
        <v>0.14950057583073001</v>
      </c>
      <c r="W91" s="30">
        <f t="shared" si="34"/>
        <v>0.194350748579949</v>
      </c>
      <c r="X91" s="30">
        <f t="shared" si="29"/>
        <v>4.0637476227784991E-2</v>
      </c>
      <c r="Y91" s="30">
        <f t="shared" si="35"/>
        <v>5.282871909612049E-2</v>
      </c>
      <c r="Z91" s="30">
        <f t="shared" si="35"/>
        <v>6.8677334824956637E-2</v>
      </c>
      <c r="AA91" s="30">
        <f t="shared" si="35"/>
        <v>8.9280535272443645E-2</v>
      </c>
      <c r="AB91" s="30">
        <f t="shared" si="35"/>
        <v>0.11606469585417674</v>
      </c>
      <c r="AC91" s="30">
        <f t="shared" si="30"/>
        <v>5.6486091956621132E-2</v>
      </c>
      <c r="AD91" s="30">
        <f t="shared" si="36"/>
        <v>7.3431919543607477E-2</v>
      </c>
      <c r="AE91" s="30">
        <f t="shared" si="36"/>
        <v>9.5461495406689717E-2</v>
      </c>
      <c r="AF91" s="30">
        <f t="shared" si="36"/>
        <v>0.12409994402869666</v>
      </c>
      <c r="AG91" s="30">
        <f t="shared" si="36"/>
        <v>0.16132992723730563</v>
      </c>
    </row>
    <row r="92" spans="1:33">
      <c r="A92" s="9" t="s">
        <v>111</v>
      </c>
      <c r="B92" s="10">
        <v>43775</v>
      </c>
      <c r="C92" s="11">
        <v>9.2030000000000001E-2</v>
      </c>
      <c r="D92" s="10">
        <v>41770</v>
      </c>
      <c r="E92" s="12">
        <v>6.1</v>
      </c>
      <c r="F92" s="10">
        <v>59375</v>
      </c>
      <c r="G92" s="11">
        <v>6.6030000000000005E-2</v>
      </c>
      <c r="H92" s="10">
        <v>57440</v>
      </c>
      <c r="I92" s="12">
        <v>7.1</v>
      </c>
      <c r="K92" s="26">
        <f t="shared" si="31"/>
        <v>9.2030000000000001E-2</v>
      </c>
      <c r="L92" s="26">
        <f t="shared" si="32"/>
        <v>6.6030000000000005E-2</v>
      </c>
      <c r="N92" s="30">
        <f t="shared" si="27"/>
        <v>5.5037118739686558E-2</v>
      </c>
      <c r="O92" s="30">
        <f t="shared" si="33"/>
        <v>7.1548254361592525E-2</v>
      </c>
      <c r="P92" s="30">
        <f t="shared" si="33"/>
        <v>9.3012730670070293E-2</v>
      </c>
      <c r="Q92" s="30">
        <f t="shared" si="33"/>
        <v>0.12091654987109139</v>
      </c>
      <c r="R92" s="30">
        <f t="shared" si="33"/>
        <v>0.1571915148324188</v>
      </c>
      <c r="S92" s="30">
        <f t="shared" si="28"/>
        <v>7.6501595048164311E-2</v>
      </c>
      <c r="T92" s="30">
        <f t="shared" si="34"/>
        <v>9.945207356261361E-2</v>
      </c>
      <c r="U92" s="30">
        <f t="shared" si="34"/>
        <v>0.12928769563139769</v>
      </c>
      <c r="V92" s="30">
        <f t="shared" si="34"/>
        <v>0.16807400432081704</v>
      </c>
      <c r="W92" s="30">
        <f t="shared" si="34"/>
        <v>0.21849620561706212</v>
      </c>
      <c r="X92" s="30">
        <f t="shared" si="29"/>
        <v>4.6788013170368674E-2</v>
      </c>
      <c r="Y92" s="30">
        <f t="shared" si="35"/>
        <v>6.0824417121479277E-2</v>
      </c>
      <c r="Z92" s="30">
        <f t="shared" si="35"/>
        <v>7.9071742257923072E-2</v>
      </c>
      <c r="AA92" s="30">
        <f t="shared" si="35"/>
        <v>0.1027932649353</v>
      </c>
      <c r="AB92" s="30">
        <f t="shared" si="35"/>
        <v>0.13363124441589</v>
      </c>
      <c r="AC92" s="30">
        <f t="shared" si="30"/>
        <v>6.5035338306812449E-2</v>
      </c>
      <c r="AD92" s="30">
        <f t="shared" si="36"/>
        <v>8.454593979885619E-2</v>
      </c>
      <c r="AE92" s="30">
        <f t="shared" si="36"/>
        <v>0.10990972173851304</v>
      </c>
      <c r="AF92" s="30">
        <f t="shared" si="36"/>
        <v>0.14288263826006697</v>
      </c>
      <c r="AG92" s="30">
        <f t="shared" si="36"/>
        <v>0.18574742973808706</v>
      </c>
    </row>
    <row r="93" spans="1:33">
      <c r="A93" s="9" t="s">
        <v>112</v>
      </c>
      <c r="B93" s="10">
        <v>39747</v>
      </c>
      <c r="C93" s="11">
        <v>0.10338</v>
      </c>
      <c r="D93" s="10">
        <v>37697</v>
      </c>
      <c r="E93" s="12">
        <v>5.6</v>
      </c>
      <c r="F93" s="10">
        <v>55455</v>
      </c>
      <c r="G93" s="11">
        <v>7.5870000000000007E-2</v>
      </c>
      <c r="H93" s="10">
        <v>53374</v>
      </c>
      <c r="I93" s="12">
        <v>6.6</v>
      </c>
      <c r="K93" s="26">
        <f t="shared" si="31"/>
        <v>0.10338</v>
      </c>
      <c r="L93" s="26">
        <f t="shared" si="32"/>
        <v>7.5870000000000007E-2</v>
      </c>
      <c r="N93" s="30">
        <f t="shared" si="27"/>
        <v>6.1824810771583145E-2</v>
      </c>
      <c r="O93" s="30">
        <f t="shared" si="33"/>
        <v>8.0372254003058086E-2</v>
      </c>
      <c r="P93" s="30">
        <f t="shared" si="33"/>
        <v>0.10448393020397552</v>
      </c>
      <c r="Q93" s="30">
        <f t="shared" si="33"/>
        <v>0.1358291092651682</v>
      </c>
      <c r="R93" s="30">
        <f t="shared" si="33"/>
        <v>0.17657784204471866</v>
      </c>
      <c r="S93" s="30">
        <f t="shared" si="28"/>
        <v>8.5936486972500573E-2</v>
      </c>
      <c r="T93" s="30">
        <f t="shared" si="34"/>
        <v>0.11171743306425075</v>
      </c>
      <c r="U93" s="30">
        <f t="shared" si="34"/>
        <v>0.145232662983526</v>
      </c>
      <c r="V93" s="30">
        <f t="shared" si="34"/>
        <v>0.18880246187858379</v>
      </c>
      <c r="W93" s="30">
        <f t="shared" si="34"/>
        <v>0.24544320044215892</v>
      </c>
      <c r="X93" s="30">
        <f t="shared" si="29"/>
        <v>5.376051127117782E-2</v>
      </c>
      <c r="Y93" s="30">
        <f t="shared" si="35"/>
        <v>6.9888664652531171E-2</v>
      </c>
      <c r="Z93" s="30">
        <f t="shared" si="35"/>
        <v>9.0855264048290529E-2</v>
      </c>
      <c r="AA93" s="30">
        <f t="shared" si="35"/>
        <v>0.1181118432627777</v>
      </c>
      <c r="AB93" s="30">
        <f t="shared" si="35"/>
        <v>0.15354539624161101</v>
      </c>
      <c r="AC93" s="30">
        <f t="shared" si="30"/>
        <v>7.4727110666937172E-2</v>
      </c>
      <c r="AD93" s="30">
        <f t="shared" si="36"/>
        <v>9.7145243867018324E-2</v>
      </c>
      <c r="AE93" s="30">
        <f t="shared" si="36"/>
        <v>0.12628881702712383</v>
      </c>
      <c r="AF93" s="30">
        <f t="shared" si="36"/>
        <v>0.16417546213526099</v>
      </c>
      <c r="AG93" s="30">
        <f t="shared" si="36"/>
        <v>0.21342810077583929</v>
      </c>
    </row>
    <row r="94" spans="1:33">
      <c r="A94" s="9" t="s">
        <v>113</v>
      </c>
      <c r="B94" s="10">
        <v>35638</v>
      </c>
      <c r="C94" s="11">
        <v>0.11599</v>
      </c>
      <c r="D94" s="10">
        <v>33570</v>
      </c>
      <c r="E94" s="12">
        <v>5.2</v>
      </c>
      <c r="F94" s="10">
        <v>51248</v>
      </c>
      <c r="G94" s="11">
        <v>8.6929999999999993E-2</v>
      </c>
      <c r="H94" s="10">
        <v>49039</v>
      </c>
      <c r="I94" s="12">
        <v>6.1</v>
      </c>
      <c r="K94" s="26">
        <f t="shared" si="31"/>
        <v>0.11599</v>
      </c>
      <c r="L94" s="26">
        <f t="shared" si="32"/>
        <v>8.6929999999999993E-2</v>
      </c>
      <c r="N94" s="30">
        <f t="shared" si="27"/>
        <v>6.9366026324201288E-2</v>
      </c>
      <c r="O94" s="30">
        <f t="shared" si="33"/>
        <v>9.0175834221461679E-2</v>
      </c>
      <c r="P94" s="30">
        <f t="shared" si="33"/>
        <v>0.11722858448790019</v>
      </c>
      <c r="Q94" s="30">
        <f t="shared" si="33"/>
        <v>0.15239715983427027</v>
      </c>
      <c r="R94" s="30">
        <f t="shared" si="33"/>
        <v>0.19811630778455133</v>
      </c>
      <c r="S94" s="30">
        <f t="shared" si="28"/>
        <v>9.6418776590639785E-2</v>
      </c>
      <c r="T94" s="30">
        <f t="shared" si="34"/>
        <v>0.12534440956783172</v>
      </c>
      <c r="U94" s="30">
        <f t="shared" si="34"/>
        <v>0.16294773243818125</v>
      </c>
      <c r="V94" s="30">
        <f t="shared" si="34"/>
        <v>0.21183205216963566</v>
      </c>
      <c r="W94" s="30">
        <f t="shared" si="34"/>
        <v>0.27538166782052637</v>
      </c>
      <c r="X94" s="30">
        <f t="shared" si="29"/>
        <v>6.1597485762534425E-2</v>
      </c>
      <c r="Y94" s="30">
        <f t="shared" si="35"/>
        <v>8.0076731491294753E-2</v>
      </c>
      <c r="Z94" s="30">
        <f t="shared" si="35"/>
        <v>0.10409975093868319</v>
      </c>
      <c r="AA94" s="30">
        <f t="shared" si="35"/>
        <v>0.13532967622028816</v>
      </c>
      <c r="AB94" s="30">
        <f t="shared" si="35"/>
        <v>0.1759285790863746</v>
      </c>
      <c r="AC94" s="30">
        <f t="shared" si="30"/>
        <v>8.5620505209922843E-2</v>
      </c>
      <c r="AD94" s="30">
        <f t="shared" si="36"/>
        <v>0.11130665677289969</v>
      </c>
      <c r="AE94" s="30">
        <f t="shared" si="36"/>
        <v>0.14469865380476962</v>
      </c>
      <c r="AF94" s="30">
        <f t="shared" si="36"/>
        <v>0.18810824994620054</v>
      </c>
      <c r="AG94" s="30">
        <f t="shared" si="36"/>
        <v>0.24454072493006068</v>
      </c>
    </row>
    <row r="95" spans="1:33">
      <c r="A95" s="9" t="s">
        <v>114</v>
      </c>
      <c r="B95" s="10">
        <v>31504</v>
      </c>
      <c r="C95" s="11">
        <v>0.12992000000000001</v>
      </c>
      <c r="D95" s="10">
        <v>29451</v>
      </c>
      <c r="E95" s="12">
        <v>4.8</v>
      </c>
      <c r="F95" s="10">
        <v>46793</v>
      </c>
      <c r="G95" s="11">
        <v>9.9269999999999997E-2</v>
      </c>
      <c r="H95" s="10">
        <v>44483</v>
      </c>
      <c r="I95" s="12">
        <v>5.7</v>
      </c>
      <c r="K95" s="26">
        <f t="shared" si="31"/>
        <v>0.12992000000000001</v>
      </c>
      <c r="L95" s="26">
        <f t="shared" si="32"/>
        <v>9.9269999999999997E-2</v>
      </c>
      <c r="N95" s="30">
        <f t="shared" si="27"/>
        <v>7.7696647469956304E-2</v>
      </c>
      <c r="O95" s="30">
        <f t="shared" si="33"/>
        <v>0.1010056417109432</v>
      </c>
      <c r="P95" s="30">
        <f t="shared" si="33"/>
        <v>0.13130733422422616</v>
      </c>
      <c r="Q95" s="30">
        <f t="shared" si="33"/>
        <v>0.17069953449149403</v>
      </c>
      <c r="R95" s="30">
        <f t="shared" si="33"/>
        <v>0.22190939483894223</v>
      </c>
      <c r="S95" s="30">
        <f t="shared" si="28"/>
        <v>0.10799833998323925</v>
      </c>
      <c r="T95" s="30">
        <f t="shared" si="34"/>
        <v>0.14039784197821104</v>
      </c>
      <c r="U95" s="30">
        <f t="shared" si="34"/>
        <v>0.18251719457167437</v>
      </c>
      <c r="V95" s="30">
        <f t="shared" si="34"/>
        <v>0.2372723529431767</v>
      </c>
      <c r="W95" s="30">
        <f t="shared" si="34"/>
        <v>0.3084540588261297</v>
      </c>
      <c r="X95" s="30">
        <f t="shared" si="29"/>
        <v>7.0341451876760525E-2</v>
      </c>
      <c r="Y95" s="30">
        <f t="shared" si="35"/>
        <v>9.1443887439788679E-2</v>
      </c>
      <c r="Z95" s="30">
        <f t="shared" si="35"/>
        <v>0.1188770536717253</v>
      </c>
      <c r="AA95" s="30">
        <f t="shared" si="35"/>
        <v>0.15454016977324292</v>
      </c>
      <c r="AB95" s="30">
        <f t="shared" si="35"/>
        <v>0.20090222070521577</v>
      </c>
      <c r="AC95" s="30">
        <f t="shared" si="30"/>
        <v>9.7774618108697128E-2</v>
      </c>
      <c r="AD95" s="30">
        <f t="shared" si="36"/>
        <v>0.12710700354130627</v>
      </c>
      <c r="AE95" s="30">
        <f t="shared" si="36"/>
        <v>0.16523910460369817</v>
      </c>
      <c r="AF95" s="30">
        <f t="shared" si="36"/>
        <v>0.21481083598480763</v>
      </c>
      <c r="AG95" s="30">
        <f t="shared" si="36"/>
        <v>0.27925408678024993</v>
      </c>
    </row>
    <row r="96" spans="1:33">
      <c r="A96" s="9" t="s">
        <v>115</v>
      </c>
      <c r="B96" s="10">
        <v>27411</v>
      </c>
      <c r="C96" s="11">
        <v>0.1452</v>
      </c>
      <c r="D96" s="10">
        <v>25408</v>
      </c>
      <c r="E96" s="12">
        <v>4.5</v>
      </c>
      <c r="F96" s="10">
        <v>42148</v>
      </c>
      <c r="G96" s="11">
        <v>0.11293</v>
      </c>
      <c r="H96" s="10">
        <v>39774</v>
      </c>
      <c r="I96" s="12">
        <v>5.2</v>
      </c>
      <c r="K96" s="26">
        <f t="shared" si="31"/>
        <v>0.1452</v>
      </c>
      <c r="L96" s="26">
        <f t="shared" si="32"/>
        <v>0.11293</v>
      </c>
      <c r="N96" s="30">
        <f t="shared" si="27"/>
        <v>8.6834615245055841E-2</v>
      </c>
      <c r="O96" s="30">
        <f t="shared" si="33"/>
        <v>0.1128849998185726</v>
      </c>
      <c r="P96" s="30">
        <f t="shared" si="33"/>
        <v>0.14675049976414439</v>
      </c>
      <c r="Q96" s="30">
        <f t="shared" si="33"/>
        <v>0.19077564969338773</v>
      </c>
      <c r="R96" s="30">
        <f t="shared" si="33"/>
        <v>0.24800834460140403</v>
      </c>
      <c r="S96" s="30">
        <f t="shared" si="28"/>
        <v>0.12070011519062761</v>
      </c>
      <c r="T96" s="30">
        <f t="shared" si="34"/>
        <v>0.15691014974781589</v>
      </c>
      <c r="U96" s="30">
        <f t="shared" si="34"/>
        <v>0.20398319467216067</v>
      </c>
      <c r="V96" s="30">
        <f t="shared" si="34"/>
        <v>0.26517815307380893</v>
      </c>
      <c r="W96" s="30">
        <f t="shared" si="34"/>
        <v>0.34473159899595157</v>
      </c>
      <c r="X96" s="30">
        <f t="shared" si="29"/>
        <v>8.0020753102070782E-2</v>
      </c>
      <c r="Y96" s="30">
        <f t="shared" si="35"/>
        <v>0.10402697903269202</v>
      </c>
      <c r="Z96" s="30">
        <f t="shared" si="35"/>
        <v>0.13523507274249963</v>
      </c>
      <c r="AA96" s="30">
        <f t="shared" si="35"/>
        <v>0.17580559456524955</v>
      </c>
      <c r="AB96" s="30">
        <f t="shared" si="35"/>
        <v>0.22854727293482441</v>
      </c>
      <c r="AC96" s="30">
        <f t="shared" si="30"/>
        <v>0.11122884681187838</v>
      </c>
      <c r="AD96" s="30">
        <f t="shared" si="36"/>
        <v>0.1445975008554419</v>
      </c>
      <c r="AE96" s="30">
        <f t="shared" si="36"/>
        <v>0.18797675111207449</v>
      </c>
      <c r="AF96" s="30">
        <f t="shared" si="36"/>
        <v>0.24436977644569685</v>
      </c>
      <c r="AG96" s="30">
        <f t="shared" si="36"/>
        <v>0.3176807093794059</v>
      </c>
    </row>
    <row r="97" spans="1:33">
      <c r="A97" s="9" t="s">
        <v>116</v>
      </c>
      <c r="B97" s="10">
        <v>23431</v>
      </c>
      <c r="C97" s="11">
        <v>0.1615</v>
      </c>
      <c r="D97" s="10">
        <v>21518</v>
      </c>
      <c r="E97" s="12">
        <v>4.2</v>
      </c>
      <c r="F97" s="10">
        <v>37388</v>
      </c>
      <c r="G97" s="11">
        <v>0.12755</v>
      </c>
      <c r="H97" s="10">
        <v>34998</v>
      </c>
      <c r="I97" s="12">
        <v>4.8</v>
      </c>
      <c r="K97" s="26">
        <f t="shared" si="31"/>
        <v>0.1615</v>
      </c>
      <c r="L97" s="26">
        <f t="shared" si="32"/>
        <v>0.12755</v>
      </c>
      <c r="N97" s="30">
        <f t="shared" si="27"/>
        <v>9.6582578251215703E-2</v>
      </c>
      <c r="O97" s="30">
        <f t="shared" si="33"/>
        <v>0.12555735172658042</v>
      </c>
      <c r="P97" s="30">
        <f t="shared" si="33"/>
        <v>0.16322455724455456</v>
      </c>
      <c r="Q97" s="30">
        <f t="shared" si="33"/>
        <v>0.21219192441792095</v>
      </c>
      <c r="R97" s="30">
        <f t="shared" si="33"/>
        <v>0.2758495017432972</v>
      </c>
      <c r="S97" s="30">
        <f t="shared" si="28"/>
        <v>0.13424978376918981</v>
      </c>
      <c r="T97" s="30">
        <f t="shared" si="34"/>
        <v>0.17452471889994675</v>
      </c>
      <c r="U97" s="30">
        <f t="shared" si="34"/>
        <v>0.22688213456993078</v>
      </c>
      <c r="V97" s="30">
        <f t="shared" si="34"/>
        <v>0.29494677494091009</v>
      </c>
      <c r="W97" s="30">
        <f t="shared" si="34"/>
        <v>0.38343080742318308</v>
      </c>
      <c r="X97" s="30">
        <f t="shared" si="29"/>
        <v>9.0380298044533139E-2</v>
      </c>
      <c r="Y97" s="30">
        <f t="shared" si="35"/>
        <v>0.11749438745789309</v>
      </c>
      <c r="Z97" s="30">
        <f t="shared" si="35"/>
        <v>0.15274270369526102</v>
      </c>
      <c r="AA97" s="30">
        <f t="shared" si="35"/>
        <v>0.19856551480383935</v>
      </c>
      <c r="AB97" s="30">
        <f t="shared" si="35"/>
        <v>0.25813516924499114</v>
      </c>
      <c r="AC97" s="30">
        <f t="shared" si="30"/>
        <v>0.12562861428190106</v>
      </c>
      <c r="AD97" s="30">
        <f t="shared" si="36"/>
        <v>0.16331719856647139</v>
      </c>
      <c r="AE97" s="30">
        <f t="shared" si="36"/>
        <v>0.2123123581364128</v>
      </c>
      <c r="AF97" s="30">
        <f t="shared" si="36"/>
        <v>0.2760060655773367</v>
      </c>
      <c r="AG97" s="30">
        <f t="shared" si="36"/>
        <v>0.35880788525053769</v>
      </c>
    </row>
    <row r="98" spans="1:33">
      <c r="A98" s="9" t="s">
        <v>117</v>
      </c>
      <c r="B98" s="10">
        <v>19647</v>
      </c>
      <c r="C98" s="11">
        <v>0.17699000000000001</v>
      </c>
      <c r="D98" s="10">
        <v>17879</v>
      </c>
      <c r="E98" s="12">
        <v>3.9</v>
      </c>
      <c r="F98" s="10">
        <v>32619</v>
      </c>
      <c r="G98" s="11">
        <v>0.14210999999999999</v>
      </c>
      <c r="H98" s="10">
        <v>30287</v>
      </c>
      <c r="I98" s="12">
        <v>4.5</v>
      </c>
      <c r="K98" s="26">
        <f t="shared" si="31"/>
        <v>0.17699000000000001</v>
      </c>
      <c r="L98" s="26">
        <f t="shared" si="32"/>
        <v>0.14210999999999999</v>
      </c>
      <c r="N98" s="30">
        <f t="shared" si="27"/>
        <v>0.10584613327976884</v>
      </c>
      <c r="O98" s="30">
        <f t="shared" si="33"/>
        <v>0.13759997326369949</v>
      </c>
      <c r="P98" s="30">
        <f t="shared" si="33"/>
        <v>0.17887996524280936</v>
      </c>
      <c r="Q98" s="30">
        <f t="shared" si="33"/>
        <v>0.23254395481565221</v>
      </c>
      <c r="R98" s="30">
        <f t="shared" si="33"/>
        <v>0.30230714126034786</v>
      </c>
      <c r="S98" s="30">
        <f t="shared" si="28"/>
        <v>0.14712612525887869</v>
      </c>
      <c r="T98" s="30">
        <f t="shared" si="34"/>
        <v>0.19126396283654232</v>
      </c>
      <c r="U98" s="30">
        <f t="shared" si="34"/>
        <v>0.248643151687505</v>
      </c>
      <c r="V98" s="30">
        <f t="shared" si="34"/>
        <v>0.32323609719375657</v>
      </c>
      <c r="W98" s="30">
        <f t="shared" si="34"/>
        <v>0.4202069263518835</v>
      </c>
      <c r="X98" s="30">
        <f t="shared" si="29"/>
        <v>0.10069732775467349</v>
      </c>
      <c r="Y98" s="30">
        <f t="shared" si="35"/>
        <v>0.13090652608107556</v>
      </c>
      <c r="Z98" s="30">
        <f t="shared" si="35"/>
        <v>0.17017848390539822</v>
      </c>
      <c r="AA98" s="30">
        <f t="shared" si="35"/>
        <v>0.22123202907701772</v>
      </c>
      <c r="AB98" s="30">
        <f t="shared" si="35"/>
        <v>0.28760163780012304</v>
      </c>
      <c r="AC98" s="30">
        <f t="shared" si="30"/>
        <v>0.13996928557899616</v>
      </c>
      <c r="AD98" s="30">
        <f t="shared" si="36"/>
        <v>0.181960071252695</v>
      </c>
      <c r="AE98" s="30">
        <f t="shared" si="36"/>
        <v>0.23654809262850351</v>
      </c>
      <c r="AF98" s="30">
        <f t="shared" si="36"/>
        <v>0.30751252041705462</v>
      </c>
      <c r="AG98" s="30">
        <f t="shared" si="36"/>
        <v>0.39976627654217101</v>
      </c>
    </row>
    <row r="99" spans="1:33">
      <c r="A99" s="9" t="s">
        <v>118</v>
      </c>
      <c r="B99" s="10">
        <v>16170</v>
      </c>
      <c r="C99" s="11">
        <v>0.19169</v>
      </c>
      <c r="D99" s="10">
        <v>14590</v>
      </c>
      <c r="E99" s="12">
        <v>3.6</v>
      </c>
      <c r="F99" s="10">
        <v>27984</v>
      </c>
      <c r="G99" s="11">
        <v>0.15848999999999999</v>
      </c>
      <c r="H99" s="10">
        <v>25748</v>
      </c>
      <c r="I99" s="12">
        <v>4.0999999999999996</v>
      </c>
      <c r="K99" s="26">
        <f t="shared" si="31"/>
        <v>0.19169</v>
      </c>
      <c r="L99" s="26">
        <f t="shared" si="32"/>
        <v>0.15848999999999999</v>
      </c>
      <c r="N99" s="30">
        <f t="shared" si="27"/>
        <v>0.11463724102152034</v>
      </c>
      <c r="O99" s="30">
        <f t="shared" si="33"/>
        <v>0.14902841332797645</v>
      </c>
      <c r="P99" s="30">
        <f t="shared" si="33"/>
        <v>0.1937369373263694</v>
      </c>
      <c r="Q99" s="30">
        <f t="shared" si="33"/>
        <v>0.25185801852428025</v>
      </c>
      <c r="R99" s="30">
        <f t="shared" si="33"/>
        <v>0.32741542408156432</v>
      </c>
      <c r="S99" s="30">
        <f t="shared" si="28"/>
        <v>0.15934576501991327</v>
      </c>
      <c r="T99" s="30">
        <f t="shared" si="34"/>
        <v>0.20714949452588724</v>
      </c>
      <c r="U99" s="30">
        <f t="shared" si="34"/>
        <v>0.26929434288365345</v>
      </c>
      <c r="V99" s="30">
        <f t="shared" si="34"/>
        <v>0.35008264574874953</v>
      </c>
      <c r="W99" s="30">
        <f t="shared" si="34"/>
        <v>0.45510743947337434</v>
      </c>
      <c r="X99" s="30">
        <f t="shared" si="29"/>
        <v>0.11230398617858141</v>
      </c>
      <c r="Y99" s="30">
        <f t="shared" si="35"/>
        <v>0.14599518203215583</v>
      </c>
      <c r="Z99" s="30">
        <f t="shared" si="35"/>
        <v>0.1897937366418026</v>
      </c>
      <c r="AA99" s="30">
        <f t="shared" si="35"/>
        <v>0.24673185763434341</v>
      </c>
      <c r="AB99" s="30">
        <f t="shared" si="35"/>
        <v>0.32075141492464643</v>
      </c>
      <c r="AC99" s="30">
        <f t="shared" si="30"/>
        <v>0.15610254078822813</v>
      </c>
      <c r="AD99" s="30">
        <f t="shared" si="36"/>
        <v>0.20293330302469659</v>
      </c>
      <c r="AE99" s="30">
        <f t="shared" si="36"/>
        <v>0.26381329393210556</v>
      </c>
      <c r="AF99" s="30">
        <f t="shared" si="36"/>
        <v>0.34295728211173732</v>
      </c>
      <c r="AG99" s="30">
        <f t="shared" si="36"/>
        <v>0.44584446674525846</v>
      </c>
    </row>
    <row r="100" spans="1:33">
      <c r="A100" s="9" t="s">
        <v>119</v>
      </c>
      <c r="B100" s="10">
        <v>13070</v>
      </c>
      <c r="C100" s="11">
        <v>0.21134</v>
      </c>
      <c r="D100" s="10">
        <v>11661</v>
      </c>
      <c r="E100" s="12">
        <v>3.3</v>
      </c>
      <c r="F100" s="10">
        <v>23549</v>
      </c>
      <c r="G100" s="11">
        <v>0.17845</v>
      </c>
      <c r="H100" s="10">
        <v>21425</v>
      </c>
      <c r="I100" s="12">
        <v>3.8</v>
      </c>
      <c r="K100" s="26">
        <f t="shared" si="31"/>
        <v>0.21134</v>
      </c>
      <c r="L100" s="26">
        <f t="shared" si="32"/>
        <v>0.17845</v>
      </c>
      <c r="N100" s="30">
        <f t="shared" si="27"/>
        <v>0.12638861973753512</v>
      </c>
      <c r="O100" s="30">
        <f t="shared" si="33"/>
        <v>0.16430520565879567</v>
      </c>
      <c r="P100" s="30">
        <f t="shared" si="33"/>
        <v>0.21359676735643437</v>
      </c>
      <c r="Q100" s="30">
        <f t="shared" si="33"/>
        <v>0.27767579756336475</v>
      </c>
      <c r="R100" s="30">
        <f t="shared" si="33"/>
        <v>0.36097853683237413</v>
      </c>
      <c r="S100" s="30">
        <f t="shared" si="28"/>
        <v>0.1756801814351738</v>
      </c>
      <c r="T100" s="30">
        <f t="shared" si="34"/>
        <v>0.22838423586572595</v>
      </c>
      <c r="U100" s="30">
        <f t="shared" si="34"/>
        <v>0.29689950662544373</v>
      </c>
      <c r="V100" s="30">
        <f t="shared" si="34"/>
        <v>0.38596935861307696</v>
      </c>
      <c r="W100" s="30">
        <f t="shared" si="34"/>
        <v>0.50176016619700003</v>
      </c>
      <c r="X100" s="30">
        <f t="shared" si="29"/>
        <v>0.1264473867977024</v>
      </c>
      <c r="Y100" s="30">
        <f t="shared" si="35"/>
        <v>0.16438160283701311</v>
      </c>
      <c r="Z100" s="30">
        <f t="shared" si="35"/>
        <v>0.21369608368811707</v>
      </c>
      <c r="AA100" s="30">
        <f t="shared" si="35"/>
        <v>0.27780490879455222</v>
      </c>
      <c r="AB100" s="30">
        <f t="shared" si="35"/>
        <v>0.36114638143291788</v>
      </c>
      <c r="AC100" s="30">
        <f t="shared" si="30"/>
        <v>0.17576186764880633</v>
      </c>
      <c r="AD100" s="30">
        <f t="shared" si="36"/>
        <v>0.22849042794344823</v>
      </c>
      <c r="AE100" s="30">
        <f t="shared" si="36"/>
        <v>0.29703755632648271</v>
      </c>
      <c r="AF100" s="30">
        <f t="shared" si="36"/>
        <v>0.38614882322442762</v>
      </c>
      <c r="AG100" s="30">
        <f t="shared" si="36"/>
        <v>0.50199347019175589</v>
      </c>
    </row>
    <row r="101" spans="1:33">
      <c r="A101" s="9" t="s">
        <v>120</v>
      </c>
      <c r="B101" s="10">
        <v>10308</v>
      </c>
      <c r="C101" s="11">
        <v>0.23452999999999999</v>
      </c>
      <c r="D101" s="10">
        <v>9069</v>
      </c>
      <c r="E101" s="12">
        <v>3.1</v>
      </c>
      <c r="F101" s="10">
        <v>19346</v>
      </c>
      <c r="G101" s="11">
        <v>0.20068</v>
      </c>
      <c r="H101" s="10">
        <v>17374</v>
      </c>
      <c r="I101" s="12">
        <v>3.5</v>
      </c>
      <c r="K101" s="26">
        <f t="shared" si="31"/>
        <v>0.23452999999999999</v>
      </c>
      <c r="L101" s="26">
        <f t="shared" si="32"/>
        <v>0.20068</v>
      </c>
      <c r="N101" s="30">
        <f t="shared" si="27"/>
        <v>0.14025704072605333</v>
      </c>
      <c r="O101" s="30">
        <f t="shared" si="33"/>
        <v>0.18233415294386934</v>
      </c>
      <c r="P101" s="30">
        <f t="shared" si="33"/>
        <v>0.23703439882703015</v>
      </c>
      <c r="Q101" s="30">
        <f t="shared" si="33"/>
        <v>0.30814471847513925</v>
      </c>
      <c r="R101" s="30">
        <f t="shared" si="33"/>
        <v>0.40058813401768101</v>
      </c>
      <c r="S101" s="30">
        <f t="shared" si="28"/>
        <v>0.1949572866092141</v>
      </c>
      <c r="T101" s="30">
        <f t="shared" si="34"/>
        <v>0.25344447259197833</v>
      </c>
      <c r="U101" s="30">
        <f t="shared" si="34"/>
        <v>0.32947781436957185</v>
      </c>
      <c r="V101" s="30">
        <f t="shared" si="34"/>
        <v>0.42832115868044346</v>
      </c>
      <c r="W101" s="30">
        <f t="shared" si="34"/>
        <v>0.55681750628457649</v>
      </c>
      <c r="X101" s="30">
        <f t="shared" si="29"/>
        <v>0.14219928037300597</v>
      </c>
      <c r="Y101" s="30">
        <f t="shared" si="35"/>
        <v>0.18485906448490777</v>
      </c>
      <c r="Z101" s="30">
        <f t="shared" si="35"/>
        <v>0.2403167838303801</v>
      </c>
      <c r="AA101" s="30">
        <f t="shared" si="35"/>
        <v>0.31241181897949422</v>
      </c>
      <c r="AB101" s="30">
        <f t="shared" si="35"/>
        <v>0.40613536467334244</v>
      </c>
      <c r="AC101" s="30">
        <f t="shared" si="30"/>
        <v>0.19765699971847828</v>
      </c>
      <c r="AD101" s="30">
        <f t="shared" si="36"/>
        <v>0.25695409963402177</v>
      </c>
      <c r="AE101" s="30">
        <f t="shared" si="36"/>
        <v>0.3340403295242283</v>
      </c>
      <c r="AF101" s="30">
        <f t="shared" si="36"/>
        <v>0.43425242838149686</v>
      </c>
      <c r="AG101" s="30">
        <f t="shared" si="36"/>
        <v>0.56452815689594593</v>
      </c>
    </row>
    <row r="102" spans="1:33">
      <c r="A102" s="9" t="s">
        <v>121</v>
      </c>
      <c r="B102" s="10">
        <v>7890</v>
      </c>
      <c r="C102" s="11">
        <v>0.25799</v>
      </c>
      <c r="D102" s="10">
        <v>6839</v>
      </c>
      <c r="E102" s="12">
        <v>2.9</v>
      </c>
      <c r="F102" s="10">
        <v>15464</v>
      </c>
      <c r="G102" s="11">
        <v>0.22331000000000001</v>
      </c>
      <c r="H102" s="10">
        <v>13698</v>
      </c>
      <c r="I102" s="12">
        <v>3.3</v>
      </c>
      <c r="K102" s="26">
        <f t="shared" si="31"/>
        <v>0.25799</v>
      </c>
      <c r="L102" s="26">
        <f t="shared" si="32"/>
        <v>0.22331000000000001</v>
      </c>
      <c r="N102" s="30">
        <f t="shared" si="27"/>
        <v>0.15428693104044044</v>
      </c>
      <c r="O102" s="30">
        <f t="shared" si="33"/>
        <v>0.20057301035257258</v>
      </c>
      <c r="P102" s="30">
        <f t="shared" si="33"/>
        <v>0.26074491345834439</v>
      </c>
      <c r="Q102" s="30">
        <f t="shared" si="33"/>
        <v>0.33896838749584773</v>
      </c>
      <c r="R102" s="30">
        <f t="shared" si="33"/>
        <v>0.44065890374460204</v>
      </c>
      <c r="S102" s="30">
        <f t="shared" si="28"/>
        <v>0.2144588341462122</v>
      </c>
      <c r="T102" s="30">
        <f t="shared" si="34"/>
        <v>0.27879648439007587</v>
      </c>
      <c r="U102" s="30">
        <f t="shared" si="34"/>
        <v>0.36243542970709863</v>
      </c>
      <c r="V102" s="30">
        <f t="shared" si="34"/>
        <v>0.47116605861922828</v>
      </c>
      <c r="W102" s="30">
        <f t="shared" si="34"/>
        <v>0.61251587620499681</v>
      </c>
      <c r="X102" s="30">
        <f t="shared" si="29"/>
        <v>0.15823460883045629</v>
      </c>
      <c r="Y102" s="30">
        <f t="shared" si="35"/>
        <v>0.20570499147959317</v>
      </c>
      <c r="Z102" s="30">
        <f t="shared" si="35"/>
        <v>0.26741648892347114</v>
      </c>
      <c r="AA102" s="30">
        <f t="shared" si="35"/>
        <v>0.34764143560051253</v>
      </c>
      <c r="AB102" s="30">
        <f t="shared" si="35"/>
        <v>0.45193386628066629</v>
      </c>
      <c r="AC102" s="30">
        <f t="shared" si="30"/>
        <v>0.21994610627433422</v>
      </c>
      <c r="AD102" s="30">
        <f t="shared" si="36"/>
        <v>0.28592993815663448</v>
      </c>
      <c r="AE102" s="30">
        <f t="shared" si="36"/>
        <v>0.3717089196036249</v>
      </c>
      <c r="AF102" s="30">
        <f t="shared" si="36"/>
        <v>0.48322159548471239</v>
      </c>
      <c r="AG102" s="30">
        <f t="shared" si="36"/>
        <v>0.62818807413012612</v>
      </c>
    </row>
    <row r="103" spans="1:33">
      <c r="A103" s="9" t="s">
        <v>122</v>
      </c>
      <c r="B103" s="10">
        <v>5855</v>
      </c>
      <c r="C103" s="11">
        <v>0.27884999999999999</v>
      </c>
      <c r="D103" s="10">
        <v>5004</v>
      </c>
      <c r="E103" s="12">
        <v>2.7</v>
      </c>
      <c r="F103" s="10">
        <v>12011</v>
      </c>
      <c r="G103" s="11">
        <v>0.24465999999999999</v>
      </c>
      <c r="H103" s="10">
        <v>10495</v>
      </c>
      <c r="I103" s="12">
        <v>3.1</v>
      </c>
      <c r="K103" s="26">
        <f t="shared" si="31"/>
        <v>0.27884999999999999</v>
      </c>
      <c r="L103" s="26">
        <f t="shared" si="32"/>
        <v>0.24465999999999999</v>
      </c>
      <c r="N103" s="30">
        <f t="shared" si="27"/>
        <v>0.16676193155016406</v>
      </c>
      <c r="O103" s="30">
        <f t="shared" si="33"/>
        <v>0.21679051101521327</v>
      </c>
      <c r="P103" s="30">
        <f t="shared" si="33"/>
        <v>0.28182766431977729</v>
      </c>
      <c r="Q103" s="30">
        <f t="shared" si="33"/>
        <v>0.36637596361571051</v>
      </c>
      <c r="R103" s="30">
        <f t="shared" si="33"/>
        <v>0.47628875270042365</v>
      </c>
      <c r="S103" s="30">
        <f t="shared" si="28"/>
        <v>0.23179908485472803</v>
      </c>
      <c r="T103" s="30">
        <f t="shared" si="34"/>
        <v>0.30133881031114645</v>
      </c>
      <c r="U103" s="30">
        <f t="shared" si="34"/>
        <v>0.39174045340449043</v>
      </c>
      <c r="V103" s="30">
        <f t="shared" si="34"/>
        <v>0.50926258942583758</v>
      </c>
      <c r="W103" s="30">
        <f t="shared" si="34"/>
        <v>0.66204136625358889</v>
      </c>
      <c r="X103" s="30">
        <f t="shared" si="29"/>
        <v>0.17336294566503707</v>
      </c>
      <c r="Y103" s="30">
        <f t="shared" si="35"/>
        <v>0.22537182936454819</v>
      </c>
      <c r="Z103" s="30">
        <f t="shared" si="35"/>
        <v>0.29298337817391268</v>
      </c>
      <c r="AA103" s="30">
        <f t="shared" si="35"/>
        <v>0.38087839162608655</v>
      </c>
      <c r="AB103" s="30">
        <f t="shared" si="35"/>
        <v>0.49514190911391248</v>
      </c>
      <c r="AC103" s="30">
        <f t="shared" si="30"/>
        <v>0.2409744944744015</v>
      </c>
      <c r="AD103" s="30">
        <f t="shared" si="36"/>
        <v>0.31326684281672196</v>
      </c>
      <c r="AE103" s="30">
        <f t="shared" si="36"/>
        <v>0.40724689566173861</v>
      </c>
      <c r="AF103" s="30">
        <f t="shared" si="36"/>
        <v>0.5294209643602602</v>
      </c>
      <c r="AG103" s="30">
        <f t="shared" si="36"/>
        <v>0.68824725366833828</v>
      </c>
    </row>
    <row r="104" spans="1:33">
      <c r="A104" s="9" t="s">
        <v>123</v>
      </c>
      <c r="B104" s="10">
        <v>4222</v>
      </c>
      <c r="C104" s="11">
        <v>0.29260999999999998</v>
      </c>
      <c r="D104" s="10">
        <v>3574</v>
      </c>
      <c r="E104" s="12">
        <v>2.6</v>
      </c>
      <c r="F104" s="10">
        <v>9072</v>
      </c>
      <c r="G104" s="11">
        <v>0.26046000000000002</v>
      </c>
      <c r="H104" s="10">
        <v>7845</v>
      </c>
      <c r="I104" s="12">
        <v>2.9</v>
      </c>
      <c r="K104" s="26">
        <f t="shared" si="31"/>
        <v>0.29260999999999998</v>
      </c>
      <c r="L104" s="26">
        <f t="shared" si="32"/>
        <v>0.26046000000000002</v>
      </c>
      <c r="N104" s="30">
        <f t="shared" si="27"/>
        <v>0.17499088682407565</v>
      </c>
      <c r="O104" s="30">
        <f t="shared" si="33"/>
        <v>0.22748815287129837</v>
      </c>
      <c r="P104" s="30">
        <f t="shared" si="33"/>
        <v>0.29573459873268787</v>
      </c>
      <c r="Q104" s="30">
        <f t="shared" si="33"/>
        <v>0.38445497835249431</v>
      </c>
      <c r="R104" s="30">
        <f t="shared" si="33"/>
        <v>0.49979147185824258</v>
      </c>
      <c r="S104" s="30">
        <f t="shared" si="28"/>
        <v>0.24323733268546513</v>
      </c>
      <c r="T104" s="30">
        <f t="shared" si="34"/>
        <v>0.3162085324911047</v>
      </c>
      <c r="U104" s="30">
        <f t="shared" si="34"/>
        <v>0.41107109223843613</v>
      </c>
      <c r="V104" s="30">
        <f t="shared" si="34"/>
        <v>0.534392419909967</v>
      </c>
      <c r="W104" s="30">
        <f t="shared" si="34"/>
        <v>0.6947101458829571</v>
      </c>
      <c r="X104" s="30">
        <f t="shared" si="29"/>
        <v>0.18455862350983226</v>
      </c>
      <c r="Y104" s="30">
        <f t="shared" si="35"/>
        <v>0.23992621056278196</v>
      </c>
      <c r="Z104" s="30">
        <f t="shared" si="35"/>
        <v>0.31190407373161655</v>
      </c>
      <c r="AA104" s="30">
        <f t="shared" si="35"/>
        <v>0.40547529585110159</v>
      </c>
      <c r="AB104" s="30">
        <f t="shared" si="35"/>
        <v>0.52711788460643205</v>
      </c>
      <c r="AC104" s="30">
        <f t="shared" si="30"/>
        <v>0.25653648667866685</v>
      </c>
      <c r="AD104" s="30">
        <f t="shared" si="36"/>
        <v>0.33349743268226695</v>
      </c>
      <c r="AE104" s="30">
        <f t="shared" si="36"/>
        <v>0.43354666248694701</v>
      </c>
      <c r="AF104" s="30">
        <f t="shared" si="36"/>
        <v>0.56361066123303116</v>
      </c>
      <c r="AG104" s="30">
        <f t="shared" si="36"/>
        <v>0.73269385960294053</v>
      </c>
    </row>
    <row r="105" spans="1:33">
      <c r="A105" s="9" t="s">
        <v>124</v>
      </c>
      <c r="B105" s="10">
        <v>2987</v>
      </c>
      <c r="C105" s="11">
        <v>0.30637999999999999</v>
      </c>
      <c r="D105" s="10">
        <v>2505</v>
      </c>
      <c r="E105" s="12">
        <v>2.5</v>
      </c>
      <c r="F105" s="10">
        <v>6709</v>
      </c>
      <c r="G105" s="11">
        <v>0.27627000000000002</v>
      </c>
      <c r="H105" s="10">
        <v>5743</v>
      </c>
      <c r="I105" s="12">
        <v>2.7</v>
      </c>
      <c r="K105" s="26">
        <f t="shared" si="31"/>
        <v>0.30637999999999999</v>
      </c>
      <c r="L105" s="26">
        <f t="shared" si="32"/>
        <v>0.27627000000000002</v>
      </c>
      <c r="N105" s="30">
        <f t="shared" si="27"/>
        <v>0.18322582244338986</v>
      </c>
      <c r="O105" s="30">
        <f t="shared" si="33"/>
        <v>0.23819356917640683</v>
      </c>
      <c r="P105" s="30">
        <f t="shared" si="33"/>
        <v>0.30965163992932893</v>
      </c>
      <c r="Q105" s="30">
        <f t="shared" si="33"/>
        <v>0.40254713190812763</v>
      </c>
      <c r="R105" s="30">
        <f t="shared" si="33"/>
        <v>0.52331127148056589</v>
      </c>
      <c r="S105" s="30">
        <f t="shared" si="28"/>
        <v>0.25468389319631191</v>
      </c>
      <c r="T105" s="30">
        <f t="shared" si="34"/>
        <v>0.33108906115520548</v>
      </c>
      <c r="U105" s="30">
        <f t="shared" si="34"/>
        <v>0.43041577950176718</v>
      </c>
      <c r="V105" s="30">
        <f t="shared" si="34"/>
        <v>0.55954051335229738</v>
      </c>
      <c r="W105" s="30">
        <f t="shared" si="34"/>
        <v>0.72740266735798653</v>
      </c>
      <c r="X105" s="30">
        <f t="shared" si="29"/>
        <v>0.1957613872266811</v>
      </c>
      <c r="Y105" s="30">
        <f t="shared" si="35"/>
        <v>0.25448980339468547</v>
      </c>
      <c r="Z105" s="30">
        <f t="shared" si="35"/>
        <v>0.33083674441309108</v>
      </c>
      <c r="AA105" s="30">
        <f t="shared" si="35"/>
        <v>0.43008776773701846</v>
      </c>
      <c r="AB105" s="30">
        <f t="shared" si="35"/>
        <v>0.55911409805812395</v>
      </c>
      <c r="AC105" s="30">
        <f t="shared" si="30"/>
        <v>0.27210832824508668</v>
      </c>
      <c r="AD105" s="30">
        <f t="shared" si="36"/>
        <v>0.35374082671861268</v>
      </c>
      <c r="AE105" s="30">
        <f t="shared" si="36"/>
        <v>0.45986307473419652</v>
      </c>
      <c r="AF105" s="30">
        <f t="shared" si="36"/>
        <v>0.59782199715445561</v>
      </c>
      <c r="AG105" s="30">
        <f t="shared" si="36"/>
        <v>0.77716859630079227</v>
      </c>
    </row>
    <row r="106" spans="1:33">
      <c r="A106" s="9" t="s">
        <v>125</v>
      </c>
      <c r="B106" s="10">
        <v>2072</v>
      </c>
      <c r="C106" s="11">
        <v>0.32013999999999998</v>
      </c>
      <c r="D106" s="10">
        <v>1722</v>
      </c>
      <c r="E106" s="12">
        <v>2.4</v>
      </c>
      <c r="F106" s="10">
        <v>4856</v>
      </c>
      <c r="G106" s="11">
        <v>0.29207</v>
      </c>
      <c r="H106" s="10">
        <v>4113</v>
      </c>
      <c r="I106" s="12">
        <v>2.6</v>
      </c>
      <c r="K106" s="26">
        <f t="shared" si="31"/>
        <v>0.32013999999999998</v>
      </c>
      <c r="L106" s="26">
        <f t="shared" si="32"/>
        <v>0.29207</v>
      </c>
      <c r="N106" s="30">
        <f t="shared" si="27"/>
        <v>0.19145477771730149</v>
      </c>
      <c r="O106" s="30">
        <f t="shared" si="33"/>
        <v>0.24889121103249195</v>
      </c>
      <c r="P106" s="30">
        <f t="shared" si="33"/>
        <v>0.32355857434223956</v>
      </c>
      <c r="Q106" s="30">
        <f t="shared" si="33"/>
        <v>0.42062614664491149</v>
      </c>
      <c r="R106" s="30">
        <f t="shared" si="33"/>
        <v>0.54681399063838487</v>
      </c>
      <c r="S106" s="30">
        <f t="shared" si="28"/>
        <v>0.26612214102704906</v>
      </c>
      <c r="T106" s="30">
        <f t="shared" si="34"/>
        <v>0.34595878333516378</v>
      </c>
      <c r="U106" s="30">
        <f t="shared" si="34"/>
        <v>0.44974641833571294</v>
      </c>
      <c r="V106" s="30">
        <f t="shared" si="34"/>
        <v>0.58467034383642691</v>
      </c>
      <c r="W106" s="30">
        <f t="shared" si="34"/>
        <v>0.76007144698735496</v>
      </c>
      <c r="X106" s="30">
        <f t="shared" si="29"/>
        <v>0.20695706507147626</v>
      </c>
      <c r="Y106" s="30">
        <f t="shared" si="35"/>
        <v>0.26904418459291918</v>
      </c>
      <c r="Z106" s="30">
        <f t="shared" si="35"/>
        <v>0.34975743997079495</v>
      </c>
      <c r="AA106" s="30">
        <f t="shared" si="35"/>
        <v>0.45468467196203344</v>
      </c>
      <c r="AB106" s="30">
        <f t="shared" si="35"/>
        <v>0.59109007355064347</v>
      </c>
      <c r="AC106" s="30">
        <f t="shared" si="30"/>
        <v>0.28767032044935198</v>
      </c>
      <c r="AD106" s="30">
        <f t="shared" si="36"/>
        <v>0.37397141658415761</v>
      </c>
      <c r="AE106" s="30">
        <f t="shared" si="36"/>
        <v>0.48616284155940487</v>
      </c>
      <c r="AF106" s="30">
        <f t="shared" si="36"/>
        <v>0.63201169402722646</v>
      </c>
      <c r="AG106" s="30">
        <f t="shared" si="36"/>
        <v>0.8216152022353943</v>
      </c>
    </row>
    <row r="107" spans="1:33">
      <c r="A107" s="9">
        <v>100</v>
      </c>
      <c r="B107" s="10">
        <v>1408</v>
      </c>
      <c r="C107" s="11">
        <v>0.33389999999999997</v>
      </c>
      <c r="D107" s="10">
        <v>3204</v>
      </c>
      <c r="E107" s="12">
        <v>2.2999999999999998</v>
      </c>
      <c r="F107" s="10">
        <v>3437</v>
      </c>
      <c r="G107" s="11">
        <v>0.30786999999999998</v>
      </c>
      <c r="H107" s="10">
        <v>8550</v>
      </c>
      <c r="I107" s="12">
        <v>2.5</v>
      </c>
      <c r="K107" s="26">
        <v>1</v>
      </c>
      <c r="L107" s="26">
        <v>1</v>
      </c>
      <c r="N107" s="30">
        <v>1</v>
      </c>
      <c r="O107" s="30">
        <v>1</v>
      </c>
      <c r="P107" s="30">
        <v>1</v>
      </c>
      <c r="Q107" s="30">
        <v>1</v>
      </c>
      <c r="R107" s="30">
        <v>1</v>
      </c>
      <c r="S107" s="30">
        <v>1</v>
      </c>
      <c r="T107" s="30">
        <v>1</v>
      </c>
      <c r="U107" s="30">
        <v>1</v>
      </c>
      <c r="V107" s="30">
        <v>1</v>
      </c>
      <c r="W107" s="30">
        <v>1</v>
      </c>
      <c r="X107" s="30">
        <v>1</v>
      </c>
      <c r="Y107" s="30">
        <v>1</v>
      </c>
      <c r="Z107" s="30">
        <v>1</v>
      </c>
      <c r="AA107" s="30">
        <v>1</v>
      </c>
      <c r="AB107" s="30">
        <v>1</v>
      </c>
      <c r="AC107" s="30">
        <v>1</v>
      </c>
      <c r="AD107" s="30">
        <v>1</v>
      </c>
      <c r="AE107" s="30">
        <v>1</v>
      </c>
      <c r="AF107" s="30">
        <v>1</v>
      </c>
      <c r="AG107" s="30">
        <v>1</v>
      </c>
    </row>
  </sheetData>
  <mergeCells count="2">
    <mergeCell ref="B4:E4"/>
    <mergeCell ref="F4:I4"/>
  </mergeCells>
  <phoneticPr fontId="20" type="noConversion"/>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60B5D4-3D35-40EC-A088-B0FA604FA216}">
  <dimension ref="A1:L107"/>
  <sheetViews>
    <sheetView topLeftCell="A12" workbookViewId="0">
      <selection activeCell="K5" sqref="K5:L107"/>
    </sheetView>
  </sheetViews>
  <sheetFormatPr defaultRowHeight="14.5"/>
  <sheetData>
    <row r="1" spans="1:12" ht="15.5">
      <c r="A1" s="13" t="s">
        <v>126</v>
      </c>
      <c r="B1" s="14"/>
      <c r="C1" s="14"/>
      <c r="D1" s="15"/>
      <c r="E1" s="14"/>
      <c r="F1" s="15"/>
      <c r="G1" s="14"/>
      <c r="H1" s="15"/>
      <c r="I1" s="14"/>
    </row>
    <row r="2" spans="1:12">
      <c r="A2" s="16" t="s">
        <v>127</v>
      </c>
      <c r="B2" s="14"/>
      <c r="C2" s="14"/>
      <c r="D2" s="15"/>
      <c r="E2" s="14"/>
      <c r="F2" s="15"/>
      <c r="G2" s="14"/>
      <c r="H2" s="15"/>
      <c r="I2" s="14"/>
    </row>
    <row r="3" spans="1:12">
      <c r="A3" s="17" t="s">
        <v>128</v>
      </c>
      <c r="B3" s="15"/>
      <c r="C3" s="14"/>
      <c r="D3" s="15"/>
      <c r="E3" s="14"/>
      <c r="F3" s="18"/>
      <c r="G3" s="14"/>
      <c r="H3" s="15"/>
      <c r="I3" s="14"/>
    </row>
    <row r="4" spans="1:12">
      <c r="A4" s="19"/>
      <c r="B4" s="45" t="s">
        <v>16</v>
      </c>
      <c r="C4" s="45"/>
      <c r="D4" s="45"/>
      <c r="E4" s="45"/>
      <c r="F4" s="45" t="s">
        <v>17</v>
      </c>
      <c r="G4" s="45"/>
      <c r="H4" s="45"/>
      <c r="I4" s="45"/>
    </row>
    <row r="5" spans="1:12">
      <c r="A5" s="19"/>
      <c r="B5" s="20" t="s">
        <v>18</v>
      </c>
      <c r="C5" s="21" t="s">
        <v>19</v>
      </c>
      <c r="D5" s="20" t="s">
        <v>20</v>
      </c>
      <c r="E5" s="21" t="s">
        <v>21</v>
      </c>
      <c r="F5" s="20" t="s">
        <v>18</v>
      </c>
      <c r="G5" s="21" t="s">
        <v>19</v>
      </c>
      <c r="H5" s="20" t="s">
        <v>20</v>
      </c>
      <c r="I5" s="21" t="s">
        <v>21</v>
      </c>
      <c r="K5" s="26" t="s">
        <v>19</v>
      </c>
      <c r="L5" s="26"/>
    </row>
    <row r="6" spans="1:12">
      <c r="A6" s="22" t="s">
        <v>22</v>
      </c>
      <c r="B6" s="23" t="s">
        <v>23</v>
      </c>
      <c r="C6" s="24" t="s">
        <v>24</v>
      </c>
      <c r="D6" s="23" t="s">
        <v>23</v>
      </c>
      <c r="E6" s="24" t="s">
        <v>25</v>
      </c>
      <c r="F6" s="23" t="s">
        <v>23</v>
      </c>
      <c r="G6" s="24" t="s">
        <v>24</v>
      </c>
      <c r="H6" s="23" t="s">
        <v>23</v>
      </c>
      <c r="I6" s="24" t="s">
        <v>25</v>
      </c>
      <c r="K6" s="26" t="s">
        <v>173</v>
      </c>
      <c r="L6" s="26" t="s">
        <v>174</v>
      </c>
    </row>
    <row r="7" spans="1:12">
      <c r="A7" s="25">
        <v>0</v>
      </c>
      <c r="B7" s="26">
        <v>100000</v>
      </c>
      <c r="C7" s="26">
        <v>3.5699999999999998E-3</v>
      </c>
      <c r="D7" s="26">
        <v>99679</v>
      </c>
      <c r="E7" s="26">
        <v>81.304050000000004</v>
      </c>
      <c r="F7" s="26">
        <v>100000</v>
      </c>
      <c r="G7" s="26">
        <v>2.8700000000000002E-3</v>
      </c>
      <c r="H7" s="26">
        <v>99740</v>
      </c>
      <c r="I7" s="26">
        <v>85.413550000000001</v>
      </c>
      <c r="K7" s="26">
        <f>C7</f>
        <v>3.5699999999999998E-3</v>
      </c>
      <c r="L7" s="26">
        <f>G7</f>
        <v>2.8700000000000002E-3</v>
      </c>
    </row>
    <row r="8" spans="1:12">
      <c r="A8" s="25">
        <v>1</v>
      </c>
      <c r="B8" s="26">
        <v>99643</v>
      </c>
      <c r="C8" s="26">
        <v>2.4000000000000001E-4</v>
      </c>
      <c r="D8" s="26">
        <v>99630</v>
      </c>
      <c r="E8" s="26">
        <v>80.595230000000001</v>
      </c>
      <c r="F8" s="26">
        <v>99713</v>
      </c>
      <c r="G8" s="26">
        <v>2.2000000000000001E-4</v>
      </c>
      <c r="H8" s="26">
        <v>99701</v>
      </c>
      <c r="I8" s="26">
        <v>84.658869999999993</v>
      </c>
      <c r="K8" s="26">
        <f t="shared" ref="K8:K71" si="0">C8</f>
        <v>2.4000000000000001E-4</v>
      </c>
      <c r="L8" s="26">
        <f t="shared" ref="L8:L71" si="1">G8</f>
        <v>2.2000000000000001E-4</v>
      </c>
    </row>
    <row r="9" spans="1:12">
      <c r="A9" s="25">
        <v>2</v>
      </c>
      <c r="B9" s="26">
        <v>99619</v>
      </c>
      <c r="C9" s="26">
        <v>1.4999999999999999E-4</v>
      </c>
      <c r="D9" s="26">
        <v>99612</v>
      </c>
      <c r="E9" s="26">
        <v>79.614069999999998</v>
      </c>
      <c r="F9" s="26">
        <v>99692</v>
      </c>
      <c r="G9" s="26">
        <v>1E-4</v>
      </c>
      <c r="H9" s="26">
        <v>99686</v>
      </c>
      <c r="I9" s="26">
        <v>83.677229999999994</v>
      </c>
      <c r="K9" s="26">
        <f t="shared" si="0"/>
        <v>1.4999999999999999E-4</v>
      </c>
      <c r="L9" s="26">
        <f t="shared" si="1"/>
        <v>1E-4</v>
      </c>
    </row>
    <row r="10" spans="1:12">
      <c r="A10" s="25">
        <v>3</v>
      </c>
      <c r="B10" s="26">
        <v>99605</v>
      </c>
      <c r="C10" s="26">
        <v>1.2E-4</v>
      </c>
      <c r="D10" s="26">
        <v>99598</v>
      </c>
      <c r="E10" s="26">
        <v>78.625690000000006</v>
      </c>
      <c r="F10" s="26">
        <v>99682</v>
      </c>
      <c r="G10" s="26">
        <v>9.0000000000000006E-5</v>
      </c>
      <c r="H10" s="26">
        <v>99677</v>
      </c>
      <c r="I10" s="26">
        <v>82.685370000000006</v>
      </c>
      <c r="K10" s="26">
        <f t="shared" si="0"/>
        <v>1.2E-4</v>
      </c>
      <c r="L10" s="26">
        <f t="shared" si="1"/>
        <v>9.0000000000000006E-5</v>
      </c>
    </row>
    <row r="11" spans="1:12">
      <c r="A11" s="25">
        <v>4</v>
      </c>
      <c r="B11" s="26">
        <v>99592</v>
      </c>
      <c r="C11" s="26">
        <v>1E-4</v>
      </c>
      <c r="D11" s="26">
        <v>99587</v>
      </c>
      <c r="E11" s="26">
        <v>77.635289999999998</v>
      </c>
      <c r="F11" s="26">
        <v>99673</v>
      </c>
      <c r="G11" s="26">
        <v>8.0000000000000007E-5</v>
      </c>
      <c r="H11" s="26">
        <v>99669</v>
      </c>
      <c r="I11" s="26">
        <v>81.692589999999996</v>
      </c>
      <c r="K11" s="26">
        <f t="shared" si="0"/>
        <v>1E-4</v>
      </c>
      <c r="L11" s="26">
        <f t="shared" si="1"/>
        <v>8.0000000000000007E-5</v>
      </c>
    </row>
    <row r="12" spans="1:12">
      <c r="A12" s="25">
        <v>5</v>
      </c>
      <c r="B12" s="26">
        <v>99582</v>
      </c>
      <c r="C12" s="26">
        <v>9.0000000000000006E-5</v>
      </c>
      <c r="D12" s="26">
        <v>99578</v>
      </c>
      <c r="E12" s="26">
        <v>76.643159999999995</v>
      </c>
      <c r="F12" s="26">
        <v>99665</v>
      </c>
      <c r="G12" s="26">
        <v>6.9999999999999994E-5</v>
      </c>
      <c r="H12" s="26">
        <v>99662</v>
      </c>
      <c r="I12" s="26">
        <v>80.698909999999998</v>
      </c>
      <c r="K12" s="26">
        <f t="shared" si="0"/>
        <v>9.0000000000000006E-5</v>
      </c>
      <c r="L12" s="26">
        <f t="shared" si="1"/>
        <v>6.9999999999999994E-5</v>
      </c>
    </row>
    <row r="13" spans="1:12">
      <c r="A13" s="25">
        <v>6</v>
      </c>
      <c r="B13" s="26">
        <v>99574</v>
      </c>
      <c r="C13" s="26">
        <v>8.0000000000000007E-5</v>
      </c>
      <c r="D13" s="26">
        <v>99570</v>
      </c>
      <c r="E13" s="26">
        <v>75.649749999999997</v>
      </c>
      <c r="F13" s="26">
        <v>99658</v>
      </c>
      <c r="G13" s="26">
        <v>6.0000000000000002E-5</v>
      </c>
      <c r="H13" s="26">
        <v>99655</v>
      </c>
      <c r="I13" s="26">
        <v>79.704409999999996</v>
      </c>
      <c r="K13" s="26">
        <f t="shared" si="0"/>
        <v>8.0000000000000007E-5</v>
      </c>
      <c r="L13" s="26">
        <f t="shared" si="1"/>
        <v>6.0000000000000002E-5</v>
      </c>
    </row>
    <row r="14" spans="1:12">
      <c r="A14" s="25">
        <v>7</v>
      </c>
      <c r="B14" s="26">
        <v>99566</v>
      </c>
      <c r="C14" s="26">
        <v>6.9999999999999994E-5</v>
      </c>
      <c r="D14" s="26">
        <v>99563</v>
      </c>
      <c r="E14" s="26">
        <v>74.655460000000005</v>
      </c>
      <c r="F14" s="26">
        <v>99652</v>
      </c>
      <c r="G14" s="26">
        <v>6.0000000000000002E-5</v>
      </c>
      <c r="H14" s="26">
        <v>99650</v>
      </c>
      <c r="I14" s="26">
        <v>78.70926</v>
      </c>
      <c r="K14" s="26">
        <f t="shared" si="0"/>
        <v>6.9999999999999994E-5</v>
      </c>
      <c r="L14" s="26">
        <f t="shared" si="1"/>
        <v>6.0000000000000002E-5</v>
      </c>
    </row>
    <row r="15" spans="1:12">
      <c r="A15" s="25">
        <v>8</v>
      </c>
      <c r="B15" s="26">
        <v>99559</v>
      </c>
      <c r="C15" s="26">
        <v>6.0000000000000002E-5</v>
      </c>
      <c r="D15" s="26">
        <v>99556</v>
      </c>
      <c r="E15" s="26">
        <v>73.660539999999997</v>
      </c>
      <c r="F15" s="26">
        <v>99647</v>
      </c>
      <c r="G15" s="26">
        <v>5.0000000000000002E-5</v>
      </c>
      <c r="H15" s="26">
        <v>99644</v>
      </c>
      <c r="I15" s="26">
        <v>77.713660000000004</v>
      </c>
      <c r="K15" s="26">
        <f t="shared" si="0"/>
        <v>6.0000000000000002E-5</v>
      </c>
      <c r="L15" s="26">
        <f t="shared" si="1"/>
        <v>5.0000000000000002E-5</v>
      </c>
    </row>
    <row r="16" spans="1:12">
      <c r="A16" s="25">
        <v>9</v>
      </c>
      <c r="B16" s="26">
        <v>99553</v>
      </c>
      <c r="C16" s="26">
        <v>6.0000000000000002E-5</v>
      </c>
      <c r="D16" s="26">
        <v>99550</v>
      </c>
      <c r="E16" s="26">
        <v>72.665189999999996</v>
      </c>
      <c r="F16" s="26">
        <v>99641</v>
      </c>
      <c r="G16" s="26">
        <v>6.0000000000000002E-5</v>
      </c>
      <c r="H16" s="26">
        <v>99639</v>
      </c>
      <c r="I16" s="26">
        <v>76.717839999999995</v>
      </c>
      <c r="K16" s="26">
        <f t="shared" si="0"/>
        <v>6.0000000000000002E-5</v>
      </c>
      <c r="L16" s="26">
        <f t="shared" si="1"/>
        <v>6.0000000000000002E-5</v>
      </c>
    </row>
    <row r="17" spans="1:12">
      <c r="A17" s="25">
        <v>10</v>
      </c>
      <c r="B17" s="26">
        <v>99547</v>
      </c>
      <c r="C17" s="26">
        <v>6.9999999999999994E-5</v>
      </c>
      <c r="D17" s="26">
        <v>99544</v>
      </c>
      <c r="E17" s="26">
        <v>71.669550000000001</v>
      </c>
      <c r="F17" s="26">
        <v>99636</v>
      </c>
      <c r="G17" s="26">
        <v>6.0000000000000002E-5</v>
      </c>
      <c r="H17" s="26">
        <v>99633</v>
      </c>
      <c r="I17" s="26">
        <v>75.722040000000007</v>
      </c>
      <c r="K17" s="26">
        <f t="shared" si="0"/>
        <v>6.9999999999999994E-5</v>
      </c>
      <c r="L17" s="26">
        <f t="shared" si="1"/>
        <v>6.0000000000000002E-5</v>
      </c>
    </row>
    <row r="18" spans="1:12">
      <c r="A18" s="25">
        <v>11</v>
      </c>
      <c r="B18" s="26">
        <v>99540</v>
      </c>
      <c r="C18" s="26">
        <v>8.0000000000000007E-5</v>
      </c>
      <c r="D18" s="26">
        <v>99537</v>
      </c>
      <c r="E18" s="26">
        <v>70.674250000000001</v>
      </c>
      <c r="F18" s="26">
        <v>99630</v>
      </c>
      <c r="G18" s="26">
        <v>6.9999999999999994E-5</v>
      </c>
      <c r="H18" s="26">
        <v>99626</v>
      </c>
      <c r="I18" s="26">
        <v>74.726600000000005</v>
      </c>
      <c r="K18" s="26">
        <f t="shared" si="0"/>
        <v>8.0000000000000007E-5</v>
      </c>
      <c r="L18" s="26">
        <f t="shared" si="1"/>
        <v>6.9999999999999994E-5</v>
      </c>
    </row>
    <row r="19" spans="1:12">
      <c r="A19" s="25">
        <v>12</v>
      </c>
      <c r="B19" s="26">
        <v>99533</v>
      </c>
      <c r="C19" s="26">
        <v>9.0000000000000006E-5</v>
      </c>
      <c r="D19" s="26">
        <v>99528</v>
      </c>
      <c r="E19" s="26">
        <v>69.67953</v>
      </c>
      <c r="F19" s="26">
        <v>99623</v>
      </c>
      <c r="G19" s="26">
        <v>8.0000000000000007E-5</v>
      </c>
      <c r="H19" s="26">
        <v>99619</v>
      </c>
      <c r="I19" s="26">
        <v>73.731819999999999</v>
      </c>
      <c r="K19" s="26">
        <f t="shared" si="0"/>
        <v>9.0000000000000006E-5</v>
      </c>
      <c r="L19" s="26">
        <f t="shared" si="1"/>
        <v>8.0000000000000007E-5</v>
      </c>
    </row>
    <row r="20" spans="1:12">
      <c r="A20" s="25">
        <v>13</v>
      </c>
      <c r="B20" s="26">
        <v>99524</v>
      </c>
      <c r="C20" s="26">
        <v>1.2999999999999999E-4</v>
      </c>
      <c r="D20" s="26">
        <v>99518</v>
      </c>
      <c r="E20" s="26">
        <v>68.685910000000007</v>
      </c>
      <c r="F20" s="26">
        <v>99614</v>
      </c>
      <c r="G20" s="26">
        <v>1E-4</v>
      </c>
      <c r="H20" s="26">
        <v>99609</v>
      </c>
      <c r="I20" s="26">
        <v>72.738020000000006</v>
      </c>
      <c r="K20" s="26">
        <f t="shared" si="0"/>
        <v>1.2999999999999999E-4</v>
      </c>
      <c r="L20" s="26">
        <f t="shared" si="1"/>
        <v>1E-4</v>
      </c>
    </row>
    <row r="21" spans="1:12">
      <c r="A21" s="25">
        <v>14</v>
      </c>
      <c r="B21" s="26">
        <v>99511</v>
      </c>
      <c r="C21" s="26">
        <v>1.8000000000000001E-4</v>
      </c>
      <c r="D21" s="26">
        <v>99502</v>
      </c>
      <c r="E21" s="26">
        <v>67.694680000000005</v>
      </c>
      <c r="F21" s="26">
        <v>99604</v>
      </c>
      <c r="G21" s="26">
        <v>1.2E-4</v>
      </c>
      <c r="H21" s="26">
        <v>99598</v>
      </c>
      <c r="I21" s="26">
        <v>71.745440000000002</v>
      </c>
      <c r="K21" s="26">
        <f t="shared" si="0"/>
        <v>1.8000000000000001E-4</v>
      </c>
      <c r="L21" s="26">
        <f t="shared" si="1"/>
        <v>1.2E-4</v>
      </c>
    </row>
    <row r="22" spans="1:12">
      <c r="A22" s="25">
        <v>15</v>
      </c>
      <c r="B22" s="26">
        <v>99493</v>
      </c>
      <c r="C22" s="26">
        <v>2.5000000000000001E-4</v>
      </c>
      <c r="D22" s="26">
        <v>99481</v>
      </c>
      <c r="E22" s="26">
        <v>66.706829999999997</v>
      </c>
      <c r="F22" s="26">
        <v>99592</v>
      </c>
      <c r="G22" s="26">
        <v>1.4999999999999999E-4</v>
      </c>
      <c r="H22" s="26">
        <v>99585</v>
      </c>
      <c r="I22" s="26">
        <v>70.754320000000007</v>
      </c>
      <c r="K22" s="26">
        <f t="shared" si="0"/>
        <v>2.5000000000000001E-4</v>
      </c>
      <c r="L22" s="26">
        <f t="shared" si="1"/>
        <v>1.4999999999999999E-4</v>
      </c>
    </row>
    <row r="23" spans="1:12">
      <c r="A23" s="25">
        <v>16</v>
      </c>
      <c r="B23" s="26">
        <v>99468</v>
      </c>
      <c r="C23" s="26">
        <v>3.3E-4</v>
      </c>
      <c r="D23" s="26">
        <v>99452</v>
      </c>
      <c r="E23" s="26">
        <v>65.723380000000006</v>
      </c>
      <c r="F23" s="26">
        <v>99577</v>
      </c>
      <c r="G23" s="26">
        <v>1.7000000000000001E-4</v>
      </c>
      <c r="H23" s="26">
        <v>99568</v>
      </c>
      <c r="I23" s="26">
        <v>69.764799999999994</v>
      </c>
      <c r="K23" s="26">
        <f t="shared" si="0"/>
        <v>3.3E-4</v>
      </c>
      <c r="L23" s="26">
        <f t="shared" si="1"/>
        <v>1.7000000000000001E-4</v>
      </c>
    </row>
    <row r="24" spans="1:12">
      <c r="A24" s="25">
        <v>17</v>
      </c>
      <c r="B24" s="26">
        <v>99435</v>
      </c>
      <c r="C24" s="26">
        <v>4.2000000000000002E-4</v>
      </c>
      <c r="D24" s="26">
        <v>99414</v>
      </c>
      <c r="E24" s="26">
        <v>64.745170000000002</v>
      </c>
      <c r="F24" s="26">
        <v>99560</v>
      </c>
      <c r="G24" s="26">
        <v>2.0000000000000001E-4</v>
      </c>
      <c r="H24" s="26">
        <v>99550</v>
      </c>
      <c r="I24" s="26">
        <v>68.776880000000006</v>
      </c>
      <c r="K24" s="26">
        <f t="shared" si="0"/>
        <v>4.2000000000000002E-4</v>
      </c>
      <c r="L24" s="26">
        <f t="shared" si="1"/>
        <v>2.0000000000000001E-4</v>
      </c>
    </row>
    <row r="25" spans="1:12">
      <c r="A25" s="25">
        <v>18</v>
      </c>
      <c r="B25" s="26">
        <v>99393</v>
      </c>
      <c r="C25" s="26">
        <v>4.8999999999999998E-4</v>
      </c>
      <c r="D25" s="26">
        <v>99369</v>
      </c>
      <c r="E25" s="26">
        <v>63.772289999999998</v>
      </c>
      <c r="F25" s="26">
        <v>99540</v>
      </c>
      <c r="G25" s="26">
        <v>2.2000000000000001E-4</v>
      </c>
      <c r="H25" s="26">
        <v>99529</v>
      </c>
      <c r="I25" s="26">
        <v>67.790369999999996</v>
      </c>
      <c r="K25" s="26">
        <f t="shared" si="0"/>
        <v>4.8999999999999998E-4</v>
      </c>
      <c r="L25" s="26">
        <f t="shared" si="1"/>
        <v>2.2000000000000001E-4</v>
      </c>
    </row>
    <row r="26" spans="1:12">
      <c r="A26" s="25">
        <v>19</v>
      </c>
      <c r="B26" s="26">
        <v>99344</v>
      </c>
      <c r="C26" s="26">
        <v>5.4000000000000001E-4</v>
      </c>
      <c r="D26" s="26">
        <v>99318</v>
      </c>
      <c r="E26" s="26">
        <v>62.803280000000001</v>
      </c>
      <c r="F26" s="26">
        <v>99518</v>
      </c>
      <c r="G26" s="26">
        <v>2.3000000000000001E-4</v>
      </c>
      <c r="H26" s="26">
        <v>99507</v>
      </c>
      <c r="I26" s="26">
        <v>66.804860000000005</v>
      </c>
      <c r="K26" s="26">
        <f t="shared" si="0"/>
        <v>5.4000000000000001E-4</v>
      </c>
      <c r="L26" s="26">
        <f t="shared" si="1"/>
        <v>2.3000000000000001E-4</v>
      </c>
    </row>
    <row r="27" spans="1:12">
      <c r="A27" s="25">
        <v>20</v>
      </c>
      <c r="B27" s="26">
        <v>99290</v>
      </c>
      <c r="C27" s="26">
        <v>5.8E-4</v>
      </c>
      <c r="D27" s="26">
        <v>99262</v>
      </c>
      <c r="E27" s="26">
        <v>61.837049999999998</v>
      </c>
      <c r="F27" s="26">
        <v>99496</v>
      </c>
      <c r="G27" s="26">
        <v>2.4000000000000001E-4</v>
      </c>
      <c r="H27" s="26">
        <v>99484</v>
      </c>
      <c r="I27" s="26">
        <v>65.820030000000003</v>
      </c>
      <c r="K27" s="26">
        <f t="shared" si="0"/>
        <v>5.8E-4</v>
      </c>
      <c r="L27" s="26">
        <f t="shared" si="1"/>
        <v>2.4000000000000001E-4</v>
      </c>
    </row>
    <row r="28" spans="1:12">
      <c r="A28" s="25">
        <v>21</v>
      </c>
      <c r="B28" s="26">
        <v>99233</v>
      </c>
      <c r="C28" s="26">
        <v>5.9999999999999995E-4</v>
      </c>
      <c r="D28" s="26">
        <v>99204</v>
      </c>
      <c r="E28" s="26">
        <v>60.872390000000003</v>
      </c>
      <c r="F28" s="26">
        <v>99472</v>
      </c>
      <c r="G28" s="26">
        <v>2.4000000000000001E-4</v>
      </c>
      <c r="H28" s="26">
        <v>99460</v>
      </c>
      <c r="I28" s="26">
        <v>64.835579999999993</v>
      </c>
      <c r="K28" s="26">
        <f t="shared" si="0"/>
        <v>5.9999999999999995E-4</v>
      </c>
      <c r="L28" s="26">
        <f t="shared" si="1"/>
        <v>2.4000000000000001E-4</v>
      </c>
    </row>
    <row r="29" spans="1:12">
      <c r="A29" s="25">
        <v>22</v>
      </c>
      <c r="B29" s="26">
        <v>99174</v>
      </c>
      <c r="C29" s="26">
        <v>6.2E-4</v>
      </c>
      <c r="D29" s="26">
        <v>99143</v>
      </c>
      <c r="E29" s="26">
        <v>59.908549999999998</v>
      </c>
      <c r="F29" s="26">
        <v>99448</v>
      </c>
      <c r="G29" s="26">
        <v>2.5000000000000001E-4</v>
      </c>
      <c r="H29" s="26">
        <v>99436</v>
      </c>
      <c r="I29" s="26">
        <v>63.851239999999997</v>
      </c>
      <c r="K29" s="26">
        <f t="shared" si="0"/>
        <v>6.2E-4</v>
      </c>
      <c r="L29" s="26">
        <f t="shared" si="1"/>
        <v>2.5000000000000001E-4</v>
      </c>
    </row>
    <row r="30" spans="1:12">
      <c r="A30" s="25">
        <v>23</v>
      </c>
      <c r="B30" s="26">
        <v>99113</v>
      </c>
      <c r="C30" s="26">
        <v>6.3000000000000003E-4</v>
      </c>
      <c r="D30" s="26">
        <v>99082</v>
      </c>
      <c r="E30" s="26">
        <v>58.94511</v>
      </c>
      <c r="F30" s="26">
        <v>99423</v>
      </c>
      <c r="G30" s="26">
        <v>2.5000000000000001E-4</v>
      </c>
      <c r="H30" s="26">
        <v>99411</v>
      </c>
      <c r="I30" s="26">
        <v>62.86683</v>
      </c>
      <c r="K30" s="26">
        <f t="shared" si="0"/>
        <v>6.3000000000000003E-4</v>
      </c>
      <c r="L30" s="26">
        <f t="shared" si="1"/>
        <v>2.5000000000000001E-4</v>
      </c>
    </row>
    <row r="31" spans="1:12">
      <c r="A31" s="25">
        <v>24</v>
      </c>
      <c r="B31" s="26">
        <v>99050</v>
      </c>
      <c r="C31" s="26">
        <v>6.4999999999999997E-4</v>
      </c>
      <c r="D31" s="26">
        <v>99018</v>
      </c>
      <c r="E31" s="26">
        <v>57.982030000000002</v>
      </c>
      <c r="F31" s="26">
        <v>99399</v>
      </c>
      <c r="G31" s="26">
        <v>2.5000000000000001E-4</v>
      </c>
      <c r="H31" s="26">
        <v>99386</v>
      </c>
      <c r="I31" s="26">
        <v>61.882240000000003</v>
      </c>
      <c r="K31" s="26">
        <f t="shared" si="0"/>
        <v>6.4999999999999997E-4</v>
      </c>
      <c r="L31" s="26">
        <f t="shared" si="1"/>
        <v>2.5000000000000001E-4</v>
      </c>
    </row>
    <row r="32" spans="1:12">
      <c r="A32" s="25">
        <v>25</v>
      </c>
      <c r="B32" s="26">
        <v>98986</v>
      </c>
      <c r="C32" s="26">
        <v>6.6E-4</v>
      </c>
      <c r="D32" s="26">
        <v>98953</v>
      </c>
      <c r="E32" s="26">
        <v>57.019309999999997</v>
      </c>
      <c r="F32" s="26">
        <v>99374</v>
      </c>
      <c r="G32" s="26">
        <v>2.5000000000000001E-4</v>
      </c>
      <c r="H32" s="26">
        <v>99362</v>
      </c>
      <c r="I32" s="26">
        <v>60.897449999999999</v>
      </c>
      <c r="K32" s="26">
        <f t="shared" si="0"/>
        <v>6.6E-4</v>
      </c>
      <c r="L32" s="26">
        <f t="shared" si="1"/>
        <v>2.5000000000000001E-4</v>
      </c>
    </row>
    <row r="33" spans="1:12">
      <c r="A33" s="25">
        <v>26</v>
      </c>
      <c r="B33" s="26">
        <v>98920</v>
      </c>
      <c r="C33" s="26">
        <v>6.8000000000000005E-4</v>
      </c>
      <c r="D33" s="26">
        <v>98887</v>
      </c>
      <c r="E33" s="26">
        <v>56.056800000000003</v>
      </c>
      <c r="F33" s="26">
        <v>99349</v>
      </c>
      <c r="G33" s="26">
        <v>2.5000000000000001E-4</v>
      </c>
      <c r="H33" s="26">
        <v>99337</v>
      </c>
      <c r="I33" s="26">
        <v>59.912559999999999</v>
      </c>
      <c r="K33" s="26">
        <f t="shared" si="0"/>
        <v>6.8000000000000005E-4</v>
      </c>
      <c r="L33" s="26">
        <f t="shared" si="1"/>
        <v>2.5000000000000001E-4</v>
      </c>
    </row>
    <row r="34" spans="1:12">
      <c r="A34" s="25">
        <v>27</v>
      </c>
      <c r="B34" s="26">
        <v>98853</v>
      </c>
      <c r="C34" s="26">
        <v>6.8999999999999997E-4</v>
      </c>
      <c r="D34" s="26">
        <v>98819</v>
      </c>
      <c r="E34" s="26">
        <v>55.094529999999999</v>
      </c>
      <c r="F34" s="26">
        <v>99324</v>
      </c>
      <c r="G34" s="26">
        <v>2.5999999999999998E-4</v>
      </c>
      <c r="H34" s="26">
        <v>99311</v>
      </c>
      <c r="I34" s="26">
        <v>58.927509999999998</v>
      </c>
      <c r="K34" s="26">
        <f t="shared" si="0"/>
        <v>6.8999999999999997E-4</v>
      </c>
      <c r="L34" s="26">
        <f t="shared" si="1"/>
        <v>2.5999999999999998E-4</v>
      </c>
    </row>
    <row r="35" spans="1:12">
      <c r="A35" s="25">
        <v>28</v>
      </c>
      <c r="B35" s="26">
        <v>98785</v>
      </c>
      <c r="C35" s="26">
        <v>7.1000000000000002E-4</v>
      </c>
      <c r="D35" s="26">
        <v>98749</v>
      </c>
      <c r="E35" s="26">
        <v>54.132480000000001</v>
      </c>
      <c r="F35" s="26">
        <v>99298</v>
      </c>
      <c r="G35" s="26">
        <v>2.7E-4</v>
      </c>
      <c r="H35" s="26">
        <v>99285</v>
      </c>
      <c r="I35" s="26">
        <v>57.942860000000003</v>
      </c>
      <c r="K35" s="26">
        <f t="shared" si="0"/>
        <v>7.1000000000000002E-4</v>
      </c>
      <c r="L35" s="26">
        <f t="shared" si="1"/>
        <v>2.7E-4</v>
      </c>
    </row>
    <row r="36" spans="1:12">
      <c r="A36" s="25">
        <v>29</v>
      </c>
      <c r="B36" s="26">
        <v>98714</v>
      </c>
      <c r="C36" s="26">
        <v>7.2999999999999996E-4</v>
      </c>
      <c r="D36" s="26">
        <v>98678</v>
      </c>
      <c r="E36" s="26">
        <v>53.170780000000001</v>
      </c>
      <c r="F36" s="26">
        <v>99271</v>
      </c>
      <c r="G36" s="26">
        <v>2.9E-4</v>
      </c>
      <c r="H36" s="26">
        <v>99257</v>
      </c>
      <c r="I36" s="26">
        <v>56.958629999999999</v>
      </c>
      <c r="K36" s="26">
        <f t="shared" si="0"/>
        <v>7.2999999999999996E-4</v>
      </c>
      <c r="L36" s="26">
        <f t="shared" si="1"/>
        <v>2.9E-4</v>
      </c>
    </row>
    <row r="37" spans="1:12">
      <c r="A37" s="25">
        <v>30</v>
      </c>
      <c r="B37" s="26">
        <v>98642</v>
      </c>
      <c r="C37" s="26">
        <v>7.5000000000000002E-4</v>
      </c>
      <c r="D37" s="26">
        <v>98605</v>
      </c>
      <c r="E37" s="26">
        <v>52.209380000000003</v>
      </c>
      <c r="F37" s="26">
        <v>99242</v>
      </c>
      <c r="G37" s="26">
        <v>3.1E-4</v>
      </c>
      <c r="H37" s="26">
        <v>99227</v>
      </c>
      <c r="I37" s="26">
        <v>55.975099999999998</v>
      </c>
      <c r="K37" s="26">
        <f t="shared" si="0"/>
        <v>7.5000000000000002E-4</v>
      </c>
      <c r="L37" s="26">
        <f t="shared" si="1"/>
        <v>3.1E-4</v>
      </c>
    </row>
    <row r="38" spans="1:12">
      <c r="A38" s="25">
        <v>31</v>
      </c>
      <c r="B38" s="26">
        <v>98567</v>
      </c>
      <c r="C38" s="26">
        <v>7.7999999999999999E-4</v>
      </c>
      <c r="D38" s="26">
        <v>98529</v>
      </c>
      <c r="E38" s="26">
        <v>51.248339999999999</v>
      </c>
      <c r="F38" s="26">
        <v>99211</v>
      </c>
      <c r="G38" s="26">
        <v>3.3E-4</v>
      </c>
      <c r="H38" s="26">
        <v>99195</v>
      </c>
      <c r="I38" s="26">
        <v>54.992350000000002</v>
      </c>
      <c r="K38" s="26">
        <f t="shared" si="0"/>
        <v>7.7999999999999999E-4</v>
      </c>
      <c r="L38" s="26">
        <f t="shared" si="1"/>
        <v>3.3E-4</v>
      </c>
    </row>
    <row r="39" spans="1:12">
      <c r="A39" s="25">
        <v>32</v>
      </c>
      <c r="B39" s="26">
        <v>98491</v>
      </c>
      <c r="C39" s="26">
        <v>8.0000000000000004E-4</v>
      </c>
      <c r="D39" s="26">
        <v>98452</v>
      </c>
      <c r="E39" s="26">
        <v>50.287730000000003</v>
      </c>
      <c r="F39" s="26">
        <v>99178</v>
      </c>
      <c r="G39" s="26">
        <v>3.6000000000000002E-4</v>
      </c>
      <c r="H39" s="26">
        <v>99160</v>
      </c>
      <c r="I39" s="26">
        <v>54.010579999999997</v>
      </c>
      <c r="K39" s="26">
        <f t="shared" si="0"/>
        <v>8.0000000000000004E-4</v>
      </c>
      <c r="L39" s="26">
        <f t="shared" si="1"/>
        <v>3.6000000000000002E-4</v>
      </c>
    </row>
    <row r="40" spans="1:12">
      <c r="A40" s="25">
        <v>33</v>
      </c>
      <c r="B40" s="26">
        <v>98412</v>
      </c>
      <c r="C40" s="26">
        <v>8.4000000000000003E-4</v>
      </c>
      <c r="D40" s="26">
        <v>98371</v>
      </c>
      <c r="E40" s="26">
        <v>49.327750000000002</v>
      </c>
      <c r="F40" s="26">
        <v>99142</v>
      </c>
      <c r="G40" s="26">
        <v>3.8999999999999999E-4</v>
      </c>
      <c r="H40" s="26">
        <v>99123</v>
      </c>
      <c r="I40" s="26">
        <v>53.03</v>
      </c>
      <c r="K40" s="26">
        <f t="shared" si="0"/>
        <v>8.4000000000000003E-4</v>
      </c>
      <c r="L40" s="26">
        <f t="shared" si="1"/>
        <v>3.8999999999999999E-4</v>
      </c>
    </row>
    <row r="41" spans="1:12">
      <c r="A41" s="25">
        <v>34</v>
      </c>
      <c r="B41" s="26">
        <v>98330</v>
      </c>
      <c r="C41" s="26">
        <v>8.8000000000000003E-4</v>
      </c>
      <c r="D41" s="26">
        <v>98287</v>
      </c>
      <c r="E41" s="26">
        <v>48.368670000000002</v>
      </c>
      <c r="F41" s="26">
        <v>99103</v>
      </c>
      <c r="G41" s="26">
        <v>4.2999999999999999E-4</v>
      </c>
      <c r="H41" s="26">
        <v>99082</v>
      </c>
      <c r="I41" s="26">
        <v>52.05057</v>
      </c>
      <c r="K41" s="26">
        <f t="shared" si="0"/>
        <v>8.8000000000000003E-4</v>
      </c>
      <c r="L41" s="26">
        <f t="shared" si="1"/>
        <v>4.2999999999999999E-4</v>
      </c>
    </row>
    <row r="42" spans="1:12">
      <c r="A42" s="25">
        <v>35</v>
      </c>
      <c r="B42" s="26">
        <v>98243</v>
      </c>
      <c r="C42" s="26">
        <v>9.3000000000000005E-4</v>
      </c>
      <c r="D42" s="26">
        <v>98198</v>
      </c>
      <c r="E42" s="26">
        <v>47.410780000000003</v>
      </c>
      <c r="F42" s="26">
        <v>99061</v>
      </c>
      <c r="G42" s="26">
        <v>4.6999999999999999E-4</v>
      </c>
      <c r="H42" s="26">
        <v>99038</v>
      </c>
      <c r="I42" s="26">
        <v>51.072710000000001</v>
      </c>
      <c r="K42" s="26">
        <f t="shared" si="0"/>
        <v>9.3000000000000005E-4</v>
      </c>
      <c r="L42" s="26">
        <f t="shared" si="1"/>
        <v>4.6999999999999999E-4</v>
      </c>
    </row>
    <row r="43" spans="1:12">
      <c r="A43" s="25">
        <v>36</v>
      </c>
      <c r="B43" s="26">
        <v>98152</v>
      </c>
      <c r="C43" s="26">
        <v>9.7999999999999997E-4</v>
      </c>
      <c r="D43" s="26">
        <v>98105</v>
      </c>
      <c r="E43" s="26">
        <v>46.454230000000003</v>
      </c>
      <c r="F43" s="26">
        <v>99014</v>
      </c>
      <c r="G43" s="26">
        <v>5.1999999999999995E-4</v>
      </c>
      <c r="H43" s="26">
        <v>98988</v>
      </c>
      <c r="I43" s="26">
        <v>50.096609999999998</v>
      </c>
      <c r="K43" s="26">
        <f t="shared" si="0"/>
        <v>9.7999999999999997E-4</v>
      </c>
      <c r="L43" s="26">
        <f t="shared" si="1"/>
        <v>5.1999999999999995E-4</v>
      </c>
    </row>
    <row r="44" spans="1:12">
      <c r="A44" s="25">
        <v>37</v>
      </c>
      <c r="B44" s="26">
        <v>98056</v>
      </c>
      <c r="C44" s="26">
        <v>1.0399999999999999E-3</v>
      </c>
      <c r="D44" s="26">
        <v>98006</v>
      </c>
      <c r="E44" s="26">
        <v>45.49924</v>
      </c>
      <c r="F44" s="26">
        <v>98962</v>
      </c>
      <c r="G44" s="26">
        <v>5.5999999999999995E-4</v>
      </c>
      <c r="H44" s="26">
        <v>98935</v>
      </c>
      <c r="I44" s="26">
        <v>49.122349999999997</v>
      </c>
      <c r="K44" s="26">
        <f t="shared" si="0"/>
        <v>1.0399999999999999E-3</v>
      </c>
      <c r="L44" s="26">
        <f t="shared" si="1"/>
        <v>5.5999999999999995E-4</v>
      </c>
    </row>
    <row r="45" spans="1:12">
      <c r="A45" s="25">
        <v>38</v>
      </c>
      <c r="B45" s="26">
        <v>97954</v>
      </c>
      <c r="C45" s="26">
        <v>1.1000000000000001E-3</v>
      </c>
      <c r="D45" s="26">
        <v>97901</v>
      </c>
      <c r="E45" s="26">
        <v>44.545929999999998</v>
      </c>
      <c r="F45" s="26">
        <v>98907</v>
      </c>
      <c r="G45" s="26">
        <v>5.9999999999999995E-4</v>
      </c>
      <c r="H45" s="26">
        <v>98878</v>
      </c>
      <c r="I45" s="26">
        <v>48.149569999999997</v>
      </c>
      <c r="K45" s="26">
        <f t="shared" si="0"/>
        <v>1.1000000000000001E-3</v>
      </c>
      <c r="L45" s="26">
        <f t="shared" si="1"/>
        <v>5.9999999999999995E-4</v>
      </c>
    </row>
    <row r="46" spans="1:12">
      <c r="A46" s="25">
        <v>39</v>
      </c>
      <c r="B46" s="26">
        <v>97846</v>
      </c>
      <c r="C46" s="26">
        <v>1.1800000000000001E-3</v>
      </c>
      <c r="D46" s="26">
        <v>97789</v>
      </c>
      <c r="E46" s="26">
        <v>43.594549999999998</v>
      </c>
      <c r="F46" s="26">
        <v>98847</v>
      </c>
      <c r="G46" s="26">
        <v>6.4000000000000005E-4</v>
      </c>
      <c r="H46" s="26">
        <v>98816</v>
      </c>
      <c r="I46" s="26">
        <v>47.178289999999997</v>
      </c>
      <c r="K46" s="26">
        <f t="shared" si="0"/>
        <v>1.1800000000000001E-3</v>
      </c>
      <c r="L46" s="26">
        <f t="shared" si="1"/>
        <v>6.4000000000000005E-4</v>
      </c>
    </row>
    <row r="47" spans="1:12">
      <c r="A47" s="25">
        <v>40</v>
      </c>
      <c r="B47" s="26">
        <v>97731</v>
      </c>
      <c r="C47" s="26">
        <v>1.2700000000000001E-3</v>
      </c>
      <c r="D47" s="26">
        <v>97669</v>
      </c>
      <c r="E47" s="26">
        <v>42.645560000000003</v>
      </c>
      <c r="F47" s="26">
        <v>98784</v>
      </c>
      <c r="G47" s="26">
        <v>6.8999999999999997E-4</v>
      </c>
      <c r="H47" s="26">
        <v>98750</v>
      </c>
      <c r="I47" s="26">
        <v>46.208300000000001</v>
      </c>
      <c r="K47" s="26">
        <f t="shared" si="0"/>
        <v>1.2700000000000001E-3</v>
      </c>
      <c r="L47" s="26">
        <f t="shared" si="1"/>
        <v>6.8999999999999997E-4</v>
      </c>
    </row>
    <row r="48" spans="1:12">
      <c r="A48" s="25">
        <v>41</v>
      </c>
      <c r="B48" s="26">
        <v>97606</v>
      </c>
      <c r="C48" s="26">
        <v>1.3699999999999999E-3</v>
      </c>
      <c r="D48" s="26">
        <v>97540</v>
      </c>
      <c r="E48" s="26">
        <v>41.699249999999999</v>
      </c>
      <c r="F48" s="26">
        <v>98716</v>
      </c>
      <c r="G48" s="26">
        <v>7.6000000000000004E-4</v>
      </c>
      <c r="H48" s="26">
        <v>98679</v>
      </c>
      <c r="I48" s="26">
        <v>45.23977</v>
      </c>
      <c r="K48" s="26">
        <f t="shared" si="0"/>
        <v>1.3699999999999999E-3</v>
      </c>
      <c r="L48" s="26">
        <f t="shared" si="1"/>
        <v>7.6000000000000004E-4</v>
      </c>
    </row>
    <row r="49" spans="1:12">
      <c r="A49" s="25">
        <v>42</v>
      </c>
      <c r="B49" s="26">
        <v>97473</v>
      </c>
      <c r="C49" s="26">
        <v>1.47E-3</v>
      </c>
      <c r="D49" s="26">
        <v>97402</v>
      </c>
      <c r="E49" s="26">
        <v>40.75564</v>
      </c>
      <c r="F49" s="26">
        <v>98641</v>
      </c>
      <c r="G49" s="26">
        <v>8.4000000000000003E-4</v>
      </c>
      <c r="H49" s="26">
        <v>98600</v>
      </c>
      <c r="I49" s="26">
        <v>44.273629999999997</v>
      </c>
      <c r="K49" s="26">
        <f t="shared" si="0"/>
        <v>1.47E-3</v>
      </c>
      <c r="L49" s="26">
        <f t="shared" si="1"/>
        <v>8.4000000000000003E-4</v>
      </c>
    </row>
    <row r="50" spans="1:12">
      <c r="A50" s="25">
        <v>43</v>
      </c>
      <c r="B50" s="26">
        <v>97330</v>
      </c>
      <c r="C50" s="26">
        <v>1.5900000000000001E-3</v>
      </c>
      <c r="D50" s="26">
        <v>97253</v>
      </c>
      <c r="E50" s="26">
        <v>39.814959999999999</v>
      </c>
      <c r="F50" s="26">
        <v>98558</v>
      </c>
      <c r="G50" s="26">
        <v>9.3999999999999997E-4</v>
      </c>
      <c r="H50" s="26">
        <v>98513</v>
      </c>
      <c r="I50" s="26">
        <v>43.31053</v>
      </c>
      <c r="K50" s="26">
        <f t="shared" si="0"/>
        <v>1.5900000000000001E-3</v>
      </c>
      <c r="L50" s="26">
        <f t="shared" si="1"/>
        <v>9.3999999999999997E-4</v>
      </c>
    </row>
    <row r="51" spans="1:12">
      <c r="A51" s="25">
        <v>44</v>
      </c>
      <c r="B51" s="26">
        <v>97175</v>
      </c>
      <c r="C51" s="26">
        <v>1.72E-3</v>
      </c>
      <c r="D51" s="26">
        <v>97092</v>
      </c>
      <c r="E51" s="26">
        <v>38.877540000000003</v>
      </c>
      <c r="F51" s="26">
        <v>98466</v>
      </c>
      <c r="G51" s="26">
        <v>1.0399999999999999E-3</v>
      </c>
      <c r="H51" s="26">
        <v>98416</v>
      </c>
      <c r="I51" s="26">
        <v>42.350650000000002</v>
      </c>
      <c r="K51" s="26">
        <f t="shared" si="0"/>
        <v>1.72E-3</v>
      </c>
      <c r="L51" s="26">
        <f t="shared" si="1"/>
        <v>1.0399999999999999E-3</v>
      </c>
    </row>
    <row r="52" spans="1:12">
      <c r="A52" s="25">
        <v>45</v>
      </c>
      <c r="B52" s="26">
        <v>97007</v>
      </c>
      <c r="C52" s="26">
        <v>1.8699999999999999E-3</v>
      </c>
      <c r="D52" s="26">
        <v>96918</v>
      </c>
      <c r="E52" s="26">
        <v>37.943820000000002</v>
      </c>
      <c r="F52" s="26">
        <v>98364</v>
      </c>
      <c r="G52" s="26">
        <v>1.1199999999999999E-3</v>
      </c>
      <c r="H52" s="26">
        <v>98309</v>
      </c>
      <c r="I52" s="26">
        <v>41.394129999999997</v>
      </c>
      <c r="K52" s="26">
        <f t="shared" si="0"/>
        <v>1.8699999999999999E-3</v>
      </c>
      <c r="L52" s="26">
        <f t="shared" si="1"/>
        <v>1.1199999999999999E-3</v>
      </c>
    </row>
    <row r="53" spans="1:12">
      <c r="A53" s="25">
        <v>46</v>
      </c>
      <c r="B53" s="26">
        <v>96825</v>
      </c>
      <c r="C53" s="26">
        <v>2.0300000000000001E-3</v>
      </c>
      <c r="D53" s="26">
        <v>96728</v>
      </c>
      <c r="E53" s="26">
        <v>37.014139999999998</v>
      </c>
      <c r="F53" s="26">
        <v>98253</v>
      </c>
      <c r="G53" s="26">
        <v>1.2099999999999999E-3</v>
      </c>
      <c r="H53" s="26">
        <v>98194</v>
      </c>
      <c r="I53" s="26">
        <v>40.44012</v>
      </c>
      <c r="K53" s="26">
        <f t="shared" si="0"/>
        <v>2.0300000000000001E-3</v>
      </c>
      <c r="L53" s="26">
        <f t="shared" si="1"/>
        <v>1.2099999999999999E-3</v>
      </c>
    </row>
    <row r="54" spans="1:12">
      <c r="A54" s="25">
        <v>47</v>
      </c>
      <c r="B54" s="26">
        <v>96628</v>
      </c>
      <c r="C54" s="26">
        <v>2.2100000000000002E-3</v>
      </c>
      <c r="D54" s="26">
        <v>96523</v>
      </c>
      <c r="E54" s="26">
        <v>36.088540000000002</v>
      </c>
      <c r="F54" s="26">
        <v>98134</v>
      </c>
      <c r="G54" s="26">
        <v>1.31E-3</v>
      </c>
      <c r="H54" s="26">
        <v>98071</v>
      </c>
      <c r="I54" s="26">
        <v>39.488570000000003</v>
      </c>
      <c r="K54" s="26">
        <f t="shared" si="0"/>
        <v>2.2100000000000002E-3</v>
      </c>
      <c r="L54" s="26">
        <f t="shared" si="1"/>
        <v>1.31E-3</v>
      </c>
    </row>
    <row r="55" spans="1:12">
      <c r="A55" s="25">
        <v>48</v>
      </c>
      <c r="B55" s="26">
        <v>96415</v>
      </c>
      <c r="C55" s="26">
        <v>2.3900000000000002E-3</v>
      </c>
      <c r="D55" s="26">
        <v>96301</v>
      </c>
      <c r="E55" s="26">
        <v>35.167250000000003</v>
      </c>
      <c r="F55" s="26">
        <v>98005</v>
      </c>
      <c r="G55" s="26">
        <v>1.42E-3</v>
      </c>
      <c r="H55" s="26">
        <v>97937</v>
      </c>
      <c r="I55" s="26">
        <v>38.539769999999997</v>
      </c>
      <c r="K55" s="26">
        <f t="shared" si="0"/>
        <v>2.3900000000000002E-3</v>
      </c>
      <c r="L55" s="26">
        <f t="shared" si="1"/>
        <v>1.42E-3</v>
      </c>
    </row>
    <row r="56" spans="1:12">
      <c r="A56" s="25">
        <v>49</v>
      </c>
      <c r="B56" s="26">
        <v>96184</v>
      </c>
      <c r="C56" s="26">
        <v>2.5899999999999999E-3</v>
      </c>
      <c r="D56" s="26">
        <v>96061</v>
      </c>
      <c r="E56" s="26">
        <v>34.250450000000001</v>
      </c>
      <c r="F56" s="26">
        <v>97866</v>
      </c>
      <c r="G56" s="26">
        <v>1.5299999999999999E-3</v>
      </c>
      <c r="H56" s="26">
        <v>97792</v>
      </c>
      <c r="I56" s="26">
        <v>37.593780000000002</v>
      </c>
      <c r="K56" s="26">
        <f t="shared" si="0"/>
        <v>2.5899999999999999E-3</v>
      </c>
      <c r="L56" s="26">
        <f t="shared" si="1"/>
        <v>1.5299999999999999E-3</v>
      </c>
    </row>
    <row r="57" spans="1:12">
      <c r="A57" s="25">
        <v>50</v>
      </c>
      <c r="B57" s="26">
        <v>95935</v>
      </c>
      <c r="C57" s="26">
        <v>2.8E-3</v>
      </c>
      <c r="D57" s="26">
        <v>95802</v>
      </c>
      <c r="E57" s="26">
        <v>33.338200000000001</v>
      </c>
      <c r="F57" s="26">
        <v>97716</v>
      </c>
      <c r="G57" s="26">
        <v>1.66E-3</v>
      </c>
      <c r="H57" s="26">
        <v>97636</v>
      </c>
      <c r="I57" s="26">
        <v>36.650790000000001</v>
      </c>
      <c r="K57" s="26">
        <f t="shared" si="0"/>
        <v>2.8E-3</v>
      </c>
      <c r="L57" s="26">
        <f t="shared" si="1"/>
        <v>1.66E-3</v>
      </c>
    </row>
    <row r="58" spans="1:12">
      <c r="A58" s="25">
        <v>51</v>
      </c>
      <c r="B58" s="26">
        <v>95666</v>
      </c>
      <c r="C58" s="26">
        <v>3.0300000000000001E-3</v>
      </c>
      <c r="D58" s="26">
        <v>95523</v>
      </c>
      <c r="E58" s="26">
        <v>32.430459999999997</v>
      </c>
      <c r="F58" s="26">
        <v>97554</v>
      </c>
      <c r="G58" s="26">
        <v>1.7799999999999999E-3</v>
      </c>
      <c r="H58" s="26">
        <v>97468</v>
      </c>
      <c r="I58" s="26">
        <v>35.710810000000002</v>
      </c>
      <c r="K58" s="26">
        <f t="shared" si="0"/>
        <v>3.0300000000000001E-3</v>
      </c>
      <c r="L58" s="26">
        <f t="shared" si="1"/>
        <v>1.7799999999999999E-3</v>
      </c>
    </row>
    <row r="59" spans="1:12">
      <c r="A59" s="25">
        <v>52</v>
      </c>
      <c r="B59" s="26">
        <v>95377</v>
      </c>
      <c r="C59" s="26">
        <v>3.2599999999999999E-3</v>
      </c>
      <c r="D59" s="26">
        <v>95223</v>
      </c>
      <c r="E59" s="26">
        <v>31.527329999999999</v>
      </c>
      <c r="F59" s="26">
        <v>97381</v>
      </c>
      <c r="G59" s="26">
        <v>1.92E-3</v>
      </c>
      <c r="H59" s="26">
        <v>97288</v>
      </c>
      <c r="I59" s="26">
        <v>34.773589999999999</v>
      </c>
      <c r="K59" s="26">
        <f t="shared" si="0"/>
        <v>3.2599999999999999E-3</v>
      </c>
      <c r="L59" s="26">
        <f t="shared" si="1"/>
        <v>1.92E-3</v>
      </c>
    </row>
    <row r="60" spans="1:12">
      <c r="A60" s="25">
        <v>53</v>
      </c>
      <c r="B60" s="26">
        <v>95065</v>
      </c>
      <c r="C60" s="26">
        <v>3.5300000000000002E-3</v>
      </c>
      <c r="D60" s="26">
        <v>94900</v>
      </c>
      <c r="E60" s="26">
        <v>30.62894</v>
      </c>
      <c r="F60" s="26">
        <v>97194</v>
      </c>
      <c r="G60" s="26">
        <v>2.0899999999999998E-3</v>
      </c>
      <c r="H60" s="26">
        <v>97093</v>
      </c>
      <c r="I60" s="26">
        <v>33.839489999999998</v>
      </c>
      <c r="K60" s="26">
        <f t="shared" si="0"/>
        <v>3.5300000000000002E-3</v>
      </c>
      <c r="L60" s="26">
        <f t="shared" si="1"/>
        <v>2.0899999999999998E-3</v>
      </c>
    </row>
    <row r="61" spans="1:12">
      <c r="A61" s="25">
        <v>54</v>
      </c>
      <c r="B61" s="26">
        <v>94730</v>
      </c>
      <c r="C61" s="26">
        <v>3.82E-3</v>
      </c>
      <c r="D61" s="26">
        <v>94551</v>
      </c>
      <c r="E61" s="26">
        <v>29.73563</v>
      </c>
      <c r="F61" s="26">
        <v>96990</v>
      </c>
      <c r="G61" s="26">
        <v>2.2899999999999999E-3</v>
      </c>
      <c r="H61" s="26">
        <v>96881</v>
      </c>
      <c r="I61" s="26">
        <v>32.909439999999996</v>
      </c>
      <c r="K61" s="26">
        <f t="shared" si="0"/>
        <v>3.82E-3</v>
      </c>
      <c r="L61" s="26">
        <f t="shared" si="1"/>
        <v>2.2899999999999999E-3</v>
      </c>
    </row>
    <row r="62" spans="1:12">
      <c r="A62" s="25">
        <v>55</v>
      </c>
      <c r="B62" s="26">
        <v>94367</v>
      </c>
      <c r="C62" s="26">
        <v>4.15E-3</v>
      </c>
      <c r="D62" s="26">
        <v>94174</v>
      </c>
      <c r="E62" s="26">
        <v>28.847840000000001</v>
      </c>
      <c r="F62" s="26">
        <v>96768</v>
      </c>
      <c r="G62" s="26">
        <v>2.49E-3</v>
      </c>
      <c r="H62" s="26">
        <v>96649</v>
      </c>
      <c r="I62" s="26">
        <v>31.983799999999999</v>
      </c>
      <c r="K62" s="26">
        <f t="shared" si="0"/>
        <v>4.15E-3</v>
      </c>
      <c r="L62" s="26">
        <f t="shared" si="1"/>
        <v>2.49E-3</v>
      </c>
    </row>
    <row r="63" spans="1:12">
      <c r="A63" s="25">
        <v>56</v>
      </c>
      <c r="B63" s="26">
        <v>93976</v>
      </c>
      <c r="C63" s="26">
        <v>4.5199999999999997E-3</v>
      </c>
      <c r="D63" s="26">
        <v>93766</v>
      </c>
      <c r="E63" s="26">
        <v>27.96602</v>
      </c>
      <c r="F63" s="26">
        <v>96527</v>
      </c>
      <c r="G63" s="26">
        <v>2.7000000000000001E-3</v>
      </c>
      <c r="H63" s="26">
        <v>96399</v>
      </c>
      <c r="I63" s="26">
        <v>31.062280000000001</v>
      </c>
      <c r="K63" s="26">
        <f t="shared" si="0"/>
        <v>4.5199999999999997E-3</v>
      </c>
      <c r="L63" s="26">
        <f t="shared" si="1"/>
        <v>2.7000000000000001E-3</v>
      </c>
    </row>
    <row r="64" spans="1:12">
      <c r="A64" s="25">
        <v>57</v>
      </c>
      <c r="B64" s="26">
        <v>93550</v>
      </c>
      <c r="C64" s="26">
        <v>4.9399999999999999E-3</v>
      </c>
      <c r="D64" s="26">
        <v>93323</v>
      </c>
      <c r="E64" s="26">
        <v>27.090800000000002</v>
      </c>
      <c r="F64" s="26">
        <v>96267</v>
      </c>
      <c r="G64" s="26">
        <v>2.9299999999999999E-3</v>
      </c>
      <c r="H64" s="26">
        <v>96128</v>
      </c>
      <c r="I64" s="26">
        <v>30.144960000000001</v>
      </c>
      <c r="K64" s="26">
        <f t="shared" si="0"/>
        <v>4.9399999999999999E-3</v>
      </c>
      <c r="L64" s="26">
        <f t="shared" si="1"/>
        <v>2.9299999999999999E-3</v>
      </c>
    </row>
    <row r="65" spans="1:12">
      <c r="A65" s="25">
        <v>58</v>
      </c>
      <c r="B65" s="26">
        <v>93088</v>
      </c>
      <c r="C65" s="26">
        <v>5.3800000000000002E-3</v>
      </c>
      <c r="D65" s="26">
        <v>92841</v>
      </c>
      <c r="E65" s="26">
        <v>26.222709999999999</v>
      </c>
      <c r="F65" s="26">
        <v>95985</v>
      </c>
      <c r="G65" s="26">
        <v>3.1700000000000001E-3</v>
      </c>
      <c r="H65" s="26">
        <v>95835</v>
      </c>
      <c r="I65" s="26">
        <v>29.23207</v>
      </c>
      <c r="K65" s="26">
        <f t="shared" si="0"/>
        <v>5.3800000000000002E-3</v>
      </c>
      <c r="L65" s="26">
        <f t="shared" si="1"/>
        <v>3.1700000000000001E-3</v>
      </c>
    </row>
    <row r="66" spans="1:12">
      <c r="A66" s="25">
        <v>59</v>
      </c>
      <c r="B66" s="26">
        <v>92588</v>
      </c>
      <c r="C66" s="26">
        <v>5.8500000000000002E-3</v>
      </c>
      <c r="D66" s="26">
        <v>92320</v>
      </c>
      <c r="E66" s="26">
        <v>25.361830000000001</v>
      </c>
      <c r="F66" s="26">
        <v>95681</v>
      </c>
      <c r="G66" s="26">
        <v>3.4499999999999999E-3</v>
      </c>
      <c r="H66" s="26">
        <v>95518</v>
      </c>
      <c r="I66" s="26">
        <v>28.323350000000001</v>
      </c>
      <c r="K66" s="26">
        <f t="shared" si="0"/>
        <v>5.8500000000000002E-3</v>
      </c>
      <c r="L66" s="26">
        <f t="shared" si="1"/>
        <v>3.4499999999999999E-3</v>
      </c>
    </row>
    <row r="67" spans="1:12">
      <c r="A67" s="25">
        <v>60</v>
      </c>
      <c r="B67" s="26">
        <v>92046</v>
      </c>
      <c r="C67" s="26">
        <v>6.3400000000000001E-3</v>
      </c>
      <c r="D67" s="26">
        <v>91758</v>
      </c>
      <c r="E67" s="26">
        <v>24.508040000000001</v>
      </c>
      <c r="F67" s="26">
        <v>95351</v>
      </c>
      <c r="G67" s="26">
        <v>3.7599999999999999E-3</v>
      </c>
      <c r="H67" s="26">
        <v>95174</v>
      </c>
      <c r="I67" s="26">
        <v>27.41957</v>
      </c>
      <c r="K67" s="26">
        <f t="shared" si="0"/>
        <v>6.3400000000000001E-3</v>
      </c>
      <c r="L67" s="26">
        <f t="shared" si="1"/>
        <v>3.7599999999999999E-3</v>
      </c>
    </row>
    <row r="68" spans="1:12">
      <c r="A68" s="25">
        <v>61</v>
      </c>
      <c r="B68" s="26">
        <v>91463</v>
      </c>
      <c r="C68" s="26">
        <v>6.8700000000000002E-3</v>
      </c>
      <c r="D68" s="26">
        <v>91152</v>
      </c>
      <c r="E68" s="26">
        <v>23.661169999999998</v>
      </c>
      <c r="F68" s="26">
        <v>94993</v>
      </c>
      <c r="G68" s="26">
        <v>4.0899999999999999E-3</v>
      </c>
      <c r="H68" s="26">
        <v>94801</v>
      </c>
      <c r="I68" s="26">
        <v>26.521100000000001</v>
      </c>
      <c r="K68" s="26">
        <f t="shared" si="0"/>
        <v>6.8700000000000002E-3</v>
      </c>
      <c r="L68" s="26">
        <f t="shared" si="1"/>
        <v>4.0899999999999999E-3</v>
      </c>
    </row>
    <row r="69" spans="1:12">
      <c r="A69" s="25">
        <v>62</v>
      </c>
      <c r="B69" s="26">
        <v>90834</v>
      </c>
      <c r="C69" s="26">
        <v>7.4599999999999996E-3</v>
      </c>
      <c r="D69" s="26">
        <v>90500</v>
      </c>
      <c r="E69" s="26">
        <v>22.821349999999999</v>
      </c>
      <c r="F69" s="26">
        <v>94604</v>
      </c>
      <c r="G69" s="26">
        <v>4.4099999999999999E-3</v>
      </c>
      <c r="H69" s="26">
        <v>94398</v>
      </c>
      <c r="I69" s="26">
        <v>25.62792</v>
      </c>
      <c r="K69" s="26">
        <f t="shared" si="0"/>
        <v>7.4599999999999996E-3</v>
      </c>
      <c r="L69" s="26">
        <f t="shared" si="1"/>
        <v>4.4099999999999999E-3</v>
      </c>
    </row>
    <row r="70" spans="1:12">
      <c r="A70" s="25">
        <v>63</v>
      </c>
      <c r="B70" s="26">
        <v>90156</v>
      </c>
      <c r="C70" s="26">
        <v>8.1099999999999992E-3</v>
      </c>
      <c r="D70" s="26">
        <v>89795</v>
      </c>
      <c r="E70" s="26">
        <v>21.989129999999999</v>
      </c>
      <c r="F70" s="26">
        <v>94187</v>
      </c>
      <c r="G70" s="26">
        <v>4.7600000000000003E-3</v>
      </c>
      <c r="H70" s="26">
        <v>93965</v>
      </c>
      <c r="I70" s="26">
        <v>24.73921</v>
      </c>
      <c r="K70" s="26">
        <f t="shared" si="0"/>
        <v>8.1099999999999992E-3</v>
      </c>
      <c r="L70" s="26">
        <f t="shared" si="1"/>
        <v>4.7600000000000003E-3</v>
      </c>
    </row>
    <row r="71" spans="1:12">
      <c r="A71" s="25">
        <v>64</v>
      </c>
      <c r="B71" s="26">
        <v>89425</v>
      </c>
      <c r="C71" s="26">
        <v>8.7799999999999996E-3</v>
      </c>
      <c r="D71" s="26">
        <v>89038</v>
      </c>
      <c r="E71" s="26">
        <v>21.164729999999999</v>
      </c>
      <c r="F71" s="26">
        <v>93739</v>
      </c>
      <c r="G71" s="26">
        <v>5.1500000000000001E-3</v>
      </c>
      <c r="H71" s="26">
        <v>93500</v>
      </c>
      <c r="I71" s="26">
        <v>23.855080000000001</v>
      </c>
      <c r="K71" s="26">
        <f t="shared" si="0"/>
        <v>8.7799999999999996E-3</v>
      </c>
      <c r="L71" s="26">
        <f t="shared" si="1"/>
        <v>5.1500000000000001E-3</v>
      </c>
    </row>
    <row r="72" spans="1:12">
      <c r="A72" s="25">
        <v>65</v>
      </c>
      <c r="B72" s="26">
        <v>88641</v>
      </c>
      <c r="C72" s="26">
        <v>9.4800000000000006E-3</v>
      </c>
      <c r="D72" s="26">
        <v>88225</v>
      </c>
      <c r="E72" s="26">
        <v>20.347650000000002</v>
      </c>
      <c r="F72" s="26">
        <v>93256</v>
      </c>
      <c r="G72" s="26">
        <v>5.5700000000000003E-3</v>
      </c>
      <c r="H72" s="26">
        <v>93000</v>
      </c>
      <c r="I72" s="26">
        <v>22.975840000000002</v>
      </c>
      <c r="K72" s="26">
        <f t="shared" ref="K72:K106" si="2">C72</f>
        <v>9.4800000000000006E-3</v>
      </c>
      <c r="L72" s="26">
        <f t="shared" ref="L72:L106" si="3">G72</f>
        <v>5.5700000000000003E-3</v>
      </c>
    </row>
    <row r="73" spans="1:12">
      <c r="A73" s="25">
        <v>66</v>
      </c>
      <c r="B73" s="26">
        <v>87800</v>
      </c>
      <c r="C73" s="26">
        <v>1.025E-2</v>
      </c>
      <c r="D73" s="26">
        <v>87355</v>
      </c>
      <c r="E73" s="26">
        <v>19.53755</v>
      </c>
      <c r="F73" s="26">
        <v>92736</v>
      </c>
      <c r="G73" s="26">
        <v>6.0400000000000002E-3</v>
      </c>
      <c r="H73" s="26">
        <v>92460</v>
      </c>
      <c r="I73" s="26">
        <v>22.101780000000002</v>
      </c>
      <c r="K73" s="26">
        <f t="shared" si="2"/>
        <v>1.025E-2</v>
      </c>
      <c r="L73" s="26">
        <f t="shared" si="3"/>
        <v>6.0400000000000002E-3</v>
      </c>
    </row>
    <row r="74" spans="1:12">
      <c r="A74" s="25">
        <v>67</v>
      </c>
      <c r="B74" s="26">
        <v>86900</v>
      </c>
      <c r="C74" s="26">
        <v>1.112E-2</v>
      </c>
      <c r="D74" s="26">
        <v>86423</v>
      </c>
      <c r="E74" s="26">
        <v>18.734729999999999</v>
      </c>
      <c r="F74" s="26">
        <v>92176</v>
      </c>
      <c r="G74" s="26">
        <v>6.6100000000000004E-3</v>
      </c>
      <c r="H74" s="26">
        <v>91876</v>
      </c>
      <c r="I74" s="26">
        <v>21.233059999999998</v>
      </c>
      <c r="K74" s="26">
        <f t="shared" si="2"/>
        <v>1.112E-2</v>
      </c>
      <c r="L74" s="26">
        <f t="shared" si="3"/>
        <v>6.6100000000000004E-3</v>
      </c>
    </row>
    <row r="75" spans="1:12">
      <c r="A75" s="25">
        <v>68</v>
      </c>
      <c r="B75" s="26">
        <v>85933</v>
      </c>
      <c r="C75" s="26">
        <v>1.213E-2</v>
      </c>
      <c r="D75" s="26">
        <v>85419</v>
      </c>
      <c r="E75" s="26">
        <v>17.939769999999999</v>
      </c>
      <c r="F75" s="26">
        <v>91567</v>
      </c>
      <c r="G75" s="26">
        <v>7.2500000000000004E-3</v>
      </c>
      <c r="H75" s="26">
        <v>91240</v>
      </c>
      <c r="I75" s="26">
        <v>20.370899999999999</v>
      </c>
      <c r="K75" s="26">
        <f t="shared" si="2"/>
        <v>1.213E-2</v>
      </c>
      <c r="L75" s="26">
        <f t="shared" si="3"/>
        <v>7.2500000000000004E-3</v>
      </c>
    </row>
    <row r="76" spans="1:12">
      <c r="A76" s="25">
        <v>69</v>
      </c>
      <c r="B76" s="26">
        <v>84891</v>
      </c>
      <c r="C76" s="26">
        <v>1.3270000000000001E-2</v>
      </c>
      <c r="D76" s="26">
        <v>84336</v>
      </c>
      <c r="E76" s="26">
        <v>17.153749999999999</v>
      </c>
      <c r="F76" s="26">
        <v>90903</v>
      </c>
      <c r="G76" s="26">
        <v>8.0400000000000003E-3</v>
      </c>
      <c r="H76" s="26">
        <v>90544</v>
      </c>
      <c r="I76" s="26">
        <v>19.515999999999998</v>
      </c>
      <c r="K76" s="26">
        <f t="shared" si="2"/>
        <v>1.3270000000000001E-2</v>
      </c>
      <c r="L76" s="26">
        <f t="shared" si="3"/>
        <v>8.0400000000000003E-3</v>
      </c>
    </row>
    <row r="77" spans="1:12">
      <c r="A77" s="25">
        <v>70</v>
      </c>
      <c r="B77" s="26">
        <v>83765</v>
      </c>
      <c r="C77" s="26">
        <v>1.457E-2</v>
      </c>
      <c r="D77" s="26">
        <v>83163</v>
      </c>
      <c r="E77" s="26">
        <v>16.377659999999999</v>
      </c>
      <c r="F77" s="26">
        <v>90172</v>
      </c>
      <c r="G77" s="26">
        <v>8.9599999999999992E-3</v>
      </c>
      <c r="H77" s="26">
        <v>89775</v>
      </c>
      <c r="I77" s="26">
        <v>18.670089999999998</v>
      </c>
      <c r="K77" s="26">
        <f t="shared" si="2"/>
        <v>1.457E-2</v>
      </c>
      <c r="L77" s="26">
        <f t="shared" si="3"/>
        <v>8.9599999999999992E-3</v>
      </c>
    </row>
    <row r="78" spans="1:12">
      <c r="A78" s="25">
        <v>71</v>
      </c>
      <c r="B78" s="26">
        <v>82544</v>
      </c>
      <c r="C78" s="26">
        <v>1.6039999999999999E-2</v>
      </c>
      <c r="D78" s="26">
        <v>81891</v>
      </c>
      <c r="E78" s="26">
        <v>15.61237</v>
      </c>
      <c r="F78" s="26">
        <v>89364</v>
      </c>
      <c r="G78" s="26">
        <v>9.9699999999999997E-3</v>
      </c>
      <c r="H78" s="26">
        <v>88927</v>
      </c>
      <c r="I78" s="26">
        <v>17.83426</v>
      </c>
      <c r="K78" s="26">
        <f t="shared" si="2"/>
        <v>1.6039999999999999E-2</v>
      </c>
      <c r="L78" s="26">
        <f t="shared" si="3"/>
        <v>9.9699999999999997E-3</v>
      </c>
    </row>
    <row r="79" spans="1:12">
      <c r="A79" s="25">
        <v>72</v>
      </c>
      <c r="B79" s="26">
        <v>81220</v>
      </c>
      <c r="C79" s="26">
        <v>1.7690000000000001E-2</v>
      </c>
      <c r="D79" s="26">
        <v>80512</v>
      </c>
      <c r="E79" s="26">
        <v>14.85858</v>
      </c>
      <c r="F79" s="26">
        <v>88474</v>
      </c>
      <c r="G79" s="26">
        <v>1.1129999999999999E-2</v>
      </c>
      <c r="H79" s="26">
        <v>87990</v>
      </c>
      <c r="I79" s="26">
        <v>17.008669999999999</v>
      </c>
      <c r="K79" s="26">
        <f t="shared" si="2"/>
        <v>1.7690000000000001E-2</v>
      </c>
      <c r="L79" s="26">
        <f t="shared" si="3"/>
        <v>1.1129999999999999E-2</v>
      </c>
    </row>
    <row r="80" spans="1:12">
      <c r="A80" s="25">
        <v>73</v>
      </c>
      <c r="B80" s="26">
        <v>79783</v>
      </c>
      <c r="C80" s="26">
        <v>1.9550000000000001E-2</v>
      </c>
      <c r="D80" s="26">
        <v>79014</v>
      </c>
      <c r="E80" s="26">
        <v>14.11707</v>
      </c>
      <c r="F80" s="26">
        <v>87489</v>
      </c>
      <c r="G80" s="26">
        <v>1.2460000000000001E-2</v>
      </c>
      <c r="H80" s="26">
        <v>86953</v>
      </c>
      <c r="I80" s="26">
        <v>16.194420000000001</v>
      </c>
      <c r="K80" s="26">
        <f t="shared" si="2"/>
        <v>1.9550000000000001E-2</v>
      </c>
      <c r="L80" s="26">
        <f t="shared" si="3"/>
        <v>1.2460000000000001E-2</v>
      </c>
    </row>
    <row r="81" spans="1:12">
      <c r="A81" s="25">
        <v>74</v>
      </c>
      <c r="B81" s="26">
        <v>78224</v>
      </c>
      <c r="C81" s="26">
        <v>2.164E-2</v>
      </c>
      <c r="D81" s="26">
        <v>77389</v>
      </c>
      <c r="E81" s="26">
        <v>13.388389999999999</v>
      </c>
      <c r="F81" s="26">
        <v>86398</v>
      </c>
      <c r="G81" s="26">
        <v>1.397E-2</v>
      </c>
      <c r="H81" s="26">
        <v>85805</v>
      </c>
      <c r="I81" s="26">
        <v>15.392390000000001</v>
      </c>
      <c r="K81" s="26">
        <f t="shared" si="2"/>
        <v>2.164E-2</v>
      </c>
      <c r="L81" s="26">
        <f t="shared" si="3"/>
        <v>1.397E-2</v>
      </c>
    </row>
    <row r="82" spans="1:12">
      <c r="A82" s="25">
        <v>75</v>
      </c>
      <c r="B82" s="26">
        <v>76531</v>
      </c>
      <c r="C82" s="26">
        <v>2.4060000000000002E-2</v>
      </c>
      <c r="D82" s="26">
        <v>75624</v>
      </c>
      <c r="E82" s="26">
        <v>12.673360000000001</v>
      </c>
      <c r="F82" s="26">
        <v>85191</v>
      </c>
      <c r="G82" s="26">
        <v>1.566E-2</v>
      </c>
      <c r="H82" s="26">
        <v>84535</v>
      </c>
      <c r="I82" s="26">
        <v>14.60333</v>
      </c>
      <c r="K82" s="26">
        <f t="shared" si="2"/>
        <v>2.4060000000000002E-2</v>
      </c>
      <c r="L82" s="26">
        <f t="shared" si="3"/>
        <v>1.566E-2</v>
      </c>
    </row>
    <row r="83" spans="1:12">
      <c r="A83" s="25">
        <v>76</v>
      </c>
      <c r="B83" s="26">
        <v>74689</v>
      </c>
      <c r="C83" s="26">
        <v>2.6839999999999999E-2</v>
      </c>
      <c r="D83" s="26">
        <v>73702</v>
      </c>
      <c r="E83" s="26">
        <v>11.973280000000001</v>
      </c>
      <c r="F83" s="26">
        <v>83857</v>
      </c>
      <c r="G83" s="26">
        <v>1.7500000000000002E-2</v>
      </c>
      <c r="H83" s="26">
        <v>83136</v>
      </c>
      <c r="I83" s="26">
        <v>13.82751</v>
      </c>
      <c r="K83" s="26">
        <f t="shared" si="2"/>
        <v>2.6839999999999999E-2</v>
      </c>
      <c r="L83" s="26">
        <f t="shared" si="3"/>
        <v>1.7500000000000002E-2</v>
      </c>
    </row>
    <row r="84" spans="1:12">
      <c r="A84" s="25">
        <v>77</v>
      </c>
      <c r="B84" s="26">
        <v>72684</v>
      </c>
      <c r="C84" s="26">
        <v>3.0030000000000001E-2</v>
      </c>
      <c r="D84" s="26">
        <v>71610</v>
      </c>
      <c r="E84" s="26">
        <v>11.289540000000001</v>
      </c>
      <c r="F84" s="26">
        <v>82389</v>
      </c>
      <c r="G84" s="26">
        <v>1.9640000000000001E-2</v>
      </c>
      <c r="H84" s="26">
        <v>81595</v>
      </c>
      <c r="I84" s="26">
        <v>13.06479</v>
      </c>
      <c r="K84" s="26">
        <f t="shared" si="2"/>
        <v>3.0030000000000001E-2</v>
      </c>
      <c r="L84" s="26">
        <f t="shared" si="3"/>
        <v>1.9640000000000001E-2</v>
      </c>
    </row>
    <row r="85" spans="1:12">
      <c r="A85" s="25">
        <v>78</v>
      </c>
      <c r="B85" s="26">
        <v>70501</v>
      </c>
      <c r="C85" s="26">
        <v>3.3730000000000003E-2</v>
      </c>
      <c r="D85" s="26">
        <v>69331</v>
      </c>
      <c r="E85" s="26">
        <v>10.623379999999999</v>
      </c>
      <c r="F85" s="26">
        <v>80772</v>
      </c>
      <c r="G85" s="26">
        <v>2.2200000000000001E-2</v>
      </c>
      <c r="H85" s="26">
        <v>79892</v>
      </c>
      <c r="I85" s="26">
        <v>12.316280000000001</v>
      </c>
      <c r="K85" s="26">
        <f t="shared" si="2"/>
        <v>3.3730000000000003E-2</v>
      </c>
      <c r="L85" s="26">
        <f t="shared" si="3"/>
        <v>2.2200000000000001E-2</v>
      </c>
    </row>
    <row r="86" spans="1:12">
      <c r="A86" s="25">
        <v>79</v>
      </c>
      <c r="B86" s="26">
        <v>68124</v>
      </c>
      <c r="C86" s="26">
        <v>3.798E-2</v>
      </c>
      <c r="D86" s="26">
        <v>66850</v>
      </c>
      <c r="E86" s="26">
        <v>9.9764599999999994</v>
      </c>
      <c r="F86" s="26">
        <v>78979</v>
      </c>
      <c r="G86" s="26">
        <v>2.5319999999999999E-2</v>
      </c>
      <c r="H86" s="26">
        <v>77998</v>
      </c>
      <c r="I86" s="26">
        <v>11.584300000000001</v>
      </c>
      <c r="K86" s="26">
        <f t="shared" si="2"/>
        <v>3.798E-2</v>
      </c>
      <c r="L86" s="26">
        <f t="shared" si="3"/>
        <v>2.5319999999999999E-2</v>
      </c>
    </row>
    <row r="87" spans="1:12">
      <c r="A87" s="25">
        <v>80</v>
      </c>
      <c r="B87" s="26">
        <v>65536</v>
      </c>
      <c r="C87" s="26">
        <v>4.283E-2</v>
      </c>
      <c r="D87" s="26">
        <v>64153</v>
      </c>
      <c r="E87" s="26">
        <v>9.3503299999999996</v>
      </c>
      <c r="F87" s="26">
        <v>76979</v>
      </c>
      <c r="G87" s="26">
        <v>2.895E-2</v>
      </c>
      <c r="H87" s="26">
        <v>75886</v>
      </c>
      <c r="I87" s="26">
        <v>10.87199</v>
      </c>
      <c r="K87" s="26">
        <f t="shared" si="2"/>
        <v>4.283E-2</v>
      </c>
      <c r="L87" s="26">
        <f t="shared" si="3"/>
        <v>2.895E-2</v>
      </c>
    </row>
    <row r="88" spans="1:12">
      <c r="A88" s="25">
        <v>81</v>
      </c>
      <c r="B88" s="26">
        <v>62729</v>
      </c>
      <c r="C88" s="26">
        <v>4.8300000000000003E-2</v>
      </c>
      <c r="D88" s="26">
        <v>61235</v>
      </c>
      <c r="E88" s="26">
        <v>8.7460500000000003</v>
      </c>
      <c r="F88" s="26">
        <v>74750</v>
      </c>
      <c r="G88" s="26">
        <v>3.322E-2</v>
      </c>
      <c r="H88" s="26">
        <v>73532</v>
      </c>
      <c r="I88" s="26">
        <v>10.180960000000001</v>
      </c>
      <c r="K88" s="26">
        <f t="shared" si="2"/>
        <v>4.8300000000000003E-2</v>
      </c>
      <c r="L88" s="26">
        <f t="shared" si="3"/>
        <v>3.322E-2</v>
      </c>
    </row>
    <row r="89" spans="1:12">
      <c r="A89" s="25">
        <v>82</v>
      </c>
      <c r="B89" s="26">
        <v>59699</v>
      </c>
      <c r="C89" s="26">
        <v>5.4460000000000001E-2</v>
      </c>
      <c r="D89" s="26">
        <v>58095</v>
      </c>
      <c r="E89" s="26">
        <v>8.1641999999999992</v>
      </c>
      <c r="F89" s="26">
        <v>72267</v>
      </c>
      <c r="G89" s="26">
        <v>3.807E-2</v>
      </c>
      <c r="H89" s="26">
        <v>70917</v>
      </c>
      <c r="I89" s="26">
        <v>9.51328</v>
      </c>
      <c r="K89" s="26">
        <f t="shared" si="2"/>
        <v>5.4460000000000001E-2</v>
      </c>
      <c r="L89" s="26">
        <f t="shared" si="3"/>
        <v>3.807E-2</v>
      </c>
    </row>
    <row r="90" spans="1:12">
      <c r="A90" s="25">
        <v>83</v>
      </c>
      <c r="B90" s="26">
        <v>56448</v>
      </c>
      <c r="C90" s="26">
        <v>6.1440000000000002E-2</v>
      </c>
      <c r="D90" s="26">
        <v>54735</v>
      </c>
      <c r="E90" s="26">
        <v>7.6052499999999998</v>
      </c>
      <c r="F90" s="26">
        <v>69516</v>
      </c>
      <c r="G90" s="26">
        <v>4.3630000000000002E-2</v>
      </c>
      <c r="H90" s="26">
        <v>68026</v>
      </c>
      <c r="I90" s="26">
        <v>8.8696300000000008</v>
      </c>
      <c r="K90" s="26">
        <f t="shared" si="2"/>
        <v>6.1440000000000002E-2</v>
      </c>
      <c r="L90" s="26">
        <f t="shared" si="3"/>
        <v>4.3630000000000002E-2</v>
      </c>
    </row>
    <row r="91" spans="1:12">
      <c r="A91" s="25">
        <v>84</v>
      </c>
      <c r="B91" s="26">
        <v>52980</v>
      </c>
      <c r="C91" s="26">
        <v>6.9389999999999993E-2</v>
      </c>
      <c r="D91" s="26">
        <v>51163</v>
      </c>
      <c r="E91" s="26">
        <v>7.0699800000000002</v>
      </c>
      <c r="F91" s="26">
        <v>66483</v>
      </c>
      <c r="G91" s="26">
        <v>4.9959999999999997E-2</v>
      </c>
      <c r="H91" s="26">
        <v>64850</v>
      </c>
      <c r="I91" s="26">
        <v>8.2510200000000005</v>
      </c>
      <c r="K91" s="26">
        <f t="shared" si="2"/>
        <v>6.9389999999999993E-2</v>
      </c>
      <c r="L91" s="26">
        <f t="shared" si="3"/>
        <v>4.9959999999999997E-2</v>
      </c>
    </row>
    <row r="92" spans="1:12">
      <c r="A92" s="25">
        <v>85</v>
      </c>
      <c r="B92" s="26">
        <v>49303</v>
      </c>
      <c r="C92" s="26">
        <v>7.8399999999999997E-2</v>
      </c>
      <c r="D92" s="26">
        <v>47390</v>
      </c>
      <c r="E92" s="26">
        <v>6.5594400000000004</v>
      </c>
      <c r="F92" s="26">
        <v>63162</v>
      </c>
      <c r="G92" s="26">
        <v>5.7209999999999997E-2</v>
      </c>
      <c r="H92" s="26">
        <v>61384</v>
      </c>
      <c r="I92" s="26">
        <v>7.6581599999999996</v>
      </c>
      <c r="K92" s="26">
        <f t="shared" si="2"/>
        <v>7.8399999999999997E-2</v>
      </c>
      <c r="L92" s="26">
        <f t="shared" si="3"/>
        <v>5.7209999999999997E-2</v>
      </c>
    </row>
    <row r="93" spans="1:12">
      <c r="A93" s="25">
        <v>86</v>
      </c>
      <c r="B93" s="26">
        <v>45438</v>
      </c>
      <c r="C93" s="26">
        <v>8.8590000000000002E-2</v>
      </c>
      <c r="D93" s="26">
        <v>43443</v>
      </c>
      <c r="E93" s="26">
        <v>6.0744999999999996</v>
      </c>
      <c r="F93" s="26">
        <v>59548</v>
      </c>
      <c r="G93" s="26">
        <v>6.5629999999999994E-2</v>
      </c>
      <c r="H93" s="26">
        <v>57624</v>
      </c>
      <c r="I93" s="26">
        <v>7.0920699999999997</v>
      </c>
      <c r="K93" s="26">
        <f t="shared" si="2"/>
        <v>8.8590000000000002E-2</v>
      </c>
      <c r="L93" s="26">
        <f t="shared" si="3"/>
        <v>6.5629999999999994E-2</v>
      </c>
    </row>
    <row r="94" spans="1:12">
      <c r="A94" s="25">
        <v>87</v>
      </c>
      <c r="B94" s="26">
        <v>41412</v>
      </c>
      <c r="C94" s="26">
        <v>0.10012</v>
      </c>
      <c r="D94" s="26">
        <v>39354</v>
      </c>
      <c r="E94" s="26">
        <v>5.6159499999999998</v>
      </c>
      <c r="F94" s="26">
        <v>55640</v>
      </c>
      <c r="G94" s="26">
        <v>7.5219999999999995E-2</v>
      </c>
      <c r="H94" s="26">
        <v>53576</v>
      </c>
      <c r="I94" s="26">
        <v>6.55457</v>
      </c>
      <c r="K94" s="26">
        <f t="shared" si="2"/>
        <v>0.10012</v>
      </c>
      <c r="L94" s="26">
        <f t="shared" si="3"/>
        <v>7.5219999999999995E-2</v>
      </c>
    </row>
    <row r="95" spans="1:12">
      <c r="A95" s="25">
        <v>88</v>
      </c>
      <c r="B95" s="26">
        <v>37266</v>
      </c>
      <c r="C95" s="26">
        <v>0.11323999999999999</v>
      </c>
      <c r="D95" s="26">
        <v>35167</v>
      </c>
      <c r="E95" s="26">
        <v>5.1847700000000003</v>
      </c>
      <c r="F95" s="26">
        <v>51455</v>
      </c>
      <c r="G95" s="26">
        <v>8.6099999999999996E-2</v>
      </c>
      <c r="H95" s="26">
        <v>49266</v>
      </c>
      <c r="I95" s="26">
        <v>6.0464900000000004</v>
      </c>
      <c r="K95" s="26">
        <f t="shared" si="2"/>
        <v>0.11323999999999999</v>
      </c>
      <c r="L95" s="26">
        <f t="shared" si="3"/>
        <v>8.6099999999999996E-2</v>
      </c>
    </row>
    <row r="96" spans="1:12">
      <c r="A96" s="25">
        <v>89</v>
      </c>
      <c r="B96" s="26">
        <v>33046</v>
      </c>
      <c r="C96" s="26">
        <v>0.12814999999999999</v>
      </c>
      <c r="D96" s="26">
        <v>30934</v>
      </c>
      <c r="E96" s="26">
        <v>4.7826700000000004</v>
      </c>
      <c r="F96" s="26">
        <v>47025</v>
      </c>
      <c r="G96" s="26">
        <v>9.8629999999999995E-2</v>
      </c>
      <c r="H96" s="26">
        <v>44729</v>
      </c>
      <c r="I96" s="26">
        <v>5.5684500000000003</v>
      </c>
      <c r="K96" s="26">
        <f t="shared" si="2"/>
        <v>0.12814999999999999</v>
      </c>
      <c r="L96" s="26">
        <f t="shared" si="3"/>
        <v>9.8629999999999995E-2</v>
      </c>
    </row>
    <row r="97" spans="1:12">
      <c r="A97" s="25">
        <v>90</v>
      </c>
      <c r="B97" s="26">
        <v>28811</v>
      </c>
      <c r="C97" s="26">
        <v>0.14474999999999999</v>
      </c>
      <c r="D97" s="26">
        <v>26724</v>
      </c>
      <c r="E97" s="26">
        <v>4.4119599999999997</v>
      </c>
      <c r="F97" s="26">
        <v>42387</v>
      </c>
      <c r="G97" s="26">
        <v>0.11287</v>
      </c>
      <c r="H97" s="26">
        <v>40013</v>
      </c>
      <c r="I97" s="26">
        <v>5.1224600000000002</v>
      </c>
      <c r="K97" s="26">
        <f t="shared" si="2"/>
        <v>0.14474999999999999</v>
      </c>
      <c r="L97" s="26">
        <f t="shared" si="3"/>
        <v>0.11287</v>
      </c>
    </row>
    <row r="98" spans="1:12">
      <c r="A98" s="25">
        <v>91</v>
      </c>
      <c r="B98" s="26">
        <v>24641</v>
      </c>
      <c r="C98" s="26">
        <v>0.16286999999999999</v>
      </c>
      <c r="D98" s="26">
        <v>22623</v>
      </c>
      <c r="E98" s="26">
        <v>4.0741100000000001</v>
      </c>
      <c r="F98" s="26">
        <v>37603</v>
      </c>
      <c r="G98" s="26">
        <v>0.12892000000000001</v>
      </c>
      <c r="H98" s="26">
        <v>35189</v>
      </c>
      <c r="I98" s="26">
        <v>4.7100799999999996</v>
      </c>
      <c r="K98" s="26">
        <f t="shared" si="2"/>
        <v>0.16286999999999999</v>
      </c>
      <c r="L98" s="26">
        <f t="shared" si="3"/>
        <v>0.12892000000000001</v>
      </c>
    </row>
    <row r="99" spans="1:12">
      <c r="A99" s="25">
        <v>92</v>
      </c>
      <c r="B99" s="26">
        <v>20628</v>
      </c>
      <c r="C99" s="26">
        <v>0.18214</v>
      </c>
      <c r="D99" s="26">
        <v>18727</v>
      </c>
      <c r="E99" s="26">
        <v>3.7700200000000001</v>
      </c>
      <c r="F99" s="26">
        <v>32755</v>
      </c>
      <c r="G99" s="26">
        <v>0.14635999999999999</v>
      </c>
      <c r="H99" s="26">
        <v>30358</v>
      </c>
      <c r="I99" s="26">
        <v>4.3328800000000003</v>
      </c>
      <c r="K99" s="26">
        <f t="shared" si="2"/>
        <v>0.18214</v>
      </c>
      <c r="L99" s="26">
        <f t="shared" si="3"/>
        <v>0.14635999999999999</v>
      </c>
    </row>
    <row r="100" spans="1:12">
      <c r="A100" s="25">
        <v>93</v>
      </c>
      <c r="B100" s="26">
        <v>16871</v>
      </c>
      <c r="C100" s="26">
        <v>0.20194999999999999</v>
      </c>
      <c r="D100" s="26">
        <v>15135</v>
      </c>
      <c r="E100" s="26">
        <v>3.4995599999999998</v>
      </c>
      <c r="F100" s="26">
        <v>27961</v>
      </c>
      <c r="G100" s="26">
        <v>0.16555</v>
      </c>
      <c r="H100" s="26">
        <v>25637</v>
      </c>
      <c r="I100" s="26">
        <v>3.9900699999999998</v>
      </c>
      <c r="K100" s="26">
        <f t="shared" si="2"/>
        <v>0.20194999999999999</v>
      </c>
      <c r="L100" s="26">
        <f t="shared" si="3"/>
        <v>0.16555</v>
      </c>
    </row>
    <row r="101" spans="1:12">
      <c r="A101" s="25">
        <v>94</v>
      </c>
      <c r="B101" s="26">
        <v>13463</v>
      </c>
      <c r="C101" s="26">
        <v>0.22165000000000001</v>
      </c>
      <c r="D101" s="26">
        <v>11929</v>
      </c>
      <c r="E101" s="26">
        <v>3.2610199999999998</v>
      </c>
      <c r="F101" s="26">
        <v>23332</v>
      </c>
      <c r="G101" s="26">
        <v>0.18684000000000001</v>
      </c>
      <c r="H101" s="26">
        <v>21126</v>
      </c>
      <c r="I101" s="26">
        <v>3.6828599999999998</v>
      </c>
      <c r="K101" s="26">
        <f t="shared" si="2"/>
        <v>0.22165000000000001</v>
      </c>
      <c r="L101" s="26">
        <f t="shared" si="3"/>
        <v>0.18684000000000001</v>
      </c>
    </row>
    <row r="102" spans="1:12">
      <c r="A102" s="25">
        <v>95</v>
      </c>
      <c r="B102" s="26">
        <v>10479</v>
      </c>
      <c r="C102" s="26">
        <v>0.23868</v>
      </c>
      <c r="D102" s="26">
        <v>9181</v>
      </c>
      <c r="E102" s="26">
        <v>3.0513300000000001</v>
      </c>
      <c r="F102" s="26">
        <v>18973</v>
      </c>
      <c r="G102" s="26">
        <v>0.20632</v>
      </c>
      <c r="H102" s="26">
        <v>16969</v>
      </c>
      <c r="I102" s="26">
        <v>3.4155700000000002</v>
      </c>
      <c r="K102" s="26">
        <f t="shared" si="2"/>
        <v>0.23868</v>
      </c>
      <c r="L102" s="26">
        <f t="shared" si="3"/>
        <v>0.20632</v>
      </c>
    </row>
    <row r="103" spans="1:12">
      <c r="A103" s="25">
        <v>96</v>
      </c>
      <c r="B103" s="26">
        <v>7978</v>
      </c>
      <c r="C103" s="26">
        <v>0.25424999999999998</v>
      </c>
      <c r="D103" s="26">
        <v>6918</v>
      </c>
      <c r="E103" s="26">
        <v>2.8572199999999999</v>
      </c>
      <c r="F103" s="26">
        <v>15058</v>
      </c>
      <c r="G103" s="26">
        <v>0.22355</v>
      </c>
      <c r="H103" s="26">
        <v>13331</v>
      </c>
      <c r="I103" s="26">
        <v>3.1765400000000001</v>
      </c>
      <c r="K103" s="26">
        <f t="shared" si="2"/>
        <v>0.25424999999999998</v>
      </c>
      <c r="L103" s="26">
        <f t="shared" si="3"/>
        <v>0.22355</v>
      </c>
    </row>
    <row r="104" spans="1:12">
      <c r="A104" s="25">
        <v>97</v>
      </c>
      <c r="B104" s="26">
        <v>5950</v>
      </c>
      <c r="C104" s="26">
        <v>0.27017999999999998</v>
      </c>
      <c r="D104" s="26">
        <v>5106</v>
      </c>
      <c r="E104" s="26">
        <v>2.6686100000000001</v>
      </c>
      <c r="F104" s="26">
        <v>11692</v>
      </c>
      <c r="G104" s="26">
        <v>0.24767</v>
      </c>
      <c r="H104" s="26">
        <v>10195</v>
      </c>
      <c r="I104" s="26">
        <v>2.9509099999999999</v>
      </c>
      <c r="K104" s="26">
        <f t="shared" si="2"/>
        <v>0.27017999999999998</v>
      </c>
      <c r="L104" s="26">
        <f t="shared" si="3"/>
        <v>0.24767</v>
      </c>
    </row>
    <row r="105" spans="1:12">
      <c r="A105" s="25">
        <v>98</v>
      </c>
      <c r="B105" s="26">
        <v>4342</v>
      </c>
      <c r="C105" s="26">
        <v>0.28863</v>
      </c>
      <c r="D105" s="26">
        <v>3684</v>
      </c>
      <c r="E105" s="26">
        <v>2.4806900000000001</v>
      </c>
      <c r="F105" s="26">
        <v>8796</v>
      </c>
      <c r="G105" s="26">
        <v>0.26674999999999999</v>
      </c>
      <c r="H105" s="26">
        <v>7568</v>
      </c>
      <c r="I105" s="26">
        <v>2.76329</v>
      </c>
      <c r="K105" s="26">
        <f t="shared" si="2"/>
        <v>0.28863</v>
      </c>
      <c r="L105" s="26">
        <f t="shared" si="3"/>
        <v>0.26674999999999999</v>
      </c>
    </row>
    <row r="106" spans="1:12">
      <c r="A106" s="25">
        <v>99</v>
      </c>
      <c r="B106" s="26">
        <v>3089</v>
      </c>
      <c r="C106" s="26">
        <v>0.3145</v>
      </c>
      <c r="D106" s="26">
        <v>2576</v>
      </c>
      <c r="E106" s="26">
        <v>2.2947199999999999</v>
      </c>
      <c r="F106" s="26">
        <v>6450</v>
      </c>
      <c r="G106" s="26">
        <v>0.28577000000000002</v>
      </c>
      <c r="H106" s="26">
        <v>5478</v>
      </c>
      <c r="I106" s="26">
        <v>2.5951599999999999</v>
      </c>
      <c r="K106" s="26">
        <f t="shared" si="2"/>
        <v>0.3145</v>
      </c>
      <c r="L106" s="26">
        <f t="shared" si="3"/>
        <v>0.28577000000000002</v>
      </c>
    </row>
    <row r="107" spans="1:12">
      <c r="A107" s="25">
        <v>100</v>
      </c>
      <c r="B107" s="26">
        <v>2117</v>
      </c>
      <c r="C107" s="26">
        <v>0.34276000000000001</v>
      </c>
      <c r="D107" s="26">
        <v>4512</v>
      </c>
      <c r="E107" s="26">
        <v>2.1309499999999999</v>
      </c>
      <c r="F107" s="26">
        <v>4607</v>
      </c>
      <c r="G107" s="26">
        <v>0.30376999999999998</v>
      </c>
      <c r="H107" s="26">
        <v>11261</v>
      </c>
      <c r="I107" s="26">
        <v>2.4444400000000002</v>
      </c>
      <c r="K107" s="26">
        <v>1</v>
      </c>
      <c r="L107" s="26">
        <v>1</v>
      </c>
    </row>
  </sheetData>
  <mergeCells count="2">
    <mergeCell ref="B4:E4"/>
    <mergeCell ref="F4:I4"/>
  </mergeCell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BFEEA2-C2EA-445A-8658-8D3ECE6A3AB1}">
  <sheetPr>
    <tabColor rgb="FFFFFF00"/>
  </sheetPr>
  <dimension ref="A1:E24"/>
  <sheetViews>
    <sheetView workbookViewId="0">
      <selection activeCell="E2" sqref="E2"/>
    </sheetView>
  </sheetViews>
  <sheetFormatPr defaultRowHeight="14.5"/>
  <cols>
    <col min="1" max="1" width="35.7265625" customWidth="1"/>
    <col min="2" max="2" width="22.7265625" customWidth="1"/>
    <col min="3" max="3" width="12" bestFit="1" customWidth="1"/>
    <col min="4" max="4" width="57.81640625" customWidth="1"/>
  </cols>
  <sheetData>
    <row r="1" spans="1:5">
      <c r="A1" t="s">
        <v>490</v>
      </c>
      <c r="B1" t="s">
        <v>491</v>
      </c>
      <c r="C1" t="s">
        <v>492</v>
      </c>
      <c r="D1" t="s">
        <v>493</v>
      </c>
      <c r="E1" t="s">
        <v>499</v>
      </c>
    </row>
    <row r="2" spans="1:5">
      <c r="A2" t="s">
        <v>477</v>
      </c>
      <c r="B2">
        <v>1</v>
      </c>
      <c r="C2" t="s">
        <v>494</v>
      </c>
      <c r="D2" t="s">
        <v>472</v>
      </c>
      <c r="E2">
        <v>0.7</v>
      </c>
    </row>
    <row r="3" spans="1:5">
      <c r="A3" t="s">
        <v>477</v>
      </c>
      <c r="B3">
        <v>1</v>
      </c>
      <c r="C3" t="s">
        <v>495</v>
      </c>
      <c r="D3" t="s">
        <v>473</v>
      </c>
      <c r="E3">
        <v>1</v>
      </c>
    </row>
    <row r="4" spans="1:5">
      <c r="A4" t="s">
        <v>477</v>
      </c>
      <c r="B4">
        <v>1</v>
      </c>
      <c r="C4" t="s">
        <v>496</v>
      </c>
      <c r="D4" t="s">
        <v>474</v>
      </c>
      <c r="E4">
        <v>0.6</v>
      </c>
    </row>
    <row r="5" spans="1:5">
      <c r="A5" t="s">
        <v>477</v>
      </c>
      <c r="B5">
        <v>1</v>
      </c>
      <c r="C5" t="s">
        <v>497</v>
      </c>
      <c r="D5" t="s">
        <v>475</v>
      </c>
      <c r="E5">
        <v>0.6</v>
      </c>
    </row>
    <row r="6" spans="1:5">
      <c r="A6" t="s">
        <v>478</v>
      </c>
      <c r="B6">
        <v>1</v>
      </c>
      <c r="C6" t="s">
        <v>498</v>
      </c>
      <c r="D6" t="s">
        <v>476</v>
      </c>
      <c r="E6">
        <v>0.6</v>
      </c>
    </row>
    <row r="7" spans="1:5">
      <c r="A7" t="s">
        <v>480</v>
      </c>
      <c r="B7">
        <v>0.9</v>
      </c>
      <c r="C7" t="s">
        <v>179</v>
      </c>
      <c r="D7" t="s">
        <v>479</v>
      </c>
      <c r="E7">
        <v>0.81</v>
      </c>
    </row>
    <row r="8" spans="1:5">
      <c r="A8" t="s">
        <v>480</v>
      </c>
      <c r="B8">
        <v>1</v>
      </c>
      <c r="C8" t="s">
        <v>500</v>
      </c>
      <c r="D8" t="s">
        <v>510</v>
      </c>
      <c r="E8">
        <v>1</v>
      </c>
    </row>
    <row r="9" spans="1:5">
      <c r="A9" t="s">
        <v>480</v>
      </c>
      <c r="B9">
        <v>1</v>
      </c>
      <c r="C9" t="s">
        <v>501</v>
      </c>
      <c r="D9" t="s">
        <v>511</v>
      </c>
      <c r="E9">
        <v>1</v>
      </c>
    </row>
    <row r="10" spans="1:5">
      <c r="A10" t="s">
        <v>480</v>
      </c>
      <c r="B10">
        <v>0.01</v>
      </c>
      <c r="C10" t="s">
        <v>502</v>
      </c>
      <c r="D10" t="s">
        <v>512</v>
      </c>
      <c r="E10">
        <v>1</v>
      </c>
    </row>
    <row r="11" spans="1:5">
      <c r="A11" t="s">
        <v>480</v>
      </c>
      <c r="B11">
        <v>0.3</v>
      </c>
      <c r="C11" t="s">
        <v>503</v>
      </c>
      <c r="D11" t="s">
        <v>513</v>
      </c>
      <c r="E11">
        <v>1</v>
      </c>
    </row>
    <row r="12" spans="1:5">
      <c r="A12" t="s">
        <v>480</v>
      </c>
      <c r="B12">
        <v>0.1</v>
      </c>
      <c r="C12" t="s">
        <v>504</v>
      </c>
      <c r="D12" t="s">
        <v>514</v>
      </c>
      <c r="E12">
        <v>1</v>
      </c>
    </row>
    <row r="13" spans="1:5">
      <c r="A13" t="s">
        <v>480</v>
      </c>
      <c r="B13">
        <v>1</v>
      </c>
      <c r="C13" t="s">
        <v>505</v>
      </c>
      <c r="D13" t="s">
        <v>515</v>
      </c>
      <c r="E13">
        <v>1</v>
      </c>
    </row>
    <row r="14" spans="1:5">
      <c r="A14" t="s">
        <v>480</v>
      </c>
      <c r="B14">
        <v>1</v>
      </c>
      <c r="C14" t="s">
        <v>506</v>
      </c>
      <c r="D14" t="s">
        <v>516</v>
      </c>
      <c r="E14">
        <v>1</v>
      </c>
    </row>
    <row r="15" spans="1:5">
      <c r="A15" t="s">
        <v>480</v>
      </c>
      <c r="B15">
        <v>0.65</v>
      </c>
      <c r="C15" t="s">
        <v>507</v>
      </c>
      <c r="D15" t="s">
        <v>517</v>
      </c>
      <c r="E15">
        <v>1</v>
      </c>
    </row>
    <row r="16" spans="1:5">
      <c r="A16" t="s">
        <v>480</v>
      </c>
      <c r="B16">
        <v>0.3</v>
      </c>
      <c r="C16" t="s">
        <v>508</v>
      </c>
      <c r="D16" t="s">
        <v>518</v>
      </c>
      <c r="E16">
        <v>1</v>
      </c>
    </row>
    <row r="17" spans="1:5">
      <c r="A17" t="s">
        <v>480</v>
      </c>
      <c r="B17">
        <v>0.1</v>
      </c>
      <c r="C17" t="s">
        <v>509</v>
      </c>
      <c r="D17" t="s">
        <v>519</v>
      </c>
      <c r="E17">
        <v>1</v>
      </c>
    </row>
    <row r="18" spans="1:5">
      <c r="A18" t="s">
        <v>489</v>
      </c>
      <c r="B18">
        <v>1</v>
      </c>
      <c r="C18" t="s">
        <v>234</v>
      </c>
      <c r="D18" t="s">
        <v>481</v>
      </c>
      <c r="E18">
        <v>1</v>
      </c>
    </row>
    <row r="19" spans="1:5">
      <c r="A19" t="s">
        <v>488</v>
      </c>
      <c r="B19">
        <v>1</v>
      </c>
      <c r="C19" t="s">
        <v>235</v>
      </c>
      <c r="D19" t="s">
        <v>482</v>
      </c>
      <c r="E19">
        <v>1</v>
      </c>
    </row>
    <row r="20" spans="1:5">
      <c r="A20" t="s">
        <v>488</v>
      </c>
      <c r="B20">
        <v>1</v>
      </c>
      <c r="C20" t="s">
        <v>236</v>
      </c>
      <c r="D20" t="s">
        <v>483</v>
      </c>
      <c r="E20">
        <v>1</v>
      </c>
    </row>
    <row r="21" spans="1:5">
      <c r="A21" t="s">
        <v>488</v>
      </c>
      <c r="B21">
        <v>1</v>
      </c>
      <c r="C21" t="s">
        <v>237</v>
      </c>
      <c r="D21" t="s">
        <v>484</v>
      </c>
      <c r="E21">
        <v>1</v>
      </c>
    </row>
    <row r="22" spans="1:5">
      <c r="A22" t="s">
        <v>488</v>
      </c>
      <c r="B22">
        <v>1</v>
      </c>
      <c r="C22" t="s">
        <v>238</v>
      </c>
      <c r="D22" t="s">
        <v>485</v>
      </c>
      <c r="E22">
        <v>1</v>
      </c>
    </row>
    <row r="23" spans="1:5">
      <c r="A23" t="s">
        <v>488</v>
      </c>
      <c r="B23">
        <v>1</v>
      </c>
      <c r="C23" t="s">
        <v>239</v>
      </c>
      <c r="D23" t="s">
        <v>486</v>
      </c>
      <c r="E23">
        <v>1</v>
      </c>
    </row>
    <row r="24" spans="1:5">
      <c r="A24" t="s">
        <v>488</v>
      </c>
      <c r="B24">
        <v>1</v>
      </c>
      <c r="C24" t="s">
        <v>182</v>
      </c>
      <c r="D24" t="s">
        <v>487</v>
      </c>
      <c r="E24">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BA266C-EB74-41FD-B98A-540EF0FA1A55}">
  <sheetPr>
    <tabColor rgb="FFFFFF00"/>
  </sheetPr>
  <dimension ref="A1:AN111"/>
  <sheetViews>
    <sheetView workbookViewId="0">
      <selection activeCell="H53" sqref="H53:I74"/>
    </sheetView>
  </sheetViews>
  <sheetFormatPr defaultRowHeight="14.5"/>
  <cols>
    <col min="12" max="12" width="8.1796875" customWidth="1"/>
  </cols>
  <sheetData>
    <row r="1" spans="1:40">
      <c r="A1" t="s">
        <v>364</v>
      </c>
    </row>
    <row r="2" spans="1:40">
      <c r="A2" t="s">
        <v>365</v>
      </c>
    </row>
    <row r="3" spans="1:40">
      <c r="A3" t="s">
        <v>370</v>
      </c>
    </row>
    <row r="4" spans="1:40">
      <c r="A4" t="s">
        <v>524</v>
      </c>
    </row>
    <row r="5" spans="1:40">
      <c r="A5" t="s">
        <v>379</v>
      </c>
      <c r="C5">
        <v>3</v>
      </c>
      <c r="D5" t="s">
        <v>380</v>
      </c>
      <c r="L5" t="s">
        <v>374</v>
      </c>
      <c r="V5" t="s">
        <v>375</v>
      </c>
      <c r="W5" t="s">
        <v>376</v>
      </c>
      <c r="AF5" t="s">
        <v>377</v>
      </c>
      <c r="AG5" t="s">
        <v>378</v>
      </c>
    </row>
    <row r="6" spans="1:40">
      <c r="A6" t="s">
        <v>383</v>
      </c>
      <c r="B6" s="40">
        <f>IF($C$5=1,M6,IF($C$5=2,W6,AG6))</f>
        <v>0</v>
      </c>
      <c r="C6" s="40">
        <f t="shared" ref="C6:I6" si="0">IF($C$5=1,N6,IF($C$5=2,X6,AH6))</f>
        <v>0</v>
      </c>
      <c r="D6" s="40">
        <f t="shared" si="0"/>
        <v>0</v>
      </c>
      <c r="E6" s="40">
        <f t="shared" si="0"/>
        <v>0</v>
      </c>
      <c r="F6" s="40">
        <f t="shared" si="0"/>
        <v>0</v>
      </c>
      <c r="G6" s="40">
        <f t="shared" si="0"/>
        <v>0</v>
      </c>
      <c r="H6" s="40">
        <f t="shared" si="0"/>
        <v>0</v>
      </c>
      <c r="I6" s="40">
        <f t="shared" si="0"/>
        <v>0</v>
      </c>
      <c r="V6" t="s">
        <v>383</v>
      </c>
      <c r="W6" s="39">
        <v>1.2751151584448992</v>
      </c>
      <c r="X6" s="39">
        <v>1.0968515605889055</v>
      </c>
      <c r="Y6" s="39">
        <v>1.1153087250456681</v>
      </c>
      <c r="Z6" s="39">
        <v>1.0564986174632112</v>
      </c>
      <c r="AA6" s="39">
        <v>1.3126654964262974</v>
      </c>
      <c r="AB6" s="39">
        <v>1.1501174932015772</v>
      </c>
      <c r="AC6" s="39">
        <v>1.0720297656347886</v>
      </c>
      <c r="AD6" s="39">
        <v>0.98357405135158948</v>
      </c>
    </row>
    <row r="7" spans="1:40">
      <c r="A7" t="s">
        <v>366</v>
      </c>
      <c r="B7" t="s">
        <v>367</v>
      </c>
      <c r="C7" t="s">
        <v>368</v>
      </c>
      <c r="D7" t="s">
        <v>369</v>
      </c>
      <c r="E7" t="s">
        <v>382</v>
      </c>
      <c r="F7" t="s">
        <v>371</v>
      </c>
      <c r="G7" t="s">
        <v>372</v>
      </c>
      <c r="H7" t="s">
        <v>373</v>
      </c>
      <c r="I7" t="s">
        <v>381</v>
      </c>
      <c r="L7" t="s">
        <v>366</v>
      </c>
      <c r="M7" t="s">
        <v>367</v>
      </c>
      <c r="N7" t="s">
        <v>368</v>
      </c>
      <c r="O7" t="s">
        <v>369</v>
      </c>
      <c r="P7" t="s">
        <v>382</v>
      </c>
      <c r="Q7" t="s">
        <v>371</v>
      </c>
      <c r="R7" t="s">
        <v>372</v>
      </c>
      <c r="S7" t="s">
        <v>373</v>
      </c>
      <c r="T7" t="s">
        <v>381</v>
      </c>
      <c r="V7" t="s">
        <v>366</v>
      </c>
      <c r="W7" t="s">
        <v>367</v>
      </c>
      <c r="X7" t="s">
        <v>368</v>
      </c>
      <c r="Y7" t="s">
        <v>369</v>
      </c>
      <c r="Z7" t="s">
        <v>382</v>
      </c>
      <c r="AA7" t="s">
        <v>371</v>
      </c>
      <c r="AB7" t="s">
        <v>372</v>
      </c>
      <c r="AC7" t="s">
        <v>373</v>
      </c>
      <c r="AD7" t="s">
        <v>381</v>
      </c>
      <c r="AF7" t="s">
        <v>366</v>
      </c>
      <c r="AG7" t="s">
        <v>367</v>
      </c>
      <c r="AH7" t="s">
        <v>368</v>
      </c>
      <c r="AI7" t="s">
        <v>369</v>
      </c>
      <c r="AJ7" t="s">
        <v>382</v>
      </c>
      <c r="AK7" t="s">
        <v>371</v>
      </c>
      <c r="AL7" t="s">
        <v>372</v>
      </c>
      <c r="AM7" t="s">
        <v>373</v>
      </c>
      <c r="AN7" t="s">
        <v>381</v>
      </c>
    </row>
    <row r="8" spans="1:40">
      <c r="A8">
        <v>2013</v>
      </c>
      <c r="B8" s="37">
        <f>IF($C$5=1,M8,IF($C$5=2,W8,AG8))</f>
        <v>113.35150984339627</v>
      </c>
      <c r="C8" s="37">
        <f t="shared" ref="C8:I8" si="1">IF($C$5=1,N8,IF($C$5=2,X8,AH8))</f>
        <v>501.340410138484</v>
      </c>
      <c r="D8" s="37">
        <f t="shared" si="1"/>
        <v>1014.259368506088</v>
      </c>
      <c r="E8" s="37">
        <f t="shared" si="1"/>
        <v>795.3280831824477</v>
      </c>
      <c r="F8" s="37">
        <f t="shared" si="1"/>
        <v>80.652258722988392</v>
      </c>
      <c r="G8" s="37">
        <f t="shared" si="1"/>
        <v>412.05832210097429</v>
      </c>
      <c r="H8" s="37">
        <f t="shared" si="1"/>
        <v>838.75295665317753</v>
      </c>
      <c r="I8" s="37">
        <f t="shared" si="1"/>
        <v>834.18296413013252</v>
      </c>
      <c r="L8">
        <v>2013</v>
      </c>
      <c r="M8" s="42">
        <v>113.35150984339627</v>
      </c>
      <c r="N8" s="42">
        <v>501.340410138484</v>
      </c>
      <c r="O8" s="42">
        <v>1014.259368506088</v>
      </c>
      <c r="P8" s="42">
        <v>795.3280831824477</v>
      </c>
      <c r="Q8" s="42">
        <v>80.652258722988392</v>
      </c>
      <c r="R8" s="42">
        <v>412.05832210097429</v>
      </c>
      <c r="S8" s="42">
        <v>838.75295665317753</v>
      </c>
      <c r="T8" s="42">
        <v>834.18296413013252</v>
      </c>
      <c r="V8">
        <v>2013</v>
      </c>
      <c r="W8" s="37">
        <f>M8</f>
        <v>113.35150984339627</v>
      </c>
      <c r="X8" s="37">
        <f t="shared" ref="X8:AD16" si="2">N8</f>
        <v>501.340410138484</v>
      </c>
      <c r="Y8" s="37">
        <f t="shared" si="2"/>
        <v>1014.259368506088</v>
      </c>
      <c r="Z8" s="37">
        <f t="shared" si="2"/>
        <v>795.3280831824477</v>
      </c>
      <c r="AA8" s="37">
        <f t="shared" si="2"/>
        <v>80.652258722988392</v>
      </c>
      <c r="AB8" s="37">
        <f t="shared" si="2"/>
        <v>412.05832210097429</v>
      </c>
      <c r="AC8" s="37">
        <f t="shared" si="2"/>
        <v>838.75295665317753</v>
      </c>
      <c r="AD8" s="37">
        <f t="shared" si="2"/>
        <v>834.18296413013252</v>
      </c>
      <c r="AF8">
        <v>2013</v>
      </c>
      <c r="AG8" s="37">
        <f>M8</f>
        <v>113.35150984339627</v>
      </c>
      <c r="AH8" s="37">
        <f t="shared" ref="AH8:AN8" si="3">N8</f>
        <v>501.340410138484</v>
      </c>
      <c r="AI8" s="37">
        <f t="shared" si="3"/>
        <v>1014.259368506088</v>
      </c>
      <c r="AJ8" s="37">
        <f t="shared" si="3"/>
        <v>795.3280831824477</v>
      </c>
      <c r="AK8" s="37">
        <f t="shared" si="3"/>
        <v>80.652258722988392</v>
      </c>
      <c r="AL8" s="37">
        <f t="shared" si="3"/>
        <v>412.05832210097429</v>
      </c>
      <c r="AM8" s="37">
        <f t="shared" si="3"/>
        <v>838.75295665317753</v>
      </c>
      <c r="AN8" s="37">
        <f t="shared" si="3"/>
        <v>834.18296413013252</v>
      </c>
    </row>
    <row r="9" spans="1:40">
      <c r="A9">
        <v>2014</v>
      </c>
      <c r="B9" s="37">
        <f t="shared" ref="B9:B48" si="4">IF($C$5=1,M9,IF($C$5=2,W9,AG9))</f>
        <v>112.19366293536297</v>
      </c>
      <c r="C9" s="37">
        <f t="shared" ref="C9:C48" si="5">IF($C$5=1,N9,IF($C$5=2,X9,AH9))</f>
        <v>500.64215033665135</v>
      </c>
      <c r="D9" s="37">
        <f t="shared" ref="D9:D48" si="6">IF($C$5=1,O9,IF($C$5=2,Y9,AI9))</f>
        <v>1057.6997763796396</v>
      </c>
      <c r="E9" s="37">
        <f t="shared" ref="E9:E48" si="7">IF($C$5=1,P9,IF($C$5=2,Z9,AJ9))</f>
        <v>806.17219430175203</v>
      </c>
      <c r="F9" s="37">
        <f t="shared" ref="F9:F48" si="8">IF($C$5=1,Q9,IF($C$5=2,AA9,AK9))</f>
        <v>81.168937262031889</v>
      </c>
      <c r="G9" s="37">
        <f t="shared" ref="G9:G48" si="9">IF($C$5=1,R9,IF($C$5=2,AB9,AL9))</f>
        <v>438.25214465427871</v>
      </c>
      <c r="H9" s="37">
        <f t="shared" ref="H9:H48" si="10">IF($C$5=1,S9,IF($C$5=2,AC9,AM9))</f>
        <v>894.58489960816053</v>
      </c>
      <c r="I9" s="37">
        <f t="shared" ref="I9:I48" si="11">IF($C$5=1,T9,IF($C$5=2,AD9,AN9))</f>
        <v>851.76452398438403</v>
      </c>
      <c r="L9">
        <v>2014</v>
      </c>
      <c r="M9" s="42">
        <v>112.19366293536297</v>
      </c>
      <c r="N9" s="42">
        <v>500.64215033665135</v>
      </c>
      <c r="O9" s="42">
        <v>1057.6997763796396</v>
      </c>
      <c r="P9" s="42">
        <v>806.17219430175203</v>
      </c>
      <c r="Q9" s="42">
        <v>81.168937262031889</v>
      </c>
      <c r="R9" s="42">
        <v>438.25214465427871</v>
      </c>
      <c r="S9" s="42">
        <v>894.58489960816053</v>
      </c>
      <c r="T9" s="42">
        <v>851.76452398438403</v>
      </c>
      <c r="V9">
        <v>2014</v>
      </c>
      <c r="W9" s="37">
        <f t="shared" ref="W9:W16" si="12">M9</f>
        <v>112.19366293536297</v>
      </c>
      <c r="X9" s="37">
        <f t="shared" si="2"/>
        <v>500.64215033665135</v>
      </c>
      <c r="Y9" s="37">
        <f t="shared" si="2"/>
        <v>1057.6997763796396</v>
      </c>
      <c r="Z9" s="37">
        <f t="shared" si="2"/>
        <v>806.17219430175203</v>
      </c>
      <c r="AA9" s="37">
        <f t="shared" si="2"/>
        <v>81.168937262031889</v>
      </c>
      <c r="AB9" s="37">
        <f t="shared" si="2"/>
        <v>438.25214465427871</v>
      </c>
      <c r="AC9" s="37">
        <f t="shared" si="2"/>
        <v>894.58489960816053</v>
      </c>
      <c r="AD9" s="37">
        <f t="shared" si="2"/>
        <v>851.76452398438403</v>
      </c>
      <c r="AF9">
        <v>2014</v>
      </c>
      <c r="AG9" s="37">
        <f t="shared" ref="AG9:AG16" si="13">M9</f>
        <v>112.19366293536297</v>
      </c>
      <c r="AH9" s="37">
        <f t="shared" ref="AH9:AH16" si="14">N9</f>
        <v>500.64215033665135</v>
      </c>
      <c r="AI9" s="37">
        <f t="shared" ref="AI9:AI16" si="15">O9</f>
        <v>1057.6997763796396</v>
      </c>
      <c r="AJ9" s="37">
        <f t="shared" ref="AJ9:AJ16" si="16">P9</f>
        <v>806.17219430175203</v>
      </c>
      <c r="AK9" s="37">
        <f t="shared" ref="AK9:AK16" si="17">Q9</f>
        <v>81.168937262031889</v>
      </c>
      <c r="AL9" s="37">
        <f t="shared" ref="AL9:AL16" si="18">R9</f>
        <v>438.25214465427871</v>
      </c>
      <c r="AM9" s="37">
        <f t="shared" ref="AM9:AM16" si="19">S9</f>
        <v>894.58489960816053</v>
      </c>
      <c r="AN9" s="37">
        <f t="shared" ref="AN9:AN16" si="20">T9</f>
        <v>851.76452398438403</v>
      </c>
    </row>
    <row r="10" spans="1:40">
      <c r="A10">
        <v>2015</v>
      </c>
      <c r="B10" s="37">
        <f t="shared" si="4"/>
        <v>117.45333896301514</v>
      </c>
      <c r="C10" s="37">
        <f t="shared" si="5"/>
        <v>526.49084814486309</v>
      </c>
      <c r="D10" s="37">
        <f t="shared" si="6"/>
        <v>1083.4782591598203</v>
      </c>
      <c r="E10" s="37">
        <f t="shared" si="7"/>
        <v>831.2969550935976</v>
      </c>
      <c r="F10" s="37">
        <f t="shared" si="8"/>
        <v>89.182448685941182</v>
      </c>
      <c r="G10" s="37">
        <f t="shared" si="9"/>
        <v>470.79860978839832</v>
      </c>
      <c r="H10" s="37">
        <f t="shared" si="10"/>
        <v>916.72283964778273</v>
      </c>
      <c r="I10" s="37">
        <f t="shared" si="11"/>
        <v>883.21972374300674</v>
      </c>
      <c r="L10">
        <v>2015</v>
      </c>
      <c r="M10" s="42">
        <v>117.45333896301514</v>
      </c>
      <c r="N10" s="42">
        <v>526.49084814486309</v>
      </c>
      <c r="O10" s="42">
        <v>1083.4782591598203</v>
      </c>
      <c r="P10" s="42">
        <v>831.2969550935976</v>
      </c>
      <c r="Q10" s="42">
        <v>89.182448685941182</v>
      </c>
      <c r="R10" s="42">
        <v>470.79860978839832</v>
      </c>
      <c r="S10" s="42">
        <v>916.72283964778273</v>
      </c>
      <c r="T10" s="42">
        <v>883.21972374300674</v>
      </c>
      <c r="V10">
        <v>2015</v>
      </c>
      <c r="W10" s="37">
        <f t="shared" si="12"/>
        <v>117.45333896301514</v>
      </c>
      <c r="X10" s="37">
        <f t="shared" si="2"/>
        <v>526.49084814486309</v>
      </c>
      <c r="Y10" s="37">
        <f t="shared" si="2"/>
        <v>1083.4782591598203</v>
      </c>
      <c r="Z10" s="37">
        <f t="shared" si="2"/>
        <v>831.2969550935976</v>
      </c>
      <c r="AA10" s="37">
        <f t="shared" si="2"/>
        <v>89.182448685941182</v>
      </c>
      <c r="AB10" s="37">
        <f t="shared" si="2"/>
        <v>470.79860978839832</v>
      </c>
      <c r="AC10" s="37">
        <f t="shared" si="2"/>
        <v>916.72283964778273</v>
      </c>
      <c r="AD10" s="37">
        <f t="shared" si="2"/>
        <v>883.21972374300674</v>
      </c>
      <c r="AF10">
        <v>2015</v>
      </c>
      <c r="AG10" s="37">
        <f t="shared" si="13"/>
        <v>117.45333896301514</v>
      </c>
      <c r="AH10" s="37">
        <f t="shared" si="14"/>
        <v>526.49084814486309</v>
      </c>
      <c r="AI10" s="37">
        <f t="shared" si="15"/>
        <v>1083.4782591598203</v>
      </c>
      <c r="AJ10" s="37">
        <f t="shared" si="16"/>
        <v>831.2969550935976</v>
      </c>
      <c r="AK10" s="37">
        <f t="shared" si="17"/>
        <v>89.182448685941182</v>
      </c>
      <c r="AL10" s="37">
        <f t="shared" si="18"/>
        <v>470.79860978839832</v>
      </c>
      <c r="AM10" s="37">
        <f t="shared" si="19"/>
        <v>916.72283964778273</v>
      </c>
      <c r="AN10" s="37">
        <f t="shared" si="20"/>
        <v>883.21972374300674</v>
      </c>
    </row>
    <row r="11" spans="1:40">
      <c r="A11">
        <v>2016</v>
      </c>
      <c r="B11" s="37">
        <f t="shared" si="4"/>
        <v>122.74525686158448</v>
      </c>
      <c r="C11" s="37">
        <f t="shared" si="5"/>
        <v>536.11106023183106</v>
      </c>
      <c r="D11" s="37">
        <f t="shared" si="6"/>
        <v>1100.9932678721066</v>
      </c>
      <c r="E11" s="37">
        <f t="shared" si="7"/>
        <v>824.2806313515822</v>
      </c>
      <c r="F11" s="37">
        <f t="shared" si="8"/>
        <v>93.835407657692571</v>
      </c>
      <c r="G11" s="37">
        <f t="shared" si="9"/>
        <v>475.93372334580158</v>
      </c>
      <c r="H11" s="37">
        <f t="shared" si="10"/>
        <v>917.10032935296135</v>
      </c>
      <c r="I11" s="37">
        <f t="shared" si="11"/>
        <v>880.71373179976661</v>
      </c>
      <c r="L11">
        <v>2016</v>
      </c>
      <c r="M11" s="42">
        <v>122.74525686158448</v>
      </c>
      <c r="N11" s="42">
        <v>536.11106023183106</v>
      </c>
      <c r="O11" s="42">
        <v>1100.9932678721066</v>
      </c>
      <c r="P11" s="42">
        <v>824.2806313515822</v>
      </c>
      <c r="Q11" s="42">
        <v>93.835407657692571</v>
      </c>
      <c r="R11" s="42">
        <v>475.93372334580158</v>
      </c>
      <c r="S11" s="42">
        <v>917.10032935296135</v>
      </c>
      <c r="T11" s="42">
        <v>880.71373179976661</v>
      </c>
      <c r="V11">
        <v>2016</v>
      </c>
      <c r="W11" s="37">
        <f t="shared" si="12"/>
        <v>122.74525686158448</v>
      </c>
      <c r="X11" s="37">
        <f t="shared" si="2"/>
        <v>536.11106023183106</v>
      </c>
      <c r="Y11" s="37">
        <f t="shared" si="2"/>
        <v>1100.9932678721066</v>
      </c>
      <c r="Z11" s="37">
        <f t="shared" si="2"/>
        <v>824.2806313515822</v>
      </c>
      <c r="AA11" s="37">
        <f t="shared" si="2"/>
        <v>93.835407657692571</v>
      </c>
      <c r="AB11" s="37">
        <f t="shared" si="2"/>
        <v>475.93372334580158</v>
      </c>
      <c r="AC11" s="37">
        <f t="shared" si="2"/>
        <v>917.10032935296135</v>
      </c>
      <c r="AD11" s="37">
        <f t="shared" si="2"/>
        <v>880.71373179976661</v>
      </c>
      <c r="AF11">
        <v>2016</v>
      </c>
      <c r="AG11" s="37">
        <f t="shared" si="13"/>
        <v>122.74525686158448</v>
      </c>
      <c r="AH11" s="37">
        <f t="shared" si="14"/>
        <v>536.11106023183106</v>
      </c>
      <c r="AI11" s="37">
        <f t="shared" si="15"/>
        <v>1100.9932678721066</v>
      </c>
      <c r="AJ11" s="37">
        <f t="shared" si="16"/>
        <v>824.2806313515822</v>
      </c>
      <c r="AK11" s="37">
        <f t="shared" si="17"/>
        <v>93.835407657692571</v>
      </c>
      <c r="AL11" s="37">
        <f t="shared" si="18"/>
        <v>475.93372334580158</v>
      </c>
      <c r="AM11" s="37">
        <f t="shared" si="19"/>
        <v>917.10032935296135</v>
      </c>
      <c r="AN11" s="37">
        <f t="shared" si="20"/>
        <v>880.71373179976661</v>
      </c>
    </row>
    <row r="12" spans="1:40">
      <c r="A12">
        <v>2017</v>
      </c>
      <c r="B12" s="37">
        <f t="shared" si="4"/>
        <v>121.79381632752485</v>
      </c>
      <c r="C12" s="37">
        <f t="shared" si="5"/>
        <v>529.4610451705712</v>
      </c>
      <c r="D12" s="37">
        <f t="shared" si="6"/>
        <v>1122.1459364521795</v>
      </c>
      <c r="E12" s="37">
        <f t="shared" si="7"/>
        <v>839.56237960438489</v>
      </c>
      <c r="F12" s="37">
        <f t="shared" si="8"/>
        <v>95.321398472814565</v>
      </c>
      <c r="G12" s="37">
        <f t="shared" si="9"/>
        <v>490.72518597512459</v>
      </c>
      <c r="H12" s="37">
        <f t="shared" si="10"/>
        <v>965.28056453627914</v>
      </c>
      <c r="I12" s="37">
        <f t="shared" si="11"/>
        <v>894.75604998552785</v>
      </c>
      <c r="L12">
        <v>2017</v>
      </c>
      <c r="M12" s="42">
        <v>121.79381632752485</v>
      </c>
      <c r="N12" s="42">
        <v>529.4610451705712</v>
      </c>
      <c r="O12" s="42">
        <v>1122.1459364521795</v>
      </c>
      <c r="P12" s="42">
        <v>839.56237960438489</v>
      </c>
      <c r="Q12" s="42">
        <v>95.321398472814565</v>
      </c>
      <c r="R12" s="42">
        <v>490.72518597512459</v>
      </c>
      <c r="S12" s="42">
        <v>965.28056453627914</v>
      </c>
      <c r="T12" s="42">
        <v>894.75604998552785</v>
      </c>
      <c r="V12">
        <v>2017</v>
      </c>
      <c r="W12" s="37">
        <f t="shared" si="12"/>
        <v>121.79381632752485</v>
      </c>
      <c r="X12" s="37">
        <f t="shared" si="2"/>
        <v>529.4610451705712</v>
      </c>
      <c r="Y12" s="37">
        <f t="shared" si="2"/>
        <v>1122.1459364521795</v>
      </c>
      <c r="Z12" s="37">
        <f t="shared" si="2"/>
        <v>839.56237960438489</v>
      </c>
      <c r="AA12" s="37">
        <f t="shared" si="2"/>
        <v>95.321398472814565</v>
      </c>
      <c r="AB12" s="37">
        <f t="shared" si="2"/>
        <v>490.72518597512459</v>
      </c>
      <c r="AC12" s="37">
        <f t="shared" si="2"/>
        <v>965.28056453627914</v>
      </c>
      <c r="AD12" s="37">
        <f t="shared" si="2"/>
        <v>894.75604998552785</v>
      </c>
      <c r="AF12">
        <v>2017</v>
      </c>
      <c r="AG12" s="37">
        <f t="shared" si="13"/>
        <v>121.79381632752485</v>
      </c>
      <c r="AH12" s="37">
        <f t="shared" si="14"/>
        <v>529.4610451705712</v>
      </c>
      <c r="AI12" s="37">
        <f t="shared" si="15"/>
        <v>1122.1459364521795</v>
      </c>
      <c r="AJ12" s="37">
        <f t="shared" si="16"/>
        <v>839.56237960438489</v>
      </c>
      <c r="AK12" s="37">
        <f t="shared" si="17"/>
        <v>95.321398472814565</v>
      </c>
      <c r="AL12" s="37">
        <f t="shared" si="18"/>
        <v>490.72518597512459</v>
      </c>
      <c r="AM12" s="37">
        <f t="shared" si="19"/>
        <v>965.28056453627914</v>
      </c>
      <c r="AN12" s="37">
        <f t="shared" si="20"/>
        <v>894.75604998552785</v>
      </c>
    </row>
    <row r="13" spans="1:40">
      <c r="A13">
        <v>2018</v>
      </c>
      <c r="B13" s="37">
        <f t="shared" si="4"/>
        <v>119.09363668157638</v>
      </c>
      <c r="C13" s="37">
        <f t="shared" si="5"/>
        <v>517.34967145050598</v>
      </c>
      <c r="D13" s="37">
        <f t="shared" si="6"/>
        <v>1101.9850139878818</v>
      </c>
      <c r="E13" s="37">
        <f t="shared" si="7"/>
        <v>852.97301665961265</v>
      </c>
      <c r="F13" s="37">
        <f t="shared" si="8"/>
        <v>93.915338047688962</v>
      </c>
      <c r="G13" s="37">
        <f t="shared" si="9"/>
        <v>504.20917041039144</v>
      </c>
      <c r="H13" s="37">
        <f t="shared" si="10"/>
        <v>956.68601100413923</v>
      </c>
      <c r="I13" s="37">
        <f t="shared" si="11"/>
        <v>872.12132356918016</v>
      </c>
      <c r="L13">
        <v>2018</v>
      </c>
      <c r="M13" s="42">
        <v>119.09363668157638</v>
      </c>
      <c r="N13" s="42">
        <v>517.34967145050598</v>
      </c>
      <c r="O13" s="42">
        <v>1101.9850139878818</v>
      </c>
      <c r="P13" s="42">
        <v>852.97301665961265</v>
      </c>
      <c r="Q13" s="42">
        <v>93.915338047688962</v>
      </c>
      <c r="R13" s="42">
        <v>504.20917041039144</v>
      </c>
      <c r="S13" s="42">
        <v>956.68601100413923</v>
      </c>
      <c r="T13" s="42">
        <v>872.12132356918016</v>
      </c>
      <c r="V13">
        <v>2018</v>
      </c>
      <c r="W13" s="37">
        <f t="shared" si="12"/>
        <v>119.09363668157638</v>
      </c>
      <c r="X13" s="37">
        <f t="shared" si="2"/>
        <v>517.34967145050598</v>
      </c>
      <c r="Y13" s="37">
        <f t="shared" si="2"/>
        <v>1101.9850139878818</v>
      </c>
      <c r="Z13" s="37">
        <f t="shared" si="2"/>
        <v>852.97301665961265</v>
      </c>
      <c r="AA13" s="37">
        <f t="shared" si="2"/>
        <v>93.915338047688962</v>
      </c>
      <c r="AB13" s="37">
        <f t="shared" si="2"/>
        <v>504.20917041039144</v>
      </c>
      <c r="AC13" s="37">
        <f t="shared" si="2"/>
        <v>956.68601100413923</v>
      </c>
      <c r="AD13" s="37">
        <f t="shared" si="2"/>
        <v>872.12132356918016</v>
      </c>
      <c r="AF13">
        <v>2018</v>
      </c>
      <c r="AG13" s="37">
        <f t="shared" si="13"/>
        <v>119.09363668157638</v>
      </c>
      <c r="AH13" s="37">
        <f t="shared" si="14"/>
        <v>517.34967145050598</v>
      </c>
      <c r="AI13" s="37">
        <f t="shared" si="15"/>
        <v>1101.9850139878818</v>
      </c>
      <c r="AJ13" s="37">
        <f t="shared" si="16"/>
        <v>852.97301665961265</v>
      </c>
      <c r="AK13" s="37">
        <f t="shared" si="17"/>
        <v>93.915338047688962</v>
      </c>
      <c r="AL13" s="37">
        <f t="shared" si="18"/>
        <v>504.20917041039144</v>
      </c>
      <c r="AM13" s="37">
        <f t="shared" si="19"/>
        <v>956.68601100413923</v>
      </c>
      <c r="AN13" s="37">
        <f t="shared" si="20"/>
        <v>872.12132356918016</v>
      </c>
    </row>
    <row r="14" spans="1:40">
      <c r="A14">
        <v>2019</v>
      </c>
      <c r="B14" s="37">
        <f t="shared" si="4"/>
        <v>112.45747701650313</v>
      </c>
      <c r="C14" s="37">
        <f t="shared" si="5"/>
        <v>500.4325052935464</v>
      </c>
      <c r="D14" s="37">
        <f t="shared" si="6"/>
        <v>1085.8762124923376</v>
      </c>
      <c r="E14" s="37">
        <f t="shared" si="7"/>
        <v>848.67833182342542</v>
      </c>
      <c r="F14" s="37">
        <f t="shared" si="8"/>
        <v>96.017992197672399</v>
      </c>
      <c r="G14" s="37">
        <f t="shared" si="9"/>
        <v>498.65975206628792</v>
      </c>
      <c r="H14" s="37">
        <f t="shared" si="10"/>
        <v>959.56330992854828</v>
      </c>
      <c r="I14" s="37">
        <f t="shared" si="11"/>
        <v>887.48068367152314</v>
      </c>
      <c r="L14">
        <v>2019</v>
      </c>
      <c r="M14" s="42">
        <v>112.45747701650313</v>
      </c>
      <c r="N14" s="42">
        <v>500.4325052935464</v>
      </c>
      <c r="O14" s="42">
        <v>1085.8762124923376</v>
      </c>
      <c r="P14" s="42">
        <v>848.67833182342542</v>
      </c>
      <c r="Q14" s="42">
        <v>96.017992197672399</v>
      </c>
      <c r="R14" s="42">
        <v>498.65975206628792</v>
      </c>
      <c r="S14" s="42">
        <v>959.56330992854828</v>
      </c>
      <c r="T14" s="42">
        <v>887.48068367152314</v>
      </c>
      <c r="V14">
        <v>2019</v>
      </c>
      <c r="W14" s="37">
        <f t="shared" si="12"/>
        <v>112.45747701650313</v>
      </c>
      <c r="X14" s="37">
        <f t="shared" si="2"/>
        <v>500.4325052935464</v>
      </c>
      <c r="Y14" s="37">
        <f t="shared" si="2"/>
        <v>1085.8762124923376</v>
      </c>
      <c r="Z14" s="37">
        <f t="shared" si="2"/>
        <v>848.67833182342542</v>
      </c>
      <c r="AA14" s="37">
        <f t="shared" si="2"/>
        <v>96.017992197672399</v>
      </c>
      <c r="AB14" s="37">
        <f t="shared" si="2"/>
        <v>498.65975206628792</v>
      </c>
      <c r="AC14" s="37">
        <f t="shared" si="2"/>
        <v>959.56330992854828</v>
      </c>
      <c r="AD14" s="37">
        <f t="shared" si="2"/>
        <v>887.48068367152314</v>
      </c>
      <c r="AF14">
        <v>2019</v>
      </c>
      <c r="AG14" s="37">
        <f t="shared" si="13"/>
        <v>112.45747701650313</v>
      </c>
      <c r="AH14" s="37">
        <f t="shared" si="14"/>
        <v>500.4325052935464</v>
      </c>
      <c r="AI14" s="37">
        <f t="shared" si="15"/>
        <v>1085.8762124923376</v>
      </c>
      <c r="AJ14" s="37">
        <f t="shared" si="16"/>
        <v>848.67833182342542</v>
      </c>
      <c r="AK14" s="37">
        <f t="shared" si="17"/>
        <v>96.017992197672399</v>
      </c>
      <c r="AL14" s="37">
        <f t="shared" si="18"/>
        <v>498.65975206628792</v>
      </c>
      <c r="AM14" s="37">
        <f t="shared" si="19"/>
        <v>959.56330992854828</v>
      </c>
      <c r="AN14" s="37">
        <f t="shared" si="20"/>
        <v>887.48068367152314</v>
      </c>
    </row>
    <row r="15" spans="1:40">
      <c r="A15">
        <v>2020</v>
      </c>
      <c r="B15" s="37">
        <f t="shared" si="4"/>
        <v>118.24009716436102</v>
      </c>
      <c r="C15" s="37">
        <f t="shared" si="5"/>
        <v>468.77282273168419</v>
      </c>
      <c r="D15" s="37">
        <f t="shared" si="6"/>
        <v>950.60843028176441</v>
      </c>
      <c r="E15" s="37">
        <f t="shared" si="7"/>
        <v>734.28676113328072</v>
      </c>
      <c r="F15" s="37">
        <f t="shared" si="8"/>
        <v>95.769484410786831</v>
      </c>
      <c r="G15" s="37">
        <f t="shared" si="9"/>
        <v>489.24827286012726</v>
      </c>
      <c r="H15" s="37">
        <f t="shared" si="10"/>
        <v>906.67640372268522</v>
      </c>
      <c r="I15" s="37">
        <f t="shared" si="11"/>
        <v>806.52249535460373</v>
      </c>
      <c r="L15">
        <v>2020</v>
      </c>
      <c r="M15" s="42">
        <v>118.24009716436102</v>
      </c>
      <c r="N15" s="42">
        <v>468.77282273168419</v>
      </c>
      <c r="O15" s="42">
        <v>950.60843028176441</v>
      </c>
      <c r="P15" s="42">
        <v>734.28676113328072</v>
      </c>
      <c r="Q15" s="42">
        <v>95.769484410786831</v>
      </c>
      <c r="R15" s="42">
        <v>489.24827286012726</v>
      </c>
      <c r="S15" s="42">
        <v>906.67640372268522</v>
      </c>
      <c r="T15" s="42">
        <v>806.52249535460373</v>
      </c>
      <c r="V15">
        <v>2020</v>
      </c>
      <c r="W15" s="37">
        <f t="shared" si="12"/>
        <v>118.24009716436102</v>
      </c>
      <c r="X15" s="37">
        <f t="shared" si="2"/>
        <v>468.77282273168419</v>
      </c>
      <c r="Y15" s="37">
        <f t="shared" si="2"/>
        <v>950.60843028176441</v>
      </c>
      <c r="Z15" s="37">
        <f t="shared" si="2"/>
        <v>734.28676113328072</v>
      </c>
      <c r="AA15" s="37">
        <f t="shared" si="2"/>
        <v>95.769484410786831</v>
      </c>
      <c r="AB15" s="37">
        <f t="shared" si="2"/>
        <v>489.24827286012726</v>
      </c>
      <c r="AC15" s="37">
        <f t="shared" si="2"/>
        <v>906.67640372268522</v>
      </c>
      <c r="AD15" s="37">
        <f t="shared" si="2"/>
        <v>806.52249535460373</v>
      </c>
      <c r="AF15">
        <v>2020</v>
      </c>
      <c r="AG15" s="37">
        <f t="shared" si="13"/>
        <v>118.24009716436102</v>
      </c>
      <c r="AH15" s="37">
        <f t="shared" si="14"/>
        <v>468.77282273168419</v>
      </c>
      <c r="AI15" s="37">
        <f t="shared" si="15"/>
        <v>950.60843028176441</v>
      </c>
      <c r="AJ15" s="37">
        <f t="shared" si="16"/>
        <v>734.28676113328072</v>
      </c>
      <c r="AK15" s="37">
        <f t="shared" si="17"/>
        <v>95.769484410786831</v>
      </c>
      <c r="AL15" s="37">
        <f t="shared" si="18"/>
        <v>489.24827286012726</v>
      </c>
      <c r="AM15" s="37">
        <f t="shared" si="19"/>
        <v>906.67640372268522</v>
      </c>
      <c r="AN15" s="37">
        <f t="shared" si="20"/>
        <v>806.52249535460373</v>
      </c>
    </row>
    <row r="16" spans="1:40">
      <c r="A16">
        <v>2021</v>
      </c>
      <c r="B16" s="37">
        <f t="shared" si="4"/>
        <v>126.47480715167463</v>
      </c>
      <c r="C16" s="37">
        <f t="shared" si="5"/>
        <v>507.91249973245573</v>
      </c>
      <c r="D16" s="37">
        <f t="shared" si="6"/>
        <v>1030.3765002745704</v>
      </c>
      <c r="E16" s="37">
        <f t="shared" si="7"/>
        <v>824.32741612047971</v>
      </c>
      <c r="F16" s="37">
        <f t="shared" si="8"/>
        <v>103.07435874841293</v>
      </c>
      <c r="G16" s="37">
        <f t="shared" si="9"/>
        <v>517.05501207479517</v>
      </c>
      <c r="H16" s="37">
        <f t="shared" si="10"/>
        <v>971.82376481045935</v>
      </c>
      <c r="I16" s="37">
        <f t="shared" si="11"/>
        <v>855.04611862923321</v>
      </c>
      <c r="L16">
        <v>2021</v>
      </c>
      <c r="M16" s="42">
        <v>126.47480715167463</v>
      </c>
      <c r="N16" s="42">
        <v>507.91249973245573</v>
      </c>
      <c r="O16" s="42">
        <v>1030.3765002745704</v>
      </c>
      <c r="P16" s="42">
        <v>824.32741612047971</v>
      </c>
      <c r="Q16" s="42">
        <v>103.07435874841293</v>
      </c>
      <c r="R16" s="42">
        <v>517.05501207479517</v>
      </c>
      <c r="S16" s="42">
        <v>971.82376481045935</v>
      </c>
      <c r="T16" s="42">
        <v>855.04611862923321</v>
      </c>
      <c r="V16">
        <v>2021</v>
      </c>
      <c r="W16" s="37">
        <f t="shared" si="12"/>
        <v>126.47480715167463</v>
      </c>
      <c r="X16" s="37">
        <f t="shared" si="2"/>
        <v>507.91249973245573</v>
      </c>
      <c r="Y16" s="37">
        <f t="shared" si="2"/>
        <v>1030.3765002745704</v>
      </c>
      <c r="Z16" s="37">
        <f t="shared" si="2"/>
        <v>824.32741612047971</v>
      </c>
      <c r="AA16" s="37">
        <f t="shared" si="2"/>
        <v>103.07435874841293</v>
      </c>
      <c r="AB16" s="37">
        <f t="shared" si="2"/>
        <v>517.05501207479517</v>
      </c>
      <c r="AC16" s="37">
        <f t="shared" si="2"/>
        <v>971.82376481045935</v>
      </c>
      <c r="AD16" s="37">
        <f t="shared" si="2"/>
        <v>855.04611862923321</v>
      </c>
      <c r="AF16">
        <v>2021</v>
      </c>
      <c r="AG16" s="37">
        <f t="shared" si="13"/>
        <v>126.47480715167463</v>
      </c>
      <c r="AH16" s="37">
        <f t="shared" si="14"/>
        <v>507.91249973245573</v>
      </c>
      <c r="AI16" s="37">
        <f t="shared" si="15"/>
        <v>1030.3765002745704</v>
      </c>
      <c r="AJ16" s="37">
        <f t="shared" si="16"/>
        <v>824.32741612047971</v>
      </c>
      <c r="AK16" s="37">
        <f t="shared" si="17"/>
        <v>103.07435874841293</v>
      </c>
      <c r="AL16" s="37">
        <f t="shared" si="18"/>
        <v>517.05501207479517</v>
      </c>
      <c r="AM16" s="37">
        <f t="shared" si="19"/>
        <v>971.82376481045935</v>
      </c>
      <c r="AN16" s="37">
        <f t="shared" si="20"/>
        <v>855.04611862923321</v>
      </c>
    </row>
    <row r="17" spans="1:40">
      <c r="A17">
        <v>2022</v>
      </c>
      <c r="B17" s="37">
        <f t="shared" si="4"/>
        <v>129.56010711222572</v>
      </c>
      <c r="C17" s="37">
        <f t="shared" si="5"/>
        <v>545.10099501126763</v>
      </c>
      <c r="D17" s="37">
        <f t="shared" si="6"/>
        <v>1171.5375969810652</v>
      </c>
      <c r="E17" s="37">
        <f t="shared" si="7"/>
        <v>892.63676381954588</v>
      </c>
      <c r="F17" s="37">
        <f t="shared" si="8"/>
        <v>109.58579380632005</v>
      </c>
      <c r="G17" s="37">
        <f t="shared" si="9"/>
        <v>572.10185904998582</v>
      </c>
      <c r="H17" s="37">
        <f t="shared" si="10"/>
        <v>1049.8566800826504</v>
      </c>
      <c r="I17" s="37">
        <f t="shared" si="11"/>
        <v>910.09693204796429</v>
      </c>
      <c r="L17">
        <v>2022</v>
      </c>
      <c r="M17" s="38">
        <f>M16</f>
        <v>126.47480715167463</v>
      </c>
      <c r="N17" s="38">
        <f t="shared" ref="N17:N48" si="21">N16</f>
        <v>507.91249973245573</v>
      </c>
      <c r="O17" s="38">
        <f t="shared" ref="O17:O48" si="22">O16</f>
        <v>1030.3765002745704</v>
      </c>
      <c r="P17" s="38">
        <f t="shared" ref="P17:P48" si="23">P16</f>
        <v>824.32741612047971</v>
      </c>
      <c r="Q17" s="38">
        <f t="shared" ref="Q17:Q48" si="24">Q16</f>
        <v>103.07435874841293</v>
      </c>
      <c r="R17" s="38">
        <f t="shared" ref="R17:R48" si="25">R16</f>
        <v>517.05501207479517</v>
      </c>
      <c r="S17" s="38">
        <f t="shared" ref="S17:S48" si="26">S16</f>
        <v>971.82376481045935</v>
      </c>
      <c r="T17" s="38">
        <f t="shared" ref="T17:T48" si="27">T16</f>
        <v>855.04611862923321</v>
      </c>
      <c r="V17">
        <v>2022</v>
      </c>
      <c r="W17" s="38">
        <f>_xlfn.FORECAST.ETS($V17,W$8:W$16,$V$8:$V$16)</f>
        <v>121.96514514047342</v>
      </c>
      <c r="X17" s="38">
        <f t="shared" ref="X17:AD17" si="28">_xlfn.FORECAST.ETS($V17,X$8:X$16,$V$8:$V$16)</f>
        <v>497.32709240417307</v>
      </c>
      <c r="Y17" s="38">
        <f t="shared" si="28"/>
        <v>1013.6731755142516</v>
      </c>
      <c r="Z17" s="38">
        <f t="shared" si="28"/>
        <v>807.15017489618947</v>
      </c>
      <c r="AA17" s="38">
        <f t="shared" si="28"/>
        <v>103.8877680604397</v>
      </c>
      <c r="AB17" s="38">
        <f t="shared" si="28"/>
        <v>526.55672743381012</v>
      </c>
      <c r="AC17" s="38">
        <f t="shared" si="28"/>
        <v>973.96550131957838</v>
      </c>
      <c r="AD17" s="38">
        <f t="shared" si="28"/>
        <v>848.16899358225999</v>
      </c>
      <c r="AF17">
        <v>2022</v>
      </c>
      <c r="AG17" s="38">
        <f>_xlfn.FORECAST.ETS($V17,AG$8:AG$13,$V$8:$V$13)</f>
        <v>129.56010711222572</v>
      </c>
      <c r="AH17" s="38">
        <f t="shared" ref="AH17:AN32" si="29">_xlfn.FORECAST.ETS($V17,AH$8:AH$13,$V$8:$V$13)</f>
        <v>545.10099501126763</v>
      </c>
      <c r="AI17" s="38">
        <f t="shared" si="29"/>
        <v>1171.5375969810652</v>
      </c>
      <c r="AJ17" s="38">
        <f t="shared" si="29"/>
        <v>892.63676381954588</v>
      </c>
      <c r="AK17" s="38">
        <f t="shared" si="29"/>
        <v>109.58579380632005</v>
      </c>
      <c r="AL17" s="38">
        <f t="shared" si="29"/>
        <v>572.10185904998582</v>
      </c>
      <c r="AM17" s="38">
        <f t="shared" si="29"/>
        <v>1049.8566800826504</v>
      </c>
      <c r="AN17" s="38">
        <f t="shared" si="29"/>
        <v>910.09693204796429</v>
      </c>
    </row>
    <row r="18" spans="1:40">
      <c r="A18">
        <v>2023</v>
      </c>
      <c r="B18" s="37">
        <f t="shared" si="4"/>
        <v>131.36102081061816</v>
      </c>
      <c r="C18" s="37">
        <f t="shared" si="5"/>
        <v>549.66303125192564</v>
      </c>
      <c r="D18" s="37">
        <f t="shared" si="6"/>
        <v>1188.0208779233071</v>
      </c>
      <c r="E18" s="37">
        <f t="shared" si="7"/>
        <v>903.29407077614951</v>
      </c>
      <c r="F18" s="37">
        <f t="shared" si="8"/>
        <v>112.80078873733414</v>
      </c>
      <c r="G18" s="37">
        <f t="shared" si="9"/>
        <v>588.98226295699942</v>
      </c>
      <c r="H18" s="37">
        <f t="shared" si="10"/>
        <v>1070.8048760256422</v>
      </c>
      <c r="I18" s="37">
        <f t="shared" si="11"/>
        <v>917.77896672517625</v>
      </c>
      <c r="L18">
        <v>2023</v>
      </c>
      <c r="M18" s="38">
        <f t="shared" ref="M18:M48" si="30">M17</f>
        <v>126.47480715167463</v>
      </c>
      <c r="N18" s="38">
        <f t="shared" si="21"/>
        <v>507.91249973245573</v>
      </c>
      <c r="O18" s="38">
        <f t="shared" si="22"/>
        <v>1030.3765002745704</v>
      </c>
      <c r="P18" s="38">
        <f t="shared" si="23"/>
        <v>824.32741612047971</v>
      </c>
      <c r="Q18" s="38">
        <f t="shared" si="24"/>
        <v>103.07435874841293</v>
      </c>
      <c r="R18" s="38">
        <f t="shared" si="25"/>
        <v>517.05501207479517</v>
      </c>
      <c r="S18" s="38">
        <f t="shared" si="26"/>
        <v>971.82376481045935</v>
      </c>
      <c r="T18" s="38">
        <f t="shared" si="27"/>
        <v>855.04611862923321</v>
      </c>
      <c r="V18">
        <v>2023</v>
      </c>
      <c r="W18" s="38">
        <f t="shared" ref="W18:AD48" si="31">_xlfn.FORECAST.ETS($V18,W$8:W$16,$V$8:$V$16)</f>
        <v>122.9242200127885</v>
      </c>
      <c r="X18" s="38">
        <f t="shared" si="31"/>
        <v>495.01287845660528</v>
      </c>
      <c r="Y18" s="38">
        <f t="shared" si="31"/>
        <v>1009.5379802297128</v>
      </c>
      <c r="Z18" s="38">
        <f t="shared" si="31"/>
        <v>806.67711277611136</v>
      </c>
      <c r="AA18" s="38">
        <f t="shared" si="31"/>
        <v>106.35046699797365</v>
      </c>
      <c r="AB18" s="38">
        <f t="shared" si="31"/>
        <v>537.52376374408448</v>
      </c>
      <c r="AC18" s="38">
        <f t="shared" si="31"/>
        <v>985.5902011572889</v>
      </c>
      <c r="AD18" s="38">
        <f t="shared" si="31"/>
        <v>847.33920378701384</v>
      </c>
      <c r="AF18">
        <v>2023</v>
      </c>
      <c r="AG18" s="38">
        <f t="shared" ref="AG18:AN48" si="32">_xlfn.FORECAST.ETS($V18,AG$8:AG$13,$V$8:$V$13)</f>
        <v>131.36102081061816</v>
      </c>
      <c r="AH18" s="38">
        <f t="shared" si="29"/>
        <v>549.66303125192564</v>
      </c>
      <c r="AI18" s="38">
        <f t="shared" si="29"/>
        <v>1188.0208779233071</v>
      </c>
      <c r="AJ18" s="38">
        <f t="shared" si="29"/>
        <v>903.29407077614951</v>
      </c>
      <c r="AK18" s="38">
        <f t="shared" si="29"/>
        <v>112.80078873733414</v>
      </c>
      <c r="AL18" s="38">
        <f t="shared" si="29"/>
        <v>588.98226295699942</v>
      </c>
      <c r="AM18" s="38">
        <f t="shared" si="29"/>
        <v>1070.8048760256422</v>
      </c>
      <c r="AN18" s="38">
        <f t="shared" si="29"/>
        <v>917.77896672517625</v>
      </c>
    </row>
    <row r="19" spans="1:40">
      <c r="A19">
        <v>2024</v>
      </c>
      <c r="B19" s="37">
        <f t="shared" si="4"/>
        <v>133.16193450901062</v>
      </c>
      <c r="C19" s="37">
        <f t="shared" si="5"/>
        <v>554.22506749258366</v>
      </c>
      <c r="D19" s="37">
        <f t="shared" si="6"/>
        <v>1204.5041588655492</v>
      </c>
      <c r="E19" s="37">
        <f t="shared" si="7"/>
        <v>913.95137773275314</v>
      </c>
      <c r="F19" s="37">
        <f t="shared" si="8"/>
        <v>116.01578366834823</v>
      </c>
      <c r="G19" s="37">
        <f t="shared" si="9"/>
        <v>605.86266686401314</v>
      </c>
      <c r="H19" s="37">
        <f t="shared" si="10"/>
        <v>1091.753071968634</v>
      </c>
      <c r="I19" s="37">
        <f t="shared" si="11"/>
        <v>925.46100140238832</v>
      </c>
      <c r="L19">
        <v>2024</v>
      </c>
      <c r="M19" s="38">
        <f t="shared" si="30"/>
        <v>126.47480715167463</v>
      </c>
      <c r="N19" s="38">
        <f t="shared" si="21"/>
        <v>507.91249973245573</v>
      </c>
      <c r="O19" s="38">
        <f t="shared" si="22"/>
        <v>1030.3765002745704</v>
      </c>
      <c r="P19" s="38">
        <f t="shared" si="23"/>
        <v>824.32741612047971</v>
      </c>
      <c r="Q19" s="38">
        <f t="shared" si="24"/>
        <v>103.07435874841293</v>
      </c>
      <c r="R19" s="38">
        <f t="shared" si="25"/>
        <v>517.05501207479517</v>
      </c>
      <c r="S19" s="38">
        <f t="shared" si="26"/>
        <v>971.82376481045935</v>
      </c>
      <c r="T19" s="38">
        <f t="shared" si="27"/>
        <v>855.04611862923321</v>
      </c>
      <c r="V19">
        <v>2024</v>
      </c>
      <c r="W19" s="38">
        <f t="shared" si="31"/>
        <v>123.88329488510355</v>
      </c>
      <c r="X19" s="38">
        <f t="shared" si="31"/>
        <v>492.69866450903743</v>
      </c>
      <c r="Y19" s="38">
        <f t="shared" si="31"/>
        <v>1005.4027849451739</v>
      </c>
      <c r="Z19" s="38">
        <f t="shared" si="31"/>
        <v>806.20405065603336</v>
      </c>
      <c r="AA19" s="38">
        <f t="shared" si="31"/>
        <v>108.81316593550761</v>
      </c>
      <c r="AB19" s="38">
        <f t="shared" si="31"/>
        <v>548.49080005435871</v>
      </c>
      <c r="AC19" s="38">
        <f t="shared" si="31"/>
        <v>997.21490099499943</v>
      </c>
      <c r="AD19" s="38">
        <f t="shared" si="31"/>
        <v>846.5094139917677</v>
      </c>
      <c r="AF19">
        <v>2024</v>
      </c>
      <c r="AG19" s="38">
        <f t="shared" si="32"/>
        <v>133.16193450901062</v>
      </c>
      <c r="AH19" s="38">
        <f t="shared" si="29"/>
        <v>554.22506749258366</v>
      </c>
      <c r="AI19" s="38">
        <f t="shared" si="29"/>
        <v>1204.5041588655492</v>
      </c>
      <c r="AJ19" s="38">
        <f t="shared" si="29"/>
        <v>913.95137773275314</v>
      </c>
      <c r="AK19" s="38">
        <f t="shared" si="29"/>
        <v>116.01578366834823</v>
      </c>
      <c r="AL19" s="38">
        <f t="shared" si="29"/>
        <v>605.86266686401314</v>
      </c>
      <c r="AM19" s="38">
        <f t="shared" si="29"/>
        <v>1091.753071968634</v>
      </c>
      <c r="AN19" s="38">
        <f t="shared" si="29"/>
        <v>925.46100140238832</v>
      </c>
    </row>
    <row r="20" spans="1:40">
      <c r="A20">
        <v>2025</v>
      </c>
      <c r="B20" s="37">
        <f t="shared" si="4"/>
        <v>134.96284820740306</v>
      </c>
      <c r="C20" s="37">
        <f t="shared" si="5"/>
        <v>558.78710373324168</v>
      </c>
      <c r="D20" s="37">
        <f t="shared" si="6"/>
        <v>1220.9874398077914</v>
      </c>
      <c r="E20" s="37">
        <f t="shared" si="7"/>
        <v>924.60868468935689</v>
      </c>
      <c r="F20" s="37">
        <f t="shared" si="8"/>
        <v>119.23077859936234</v>
      </c>
      <c r="G20" s="37">
        <f t="shared" si="9"/>
        <v>622.74307077102674</v>
      </c>
      <c r="H20" s="37">
        <f t="shared" si="10"/>
        <v>1112.701267911626</v>
      </c>
      <c r="I20" s="37">
        <f t="shared" si="11"/>
        <v>933.14303607960028</v>
      </c>
      <c r="L20">
        <v>2025</v>
      </c>
      <c r="M20" s="38">
        <f t="shared" si="30"/>
        <v>126.47480715167463</v>
      </c>
      <c r="N20" s="38">
        <f t="shared" si="21"/>
        <v>507.91249973245573</v>
      </c>
      <c r="O20" s="38">
        <f t="shared" si="22"/>
        <v>1030.3765002745704</v>
      </c>
      <c r="P20" s="38">
        <f t="shared" si="23"/>
        <v>824.32741612047971</v>
      </c>
      <c r="Q20" s="38">
        <f t="shared" si="24"/>
        <v>103.07435874841293</v>
      </c>
      <c r="R20" s="38">
        <f t="shared" si="25"/>
        <v>517.05501207479517</v>
      </c>
      <c r="S20" s="38">
        <f t="shared" si="26"/>
        <v>971.82376481045935</v>
      </c>
      <c r="T20" s="38">
        <f t="shared" si="27"/>
        <v>855.04611862923321</v>
      </c>
      <c r="V20">
        <v>2025</v>
      </c>
      <c r="W20" s="38">
        <f t="shared" si="31"/>
        <v>124.84236975741862</v>
      </c>
      <c r="X20" s="38">
        <f t="shared" si="31"/>
        <v>490.38445056146958</v>
      </c>
      <c r="Y20" s="38">
        <f t="shared" si="31"/>
        <v>1001.2675896606352</v>
      </c>
      <c r="Z20" s="38">
        <f t="shared" si="31"/>
        <v>805.73098853595525</v>
      </c>
      <c r="AA20" s="38">
        <f t="shared" si="31"/>
        <v>111.27586487304157</v>
      </c>
      <c r="AB20" s="38">
        <f t="shared" si="31"/>
        <v>559.45783636463307</v>
      </c>
      <c r="AC20" s="38">
        <f t="shared" si="31"/>
        <v>1008.8396008327099</v>
      </c>
      <c r="AD20" s="38">
        <f t="shared" si="31"/>
        <v>845.67962419652156</v>
      </c>
      <c r="AF20">
        <v>2025</v>
      </c>
      <c r="AG20" s="38">
        <f t="shared" si="32"/>
        <v>134.96284820740306</v>
      </c>
      <c r="AH20" s="38">
        <f t="shared" si="29"/>
        <v>558.78710373324168</v>
      </c>
      <c r="AI20" s="38">
        <f t="shared" si="29"/>
        <v>1220.9874398077914</v>
      </c>
      <c r="AJ20" s="38">
        <f t="shared" si="29"/>
        <v>924.60868468935689</v>
      </c>
      <c r="AK20" s="38">
        <f t="shared" si="29"/>
        <v>119.23077859936234</v>
      </c>
      <c r="AL20" s="38">
        <f t="shared" si="29"/>
        <v>622.74307077102674</v>
      </c>
      <c r="AM20" s="38">
        <f t="shared" si="29"/>
        <v>1112.701267911626</v>
      </c>
      <c r="AN20" s="38">
        <f t="shared" si="29"/>
        <v>933.14303607960028</v>
      </c>
    </row>
    <row r="21" spans="1:40">
      <c r="A21">
        <v>2026</v>
      </c>
      <c r="B21" s="37">
        <f t="shared" si="4"/>
        <v>136.76376190579552</v>
      </c>
      <c r="C21" s="37">
        <f t="shared" si="5"/>
        <v>563.34913997389981</v>
      </c>
      <c r="D21" s="37">
        <f t="shared" si="6"/>
        <v>1237.4707207500333</v>
      </c>
      <c r="E21" s="37">
        <f t="shared" si="7"/>
        <v>935.26599164596053</v>
      </c>
      <c r="F21" s="37">
        <f t="shared" si="8"/>
        <v>122.44577353037643</v>
      </c>
      <c r="G21" s="37">
        <f t="shared" si="9"/>
        <v>639.62347467804034</v>
      </c>
      <c r="H21" s="37">
        <f t="shared" si="10"/>
        <v>1133.6494638546178</v>
      </c>
      <c r="I21" s="37">
        <f t="shared" si="11"/>
        <v>940.82507075681224</v>
      </c>
      <c r="L21">
        <v>2026</v>
      </c>
      <c r="M21" s="38">
        <f t="shared" si="30"/>
        <v>126.47480715167463</v>
      </c>
      <c r="N21" s="38">
        <f t="shared" si="21"/>
        <v>507.91249973245573</v>
      </c>
      <c r="O21" s="38">
        <f t="shared" si="22"/>
        <v>1030.3765002745704</v>
      </c>
      <c r="P21" s="38">
        <f t="shared" si="23"/>
        <v>824.32741612047971</v>
      </c>
      <c r="Q21" s="38">
        <f t="shared" si="24"/>
        <v>103.07435874841293</v>
      </c>
      <c r="R21" s="38">
        <f t="shared" si="25"/>
        <v>517.05501207479517</v>
      </c>
      <c r="S21" s="38">
        <f t="shared" si="26"/>
        <v>971.82376481045935</v>
      </c>
      <c r="T21" s="38">
        <f t="shared" si="27"/>
        <v>855.04611862923321</v>
      </c>
      <c r="V21">
        <v>2026</v>
      </c>
      <c r="W21" s="38">
        <f t="shared" si="31"/>
        <v>125.80144462973368</v>
      </c>
      <c r="X21" s="38">
        <f t="shared" si="31"/>
        <v>488.07023661390178</v>
      </c>
      <c r="Y21" s="38">
        <f t="shared" si="31"/>
        <v>997.13239437609627</v>
      </c>
      <c r="Z21" s="38">
        <f t="shared" si="31"/>
        <v>805.25792641587714</v>
      </c>
      <c r="AA21" s="38">
        <f t="shared" si="31"/>
        <v>113.73856381057553</v>
      </c>
      <c r="AB21" s="38">
        <f t="shared" si="31"/>
        <v>570.42487267490731</v>
      </c>
      <c r="AC21" s="38">
        <f t="shared" si="31"/>
        <v>1020.4643006704204</v>
      </c>
      <c r="AD21" s="38">
        <f t="shared" si="31"/>
        <v>844.84983440127542</v>
      </c>
      <c r="AF21">
        <v>2026</v>
      </c>
      <c r="AG21" s="38">
        <f t="shared" si="32"/>
        <v>136.76376190579552</v>
      </c>
      <c r="AH21" s="38">
        <f t="shared" si="29"/>
        <v>563.34913997389981</v>
      </c>
      <c r="AI21" s="38">
        <f t="shared" si="29"/>
        <v>1237.4707207500333</v>
      </c>
      <c r="AJ21" s="38">
        <f t="shared" si="29"/>
        <v>935.26599164596053</v>
      </c>
      <c r="AK21" s="38">
        <f t="shared" si="29"/>
        <v>122.44577353037643</v>
      </c>
      <c r="AL21" s="38">
        <f t="shared" si="29"/>
        <v>639.62347467804034</v>
      </c>
      <c r="AM21" s="38">
        <f t="shared" si="29"/>
        <v>1133.6494638546178</v>
      </c>
      <c r="AN21" s="38">
        <f t="shared" si="29"/>
        <v>940.82507075681224</v>
      </c>
    </row>
    <row r="22" spans="1:40">
      <c r="A22">
        <v>2027</v>
      </c>
      <c r="B22" s="37">
        <f t="shared" si="4"/>
        <v>138.56467560418795</v>
      </c>
      <c r="C22" s="37">
        <f t="shared" si="5"/>
        <v>567.91117621455783</v>
      </c>
      <c r="D22" s="37">
        <f t="shared" si="6"/>
        <v>1253.9540016922754</v>
      </c>
      <c r="E22" s="37">
        <f t="shared" si="7"/>
        <v>945.92329860256427</v>
      </c>
      <c r="F22" s="37">
        <f t="shared" si="8"/>
        <v>125.66076846139052</v>
      </c>
      <c r="G22" s="37">
        <f t="shared" si="9"/>
        <v>656.50387858505394</v>
      </c>
      <c r="H22" s="37">
        <f t="shared" si="10"/>
        <v>1154.5976597976096</v>
      </c>
      <c r="I22" s="37">
        <f t="shared" si="11"/>
        <v>948.50710543402431</v>
      </c>
      <c r="L22">
        <v>2027</v>
      </c>
      <c r="M22" s="38">
        <f t="shared" si="30"/>
        <v>126.47480715167463</v>
      </c>
      <c r="N22" s="38">
        <f t="shared" si="21"/>
        <v>507.91249973245573</v>
      </c>
      <c r="O22" s="38">
        <f t="shared" si="22"/>
        <v>1030.3765002745704</v>
      </c>
      <c r="P22" s="38">
        <f t="shared" si="23"/>
        <v>824.32741612047971</v>
      </c>
      <c r="Q22" s="38">
        <f t="shared" si="24"/>
        <v>103.07435874841293</v>
      </c>
      <c r="R22" s="38">
        <f t="shared" si="25"/>
        <v>517.05501207479517</v>
      </c>
      <c r="S22" s="38">
        <f t="shared" si="26"/>
        <v>971.82376481045935</v>
      </c>
      <c r="T22" s="38">
        <f t="shared" si="27"/>
        <v>855.04611862923321</v>
      </c>
      <c r="V22">
        <v>2027</v>
      </c>
      <c r="W22" s="38">
        <f t="shared" si="31"/>
        <v>126.76051950204875</v>
      </c>
      <c r="X22" s="38">
        <f t="shared" si="31"/>
        <v>485.75602266633393</v>
      </c>
      <c r="Y22" s="38">
        <f t="shared" si="31"/>
        <v>992.99719909155738</v>
      </c>
      <c r="Z22" s="38">
        <f t="shared" si="31"/>
        <v>804.78486429579903</v>
      </c>
      <c r="AA22" s="38">
        <f t="shared" si="31"/>
        <v>116.20126274810949</v>
      </c>
      <c r="AB22" s="38">
        <f t="shared" si="31"/>
        <v>581.39190898518166</v>
      </c>
      <c r="AC22" s="38">
        <f t="shared" si="31"/>
        <v>1032.089000508131</v>
      </c>
      <c r="AD22" s="38">
        <f t="shared" si="31"/>
        <v>844.02004460602916</v>
      </c>
      <c r="AF22">
        <v>2027</v>
      </c>
      <c r="AG22" s="38">
        <f t="shared" si="32"/>
        <v>138.56467560418795</v>
      </c>
      <c r="AH22" s="38">
        <f t="shared" si="29"/>
        <v>567.91117621455783</v>
      </c>
      <c r="AI22" s="38">
        <f t="shared" si="29"/>
        <v>1253.9540016922754</v>
      </c>
      <c r="AJ22" s="38">
        <f t="shared" si="29"/>
        <v>945.92329860256427</v>
      </c>
      <c r="AK22" s="38">
        <f t="shared" si="29"/>
        <v>125.66076846139052</v>
      </c>
      <c r="AL22" s="38">
        <f t="shared" si="29"/>
        <v>656.50387858505394</v>
      </c>
      <c r="AM22" s="38">
        <f t="shared" si="29"/>
        <v>1154.5976597976096</v>
      </c>
      <c r="AN22" s="38">
        <f t="shared" si="29"/>
        <v>948.50710543402431</v>
      </c>
    </row>
    <row r="23" spans="1:40">
      <c r="A23">
        <v>2028</v>
      </c>
      <c r="B23" s="37">
        <f t="shared" si="4"/>
        <v>140.36558930258042</v>
      </c>
      <c r="C23" s="37">
        <f t="shared" si="5"/>
        <v>572.47321245521584</v>
      </c>
      <c r="D23" s="37">
        <f t="shared" si="6"/>
        <v>1270.4372826345173</v>
      </c>
      <c r="E23" s="37">
        <f t="shared" si="7"/>
        <v>956.58060555916791</v>
      </c>
      <c r="F23" s="37">
        <f t="shared" si="8"/>
        <v>128.87576339240462</v>
      </c>
      <c r="G23" s="37">
        <f t="shared" si="9"/>
        <v>673.38428249206754</v>
      </c>
      <c r="H23" s="37">
        <f t="shared" si="10"/>
        <v>1175.5458557406016</v>
      </c>
      <c r="I23" s="37">
        <f t="shared" si="11"/>
        <v>956.18914011123627</v>
      </c>
      <c r="L23">
        <v>2028</v>
      </c>
      <c r="M23" s="38">
        <f t="shared" si="30"/>
        <v>126.47480715167463</v>
      </c>
      <c r="N23" s="38">
        <f t="shared" si="21"/>
        <v>507.91249973245573</v>
      </c>
      <c r="O23" s="38">
        <f t="shared" si="22"/>
        <v>1030.3765002745704</v>
      </c>
      <c r="P23" s="38">
        <f t="shared" si="23"/>
        <v>824.32741612047971</v>
      </c>
      <c r="Q23" s="38">
        <f t="shared" si="24"/>
        <v>103.07435874841293</v>
      </c>
      <c r="R23" s="38">
        <f t="shared" si="25"/>
        <v>517.05501207479517</v>
      </c>
      <c r="S23" s="38">
        <f t="shared" si="26"/>
        <v>971.82376481045935</v>
      </c>
      <c r="T23" s="38">
        <f t="shared" si="27"/>
        <v>855.04611862923321</v>
      </c>
      <c r="V23">
        <v>2028</v>
      </c>
      <c r="W23" s="38">
        <f t="shared" si="31"/>
        <v>127.71959437436381</v>
      </c>
      <c r="X23" s="38">
        <f t="shared" si="31"/>
        <v>483.44180871876608</v>
      </c>
      <c r="Y23" s="38">
        <f t="shared" si="31"/>
        <v>988.8620038070186</v>
      </c>
      <c r="Z23" s="38">
        <f t="shared" si="31"/>
        <v>804.31180217572103</v>
      </c>
      <c r="AA23" s="38">
        <f t="shared" si="31"/>
        <v>118.66396168564344</v>
      </c>
      <c r="AB23" s="38">
        <f t="shared" si="31"/>
        <v>592.3589452954559</v>
      </c>
      <c r="AC23" s="38">
        <f t="shared" si="31"/>
        <v>1043.7137003458415</v>
      </c>
      <c r="AD23" s="38">
        <f t="shared" si="31"/>
        <v>843.19025481078302</v>
      </c>
      <c r="AF23">
        <v>2028</v>
      </c>
      <c r="AG23" s="38">
        <f t="shared" si="32"/>
        <v>140.36558930258042</v>
      </c>
      <c r="AH23" s="38">
        <f t="shared" si="29"/>
        <v>572.47321245521584</v>
      </c>
      <c r="AI23" s="38">
        <f t="shared" si="29"/>
        <v>1270.4372826345173</v>
      </c>
      <c r="AJ23" s="38">
        <f t="shared" si="29"/>
        <v>956.58060555916791</v>
      </c>
      <c r="AK23" s="38">
        <f t="shared" si="29"/>
        <v>128.87576339240462</v>
      </c>
      <c r="AL23" s="38">
        <f t="shared" si="29"/>
        <v>673.38428249206754</v>
      </c>
      <c r="AM23" s="38">
        <f t="shared" si="29"/>
        <v>1175.5458557406016</v>
      </c>
      <c r="AN23" s="38">
        <f t="shared" si="29"/>
        <v>956.18914011123627</v>
      </c>
    </row>
    <row r="24" spans="1:40">
      <c r="A24">
        <v>2029</v>
      </c>
      <c r="B24" s="37">
        <f t="shared" si="4"/>
        <v>142.16650300097285</v>
      </c>
      <c r="C24" s="37">
        <f t="shared" si="5"/>
        <v>577.03524869587386</v>
      </c>
      <c r="D24" s="37">
        <f t="shared" si="6"/>
        <v>1286.9205635767594</v>
      </c>
      <c r="E24" s="37">
        <f t="shared" si="7"/>
        <v>967.23791251577154</v>
      </c>
      <c r="F24" s="37">
        <f t="shared" si="8"/>
        <v>132.0907583234187</v>
      </c>
      <c r="G24" s="37">
        <f t="shared" si="9"/>
        <v>690.26468639908126</v>
      </c>
      <c r="H24" s="37">
        <f t="shared" si="10"/>
        <v>1196.4940516835934</v>
      </c>
      <c r="I24" s="37">
        <f t="shared" si="11"/>
        <v>963.87117478844834</v>
      </c>
      <c r="L24">
        <v>2029</v>
      </c>
      <c r="M24" s="38">
        <f t="shared" si="30"/>
        <v>126.47480715167463</v>
      </c>
      <c r="N24" s="38">
        <f t="shared" si="21"/>
        <v>507.91249973245573</v>
      </c>
      <c r="O24" s="38">
        <f t="shared" si="22"/>
        <v>1030.3765002745704</v>
      </c>
      <c r="P24" s="38">
        <f t="shared" si="23"/>
        <v>824.32741612047971</v>
      </c>
      <c r="Q24" s="38">
        <f t="shared" si="24"/>
        <v>103.07435874841293</v>
      </c>
      <c r="R24" s="38">
        <f t="shared" si="25"/>
        <v>517.05501207479517</v>
      </c>
      <c r="S24" s="38">
        <f t="shared" si="26"/>
        <v>971.82376481045935</v>
      </c>
      <c r="T24" s="38">
        <f t="shared" si="27"/>
        <v>855.04611862923321</v>
      </c>
      <c r="V24">
        <v>2029</v>
      </c>
      <c r="W24" s="38">
        <f t="shared" si="31"/>
        <v>128.67866924667888</v>
      </c>
      <c r="X24" s="38">
        <f t="shared" si="31"/>
        <v>481.12759477119829</v>
      </c>
      <c r="Y24" s="38">
        <f t="shared" si="31"/>
        <v>984.7268085224797</v>
      </c>
      <c r="Z24" s="38">
        <f t="shared" si="31"/>
        <v>803.83874005564292</v>
      </c>
      <c r="AA24" s="38">
        <f t="shared" si="31"/>
        <v>121.1266606231774</v>
      </c>
      <c r="AB24" s="38">
        <f t="shared" si="31"/>
        <v>603.32598160573025</v>
      </c>
      <c r="AC24" s="38">
        <f t="shared" si="31"/>
        <v>1055.338400183552</v>
      </c>
      <c r="AD24" s="38">
        <f t="shared" si="31"/>
        <v>842.36046501553687</v>
      </c>
      <c r="AF24">
        <v>2029</v>
      </c>
      <c r="AG24" s="38">
        <f t="shared" si="32"/>
        <v>142.16650300097285</v>
      </c>
      <c r="AH24" s="38">
        <f t="shared" si="29"/>
        <v>577.03524869587386</v>
      </c>
      <c r="AI24" s="38">
        <f t="shared" si="29"/>
        <v>1286.9205635767594</v>
      </c>
      <c r="AJ24" s="38">
        <f t="shared" si="29"/>
        <v>967.23791251577154</v>
      </c>
      <c r="AK24" s="38">
        <f t="shared" si="29"/>
        <v>132.0907583234187</v>
      </c>
      <c r="AL24" s="38">
        <f t="shared" si="29"/>
        <v>690.26468639908126</v>
      </c>
      <c r="AM24" s="38">
        <f t="shared" si="29"/>
        <v>1196.4940516835934</v>
      </c>
      <c r="AN24" s="38">
        <f t="shared" si="29"/>
        <v>963.87117478844834</v>
      </c>
    </row>
    <row r="25" spans="1:40">
      <c r="A25">
        <v>2030</v>
      </c>
      <c r="B25" s="37">
        <f t="shared" si="4"/>
        <v>143.96741669936532</v>
      </c>
      <c r="C25" s="37">
        <f t="shared" si="5"/>
        <v>581.59728493653188</v>
      </c>
      <c r="D25" s="37">
        <f t="shared" si="6"/>
        <v>1303.4038445190015</v>
      </c>
      <c r="E25" s="37">
        <f t="shared" si="7"/>
        <v>977.89521947237529</v>
      </c>
      <c r="F25" s="37">
        <f t="shared" si="8"/>
        <v>135.3057532544328</v>
      </c>
      <c r="G25" s="37">
        <f t="shared" si="9"/>
        <v>707.14509030609486</v>
      </c>
      <c r="H25" s="37">
        <f t="shared" si="10"/>
        <v>1217.4422476265852</v>
      </c>
      <c r="I25" s="37">
        <f t="shared" si="11"/>
        <v>971.5532094656603</v>
      </c>
      <c r="L25">
        <v>2030</v>
      </c>
      <c r="M25" s="38">
        <f t="shared" si="30"/>
        <v>126.47480715167463</v>
      </c>
      <c r="N25" s="38">
        <f t="shared" si="21"/>
        <v>507.91249973245573</v>
      </c>
      <c r="O25" s="38">
        <f t="shared" si="22"/>
        <v>1030.3765002745704</v>
      </c>
      <c r="P25" s="38">
        <f t="shared" si="23"/>
        <v>824.32741612047971</v>
      </c>
      <c r="Q25" s="38">
        <f t="shared" si="24"/>
        <v>103.07435874841293</v>
      </c>
      <c r="R25" s="38">
        <f t="shared" si="25"/>
        <v>517.05501207479517</v>
      </c>
      <c r="S25" s="38">
        <f t="shared" si="26"/>
        <v>971.82376481045935</v>
      </c>
      <c r="T25" s="38">
        <f t="shared" si="27"/>
        <v>855.04611862923321</v>
      </c>
      <c r="V25">
        <v>2030</v>
      </c>
      <c r="W25" s="38">
        <f t="shared" si="31"/>
        <v>129.63774411899394</v>
      </c>
      <c r="X25" s="38">
        <f t="shared" si="31"/>
        <v>478.81338082363044</v>
      </c>
      <c r="Y25" s="38">
        <f t="shared" si="31"/>
        <v>980.59161323794092</v>
      </c>
      <c r="Z25" s="38">
        <f t="shared" si="31"/>
        <v>803.3656779355648</v>
      </c>
      <c r="AA25" s="38">
        <f t="shared" si="31"/>
        <v>123.58935956071136</v>
      </c>
      <c r="AB25" s="38">
        <f t="shared" si="31"/>
        <v>614.29301791600449</v>
      </c>
      <c r="AC25" s="38">
        <f t="shared" si="31"/>
        <v>1066.9631000212623</v>
      </c>
      <c r="AD25" s="38">
        <f t="shared" si="31"/>
        <v>841.53067522029073</v>
      </c>
      <c r="AF25">
        <v>2030</v>
      </c>
      <c r="AG25" s="38">
        <f t="shared" si="32"/>
        <v>143.96741669936532</v>
      </c>
      <c r="AH25" s="38">
        <f t="shared" si="29"/>
        <v>581.59728493653188</v>
      </c>
      <c r="AI25" s="38">
        <f t="shared" si="29"/>
        <v>1303.4038445190015</v>
      </c>
      <c r="AJ25" s="38">
        <f t="shared" si="29"/>
        <v>977.89521947237529</v>
      </c>
      <c r="AK25" s="38">
        <f t="shared" si="29"/>
        <v>135.3057532544328</v>
      </c>
      <c r="AL25" s="38">
        <f t="shared" si="29"/>
        <v>707.14509030609486</v>
      </c>
      <c r="AM25" s="38">
        <f t="shared" si="29"/>
        <v>1217.4422476265852</v>
      </c>
      <c r="AN25" s="38">
        <f t="shared" si="29"/>
        <v>971.5532094656603</v>
      </c>
    </row>
    <row r="26" spans="1:40">
      <c r="A26">
        <v>2031</v>
      </c>
      <c r="B26" s="37">
        <f t="shared" si="4"/>
        <v>145.76833039775775</v>
      </c>
      <c r="C26" s="37">
        <f t="shared" si="5"/>
        <v>586.1593211771899</v>
      </c>
      <c r="D26" s="37">
        <f t="shared" si="6"/>
        <v>1319.8871254612434</v>
      </c>
      <c r="E26" s="37">
        <f t="shared" si="7"/>
        <v>988.55252642897892</v>
      </c>
      <c r="F26" s="37">
        <f t="shared" si="8"/>
        <v>138.52074818544691</v>
      </c>
      <c r="G26" s="37">
        <f t="shared" si="9"/>
        <v>724.02549421310846</v>
      </c>
      <c r="H26" s="37">
        <f t="shared" si="10"/>
        <v>1238.3904435695772</v>
      </c>
      <c r="I26" s="37">
        <f t="shared" si="11"/>
        <v>979.23524414287226</v>
      </c>
      <c r="L26">
        <v>2031</v>
      </c>
      <c r="M26" s="38">
        <f t="shared" si="30"/>
        <v>126.47480715167463</v>
      </c>
      <c r="N26" s="38">
        <f t="shared" si="21"/>
        <v>507.91249973245573</v>
      </c>
      <c r="O26" s="38">
        <f t="shared" si="22"/>
        <v>1030.3765002745704</v>
      </c>
      <c r="P26" s="38">
        <f t="shared" si="23"/>
        <v>824.32741612047971</v>
      </c>
      <c r="Q26" s="38">
        <f t="shared" si="24"/>
        <v>103.07435874841293</v>
      </c>
      <c r="R26" s="38">
        <f t="shared" si="25"/>
        <v>517.05501207479517</v>
      </c>
      <c r="S26" s="38">
        <f t="shared" si="26"/>
        <v>971.82376481045935</v>
      </c>
      <c r="T26" s="38">
        <f t="shared" si="27"/>
        <v>855.04611862923321</v>
      </c>
      <c r="V26">
        <v>2031</v>
      </c>
      <c r="W26" s="38">
        <f t="shared" si="31"/>
        <v>130.59681899130899</v>
      </c>
      <c r="X26" s="38">
        <f t="shared" si="31"/>
        <v>476.49916687606259</v>
      </c>
      <c r="Y26" s="38">
        <f t="shared" si="31"/>
        <v>976.45641795340202</v>
      </c>
      <c r="Z26" s="38">
        <f t="shared" si="31"/>
        <v>802.89261581548669</v>
      </c>
      <c r="AA26" s="38">
        <f t="shared" si="31"/>
        <v>126.05205849824532</v>
      </c>
      <c r="AB26" s="38">
        <f t="shared" si="31"/>
        <v>625.26005422627873</v>
      </c>
      <c r="AC26" s="38">
        <f t="shared" si="31"/>
        <v>1078.5877998589729</v>
      </c>
      <c r="AD26" s="38">
        <f t="shared" si="31"/>
        <v>840.70088542504459</v>
      </c>
      <c r="AF26">
        <v>2031</v>
      </c>
      <c r="AG26" s="38">
        <f t="shared" si="32"/>
        <v>145.76833039775775</v>
      </c>
      <c r="AH26" s="38">
        <f t="shared" si="29"/>
        <v>586.1593211771899</v>
      </c>
      <c r="AI26" s="38">
        <f t="shared" si="29"/>
        <v>1319.8871254612434</v>
      </c>
      <c r="AJ26" s="38">
        <f t="shared" si="29"/>
        <v>988.55252642897892</v>
      </c>
      <c r="AK26" s="38">
        <f t="shared" si="29"/>
        <v>138.52074818544691</v>
      </c>
      <c r="AL26" s="38">
        <f t="shared" si="29"/>
        <v>724.02549421310846</v>
      </c>
      <c r="AM26" s="38">
        <f t="shared" si="29"/>
        <v>1238.3904435695772</v>
      </c>
      <c r="AN26" s="38">
        <f t="shared" si="29"/>
        <v>979.23524414287226</v>
      </c>
    </row>
    <row r="27" spans="1:40">
      <c r="A27">
        <v>2032</v>
      </c>
      <c r="B27" s="37">
        <f t="shared" si="4"/>
        <v>147.56924409615021</v>
      </c>
      <c r="C27" s="37">
        <f t="shared" si="5"/>
        <v>590.72135741784803</v>
      </c>
      <c r="D27" s="37">
        <f t="shared" si="6"/>
        <v>1336.3704064034855</v>
      </c>
      <c r="E27" s="37">
        <f t="shared" si="7"/>
        <v>999.20983338558267</v>
      </c>
      <c r="F27" s="37">
        <f t="shared" si="8"/>
        <v>141.73574311646098</v>
      </c>
      <c r="G27" s="37">
        <f t="shared" si="9"/>
        <v>740.90589812012217</v>
      </c>
      <c r="H27" s="37">
        <f t="shared" si="10"/>
        <v>1259.338639512569</v>
      </c>
      <c r="I27" s="37">
        <f t="shared" si="11"/>
        <v>986.91727882008433</v>
      </c>
      <c r="L27">
        <v>2032</v>
      </c>
      <c r="M27" s="38">
        <f t="shared" si="30"/>
        <v>126.47480715167463</v>
      </c>
      <c r="N27" s="38">
        <f t="shared" si="21"/>
        <v>507.91249973245573</v>
      </c>
      <c r="O27" s="38">
        <f t="shared" si="22"/>
        <v>1030.3765002745704</v>
      </c>
      <c r="P27" s="38">
        <f t="shared" si="23"/>
        <v>824.32741612047971</v>
      </c>
      <c r="Q27" s="38">
        <f t="shared" si="24"/>
        <v>103.07435874841293</v>
      </c>
      <c r="R27" s="38">
        <f t="shared" si="25"/>
        <v>517.05501207479517</v>
      </c>
      <c r="S27" s="38">
        <f t="shared" si="26"/>
        <v>971.82376481045935</v>
      </c>
      <c r="T27" s="38">
        <f t="shared" si="27"/>
        <v>855.04611862923321</v>
      </c>
      <c r="V27">
        <v>2032</v>
      </c>
      <c r="W27" s="38">
        <f t="shared" si="31"/>
        <v>131.55589386362408</v>
      </c>
      <c r="X27" s="38">
        <f t="shared" si="31"/>
        <v>474.18495292849479</v>
      </c>
      <c r="Y27" s="38">
        <f t="shared" si="31"/>
        <v>972.32122266886313</v>
      </c>
      <c r="Z27" s="38">
        <f t="shared" si="31"/>
        <v>802.41955369540858</v>
      </c>
      <c r="AA27" s="38">
        <f t="shared" si="31"/>
        <v>128.51475743577927</v>
      </c>
      <c r="AB27" s="38">
        <f t="shared" si="31"/>
        <v>636.22709053655308</v>
      </c>
      <c r="AC27" s="38">
        <f t="shared" si="31"/>
        <v>1090.2124996966834</v>
      </c>
      <c r="AD27" s="38">
        <f t="shared" si="31"/>
        <v>839.87109562979845</v>
      </c>
      <c r="AF27">
        <v>2032</v>
      </c>
      <c r="AG27" s="38">
        <f t="shared" si="32"/>
        <v>147.56924409615021</v>
      </c>
      <c r="AH27" s="38">
        <f t="shared" si="29"/>
        <v>590.72135741784803</v>
      </c>
      <c r="AI27" s="38">
        <f t="shared" si="29"/>
        <v>1336.3704064034855</v>
      </c>
      <c r="AJ27" s="38">
        <f t="shared" si="29"/>
        <v>999.20983338558267</v>
      </c>
      <c r="AK27" s="38">
        <f t="shared" si="29"/>
        <v>141.73574311646098</v>
      </c>
      <c r="AL27" s="38">
        <f t="shared" si="29"/>
        <v>740.90589812012217</v>
      </c>
      <c r="AM27" s="38">
        <f t="shared" si="29"/>
        <v>1259.338639512569</v>
      </c>
      <c r="AN27" s="38">
        <f t="shared" si="29"/>
        <v>986.91727882008433</v>
      </c>
    </row>
    <row r="28" spans="1:40">
      <c r="A28">
        <v>2033</v>
      </c>
      <c r="B28" s="37">
        <f t="shared" si="4"/>
        <v>149.37015779454265</v>
      </c>
      <c r="C28" s="37">
        <f t="shared" si="5"/>
        <v>595.28339365850604</v>
      </c>
      <c r="D28" s="37">
        <f t="shared" si="6"/>
        <v>1352.8536873457276</v>
      </c>
      <c r="E28" s="37">
        <f t="shared" si="7"/>
        <v>1009.8671403421863</v>
      </c>
      <c r="F28" s="37">
        <f t="shared" si="8"/>
        <v>144.95073804747508</v>
      </c>
      <c r="G28" s="37">
        <f t="shared" si="9"/>
        <v>757.78630202713578</v>
      </c>
      <c r="H28" s="37">
        <f t="shared" si="10"/>
        <v>1280.2868354555608</v>
      </c>
      <c r="I28" s="37">
        <f t="shared" si="11"/>
        <v>994.59931349729629</v>
      </c>
      <c r="L28">
        <v>2033</v>
      </c>
      <c r="M28" s="38">
        <f t="shared" si="30"/>
        <v>126.47480715167463</v>
      </c>
      <c r="N28" s="38">
        <f t="shared" si="21"/>
        <v>507.91249973245573</v>
      </c>
      <c r="O28" s="38">
        <f t="shared" si="22"/>
        <v>1030.3765002745704</v>
      </c>
      <c r="P28" s="38">
        <f t="shared" si="23"/>
        <v>824.32741612047971</v>
      </c>
      <c r="Q28" s="38">
        <f t="shared" si="24"/>
        <v>103.07435874841293</v>
      </c>
      <c r="R28" s="38">
        <f t="shared" si="25"/>
        <v>517.05501207479517</v>
      </c>
      <c r="S28" s="38">
        <f t="shared" si="26"/>
        <v>971.82376481045935</v>
      </c>
      <c r="T28" s="38">
        <f t="shared" si="27"/>
        <v>855.04611862923321</v>
      </c>
      <c r="V28">
        <v>2033</v>
      </c>
      <c r="W28" s="38">
        <f t="shared" si="31"/>
        <v>132.51496873593914</v>
      </c>
      <c r="X28" s="38">
        <f t="shared" si="31"/>
        <v>471.87073898092694</v>
      </c>
      <c r="Y28" s="38">
        <f t="shared" si="31"/>
        <v>968.18602738432435</v>
      </c>
      <c r="Z28" s="38">
        <f t="shared" si="31"/>
        <v>801.94649157533058</v>
      </c>
      <c r="AA28" s="38">
        <f t="shared" si="31"/>
        <v>130.97745637331323</v>
      </c>
      <c r="AB28" s="38">
        <f t="shared" si="31"/>
        <v>647.19412684682732</v>
      </c>
      <c r="AC28" s="38">
        <f t="shared" si="31"/>
        <v>1101.8371995343939</v>
      </c>
      <c r="AD28" s="38">
        <f t="shared" si="31"/>
        <v>839.0413058345523</v>
      </c>
      <c r="AF28">
        <v>2033</v>
      </c>
      <c r="AG28" s="38">
        <f t="shared" si="32"/>
        <v>149.37015779454265</v>
      </c>
      <c r="AH28" s="38">
        <f t="shared" si="29"/>
        <v>595.28339365850604</v>
      </c>
      <c r="AI28" s="38">
        <f t="shared" si="29"/>
        <v>1352.8536873457276</v>
      </c>
      <c r="AJ28" s="38">
        <f t="shared" si="29"/>
        <v>1009.8671403421863</v>
      </c>
      <c r="AK28" s="38">
        <f t="shared" si="29"/>
        <v>144.95073804747508</v>
      </c>
      <c r="AL28" s="38">
        <f t="shared" si="29"/>
        <v>757.78630202713578</v>
      </c>
      <c r="AM28" s="38">
        <f t="shared" si="29"/>
        <v>1280.2868354555608</v>
      </c>
      <c r="AN28" s="38">
        <f t="shared" si="29"/>
        <v>994.59931349729629</v>
      </c>
    </row>
    <row r="29" spans="1:40">
      <c r="A29">
        <v>2034</v>
      </c>
      <c r="B29" s="37">
        <f t="shared" si="4"/>
        <v>151.17107149293511</v>
      </c>
      <c r="C29" s="37">
        <f t="shared" si="5"/>
        <v>599.84542989916406</v>
      </c>
      <c r="D29" s="37">
        <f t="shared" si="6"/>
        <v>1369.3369682879695</v>
      </c>
      <c r="E29" s="37">
        <f t="shared" si="7"/>
        <v>1020.5244472987899</v>
      </c>
      <c r="F29" s="37">
        <f t="shared" si="8"/>
        <v>148.16573297848916</v>
      </c>
      <c r="G29" s="37">
        <f t="shared" si="9"/>
        <v>774.66670593414938</v>
      </c>
      <c r="H29" s="37">
        <f t="shared" si="10"/>
        <v>1301.2350313985526</v>
      </c>
      <c r="I29" s="37">
        <f t="shared" si="11"/>
        <v>1002.2813481745084</v>
      </c>
      <c r="L29">
        <v>2034</v>
      </c>
      <c r="M29" s="38">
        <f t="shared" si="30"/>
        <v>126.47480715167463</v>
      </c>
      <c r="N29" s="38">
        <f t="shared" si="21"/>
        <v>507.91249973245573</v>
      </c>
      <c r="O29" s="38">
        <f t="shared" si="22"/>
        <v>1030.3765002745704</v>
      </c>
      <c r="P29" s="38">
        <f t="shared" si="23"/>
        <v>824.32741612047971</v>
      </c>
      <c r="Q29" s="38">
        <f t="shared" si="24"/>
        <v>103.07435874841293</v>
      </c>
      <c r="R29" s="38">
        <f t="shared" si="25"/>
        <v>517.05501207479517</v>
      </c>
      <c r="S29" s="38">
        <f t="shared" si="26"/>
        <v>971.82376481045935</v>
      </c>
      <c r="T29" s="38">
        <f t="shared" si="27"/>
        <v>855.04611862923321</v>
      </c>
      <c r="V29">
        <v>2034</v>
      </c>
      <c r="W29" s="38">
        <f t="shared" si="31"/>
        <v>133.47404360825419</v>
      </c>
      <c r="X29" s="38">
        <f t="shared" si="31"/>
        <v>469.55652503335909</v>
      </c>
      <c r="Y29" s="38">
        <f t="shared" si="31"/>
        <v>964.05083209978545</v>
      </c>
      <c r="Z29" s="38">
        <f t="shared" si="31"/>
        <v>801.47342945525247</v>
      </c>
      <c r="AA29" s="38">
        <f t="shared" si="31"/>
        <v>133.44015531084719</v>
      </c>
      <c r="AB29" s="38">
        <f t="shared" si="31"/>
        <v>658.16116315710167</v>
      </c>
      <c r="AC29" s="38">
        <f t="shared" si="31"/>
        <v>1113.4618993721044</v>
      </c>
      <c r="AD29" s="38">
        <f t="shared" si="31"/>
        <v>838.21151603930616</v>
      </c>
      <c r="AF29">
        <v>2034</v>
      </c>
      <c r="AG29" s="38">
        <f t="shared" si="32"/>
        <v>151.17107149293511</v>
      </c>
      <c r="AH29" s="38">
        <f t="shared" si="29"/>
        <v>599.84542989916406</v>
      </c>
      <c r="AI29" s="38">
        <f t="shared" si="29"/>
        <v>1369.3369682879695</v>
      </c>
      <c r="AJ29" s="38">
        <f t="shared" si="29"/>
        <v>1020.5244472987899</v>
      </c>
      <c r="AK29" s="38">
        <f t="shared" si="29"/>
        <v>148.16573297848916</v>
      </c>
      <c r="AL29" s="38">
        <f t="shared" si="29"/>
        <v>774.66670593414938</v>
      </c>
      <c r="AM29" s="38">
        <f t="shared" si="29"/>
        <v>1301.2350313985526</v>
      </c>
      <c r="AN29" s="38">
        <f t="shared" si="29"/>
        <v>1002.2813481745084</v>
      </c>
    </row>
    <row r="30" spans="1:40">
      <c r="A30">
        <v>2035</v>
      </c>
      <c r="B30" s="37">
        <f t="shared" si="4"/>
        <v>152.97198519132755</v>
      </c>
      <c r="C30" s="37">
        <f t="shared" si="5"/>
        <v>604.40746613982208</v>
      </c>
      <c r="D30" s="37">
        <f t="shared" si="6"/>
        <v>1385.8202492302116</v>
      </c>
      <c r="E30" s="37">
        <f t="shared" si="7"/>
        <v>1031.1817542553936</v>
      </c>
      <c r="F30" s="37">
        <f t="shared" si="8"/>
        <v>151.38072790950326</v>
      </c>
      <c r="G30" s="37">
        <f t="shared" si="9"/>
        <v>791.54710984116298</v>
      </c>
      <c r="H30" s="37">
        <f t="shared" si="10"/>
        <v>1322.1832273415446</v>
      </c>
      <c r="I30" s="37">
        <f t="shared" si="11"/>
        <v>1009.9633828517203</v>
      </c>
      <c r="L30">
        <v>2035</v>
      </c>
      <c r="M30" s="38">
        <f t="shared" si="30"/>
        <v>126.47480715167463</v>
      </c>
      <c r="N30" s="38">
        <f t="shared" si="21"/>
        <v>507.91249973245573</v>
      </c>
      <c r="O30" s="38">
        <f t="shared" si="22"/>
        <v>1030.3765002745704</v>
      </c>
      <c r="P30" s="38">
        <f t="shared" si="23"/>
        <v>824.32741612047971</v>
      </c>
      <c r="Q30" s="38">
        <f t="shared" si="24"/>
        <v>103.07435874841293</v>
      </c>
      <c r="R30" s="38">
        <f t="shared" si="25"/>
        <v>517.05501207479517</v>
      </c>
      <c r="S30" s="38">
        <f t="shared" si="26"/>
        <v>971.82376481045935</v>
      </c>
      <c r="T30" s="38">
        <f t="shared" si="27"/>
        <v>855.04611862923321</v>
      </c>
      <c r="V30">
        <v>2035</v>
      </c>
      <c r="W30" s="38">
        <f t="shared" si="31"/>
        <v>134.43311848056925</v>
      </c>
      <c r="X30" s="38">
        <f t="shared" si="31"/>
        <v>467.2423110857913</v>
      </c>
      <c r="Y30" s="38">
        <f t="shared" si="31"/>
        <v>959.91563681524667</v>
      </c>
      <c r="Z30" s="38">
        <f t="shared" si="31"/>
        <v>801.00036733517436</v>
      </c>
      <c r="AA30" s="38">
        <f t="shared" si="31"/>
        <v>135.90285424838115</v>
      </c>
      <c r="AB30" s="38">
        <f t="shared" si="31"/>
        <v>669.12819946737591</v>
      </c>
      <c r="AC30" s="38">
        <f t="shared" si="31"/>
        <v>1125.0865992098149</v>
      </c>
      <c r="AD30" s="38">
        <f t="shared" si="31"/>
        <v>837.38172624406002</v>
      </c>
      <c r="AF30">
        <v>2035</v>
      </c>
      <c r="AG30" s="38">
        <f t="shared" si="32"/>
        <v>152.97198519132755</v>
      </c>
      <c r="AH30" s="38">
        <f t="shared" si="29"/>
        <v>604.40746613982208</v>
      </c>
      <c r="AI30" s="38">
        <f t="shared" si="29"/>
        <v>1385.8202492302116</v>
      </c>
      <c r="AJ30" s="38">
        <f t="shared" si="29"/>
        <v>1031.1817542553936</v>
      </c>
      <c r="AK30" s="38">
        <f t="shared" si="29"/>
        <v>151.38072790950326</v>
      </c>
      <c r="AL30" s="38">
        <f t="shared" si="29"/>
        <v>791.54710984116298</v>
      </c>
      <c r="AM30" s="38">
        <f t="shared" si="29"/>
        <v>1322.1832273415446</v>
      </c>
      <c r="AN30" s="38">
        <f t="shared" si="29"/>
        <v>1009.9633828517203</v>
      </c>
    </row>
    <row r="31" spans="1:40">
      <c r="A31">
        <v>2036</v>
      </c>
      <c r="B31" s="37">
        <f t="shared" si="4"/>
        <v>154.77289888972001</v>
      </c>
      <c r="C31" s="37">
        <f t="shared" si="5"/>
        <v>608.96950238048009</v>
      </c>
      <c r="D31" s="37">
        <f t="shared" si="6"/>
        <v>1402.3035301724535</v>
      </c>
      <c r="E31" s="37">
        <f t="shared" si="7"/>
        <v>1041.8390612119974</v>
      </c>
      <c r="F31" s="37">
        <f t="shared" si="8"/>
        <v>154.59572284051734</v>
      </c>
      <c r="G31" s="37">
        <f t="shared" si="9"/>
        <v>808.42751374817658</v>
      </c>
      <c r="H31" s="37">
        <f t="shared" si="10"/>
        <v>1343.1314232845364</v>
      </c>
      <c r="I31" s="37">
        <f t="shared" si="11"/>
        <v>1017.6454175289323</v>
      </c>
      <c r="L31">
        <v>2036</v>
      </c>
      <c r="M31" s="38">
        <f t="shared" si="30"/>
        <v>126.47480715167463</v>
      </c>
      <c r="N31" s="38">
        <f t="shared" si="21"/>
        <v>507.91249973245573</v>
      </c>
      <c r="O31" s="38">
        <f t="shared" si="22"/>
        <v>1030.3765002745704</v>
      </c>
      <c r="P31" s="38">
        <f t="shared" si="23"/>
        <v>824.32741612047971</v>
      </c>
      <c r="Q31" s="38">
        <f t="shared" si="24"/>
        <v>103.07435874841293</v>
      </c>
      <c r="R31" s="38">
        <f t="shared" si="25"/>
        <v>517.05501207479517</v>
      </c>
      <c r="S31" s="38">
        <f t="shared" si="26"/>
        <v>971.82376481045935</v>
      </c>
      <c r="T31" s="38">
        <f t="shared" si="27"/>
        <v>855.04611862923321</v>
      </c>
      <c r="V31">
        <v>2036</v>
      </c>
      <c r="W31" s="38">
        <f t="shared" si="31"/>
        <v>135.39219335288431</v>
      </c>
      <c r="X31" s="38">
        <f t="shared" si="31"/>
        <v>464.92809713822345</v>
      </c>
      <c r="Y31" s="38">
        <f t="shared" si="31"/>
        <v>955.78044153070778</v>
      </c>
      <c r="Z31" s="38">
        <f t="shared" si="31"/>
        <v>800.52730521509625</v>
      </c>
      <c r="AA31" s="38">
        <f t="shared" si="31"/>
        <v>138.3655531859151</v>
      </c>
      <c r="AB31" s="38">
        <f t="shared" si="31"/>
        <v>680.09523577765026</v>
      </c>
      <c r="AC31" s="38">
        <f t="shared" si="31"/>
        <v>1136.7112990475255</v>
      </c>
      <c r="AD31" s="38">
        <f t="shared" si="31"/>
        <v>836.55193644881388</v>
      </c>
      <c r="AF31">
        <v>2036</v>
      </c>
      <c r="AG31" s="38">
        <f t="shared" si="32"/>
        <v>154.77289888972001</v>
      </c>
      <c r="AH31" s="38">
        <f t="shared" si="29"/>
        <v>608.96950238048009</v>
      </c>
      <c r="AI31" s="38">
        <f t="shared" si="29"/>
        <v>1402.3035301724535</v>
      </c>
      <c r="AJ31" s="38">
        <f t="shared" si="29"/>
        <v>1041.8390612119974</v>
      </c>
      <c r="AK31" s="38">
        <f t="shared" si="29"/>
        <v>154.59572284051734</v>
      </c>
      <c r="AL31" s="38">
        <f t="shared" si="29"/>
        <v>808.42751374817658</v>
      </c>
      <c r="AM31" s="38">
        <f t="shared" si="29"/>
        <v>1343.1314232845364</v>
      </c>
      <c r="AN31" s="38">
        <f t="shared" si="29"/>
        <v>1017.6454175289323</v>
      </c>
    </row>
    <row r="32" spans="1:40">
      <c r="A32">
        <v>2037</v>
      </c>
      <c r="B32" s="37">
        <f t="shared" si="4"/>
        <v>156.57381258811245</v>
      </c>
      <c r="C32" s="37">
        <f t="shared" si="5"/>
        <v>613.53153862113822</v>
      </c>
      <c r="D32" s="37">
        <f t="shared" si="6"/>
        <v>1418.7868111146956</v>
      </c>
      <c r="E32" s="37">
        <f t="shared" si="7"/>
        <v>1052.4963681686011</v>
      </c>
      <c r="F32" s="37">
        <f t="shared" si="8"/>
        <v>157.81071777153144</v>
      </c>
      <c r="G32" s="37">
        <f t="shared" si="9"/>
        <v>825.30791765519029</v>
      </c>
      <c r="H32" s="37">
        <f t="shared" si="10"/>
        <v>1364.0796192275284</v>
      </c>
      <c r="I32" s="37">
        <f t="shared" si="11"/>
        <v>1025.3274522061442</v>
      </c>
      <c r="L32">
        <v>2037</v>
      </c>
      <c r="M32" s="38">
        <f t="shared" si="30"/>
        <v>126.47480715167463</v>
      </c>
      <c r="N32" s="38">
        <f t="shared" si="21"/>
        <v>507.91249973245573</v>
      </c>
      <c r="O32" s="38">
        <f t="shared" si="22"/>
        <v>1030.3765002745704</v>
      </c>
      <c r="P32" s="38">
        <f t="shared" si="23"/>
        <v>824.32741612047971</v>
      </c>
      <c r="Q32" s="38">
        <f t="shared" si="24"/>
        <v>103.07435874841293</v>
      </c>
      <c r="R32" s="38">
        <f t="shared" si="25"/>
        <v>517.05501207479517</v>
      </c>
      <c r="S32" s="38">
        <f t="shared" si="26"/>
        <v>971.82376481045935</v>
      </c>
      <c r="T32" s="38">
        <f t="shared" si="27"/>
        <v>855.04611862923321</v>
      </c>
      <c r="V32">
        <v>2037</v>
      </c>
      <c r="W32" s="38">
        <f t="shared" si="31"/>
        <v>136.35126822519939</v>
      </c>
      <c r="X32" s="38">
        <f t="shared" si="31"/>
        <v>462.6138831906556</v>
      </c>
      <c r="Y32" s="38">
        <f t="shared" si="31"/>
        <v>951.64524624616888</v>
      </c>
      <c r="Z32" s="38">
        <f t="shared" si="31"/>
        <v>800.05424309501825</v>
      </c>
      <c r="AA32" s="38">
        <f t="shared" si="31"/>
        <v>140.82825212344906</v>
      </c>
      <c r="AB32" s="38">
        <f t="shared" si="31"/>
        <v>691.0622720879245</v>
      </c>
      <c r="AC32" s="38">
        <f t="shared" si="31"/>
        <v>1148.335998885236</v>
      </c>
      <c r="AD32" s="38">
        <f t="shared" si="31"/>
        <v>835.72214665356773</v>
      </c>
      <c r="AF32">
        <v>2037</v>
      </c>
      <c r="AG32" s="38">
        <f t="shared" si="32"/>
        <v>156.57381258811245</v>
      </c>
      <c r="AH32" s="38">
        <f t="shared" si="29"/>
        <v>613.53153862113822</v>
      </c>
      <c r="AI32" s="38">
        <f t="shared" si="29"/>
        <v>1418.7868111146956</v>
      </c>
      <c r="AJ32" s="38">
        <f t="shared" si="29"/>
        <v>1052.4963681686011</v>
      </c>
      <c r="AK32" s="38">
        <f t="shared" si="29"/>
        <v>157.81071777153144</v>
      </c>
      <c r="AL32" s="38">
        <f t="shared" si="29"/>
        <v>825.30791765519029</v>
      </c>
      <c r="AM32" s="38">
        <f t="shared" si="29"/>
        <v>1364.0796192275284</v>
      </c>
      <c r="AN32" s="38">
        <f t="shared" si="29"/>
        <v>1025.3274522061442</v>
      </c>
    </row>
    <row r="33" spans="1:40">
      <c r="A33">
        <v>2038</v>
      </c>
      <c r="B33" s="37">
        <f t="shared" si="4"/>
        <v>158.37472628650491</v>
      </c>
      <c r="C33" s="37">
        <f t="shared" si="5"/>
        <v>618.09357486179624</v>
      </c>
      <c r="D33" s="37">
        <f t="shared" si="6"/>
        <v>1435.2700920569378</v>
      </c>
      <c r="E33" s="37">
        <f t="shared" si="7"/>
        <v>1063.1536751252047</v>
      </c>
      <c r="F33" s="37">
        <f t="shared" si="8"/>
        <v>161.02571270254555</v>
      </c>
      <c r="G33" s="37">
        <f t="shared" si="9"/>
        <v>842.1883215622039</v>
      </c>
      <c r="H33" s="37">
        <f t="shared" si="10"/>
        <v>1385.0278151705202</v>
      </c>
      <c r="I33" s="37">
        <f t="shared" si="11"/>
        <v>1033.0094868833564</v>
      </c>
      <c r="L33">
        <v>2038</v>
      </c>
      <c r="M33" s="38">
        <f t="shared" si="30"/>
        <v>126.47480715167463</v>
      </c>
      <c r="N33" s="38">
        <f t="shared" si="21"/>
        <v>507.91249973245573</v>
      </c>
      <c r="O33" s="38">
        <f t="shared" si="22"/>
        <v>1030.3765002745704</v>
      </c>
      <c r="P33" s="38">
        <f t="shared" si="23"/>
        <v>824.32741612047971</v>
      </c>
      <c r="Q33" s="38">
        <f t="shared" si="24"/>
        <v>103.07435874841293</v>
      </c>
      <c r="R33" s="38">
        <f t="shared" si="25"/>
        <v>517.05501207479517</v>
      </c>
      <c r="S33" s="38">
        <f t="shared" si="26"/>
        <v>971.82376481045935</v>
      </c>
      <c r="T33" s="38">
        <f t="shared" si="27"/>
        <v>855.04611862923321</v>
      </c>
      <c r="V33">
        <v>2038</v>
      </c>
      <c r="W33" s="38">
        <f t="shared" si="31"/>
        <v>137.31034309751445</v>
      </c>
      <c r="X33" s="38">
        <f t="shared" si="31"/>
        <v>460.29966924308781</v>
      </c>
      <c r="Y33" s="38">
        <f t="shared" si="31"/>
        <v>947.5100509616301</v>
      </c>
      <c r="Z33" s="38">
        <f t="shared" si="31"/>
        <v>799.58118097494014</v>
      </c>
      <c r="AA33" s="38">
        <f t="shared" si="31"/>
        <v>143.29095106098302</v>
      </c>
      <c r="AB33" s="38">
        <f t="shared" si="31"/>
        <v>702.02930839819874</v>
      </c>
      <c r="AC33" s="38">
        <f t="shared" si="31"/>
        <v>1159.9606987229465</v>
      </c>
      <c r="AD33" s="38">
        <f t="shared" si="31"/>
        <v>834.89235685832159</v>
      </c>
      <c r="AF33">
        <v>2038</v>
      </c>
      <c r="AG33" s="38">
        <f t="shared" si="32"/>
        <v>158.37472628650491</v>
      </c>
      <c r="AH33" s="38">
        <f t="shared" si="32"/>
        <v>618.09357486179624</v>
      </c>
      <c r="AI33" s="38">
        <f t="shared" si="32"/>
        <v>1435.2700920569378</v>
      </c>
      <c r="AJ33" s="38">
        <f t="shared" si="32"/>
        <v>1063.1536751252047</v>
      </c>
      <c r="AK33" s="38">
        <f t="shared" si="32"/>
        <v>161.02571270254555</v>
      </c>
      <c r="AL33" s="38">
        <f t="shared" si="32"/>
        <v>842.1883215622039</v>
      </c>
      <c r="AM33" s="38">
        <f t="shared" si="32"/>
        <v>1385.0278151705202</v>
      </c>
      <c r="AN33" s="38">
        <f t="shared" si="32"/>
        <v>1033.0094868833564</v>
      </c>
    </row>
    <row r="34" spans="1:40">
      <c r="A34">
        <v>2039</v>
      </c>
      <c r="B34" s="37">
        <f t="shared" si="4"/>
        <v>160.17563998489734</v>
      </c>
      <c r="C34" s="37">
        <f t="shared" si="5"/>
        <v>622.65561110245426</v>
      </c>
      <c r="D34" s="37">
        <f t="shared" si="6"/>
        <v>1451.7533729991796</v>
      </c>
      <c r="E34" s="37">
        <f t="shared" si="7"/>
        <v>1073.8109820818083</v>
      </c>
      <c r="F34" s="37">
        <f t="shared" si="8"/>
        <v>164.24070763355962</v>
      </c>
      <c r="G34" s="37">
        <f t="shared" si="9"/>
        <v>859.0687254692175</v>
      </c>
      <c r="H34" s="37">
        <f t="shared" si="10"/>
        <v>1405.976011113512</v>
      </c>
      <c r="I34" s="37">
        <f t="shared" si="11"/>
        <v>1040.6915215605684</v>
      </c>
      <c r="L34">
        <v>2039</v>
      </c>
      <c r="M34" s="38">
        <f t="shared" si="30"/>
        <v>126.47480715167463</v>
      </c>
      <c r="N34" s="38">
        <f t="shared" si="21"/>
        <v>507.91249973245573</v>
      </c>
      <c r="O34" s="38">
        <f t="shared" si="22"/>
        <v>1030.3765002745704</v>
      </c>
      <c r="P34" s="38">
        <f t="shared" si="23"/>
        <v>824.32741612047971</v>
      </c>
      <c r="Q34" s="38">
        <f t="shared" si="24"/>
        <v>103.07435874841293</v>
      </c>
      <c r="R34" s="38">
        <f t="shared" si="25"/>
        <v>517.05501207479517</v>
      </c>
      <c r="S34" s="38">
        <f t="shared" si="26"/>
        <v>971.82376481045935</v>
      </c>
      <c r="T34" s="38">
        <f t="shared" si="27"/>
        <v>855.04611862923321</v>
      </c>
      <c r="V34">
        <v>2039</v>
      </c>
      <c r="W34" s="38">
        <f t="shared" si="31"/>
        <v>138.2694179698295</v>
      </c>
      <c r="X34" s="38">
        <f t="shared" si="31"/>
        <v>457.98545529551996</v>
      </c>
      <c r="Y34" s="38">
        <f t="shared" si="31"/>
        <v>943.3748556770912</v>
      </c>
      <c r="Z34" s="38">
        <f t="shared" si="31"/>
        <v>799.10811885486203</v>
      </c>
      <c r="AA34" s="38">
        <f t="shared" si="31"/>
        <v>145.75364999851698</v>
      </c>
      <c r="AB34" s="38">
        <f t="shared" si="31"/>
        <v>712.99634470847309</v>
      </c>
      <c r="AC34" s="38">
        <f t="shared" si="31"/>
        <v>1171.585398560657</v>
      </c>
      <c r="AD34" s="38">
        <f t="shared" si="31"/>
        <v>834.06256706307533</v>
      </c>
      <c r="AF34">
        <v>2039</v>
      </c>
      <c r="AG34" s="38">
        <f t="shared" si="32"/>
        <v>160.17563998489734</v>
      </c>
      <c r="AH34" s="38">
        <f t="shared" si="32"/>
        <v>622.65561110245426</v>
      </c>
      <c r="AI34" s="38">
        <f t="shared" si="32"/>
        <v>1451.7533729991796</v>
      </c>
      <c r="AJ34" s="38">
        <f t="shared" si="32"/>
        <v>1073.8109820818083</v>
      </c>
      <c r="AK34" s="38">
        <f t="shared" si="32"/>
        <v>164.24070763355962</v>
      </c>
      <c r="AL34" s="38">
        <f t="shared" si="32"/>
        <v>859.0687254692175</v>
      </c>
      <c r="AM34" s="38">
        <f t="shared" si="32"/>
        <v>1405.976011113512</v>
      </c>
      <c r="AN34" s="38">
        <f t="shared" si="32"/>
        <v>1040.6915215605684</v>
      </c>
    </row>
    <row r="35" spans="1:40">
      <c r="A35">
        <v>2040</v>
      </c>
      <c r="B35" s="37">
        <f t="shared" si="4"/>
        <v>161.97655368328981</v>
      </c>
      <c r="C35" s="37">
        <f t="shared" si="5"/>
        <v>627.21764734311228</v>
      </c>
      <c r="D35" s="37">
        <f t="shared" si="6"/>
        <v>1468.2366539414218</v>
      </c>
      <c r="E35" s="37">
        <f t="shared" si="7"/>
        <v>1084.468289038412</v>
      </c>
      <c r="F35" s="37">
        <f t="shared" si="8"/>
        <v>167.45570256457373</v>
      </c>
      <c r="G35" s="37">
        <f t="shared" si="9"/>
        <v>875.94912937623121</v>
      </c>
      <c r="H35" s="37">
        <f t="shared" si="10"/>
        <v>1426.9242070565037</v>
      </c>
      <c r="I35" s="37">
        <f t="shared" si="11"/>
        <v>1048.3735562377803</v>
      </c>
      <c r="L35">
        <v>2040</v>
      </c>
      <c r="M35" s="38">
        <f t="shared" si="30"/>
        <v>126.47480715167463</v>
      </c>
      <c r="N35" s="38">
        <f t="shared" si="21"/>
        <v>507.91249973245573</v>
      </c>
      <c r="O35" s="38">
        <f t="shared" si="22"/>
        <v>1030.3765002745704</v>
      </c>
      <c r="P35" s="38">
        <f t="shared" si="23"/>
        <v>824.32741612047971</v>
      </c>
      <c r="Q35" s="38">
        <f t="shared" si="24"/>
        <v>103.07435874841293</v>
      </c>
      <c r="R35" s="38">
        <f t="shared" si="25"/>
        <v>517.05501207479517</v>
      </c>
      <c r="S35" s="38">
        <f t="shared" si="26"/>
        <v>971.82376481045935</v>
      </c>
      <c r="T35" s="38">
        <f t="shared" si="27"/>
        <v>855.04611862923321</v>
      </c>
      <c r="V35">
        <v>2040</v>
      </c>
      <c r="W35" s="38">
        <f t="shared" si="31"/>
        <v>139.22849284214456</v>
      </c>
      <c r="X35" s="38">
        <f t="shared" si="31"/>
        <v>455.6712413479521</v>
      </c>
      <c r="Y35" s="38">
        <f t="shared" si="31"/>
        <v>939.23966039255242</v>
      </c>
      <c r="Z35" s="38">
        <f t="shared" si="31"/>
        <v>798.63505673478392</v>
      </c>
      <c r="AA35" s="38">
        <f t="shared" si="31"/>
        <v>148.21634893605093</v>
      </c>
      <c r="AB35" s="38">
        <f t="shared" si="31"/>
        <v>723.96338101874733</v>
      </c>
      <c r="AC35" s="38">
        <f t="shared" si="31"/>
        <v>1183.2100983983676</v>
      </c>
      <c r="AD35" s="38">
        <f t="shared" si="31"/>
        <v>833.23277726782919</v>
      </c>
      <c r="AF35">
        <v>2040</v>
      </c>
      <c r="AG35" s="38">
        <f t="shared" si="32"/>
        <v>161.97655368328981</v>
      </c>
      <c r="AH35" s="38">
        <f t="shared" si="32"/>
        <v>627.21764734311228</v>
      </c>
      <c r="AI35" s="38">
        <f t="shared" si="32"/>
        <v>1468.2366539414218</v>
      </c>
      <c r="AJ35" s="38">
        <f t="shared" si="32"/>
        <v>1084.468289038412</v>
      </c>
      <c r="AK35" s="38">
        <f t="shared" si="32"/>
        <v>167.45570256457373</v>
      </c>
      <c r="AL35" s="38">
        <f t="shared" si="32"/>
        <v>875.94912937623121</v>
      </c>
      <c r="AM35" s="38">
        <f t="shared" si="32"/>
        <v>1426.9242070565037</v>
      </c>
      <c r="AN35" s="38">
        <f t="shared" si="32"/>
        <v>1048.3735562377803</v>
      </c>
    </row>
    <row r="36" spans="1:40">
      <c r="A36">
        <v>2041</v>
      </c>
      <c r="B36" s="37">
        <f t="shared" si="4"/>
        <v>163.77746738168224</v>
      </c>
      <c r="C36" s="37">
        <f t="shared" si="5"/>
        <v>631.77968358377029</v>
      </c>
      <c r="D36" s="37">
        <f t="shared" si="6"/>
        <v>1484.7199348836639</v>
      </c>
      <c r="E36" s="37">
        <f t="shared" si="7"/>
        <v>1095.1255959950158</v>
      </c>
      <c r="F36" s="37">
        <f t="shared" si="8"/>
        <v>170.67069749558783</v>
      </c>
      <c r="G36" s="37">
        <f t="shared" si="9"/>
        <v>892.82953328324481</v>
      </c>
      <c r="H36" s="37">
        <f t="shared" si="10"/>
        <v>1447.8724029994958</v>
      </c>
      <c r="I36" s="37">
        <f t="shared" si="11"/>
        <v>1056.0555909149923</v>
      </c>
      <c r="L36">
        <v>2041</v>
      </c>
      <c r="M36" s="38">
        <f t="shared" si="30"/>
        <v>126.47480715167463</v>
      </c>
      <c r="N36" s="38">
        <f t="shared" si="21"/>
        <v>507.91249973245573</v>
      </c>
      <c r="O36" s="38">
        <f t="shared" si="22"/>
        <v>1030.3765002745704</v>
      </c>
      <c r="P36" s="38">
        <f t="shared" si="23"/>
        <v>824.32741612047971</v>
      </c>
      <c r="Q36" s="38">
        <f t="shared" si="24"/>
        <v>103.07435874841293</v>
      </c>
      <c r="R36" s="38">
        <f t="shared" si="25"/>
        <v>517.05501207479517</v>
      </c>
      <c r="S36" s="38">
        <f t="shared" si="26"/>
        <v>971.82376481045935</v>
      </c>
      <c r="T36" s="38">
        <f t="shared" si="27"/>
        <v>855.04611862923321</v>
      </c>
      <c r="V36">
        <v>2041</v>
      </c>
      <c r="W36" s="38">
        <f t="shared" si="31"/>
        <v>140.18756771445965</v>
      </c>
      <c r="X36" s="38">
        <f t="shared" si="31"/>
        <v>453.35702740038425</v>
      </c>
      <c r="Y36" s="38">
        <f t="shared" si="31"/>
        <v>935.10446510801353</v>
      </c>
      <c r="Z36" s="38">
        <f t="shared" si="31"/>
        <v>798.1619946147058</v>
      </c>
      <c r="AA36" s="38">
        <f t="shared" si="31"/>
        <v>150.67904787358489</v>
      </c>
      <c r="AB36" s="38">
        <f t="shared" si="31"/>
        <v>734.93041732902168</v>
      </c>
      <c r="AC36" s="38">
        <f t="shared" si="31"/>
        <v>1194.8347982360781</v>
      </c>
      <c r="AD36" s="38">
        <f t="shared" si="31"/>
        <v>832.40298747258305</v>
      </c>
      <c r="AF36">
        <v>2041</v>
      </c>
      <c r="AG36" s="38">
        <f t="shared" si="32"/>
        <v>163.77746738168224</v>
      </c>
      <c r="AH36" s="38">
        <f t="shared" si="32"/>
        <v>631.77968358377029</v>
      </c>
      <c r="AI36" s="38">
        <f t="shared" si="32"/>
        <v>1484.7199348836639</v>
      </c>
      <c r="AJ36" s="38">
        <f t="shared" si="32"/>
        <v>1095.1255959950158</v>
      </c>
      <c r="AK36" s="38">
        <f t="shared" si="32"/>
        <v>170.67069749558783</v>
      </c>
      <c r="AL36" s="38">
        <f t="shared" si="32"/>
        <v>892.82953328324481</v>
      </c>
      <c r="AM36" s="38">
        <f t="shared" si="32"/>
        <v>1447.8724029994958</v>
      </c>
      <c r="AN36" s="38">
        <f t="shared" si="32"/>
        <v>1056.0555909149923</v>
      </c>
    </row>
    <row r="37" spans="1:40">
      <c r="A37">
        <v>2042</v>
      </c>
      <c r="B37" s="37">
        <f t="shared" si="4"/>
        <v>165.57838108007471</v>
      </c>
      <c r="C37" s="37">
        <f t="shared" si="5"/>
        <v>636.34171982442831</v>
      </c>
      <c r="D37" s="37">
        <f t="shared" si="6"/>
        <v>1501.2032158259058</v>
      </c>
      <c r="E37" s="37">
        <f t="shared" si="7"/>
        <v>1105.7829029516195</v>
      </c>
      <c r="F37" s="37">
        <f t="shared" si="8"/>
        <v>173.88569242660191</v>
      </c>
      <c r="G37" s="37">
        <f t="shared" si="9"/>
        <v>909.70993719025842</v>
      </c>
      <c r="H37" s="37">
        <f t="shared" si="10"/>
        <v>1468.8205989424875</v>
      </c>
      <c r="I37" s="37">
        <f t="shared" si="11"/>
        <v>1063.7376255922045</v>
      </c>
      <c r="L37">
        <v>2042</v>
      </c>
      <c r="M37" s="38">
        <f t="shared" si="30"/>
        <v>126.47480715167463</v>
      </c>
      <c r="N37" s="38">
        <f t="shared" si="21"/>
        <v>507.91249973245573</v>
      </c>
      <c r="O37" s="38">
        <f t="shared" si="22"/>
        <v>1030.3765002745704</v>
      </c>
      <c r="P37" s="38">
        <f t="shared" si="23"/>
        <v>824.32741612047971</v>
      </c>
      <c r="Q37" s="38">
        <f t="shared" si="24"/>
        <v>103.07435874841293</v>
      </c>
      <c r="R37" s="38">
        <f t="shared" si="25"/>
        <v>517.05501207479517</v>
      </c>
      <c r="S37" s="38">
        <f t="shared" si="26"/>
        <v>971.82376481045935</v>
      </c>
      <c r="T37" s="38">
        <f t="shared" si="27"/>
        <v>855.04611862923321</v>
      </c>
      <c r="V37">
        <v>2042</v>
      </c>
      <c r="W37" s="38">
        <f t="shared" si="31"/>
        <v>141.1466425867747</v>
      </c>
      <c r="X37" s="38">
        <f t="shared" si="31"/>
        <v>451.04281345281646</v>
      </c>
      <c r="Y37" s="38">
        <f t="shared" si="31"/>
        <v>930.96926982347463</v>
      </c>
      <c r="Z37" s="38">
        <f t="shared" si="31"/>
        <v>797.68893249462781</v>
      </c>
      <c r="AA37" s="38">
        <f t="shared" si="31"/>
        <v>153.14174681111885</v>
      </c>
      <c r="AB37" s="38">
        <f t="shared" si="31"/>
        <v>745.89745363929592</v>
      </c>
      <c r="AC37" s="38">
        <f t="shared" si="31"/>
        <v>1206.4594980737886</v>
      </c>
      <c r="AD37" s="38">
        <f t="shared" si="31"/>
        <v>831.57319767733691</v>
      </c>
      <c r="AF37">
        <v>2042</v>
      </c>
      <c r="AG37" s="38">
        <f t="shared" si="32"/>
        <v>165.57838108007471</v>
      </c>
      <c r="AH37" s="38">
        <f t="shared" si="32"/>
        <v>636.34171982442831</v>
      </c>
      <c r="AI37" s="38">
        <f t="shared" si="32"/>
        <v>1501.2032158259058</v>
      </c>
      <c r="AJ37" s="38">
        <f t="shared" si="32"/>
        <v>1105.7829029516195</v>
      </c>
      <c r="AK37" s="38">
        <f t="shared" si="32"/>
        <v>173.88569242660191</v>
      </c>
      <c r="AL37" s="38">
        <f t="shared" si="32"/>
        <v>909.70993719025842</v>
      </c>
      <c r="AM37" s="38">
        <f t="shared" si="32"/>
        <v>1468.8205989424875</v>
      </c>
      <c r="AN37" s="38">
        <f t="shared" si="32"/>
        <v>1063.7376255922045</v>
      </c>
    </row>
    <row r="38" spans="1:40">
      <c r="A38">
        <v>2043</v>
      </c>
      <c r="B38" s="37">
        <f t="shared" si="4"/>
        <v>167.37929477846717</v>
      </c>
      <c r="C38" s="37">
        <f t="shared" si="5"/>
        <v>640.90375606508644</v>
      </c>
      <c r="D38" s="37">
        <f t="shared" si="6"/>
        <v>1517.6864967681479</v>
      </c>
      <c r="E38" s="37">
        <f t="shared" si="7"/>
        <v>1116.4402099082231</v>
      </c>
      <c r="F38" s="37">
        <f t="shared" si="8"/>
        <v>177.10068735761598</v>
      </c>
      <c r="G38" s="37">
        <f t="shared" si="9"/>
        <v>926.59034109727202</v>
      </c>
      <c r="H38" s="37">
        <f t="shared" si="10"/>
        <v>1489.7687948854796</v>
      </c>
      <c r="I38" s="37">
        <f t="shared" si="11"/>
        <v>1071.4196602694165</v>
      </c>
      <c r="L38">
        <v>2043</v>
      </c>
      <c r="M38" s="38">
        <f t="shared" si="30"/>
        <v>126.47480715167463</v>
      </c>
      <c r="N38" s="38">
        <f t="shared" si="21"/>
        <v>507.91249973245573</v>
      </c>
      <c r="O38" s="38">
        <f t="shared" si="22"/>
        <v>1030.3765002745704</v>
      </c>
      <c r="P38" s="38">
        <f t="shared" si="23"/>
        <v>824.32741612047971</v>
      </c>
      <c r="Q38" s="38">
        <f t="shared" si="24"/>
        <v>103.07435874841293</v>
      </c>
      <c r="R38" s="38">
        <f t="shared" si="25"/>
        <v>517.05501207479517</v>
      </c>
      <c r="S38" s="38">
        <f t="shared" si="26"/>
        <v>971.82376481045935</v>
      </c>
      <c r="T38" s="38">
        <f t="shared" si="27"/>
        <v>855.04611862923321</v>
      </c>
      <c r="V38">
        <v>2043</v>
      </c>
      <c r="W38" s="38">
        <f t="shared" si="31"/>
        <v>142.10571745908976</v>
      </c>
      <c r="X38" s="38">
        <f t="shared" si="31"/>
        <v>448.72859950524861</v>
      </c>
      <c r="Y38" s="38">
        <f t="shared" si="31"/>
        <v>926.83407453893585</v>
      </c>
      <c r="Z38" s="38">
        <f t="shared" si="31"/>
        <v>797.2158703745497</v>
      </c>
      <c r="AA38" s="38">
        <f t="shared" si="31"/>
        <v>155.60444574865281</v>
      </c>
      <c r="AB38" s="38">
        <f t="shared" si="31"/>
        <v>756.86448994957027</v>
      </c>
      <c r="AC38" s="38">
        <f t="shared" si="31"/>
        <v>1218.0841979114991</v>
      </c>
      <c r="AD38" s="38">
        <f t="shared" si="31"/>
        <v>830.74340788209076</v>
      </c>
      <c r="AF38">
        <v>2043</v>
      </c>
      <c r="AG38" s="38">
        <f t="shared" si="32"/>
        <v>167.37929477846717</v>
      </c>
      <c r="AH38" s="38">
        <f t="shared" si="32"/>
        <v>640.90375606508644</v>
      </c>
      <c r="AI38" s="38">
        <f t="shared" si="32"/>
        <v>1517.6864967681479</v>
      </c>
      <c r="AJ38" s="38">
        <f t="shared" si="32"/>
        <v>1116.4402099082231</v>
      </c>
      <c r="AK38" s="38">
        <f t="shared" si="32"/>
        <v>177.10068735761598</v>
      </c>
      <c r="AL38" s="38">
        <f t="shared" si="32"/>
        <v>926.59034109727202</v>
      </c>
      <c r="AM38" s="38">
        <f t="shared" si="32"/>
        <v>1489.7687948854796</v>
      </c>
      <c r="AN38" s="38">
        <f t="shared" si="32"/>
        <v>1071.4196602694165</v>
      </c>
    </row>
    <row r="39" spans="1:40">
      <c r="A39">
        <v>2044</v>
      </c>
      <c r="B39" s="37">
        <f t="shared" si="4"/>
        <v>169.1802084768596</v>
      </c>
      <c r="C39" s="37">
        <f t="shared" si="5"/>
        <v>645.46579230574446</v>
      </c>
      <c r="D39" s="37">
        <f t="shared" si="6"/>
        <v>1534.16977771039</v>
      </c>
      <c r="E39" s="37">
        <f t="shared" si="7"/>
        <v>1127.0975168648267</v>
      </c>
      <c r="F39" s="37">
        <f t="shared" si="8"/>
        <v>180.31568228863011</v>
      </c>
      <c r="G39" s="37">
        <f t="shared" si="9"/>
        <v>943.47074500428562</v>
      </c>
      <c r="H39" s="37">
        <f t="shared" si="10"/>
        <v>1510.7169908284714</v>
      </c>
      <c r="I39" s="37">
        <f t="shared" si="11"/>
        <v>1079.1016949466284</v>
      </c>
      <c r="L39">
        <v>2044</v>
      </c>
      <c r="M39" s="38">
        <f t="shared" si="30"/>
        <v>126.47480715167463</v>
      </c>
      <c r="N39" s="38">
        <f t="shared" si="21"/>
        <v>507.91249973245573</v>
      </c>
      <c r="O39" s="38">
        <f t="shared" si="22"/>
        <v>1030.3765002745704</v>
      </c>
      <c r="P39" s="38">
        <f t="shared" si="23"/>
        <v>824.32741612047971</v>
      </c>
      <c r="Q39" s="38">
        <f t="shared" si="24"/>
        <v>103.07435874841293</v>
      </c>
      <c r="R39" s="38">
        <f t="shared" si="25"/>
        <v>517.05501207479517</v>
      </c>
      <c r="S39" s="38">
        <f t="shared" si="26"/>
        <v>971.82376481045935</v>
      </c>
      <c r="T39" s="38">
        <f t="shared" si="27"/>
        <v>855.04611862923321</v>
      </c>
      <c r="V39">
        <v>2044</v>
      </c>
      <c r="W39" s="38">
        <f t="shared" si="31"/>
        <v>143.06479233140482</v>
      </c>
      <c r="X39" s="38">
        <f t="shared" si="31"/>
        <v>446.41438555768082</v>
      </c>
      <c r="Y39" s="38">
        <f t="shared" si="31"/>
        <v>922.69887925439696</v>
      </c>
      <c r="Z39" s="38">
        <f t="shared" si="31"/>
        <v>796.74280825447158</v>
      </c>
      <c r="AA39" s="38">
        <f t="shared" si="31"/>
        <v>158.06714468618677</v>
      </c>
      <c r="AB39" s="38">
        <f t="shared" si="31"/>
        <v>767.83152625984451</v>
      </c>
      <c r="AC39" s="38">
        <f t="shared" si="31"/>
        <v>1229.7088977492094</v>
      </c>
      <c r="AD39" s="38">
        <f t="shared" si="31"/>
        <v>829.91361808684462</v>
      </c>
      <c r="AF39">
        <v>2044</v>
      </c>
      <c r="AG39" s="38">
        <f t="shared" si="32"/>
        <v>169.1802084768596</v>
      </c>
      <c r="AH39" s="38">
        <f t="shared" si="32"/>
        <v>645.46579230574446</v>
      </c>
      <c r="AI39" s="38">
        <f t="shared" si="32"/>
        <v>1534.16977771039</v>
      </c>
      <c r="AJ39" s="38">
        <f t="shared" si="32"/>
        <v>1127.0975168648267</v>
      </c>
      <c r="AK39" s="38">
        <f t="shared" si="32"/>
        <v>180.31568228863011</v>
      </c>
      <c r="AL39" s="38">
        <f t="shared" si="32"/>
        <v>943.47074500428562</v>
      </c>
      <c r="AM39" s="38">
        <f t="shared" si="32"/>
        <v>1510.7169908284714</v>
      </c>
      <c r="AN39" s="38">
        <f t="shared" si="32"/>
        <v>1079.1016949466284</v>
      </c>
    </row>
    <row r="40" spans="1:40">
      <c r="A40">
        <v>2045</v>
      </c>
      <c r="B40" s="37">
        <f t="shared" si="4"/>
        <v>170.98112217525204</v>
      </c>
      <c r="C40" s="37">
        <f t="shared" si="5"/>
        <v>650.02782854640247</v>
      </c>
      <c r="D40" s="37">
        <f t="shared" si="6"/>
        <v>1550.6530586526319</v>
      </c>
      <c r="E40" s="37">
        <f t="shared" si="7"/>
        <v>1137.7548238214304</v>
      </c>
      <c r="F40" s="37">
        <f t="shared" si="8"/>
        <v>183.53067721964419</v>
      </c>
      <c r="G40" s="37">
        <f t="shared" si="9"/>
        <v>960.35114891129933</v>
      </c>
      <c r="H40" s="37">
        <f t="shared" si="10"/>
        <v>1531.6651867714631</v>
      </c>
      <c r="I40" s="37">
        <f t="shared" si="11"/>
        <v>1086.7837296238404</v>
      </c>
      <c r="L40">
        <v>2045</v>
      </c>
      <c r="M40" s="38">
        <f t="shared" si="30"/>
        <v>126.47480715167463</v>
      </c>
      <c r="N40" s="38">
        <f t="shared" si="21"/>
        <v>507.91249973245573</v>
      </c>
      <c r="O40" s="38">
        <f t="shared" si="22"/>
        <v>1030.3765002745704</v>
      </c>
      <c r="P40" s="38">
        <f t="shared" si="23"/>
        <v>824.32741612047971</v>
      </c>
      <c r="Q40" s="38">
        <f t="shared" si="24"/>
        <v>103.07435874841293</v>
      </c>
      <c r="R40" s="38">
        <f t="shared" si="25"/>
        <v>517.05501207479517</v>
      </c>
      <c r="S40" s="38">
        <f t="shared" si="26"/>
        <v>971.82376481045935</v>
      </c>
      <c r="T40" s="38">
        <f t="shared" si="27"/>
        <v>855.04611862923321</v>
      </c>
      <c r="V40">
        <v>2045</v>
      </c>
      <c r="W40" s="38">
        <f t="shared" si="31"/>
        <v>144.02386720371987</v>
      </c>
      <c r="X40" s="38">
        <f t="shared" si="31"/>
        <v>444.10017161011297</v>
      </c>
      <c r="Y40" s="38">
        <f t="shared" si="31"/>
        <v>918.56368396985818</v>
      </c>
      <c r="Z40" s="38">
        <f t="shared" si="31"/>
        <v>796.26974613439347</v>
      </c>
      <c r="AA40" s="38">
        <f t="shared" si="31"/>
        <v>160.52984362372069</v>
      </c>
      <c r="AB40" s="38">
        <f t="shared" si="31"/>
        <v>778.79856257011875</v>
      </c>
      <c r="AC40" s="38">
        <f t="shared" si="31"/>
        <v>1241.33359758692</v>
      </c>
      <c r="AD40" s="38">
        <f t="shared" si="31"/>
        <v>829.08382829159848</v>
      </c>
      <c r="AF40">
        <v>2045</v>
      </c>
      <c r="AG40" s="38">
        <f t="shared" si="32"/>
        <v>170.98112217525204</v>
      </c>
      <c r="AH40" s="38">
        <f t="shared" si="32"/>
        <v>650.02782854640247</v>
      </c>
      <c r="AI40" s="38">
        <f t="shared" si="32"/>
        <v>1550.6530586526319</v>
      </c>
      <c r="AJ40" s="38">
        <f t="shared" si="32"/>
        <v>1137.7548238214304</v>
      </c>
      <c r="AK40" s="38">
        <f t="shared" si="32"/>
        <v>183.53067721964419</v>
      </c>
      <c r="AL40" s="38">
        <f t="shared" si="32"/>
        <v>960.35114891129933</v>
      </c>
      <c r="AM40" s="38">
        <f t="shared" si="32"/>
        <v>1531.6651867714631</v>
      </c>
      <c r="AN40" s="38">
        <f t="shared" si="32"/>
        <v>1086.7837296238404</v>
      </c>
    </row>
    <row r="41" spans="1:40">
      <c r="A41">
        <v>2046</v>
      </c>
      <c r="B41" s="37">
        <f t="shared" si="4"/>
        <v>172.7820358736445</v>
      </c>
      <c r="C41" s="37">
        <f t="shared" si="5"/>
        <v>654.58986478706049</v>
      </c>
      <c r="D41" s="37">
        <f t="shared" si="6"/>
        <v>1567.136339594874</v>
      </c>
      <c r="E41" s="37">
        <f t="shared" si="7"/>
        <v>1148.4121307780342</v>
      </c>
      <c r="F41" s="37">
        <f t="shared" si="8"/>
        <v>186.74567215065827</v>
      </c>
      <c r="G41" s="37">
        <f t="shared" si="9"/>
        <v>977.23155281831293</v>
      </c>
      <c r="H41" s="37">
        <f t="shared" si="10"/>
        <v>1552.6133827144549</v>
      </c>
      <c r="I41" s="37">
        <f t="shared" si="11"/>
        <v>1094.4657643010523</v>
      </c>
      <c r="L41">
        <v>2046</v>
      </c>
      <c r="M41" s="38">
        <f t="shared" si="30"/>
        <v>126.47480715167463</v>
      </c>
      <c r="N41" s="38">
        <f t="shared" si="21"/>
        <v>507.91249973245573</v>
      </c>
      <c r="O41" s="38">
        <f t="shared" si="22"/>
        <v>1030.3765002745704</v>
      </c>
      <c r="P41" s="38">
        <f t="shared" si="23"/>
        <v>824.32741612047971</v>
      </c>
      <c r="Q41" s="38">
        <f t="shared" si="24"/>
        <v>103.07435874841293</v>
      </c>
      <c r="R41" s="38">
        <f t="shared" si="25"/>
        <v>517.05501207479517</v>
      </c>
      <c r="S41" s="38">
        <f t="shared" si="26"/>
        <v>971.82376481045935</v>
      </c>
      <c r="T41" s="38">
        <f t="shared" si="27"/>
        <v>855.04611862923321</v>
      </c>
      <c r="V41">
        <v>2046</v>
      </c>
      <c r="W41" s="38">
        <f t="shared" si="31"/>
        <v>144.98294207603496</v>
      </c>
      <c r="X41" s="38">
        <f t="shared" si="31"/>
        <v>441.78595766254512</v>
      </c>
      <c r="Y41" s="38">
        <f t="shared" si="31"/>
        <v>914.42848868531928</v>
      </c>
      <c r="Z41" s="38">
        <f t="shared" si="31"/>
        <v>795.79668401431536</v>
      </c>
      <c r="AA41" s="38">
        <f t="shared" si="31"/>
        <v>162.99254256125465</v>
      </c>
      <c r="AB41" s="38">
        <f t="shared" si="31"/>
        <v>789.7655988803931</v>
      </c>
      <c r="AC41" s="38">
        <f t="shared" si="31"/>
        <v>1252.9582974246305</v>
      </c>
      <c r="AD41" s="38">
        <f t="shared" si="31"/>
        <v>828.25403849635234</v>
      </c>
      <c r="AF41">
        <v>2046</v>
      </c>
      <c r="AG41" s="38">
        <f t="shared" si="32"/>
        <v>172.7820358736445</v>
      </c>
      <c r="AH41" s="38">
        <f t="shared" si="32"/>
        <v>654.58986478706049</v>
      </c>
      <c r="AI41" s="38">
        <f t="shared" si="32"/>
        <v>1567.136339594874</v>
      </c>
      <c r="AJ41" s="38">
        <f t="shared" si="32"/>
        <v>1148.4121307780342</v>
      </c>
      <c r="AK41" s="38">
        <f t="shared" si="32"/>
        <v>186.74567215065827</v>
      </c>
      <c r="AL41" s="38">
        <f t="shared" si="32"/>
        <v>977.23155281831293</v>
      </c>
      <c r="AM41" s="38">
        <f t="shared" si="32"/>
        <v>1552.6133827144549</v>
      </c>
      <c r="AN41" s="38">
        <f t="shared" si="32"/>
        <v>1094.4657643010523</v>
      </c>
    </row>
    <row r="42" spans="1:40">
      <c r="A42">
        <v>2047</v>
      </c>
      <c r="B42" s="37">
        <f t="shared" si="4"/>
        <v>174.58294957203697</v>
      </c>
      <c r="C42" s="37">
        <f t="shared" si="5"/>
        <v>659.15190102771862</v>
      </c>
      <c r="D42" s="37">
        <f t="shared" si="6"/>
        <v>1583.6196205371161</v>
      </c>
      <c r="E42" s="37">
        <f t="shared" si="7"/>
        <v>1159.0694377346379</v>
      </c>
      <c r="F42" s="37">
        <f t="shared" si="8"/>
        <v>189.96066708167237</v>
      </c>
      <c r="G42" s="37">
        <f t="shared" si="9"/>
        <v>994.11195672532654</v>
      </c>
      <c r="H42" s="37">
        <f t="shared" si="10"/>
        <v>1573.5615786574467</v>
      </c>
      <c r="I42" s="37">
        <f t="shared" si="11"/>
        <v>1102.1477989782645</v>
      </c>
      <c r="L42">
        <v>2047</v>
      </c>
      <c r="M42" s="38">
        <f t="shared" si="30"/>
        <v>126.47480715167463</v>
      </c>
      <c r="N42" s="38">
        <f t="shared" si="21"/>
        <v>507.91249973245573</v>
      </c>
      <c r="O42" s="38">
        <f t="shared" si="22"/>
        <v>1030.3765002745704</v>
      </c>
      <c r="P42" s="38">
        <f t="shared" si="23"/>
        <v>824.32741612047971</v>
      </c>
      <c r="Q42" s="38">
        <f t="shared" si="24"/>
        <v>103.07435874841293</v>
      </c>
      <c r="R42" s="38">
        <f t="shared" si="25"/>
        <v>517.05501207479517</v>
      </c>
      <c r="S42" s="38">
        <f t="shared" si="26"/>
        <v>971.82376481045935</v>
      </c>
      <c r="T42" s="38">
        <f t="shared" si="27"/>
        <v>855.04611862923321</v>
      </c>
      <c r="V42">
        <v>2047</v>
      </c>
      <c r="W42" s="38">
        <f t="shared" si="31"/>
        <v>145.94201694835002</v>
      </c>
      <c r="X42" s="38">
        <f t="shared" si="31"/>
        <v>439.47174371497726</v>
      </c>
      <c r="Y42" s="38">
        <f t="shared" si="31"/>
        <v>910.29329340078039</v>
      </c>
      <c r="Z42" s="38">
        <f t="shared" si="31"/>
        <v>795.32362189423736</v>
      </c>
      <c r="AA42" s="38">
        <f t="shared" si="31"/>
        <v>165.45524149878861</v>
      </c>
      <c r="AB42" s="38">
        <f t="shared" si="31"/>
        <v>800.73263519066745</v>
      </c>
      <c r="AC42" s="38">
        <f t="shared" si="31"/>
        <v>1264.582997262341</v>
      </c>
      <c r="AD42" s="38">
        <f t="shared" si="31"/>
        <v>827.42424870110619</v>
      </c>
      <c r="AF42">
        <v>2047</v>
      </c>
      <c r="AG42" s="38">
        <f t="shared" si="32"/>
        <v>174.58294957203697</v>
      </c>
      <c r="AH42" s="38">
        <f t="shared" si="32"/>
        <v>659.15190102771862</v>
      </c>
      <c r="AI42" s="38">
        <f t="shared" si="32"/>
        <v>1583.6196205371161</v>
      </c>
      <c r="AJ42" s="38">
        <f t="shared" si="32"/>
        <v>1159.0694377346379</v>
      </c>
      <c r="AK42" s="38">
        <f t="shared" si="32"/>
        <v>189.96066708167237</v>
      </c>
      <c r="AL42" s="38">
        <f t="shared" si="32"/>
        <v>994.11195672532654</v>
      </c>
      <c r="AM42" s="38">
        <f t="shared" si="32"/>
        <v>1573.5615786574467</v>
      </c>
      <c r="AN42" s="38">
        <f t="shared" si="32"/>
        <v>1102.1477989782645</v>
      </c>
    </row>
    <row r="43" spans="1:40">
      <c r="A43">
        <v>2048</v>
      </c>
      <c r="B43" s="37">
        <f t="shared" si="4"/>
        <v>176.3838632704294</v>
      </c>
      <c r="C43" s="37">
        <f t="shared" si="5"/>
        <v>663.71393726837664</v>
      </c>
      <c r="D43" s="37">
        <f t="shared" si="6"/>
        <v>1600.102901479358</v>
      </c>
      <c r="E43" s="37">
        <f t="shared" si="7"/>
        <v>1169.7267446912415</v>
      </c>
      <c r="F43" s="37">
        <f t="shared" si="8"/>
        <v>193.17566201268647</v>
      </c>
      <c r="G43" s="37">
        <f t="shared" si="9"/>
        <v>1010.9923606323403</v>
      </c>
      <c r="H43" s="37">
        <f t="shared" si="10"/>
        <v>1594.5097746004387</v>
      </c>
      <c r="I43" s="37">
        <f t="shared" si="11"/>
        <v>1109.8298336554765</v>
      </c>
      <c r="L43">
        <v>2048</v>
      </c>
      <c r="M43" s="38">
        <f t="shared" si="30"/>
        <v>126.47480715167463</v>
      </c>
      <c r="N43" s="38">
        <f t="shared" si="21"/>
        <v>507.91249973245573</v>
      </c>
      <c r="O43" s="38">
        <f t="shared" si="22"/>
        <v>1030.3765002745704</v>
      </c>
      <c r="P43" s="38">
        <f t="shared" si="23"/>
        <v>824.32741612047971</v>
      </c>
      <c r="Q43" s="38">
        <f t="shared" si="24"/>
        <v>103.07435874841293</v>
      </c>
      <c r="R43" s="38">
        <f t="shared" si="25"/>
        <v>517.05501207479517</v>
      </c>
      <c r="S43" s="38">
        <f t="shared" si="26"/>
        <v>971.82376481045935</v>
      </c>
      <c r="T43" s="38">
        <f t="shared" si="27"/>
        <v>855.04611862923321</v>
      </c>
      <c r="V43">
        <v>2048</v>
      </c>
      <c r="W43" s="38">
        <f t="shared" si="31"/>
        <v>146.90109182066507</v>
      </c>
      <c r="X43" s="38">
        <f t="shared" si="31"/>
        <v>437.15752976740947</v>
      </c>
      <c r="Y43" s="38">
        <f t="shared" si="31"/>
        <v>906.1580981162416</v>
      </c>
      <c r="Z43" s="38">
        <f t="shared" si="31"/>
        <v>794.85055977415925</v>
      </c>
      <c r="AA43" s="38">
        <f t="shared" si="31"/>
        <v>167.91794043632257</v>
      </c>
      <c r="AB43" s="38">
        <f t="shared" si="31"/>
        <v>811.69967150094169</v>
      </c>
      <c r="AC43" s="38">
        <f t="shared" si="31"/>
        <v>1276.2076971000515</v>
      </c>
      <c r="AD43" s="38">
        <f t="shared" si="31"/>
        <v>826.59445890586005</v>
      </c>
      <c r="AF43">
        <v>2048</v>
      </c>
      <c r="AG43" s="38">
        <f t="shared" si="32"/>
        <v>176.3838632704294</v>
      </c>
      <c r="AH43" s="38">
        <f t="shared" si="32"/>
        <v>663.71393726837664</v>
      </c>
      <c r="AI43" s="38">
        <f t="shared" si="32"/>
        <v>1600.102901479358</v>
      </c>
      <c r="AJ43" s="38">
        <f t="shared" si="32"/>
        <v>1169.7267446912415</v>
      </c>
      <c r="AK43" s="38">
        <f t="shared" si="32"/>
        <v>193.17566201268647</v>
      </c>
      <c r="AL43" s="38">
        <f t="shared" si="32"/>
        <v>1010.9923606323403</v>
      </c>
      <c r="AM43" s="38">
        <f t="shared" si="32"/>
        <v>1594.5097746004387</v>
      </c>
      <c r="AN43" s="38">
        <f t="shared" si="32"/>
        <v>1109.8298336554765</v>
      </c>
    </row>
    <row r="44" spans="1:40">
      <c r="A44">
        <v>2049</v>
      </c>
      <c r="B44" s="37">
        <f t="shared" si="4"/>
        <v>178.18477696882184</v>
      </c>
      <c r="C44" s="37">
        <f t="shared" si="5"/>
        <v>668.27597350903466</v>
      </c>
      <c r="D44" s="37">
        <f t="shared" si="6"/>
        <v>1616.5861824216001</v>
      </c>
      <c r="E44" s="37">
        <f t="shared" si="7"/>
        <v>1180.3840516478451</v>
      </c>
      <c r="F44" s="37">
        <f t="shared" si="8"/>
        <v>196.39065694370055</v>
      </c>
      <c r="G44" s="37">
        <f t="shared" si="9"/>
        <v>1027.8727645393537</v>
      </c>
      <c r="H44" s="37">
        <f t="shared" si="10"/>
        <v>1615.4579705434305</v>
      </c>
      <c r="I44" s="37">
        <f t="shared" si="11"/>
        <v>1117.5118683326884</v>
      </c>
      <c r="L44">
        <v>2049</v>
      </c>
      <c r="M44" s="38">
        <f t="shared" si="30"/>
        <v>126.47480715167463</v>
      </c>
      <c r="N44" s="38">
        <f t="shared" si="21"/>
        <v>507.91249973245573</v>
      </c>
      <c r="O44" s="38">
        <f t="shared" si="22"/>
        <v>1030.3765002745704</v>
      </c>
      <c r="P44" s="38">
        <f t="shared" si="23"/>
        <v>824.32741612047971</v>
      </c>
      <c r="Q44" s="38">
        <f t="shared" si="24"/>
        <v>103.07435874841293</v>
      </c>
      <c r="R44" s="38">
        <f t="shared" si="25"/>
        <v>517.05501207479517</v>
      </c>
      <c r="S44" s="38">
        <f t="shared" si="26"/>
        <v>971.82376481045935</v>
      </c>
      <c r="T44" s="38">
        <f t="shared" si="27"/>
        <v>855.04611862923321</v>
      </c>
      <c r="V44">
        <v>2049</v>
      </c>
      <c r="W44" s="38">
        <f t="shared" si="31"/>
        <v>147.86016669298016</v>
      </c>
      <c r="X44" s="38">
        <f t="shared" si="31"/>
        <v>434.84331581984162</v>
      </c>
      <c r="Y44" s="38">
        <f t="shared" si="31"/>
        <v>902.02290283170271</v>
      </c>
      <c r="Z44" s="38">
        <f t="shared" si="31"/>
        <v>794.37749765408114</v>
      </c>
      <c r="AA44" s="38">
        <f t="shared" si="31"/>
        <v>170.38063937385652</v>
      </c>
      <c r="AB44" s="38">
        <f t="shared" si="31"/>
        <v>822.66670781121593</v>
      </c>
      <c r="AC44" s="38">
        <f t="shared" si="31"/>
        <v>1287.832396937762</v>
      </c>
      <c r="AD44" s="38">
        <f t="shared" si="31"/>
        <v>825.76466911061391</v>
      </c>
      <c r="AF44">
        <v>2049</v>
      </c>
      <c r="AG44" s="38">
        <f t="shared" si="32"/>
        <v>178.18477696882184</v>
      </c>
      <c r="AH44" s="38">
        <f t="shared" si="32"/>
        <v>668.27597350903466</v>
      </c>
      <c r="AI44" s="38">
        <f t="shared" si="32"/>
        <v>1616.5861824216001</v>
      </c>
      <c r="AJ44" s="38">
        <f t="shared" si="32"/>
        <v>1180.3840516478451</v>
      </c>
      <c r="AK44" s="38">
        <f t="shared" si="32"/>
        <v>196.39065694370055</v>
      </c>
      <c r="AL44" s="38">
        <f t="shared" si="32"/>
        <v>1027.8727645393537</v>
      </c>
      <c r="AM44" s="38">
        <f t="shared" si="32"/>
        <v>1615.4579705434305</v>
      </c>
      <c r="AN44" s="38">
        <f t="shared" si="32"/>
        <v>1117.5118683326884</v>
      </c>
    </row>
    <row r="45" spans="1:40">
      <c r="A45">
        <v>2050</v>
      </c>
      <c r="B45" s="37">
        <f t="shared" si="4"/>
        <v>179.9856906672143</v>
      </c>
      <c r="C45" s="37">
        <f t="shared" si="5"/>
        <v>672.83800974969267</v>
      </c>
      <c r="D45" s="37">
        <f t="shared" si="6"/>
        <v>1633.0694633638423</v>
      </c>
      <c r="E45" s="37">
        <f t="shared" si="7"/>
        <v>1191.0413586044488</v>
      </c>
      <c r="F45" s="37">
        <f t="shared" si="8"/>
        <v>199.60565187471465</v>
      </c>
      <c r="G45" s="37">
        <f t="shared" si="9"/>
        <v>1044.7531684463675</v>
      </c>
      <c r="H45" s="37">
        <f t="shared" si="10"/>
        <v>1636.4061664864225</v>
      </c>
      <c r="I45" s="37">
        <f t="shared" si="11"/>
        <v>1125.1939030099004</v>
      </c>
      <c r="L45">
        <v>2050</v>
      </c>
      <c r="M45" s="38">
        <f t="shared" si="30"/>
        <v>126.47480715167463</v>
      </c>
      <c r="N45" s="38">
        <f t="shared" si="21"/>
        <v>507.91249973245573</v>
      </c>
      <c r="O45" s="38">
        <f t="shared" si="22"/>
        <v>1030.3765002745704</v>
      </c>
      <c r="P45" s="38">
        <f t="shared" si="23"/>
        <v>824.32741612047971</v>
      </c>
      <c r="Q45" s="38">
        <f t="shared" si="24"/>
        <v>103.07435874841293</v>
      </c>
      <c r="R45" s="38">
        <f t="shared" si="25"/>
        <v>517.05501207479517</v>
      </c>
      <c r="S45" s="38">
        <f t="shared" si="26"/>
        <v>971.82376481045935</v>
      </c>
      <c r="T45" s="38">
        <f t="shared" si="27"/>
        <v>855.04611862923321</v>
      </c>
      <c r="V45">
        <v>2050</v>
      </c>
      <c r="W45" s="38">
        <f t="shared" si="31"/>
        <v>148.81924156529521</v>
      </c>
      <c r="X45" s="38">
        <f t="shared" si="31"/>
        <v>432.52910187227383</v>
      </c>
      <c r="Y45" s="38">
        <f t="shared" si="31"/>
        <v>897.88770754716393</v>
      </c>
      <c r="Z45" s="38">
        <f t="shared" si="31"/>
        <v>793.90443553400303</v>
      </c>
      <c r="AA45" s="38">
        <f t="shared" si="31"/>
        <v>172.84333831139048</v>
      </c>
      <c r="AB45" s="38">
        <f t="shared" si="31"/>
        <v>833.63374412149028</v>
      </c>
      <c r="AC45" s="38">
        <f t="shared" si="31"/>
        <v>1299.4570967754726</v>
      </c>
      <c r="AD45" s="38">
        <f t="shared" si="31"/>
        <v>824.93487931536765</v>
      </c>
      <c r="AF45">
        <v>2050</v>
      </c>
      <c r="AG45" s="38">
        <f t="shared" si="32"/>
        <v>179.9856906672143</v>
      </c>
      <c r="AH45" s="38">
        <f t="shared" si="32"/>
        <v>672.83800974969267</v>
      </c>
      <c r="AI45" s="38">
        <f t="shared" si="32"/>
        <v>1633.0694633638423</v>
      </c>
      <c r="AJ45" s="38">
        <f t="shared" si="32"/>
        <v>1191.0413586044488</v>
      </c>
      <c r="AK45" s="38">
        <f t="shared" si="32"/>
        <v>199.60565187471465</v>
      </c>
      <c r="AL45" s="38">
        <f t="shared" si="32"/>
        <v>1044.7531684463675</v>
      </c>
      <c r="AM45" s="38">
        <f t="shared" si="32"/>
        <v>1636.4061664864225</v>
      </c>
      <c r="AN45" s="38">
        <f t="shared" si="32"/>
        <v>1125.1939030099004</v>
      </c>
    </row>
    <row r="46" spans="1:40">
      <c r="A46">
        <v>2051</v>
      </c>
      <c r="B46" s="37">
        <f t="shared" si="4"/>
        <v>181.78660436560676</v>
      </c>
      <c r="C46" s="37">
        <f t="shared" si="5"/>
        <v>677.40004599035069</v>
      </c>
      <c r="D46" s="37">
        <f t="shared" si="6"/>
        <v>1649.5527443060842</v>
      </c>
      <c r="E46" s="37">
        <f t="shared" si="7"/>
        <v>1201.6986655610526</v>
      </c>
      <c r="F46" s="37">
        <f t="shared" si="8"/>
        <v>202.82064680572876</v>
      </c>
      <c r="G46" s="37">
        <f t="shared" si="9"/>
        <v>1061.6335723533812</v>
      </c>
      <c r="H46" s="37">
        <f t="shared" si="10"/>
        <v>1657.3543624294143</v>
      </c>
      <c r="I46" s="37">
        <f t="shared" si="11"/>
        <v>1132.8759376871126</v>
      </c>
      <c r="L46">
        <v>2051</v>
      </c>
      <c r="M46" s="38">
        <f t="shared" si="30"/>
        <v>126.47480715167463</v>
      </c>
      <c r="N46" s="38">
        <f t="shared" si="21"/>
        <v>507.91249973245573</v>
      </c>
      <c r="O46" s="38">
        <f t="shared" si="22"/>
        <v>1030.3765002745704</v>
      </c>
      <c r="P46" s="38">
        <f t="shared" si="23"/>
        <v>824.32741612047971</v>
      </c>
      <c r="Q46" s="38">
        <f t="shared" si="24"/>
        <v>103.07435874841293</v>
      </c>
      <c r="R46" s="38">
        <f t="shared" si="25"/>
        <v>517.05501207479517</v>
      </c>
      <c r="S46" s="38">
        <f t="shared" si="26"/>
        <v>971.82376481045935</v>
      </c>
      <c r="T46" s="38">
        <f t="shared" si="27"/>
        <v>855.04611862923321</v>
      </c>
      <c r="V46">
        <v>2051</v>
      </c>
      <c r="W46" s="38">
        <f t="shared" si="31"/>
        <v>149.77831643761027</v>
      </c>
      <c r="X46" s="38">
        <f t="shared" si="31"/>
        <v>430.21488792470598</v>
      </c>
      <c r="Y46" s="38">
        <f t="shared" si="31"/>
        <v>893.75251226262503</v>
      </c>
      <c r="Z46" s="38">
        <f t="shared" si="31"/>
        <v>793.43137341392503</v>
      </c>
      <c r="AA46" s="38">
        <f t="shared" si="31"/>
        <v>175.30603724892444</v>
      </c>
      <c r="AB46" s="38">
        <f t="shared" si="31"/>
        <v>844.60078043176452</v>
      </c>
      <c r="AC46" s="38">
        <f t="shared" si="31"/>
        <v>1311.0817966131831</v>
      </c>
      <c r="AD46" s="38">
        <f t="shared" si="31"/>
        <v>824.10508952012151</v>
      </c>
      <c r="AF46">
        <v>2051</v>
      </c>
      <c r="AG46" s="38">
        <f t="shared" si="32"/>
        <v>181.78660436560676</v>
      </c>
      <c r="AH46" s="38">
        <f t="shared" si="32"/>
        <v>677.40004599035069</v>
      </c>
      <c r="AI46" s="38">
        <f t="shared" si="32"/>
        <v>1649.5527443060842</v>
      </c>
      <c r="AJ46" s="38">
        <f t="shared" si="32"/>
        <v>1201.6986655610526</v>
      </c>
      <c r="AK46" s="38">
        <f t="shared" si="32"/>
        <v>202.82064680572876</v>
      </c>
      <c r="AL46" s="38">
        <f t="shared" si="32"/>
        <v>1061.6335723533812</v>
      </c>
      <c r="AM46" s="38">
        <f t="shared" si="32"/>
        <v>1657.3543624294143</v>
      </c>
      <c r="AN46" s="38">
        <f t="shared" si="32"/>
        <v>1132.8759376871126</v>
      </c>
    </row>
    <row r="47" spans="1:40">
      <c r="A47">
        <v>2052</v>
      </c>
      <c r="B47" s="37">
        <f t="shared" si="4"/>
        <v>183.5875180639992</v>
      </c>
      <c r="C47" s="37">
        <f t="shared" si="5"/>
        <v>681.96208223100871</v>
      </c>
      <c r="D47" s="37">
        <f t="shared" si="6"/>
        <v>1666.0360252483263</v>
      </c>
      <c r="E47" s="37">
        <f t="shared" si="7"/>
        <v>1212.3559725176563</v>
      </c>
      <c r="F47" s="37">
        <f t="shared" si="8"/>
        <v>206.03564173674283</v>
      </c>
      <c r="G47" s="37">
        <f t="shared" si="9"/>
        <v>1078.5139762603947</v>
      </c>
      <c r="H47" s="37">
        <f t="shared" si="10"/>
        <v>1678.3025583724061</v>
      </c>
      <c r="I47" s="37">
        <f t="shared" si="11"/>
        <v>1140.5579723643245</v>
      </c>
      <c r="L47">
        <v>2052</v>
      </c>
      <c r="M47" s="38">
        <f t="shared" si="30"/>
        <v>126.47480715167463</v>
      </c>
      <c r="N47" s="38">
        <f t="shared" si="21"/>
        <v>507.91249973245573</v>
      </c>
      <c r="O47" s="38">
        <f t="shared" si="22"/>
        <v>1030.3765002745704</v>
      </c>
      <c r="P47" s="38">
        <f t="shared" si="23"/>
        <v>824.32741612047971</v>
      </c>
      <c r="Q47" s="38">
        <f t="shared" si="24"/>
        <v>103.07435874841293</v>
      </c>
      <c r="R47" s="38">
        <f t="shared" si="25"/>
        <v>517.05501207479517</v>
      </c>
      <c r="S47" s="38">
        <f t="shared" si="26"/>
        <v>971.82376481045935</v>
      </c>
      <c r="T47" s="38">
        <f t="shared" si="27"/>
        <v>855.04611862923321</v>
      </c>
      <c r="V47">
        <v>2052</v>
      </c>
      <c r="W47" s="38">
        <f t="shared" si="31"/>
        <v>150.73739130992533</v>
      </c>
      <c r="X47" s="38">
        <f t="shared" si="31"/>
        <v>427.90067397713813</v>
      </c>
      <c r="Y47" s="38">
        <f t="shared" si="31"/>
        <v>889.61731697808614</v>
      </c>
      <c r="Z47" s="38">
        <f t="shared" si="31"/>
        <v>792.95831129384692</v>
      </c>
      <c r="AA47" s="38">
        <f t="shared" si="31"/>
        <v>177.7687361864584</v>
      </c>
      <c r="AB47" s="38">
        <f t="shared" si="31"/>
        <v>855.56781674203876</v>
      </c>
      <c r="AC47" s="38">
        <f t="shared" si="31"/>
        <v>1322.7064964508936</v>
      </c>
      <c r="AD47" s="38">
        <f t="shared" si="31"/>
        <v>823.27529972487537</v>
      </c>
      <c r="AF47">
        <v>2052</v>
      </c>
      <c r="AG47" s="38">
        <f t="shared" si="32"/>
        <v>183.5875180639992</v>
      </c>
      <c r="AH47" s="38">
        <f t="shared" si="32"/>
        <v>681.96208223100871</v>
      </c>
      <c r="AI47" s="38">
        <f t="shared" si="32"/>
        <v>1666.0360252483263</v>
      </c>
      <c r="AJ47" s="38">
        <f t="shared" si="32"/>
        <v>1212.3559725176563</v>
      </c>
      <c r="AK47" s="38">
        <f t="shared" si="32"/>
        <v>206.03564173674283</v>
      </c>
      <c r="AL47" s="38">
        <f t="shared" si="32"/>
        <v>1078.5139762603947</v>
      </c>
      <c r="AM47" s="38">
        <f t="shared" si="32"/>
        <v>1678.3025583724061</v>
      </c>
      <c r="AN47" s="38">
        <f t="shared" si="32"/>
        <v>1140.5579723643245</v>
      </c>
    </row>
    <row r="48" spans="1:40">
      <c r="A48">
        <v>2053</v>
      </c>
      <c r="B48" s="37">
        <f t="shared" si="4"/>
        <v>185.38843176239163</v>
      </c>
      <c r="C48" s="37">
        <f t="shared" si="5"/>
        <v>686.52411847166672</v>
      </c>
      <c r="D48" s="37">
        <f t="shared" si="6"/>
        <v>1682.5193061905684</v>
      </c>
      <c r="E48" s="37">
        <f t="shared" si="7"/>
        <v>1223.0132794742599</v>
      </c>
      <c r="F48" s="37">
        <f t="shared" si="8"/>
        <v>209.25063666775694</v>
      </c>
      <c r="G48" s="37">
        <f t="shared" si="9"/>
        <v>1095.3943801674084</v>
      </c>
      <c r="H48" s="37">
        <f t="shared" si="10"/>
        <v>1699.2507543153979</v>
      </c>
      <c r="I48" s="37">
        <f t="shared" si="11"/>
        <v>1148.2400070415365</v>
      </c>
      <c r="L48">
        <v>2053</v>
      </c>
      <c r="M48" s="38">
        <f t="shared" si="30"/>
        <v>126.47480715167463</v>
      </c>
      <c r="N48" s="38">
        <f t="shared" si="21"/>
        <v>507.91249973245573</v>
      </c>
      <c r="O48" s="38">
        <f t="shared" si="22"/>
        <v>1030.3765002745704</v>
      </c>
      <c r="P48" s="38">
        <f t="shared" si="23"/>
        <v>824.32741612047971</v>
      </c>
      <c r="Q48" s="38">
        <f t="shared" si="24"/>
        <v>103.07435874841293</v>
      </c>
      <c r="R48" s="38">
        <f t="shared" si="25"/>
        <v>517.05501207479517</v>
      </c>
      <c r="S48" s="38">
        <f t="shared" si="26"/>
        <v>971.82376481045935</v>
      </c>
      <c r="T48" s="38">
        <f t="shared" si="27"/>
        <v>855.04611862923321</v>
      </c>
      <c r="V48">
        <v>2053</v>
      </c>
      <c r="W48" s="38">
        <f t="shared" si="31"/>
        <v>151.69646618224039</v>
      </c>
      <c r="X48" s="38">
        <f t="shared" si="31"/>
        <v>425.58646002957028</v>
      </c>
      <c r="Y48" s="38">
        <f t="shared" si="31"/>
        <v>885.48212169354736</v>
      </c>
      <c r="Z48" s="38">
        <f t="shared" si="31"/>
        <v>792.48524917376881</v>
      </c>
      <c r="AA48" s="38">
        <f t="shared" si="31"/>
        <v>180.23143512399236</v>
      </c>
      <c r="AB48" s="38">
        <f t="shared" si="31"/>
        <v>866.53485305231311</v>
      </c>
      <c r="AC48" s="38">
        <f t="shared" si="31"/>
        <v>1334.3311962886041</v>
      </c>
      <c r="AD48" s="38">
        <f t="shared" si="31"/>
        <v>822.44550992962922</v>
      </c>
      <c r="AF48">
        <v>2053</v>
      </c>
      <c r="AG48" s="38">
        <f t="shared" si="32"/>
        <v>185.38843176239163</v>
      </c>
      <c r="AH48" s="38">
        <f t="shared" si="32"/>
        <v>686.52411847166672</v>
      </c>
      <c r="AI48" s="38">
        <f t="shared" si="32"/>
        <v>1682.5193061905684</v>
      </c>
      <c r="AJ48" s="38">
        <f t="shared" si="32"/>
        <v>1223.0132794742599</v>
      </c>
      <c r="AK48" s="38">
        <f t="shared" si="32"/>
        <v>209.25063666775694</v>
      </c>
      <c r="AL48" s="38">
        <f t="shared" si="32"/>
        <v>1095.3943801674084</v>
      </c>
      <c r="AM48" s="38">
        <f t="shared" si="32"/>
        <v>1699.2507543153979</v>
      </c>
      <c r="AN48" s="38">
        <f t="shared" si="32"/>
        <v>1148.2400070415365</v>
      </c>
    </row>
    <row r="51" spans="1:18">
      <c r="B51">
        <v>0.28999999999999998</v>
      </c>
      <c r="C51">
        <v>0.7</v>
      </c>
      <c r="D51">
        <v>0.7</v>
      </c>
      <c r="E51">
        <v>0.55000000000000004</v>
      </c>
      <c r="F51">
        <v>0.35</v>
      </c>
      <c r="G51">
        <v>1</v>
      </c>
      <c r="H51">
        <v>1.1000000000000001</v>
      </c>
      <c r="I51">
        <v>1</v>
      </c>
    </row>
    <row r="52" spans="1:18">
      <c r="A52" t="s">
        <v>521</v>
      </c>
    </row>
    <row r="53" spans="1:18">
      <c r="A53" t="str">
        <f>A7</f>
        <v>Year</v>
      </c>
      <c r="B53" t="str">
        <f t="shared" ref="B53:I53" si="33">B7</f>
        <v>female4554</v>
      </c>
      <c r="C53" t="str">
        <f t="shared" si="33"/>
        <v>female5564</v>
      </c>
      <c r="D53" t="str">
        <f t="shared" si="33"/>
        <v>female6574</v>
      </c>
      <c r="E53" t="str">
        <f t="shared" si="33"/>
        <v>female75</v>
      </c>
      <c r="F53" t="str">
        <f t="shared" si="33"/>
        <v>male4554</v>
      </c>
      <c r="G53" t="str">
        <f t="shared" si="33"/>
        <v>male5564</v>
      </c>
      <c r="H53" t="str">
        <f t="shared" si="33"/>
        <v>male6574</v>
      </c>
      <c r="I53" t="str">
        <f t="shared" si="33"/>
        <v>male75</v>
      </c>
    </row>
    <row r="54" spans="1:18">
      <c r="A54">
        <f t="shared" ref="A54:A94" si="34">A8</f>
        <v>2013</v>
      </c>
      <c r="B54" s="46">
        <v>0.22400000000000003</v>
      </c>
      <c r="C54" s="46">
        <v>0.69902504994331527</v>
      </c>
      <c r="D54" s="46">
        <v>0.65700000000000003</v>
      </c>
      <c r="E54" s="46">
        <v>0.60500000000000009</v>
      </c>
      <c r="F54" s="46">
        <v>0.35224218752863867</v>
      </c>
      <c r="G54" s="46">
        <v>1</v>
      </c>
      <c r="H54" s="46">
        <v>1.3420000000000001</v>
      </c>
      <c r="I54" s="46">
        <v>1.1660000000000001</v>
      </c>
      <c r="K54" s="41"/>
      <c r="L54" s="41"/>
      <c r="M54" s="41"/>
      <c r="N54" s="41"/>
      <c r="O54" s="41"/>
      <c r="P54" s="41"/>
      <c r="Q54" s="41"/>
      <c r="R54" s="41"/>
    </row>
    <row r="55" spans="1:18">
      <c r="A55">
        <f t="shared" si="34"/>
        <v>2014</v>
      </c>
      <c r="B55" s="46">
        <v>0.23199999999999998</v>
      </c>
      <c r="C55" s="46">
        <v>0.73</v>
      </c>
      <c r="D55" s="46">
        <v>0.85099999999999998</v>
      </c>
      <c r="E55" s="46">
        <v>0.49725000000000003</v>
      </c>
      <c r="F55" s="46">
        <v>0.38701776657350445</v>
      </c>
      <c r="G55" s="46">
        <v>1.1425533341686271</v>
      </c>
      <c r="H55" s="46">
        <v>1.4144999999999999</v>
      </c>
      <c r="I55" s="46">
        <v>1.06</v>
      </c>
      <c r="K55" s="41"/>
      <c r="L55" s="41"/>
      <c r="M55" s="41"/>
      <c r="N55" s="41"/>
      <c r="O55" s="41"/>
      <c r="P55" s="41"/>
      <c r="Q55" s="41"/>
      <c r="R55" s="41"/>
    </row>
    <row r="56" spans="1:18">
      <c r="A56">
        <f t="shared" si="34"/>
        <v>2015</v>
      </c>
      <c r="B56" s="46">
        <v>0.3</v>
      </c>
      <c r="C56" s="46">
        <v>0.74</v>
      </c>
      <c r="D56" s="46">
        <v>0.74</v>
      </c>
      <c r="E56" s="46">
        <v>0.55499999999999994</v>
      </c>
      <c r="F56" s="46">
        <v>0.4</v>
      </c>
      <c r="G56" s="46">
        <v>1.1550154379097208</v>
      </c>
      <c r="H56" s="46">
        <v>1.375</v>
      </c>
      <c r="I56" s="46">
        <v>0.90100000000000002</v>
      </c>
      <c r="K56" s="41"/>
      <c r="L56" s="41"/>
      <c r="M56" s="41"/>
      <c r="N56" s="41"/>
      <c r="O56" s="41"/>
      <c r="P56" s="41"/>
      <c r="Q56" s="41"/>
      <c r="R56" s="41"/>
    </row>
    <row r="57" spans="1:18">
      <c r="A57">
        <f t="shared" si="34"/>
        <v>2016</v>
      </c>
      <c r="B57" s="46">
        <v>0.31159890842018567</v>
      </c>
      <c r="C57" s="46">
        <v>0.73</v>
      </c>
      <c r="D57" s="46">
        <v>0.80850000000000011</v>
      </c>
      <c r="E57" s="46">
        <v>0.49725000000000003</v>
      </c>
      <c r="F57" s="46">
        <v>0.33092677123970748</v>
      </c>
      <c r="G57" s="46">
        <v>1.1909119647749113</v>
      </c>
      <c r="H57" s="46">
        <v>1.26</v>
      </c>
      <c r="I57" s="46">
        <v>1.2247499999999998</v>
      </c>
      <c r="K57" s="41"/>
      <c r="L57" s="41"/>
      <c r="M57" s="41"/>
      <c r="N57" s="41"/>
      <c r="O57" s="41"/>
      <c r="P57" s="41"/>
      <c r="Q57" s="41"/>
      <c r="R57" s="41"/>
    </row>
    <row r="58" spans="1:18">
      <c r="A58">
        <f t="shared" si="34"/>
        <v>2017</v>
      </c>
      <c r="B58" s="46">
        <v>0.30469073314835288</v>
      </c>
      <c r="C58" s="46">
        <v>0.72235304135032685</v>
      </c>
      <c r="D58" s="46">
        <v>0.88549999999999995</v>
      </c>
      <c r="E58" s="46">
        <v>0.61325000000000007</v>
      </c>
      <c r="F58" s="46">
        <v>0.40755669880975154</v>
      </c>
      <c r="G58" s="46">
        <v>1.22363545004883</v>
      </c>
      <c r="H58" s="46">
        <v>1.3970000000000002</v>
      </c>
      <c r="I58" s="46">
        <v>0.95230000000000004</v>
      </c>
      <c r="K58" s="41"/>
      <c r="L58" s="41"/>
      <c r="M58" s="41"/>
      <c r="N58" s="41"/>
      <c r="O58" s="41"/>
      <c r="P58" s="41"/>
      <c r="Q58" s="41"/>
      <c r="R58" s="41"/>
    </row>
    <row r="59" spans="1:18">
      <c r="A59">
        <f t="shared" si="34"/>
        <v>2018</v>
      </c>
      <c r="B59" s="46">
        <v>0.29499999999999998</v>
      </c>
      <c r="C59" s="46">
        <v>0.71</v>
      </c>
      <c r="D59" s="46">
        <v>0.92399999999999993</v>
      </c>
      <c r="E59" s="46">
        <v>0.50175000000000003</v>
      </c>
      <c r="F59" s="46">
        <v>0.27999999999999997</v>
      </c>
      <c r="G59" s="46">
        <v>1.0891511050459572</v>
      </c>
      <c r="H59" s="46">
        <v>1.4080000000000001</v>
      </c>
      <c r="I59" s="46">
        <v>0.91374999999999995</v>
      </c>
      <c r="K59" s="41"/>
      <c r="L59" s="41"/>
      <c r="M59" s="41"/>
      <c r="N59" s="41"/>
      <c r="O59" s="41"/>
      <c r="P59" s="41"/>
      <c r="Q59" s="41"/>
      <c r="R59" s="41"/>
    </row>
    <row r="60" spans="1:18">
      <c r="A60">
        <f t="shared" si="34"/>
        <v>2019</v>
      </c>
      <c r="B60" s="46">
        <v>0.30250702637343274</v>
      </c>
      <c r="C60" s="46">
        <v>0.67</v>
      </c>
      <c r="D60" s="46">
        <v>0.65607074665462251</v>
      </c>
      <c r="E60" s="46">
        <v>0.33599999999999997</v>
      </c>
      <c r="F60" s="46">
        <v>0.41560298588663513</v>
      </c>
      <c r="G60" s="46">
        <v>1.1873277315831949</v>
      </c>
      <c r="H60" s="46">
        <v>1.1890796165710011</v>
      </c>
      <c r="I60" s="46">
        <v>0.77347299576718409</v>
      </c>
      <c r="K60" s="41"/>
      <c r="L60" s="41"/>
      <c r="M60" s="41"/>
      <c r="N60" s="41"/>
      <c r="O60" s="41"/>
      <c r="P60" s="41"/>
      <c r="Q60" s="41"/>
      <c r="R60" s="41"/>
    </row>
    <row r="61" spans="1:18">
      <c r="A61">
        <f t="shared" si="34"/>
        <v>2020</v>
      </c>
      <c r="B61" s="46">
        <v>0.32500000000000001</v>
      </c>
      <c r="C61" s="46">
        <v>0.75</v>
      </c>
      <c r="D61" s="46">
        <v>0.82500000000000007</v>
      </c>
      <c r="E61" s="46">
        <v>0.41600000000000004</v>
      </c>
      <c r="F61" s="46">
        <v>0.44730335062100052</v>
      </c>
      <c r="G61" s="46">
        <v>1.22</v>
      </c>
      <c r="H61" s="46">
        <v>1.32</v>
      </c>
      <c r="I61" s="46">
        <v>1.0250102859878665</v>
      </c>
      <c r="K61" s="41"/>
      <c r="L61" s="41"/>
      <c r="M61" s="41"/>
      <c r="N61" s="41"/>
      <c r="O61" s="41"/>
      <c r="P61" s="41"/>
      <c r="Q61" s="41"/>
      <c r="R61" s="41"/>
    </row>
    <row r="62" spans="1:18">
      <c r="A62">
        <f t="shared" si="34"/>
        <v>2021</v>
      </c>
      <c r="B62" s="46">
        <v>0.33500000000000002</v>
      </c>
      <c r="C62" s="46">
        <v>0.77</v>
      </c>
      <c r="D62" s="46">
        <v>0.83</v>
      </c>
      <c r="E62" s="46">
        <v>0.46800000000000003</v>
      </c>
      <c r="F62" s="46">
        <v>0.47556049191316258</v>
      </c>
      <c r="G62" s="46">
        <v>1.26</v>
      </c>
      <c r="H62" s="46">
        <v>1.35</v>
      </c>
      <c r="I62" s="46">
        <v>0.94500000000000006</v>
      </c>
      <c r="K62" s="41"/>
      <c r="L62" s="41"/>
      <c r="M62" s="41"/>
      <c r="N62" s="41"/>
      <c r="O62" s="41"/>
      <c r="P62" s="41"/>
      <c r="Q62" s="41"/>
      <c r="R62" s="41"/>
    </row>
    <row r="63" spans="1:18">
      <c r="A63">
        <f t="shared" si="34"/>
        <v>2022</v>
      </c>
      <c r="B63" s="46">
        <v>0.35</v>
      </c>
      <c r="C63" s="46">
        <v>0.78</v>
      </c>
      <c r="D63" s="46">
        <v>0.83</v>
      </c>
      <c r="E63" s="46">
        <v>0.46800000000000003</v>
      </c>
      <c r="F63" s="46">
        <v>0.4895123420370352</v>
      </c>
      <c r="G63" s="46">
        <v>1.35</v>
      </c>
      <c r="H63" s="46">
        <v>1.5447622446078428</v>
      </c>
      <c r="I63" s="46">
        <v>0.73499999999999999</v>
      </c>
      <c r="K63" s="41"/>
      <c r="L63" s="41"/>
      <c r="M63" s="41"/>
      <c r="N63" s="41"/>
      <c r="O63" s="41"/>
      <c r="P63" s="41"/>
      <c r="Q63" s="41"/>
      <c r="R63" s="41"/>
    </row>
    <row r="64" spans="1:18">
      <c r="A64">
        <f t="shared" si="34"/>
        <v>2023</v>
      </c>
      <c r="B64" s="46">
        <v>0.34068325213281542</v>
      </c>
      <c r="C64" s="46">
        <v>0.77384056700644577</v>
      </c>
      <c r="D64" s="46">
        <v>0.8312991108455543</v>
      </c>
      <c r="E64" s="46">
        <v>0.55000000000000004</v>
      </c>
      <c r="F64" s="46">
        <v>0.50346419216090776</v>
      </c>
      <c r="G64" s="46">
        <v>1.4703323155200039</v>
      </c>
      <c r="H64" s="46">
        <v>1.4318022602954337</v>
      </c>
      <c r="I64" s="46">
        <v>1.06</v>
      </c>
      <c r="K64" s="41"/>
      <c r="L64" s="41"/>
      <c r="M64" s="41"/>
      <c r="N64" s="41"/>
      <c r="O64" s="41"/>
      <c r="P64" s="41"/>
      <c r="Q64" s="41"/>
      <c r="R64" s="41"/>
    </row>
    <row r="65" spans="1:11">
      <c r="A65">
        <f t="shared" si="34"/>
        <v>2024</v>
      </c>
      <c r="B65" s="41">
        <f t="shared" ref="B65:I65" si="35">B$51*B20/B$8</f>
        <v>0.34529073352636147</v>
      </c>
      <c r="C65" s="41">
        <f t="shared" si="35"/>
        <v>0.7802103415226842</v>
      </c>
      <c r="D65" s="41">
        <f t="shared" si="35"/>
        <v>0.84267519177499584</v>
      </c>
      <c r="E65" s="41">
        <f t="shared" si="35"/>
        <v>0.6394025149272754</v>
      </c>
      <c r="F65" s="41">
        <f t="shared" si="35"/>
        <v>0.51741604228478044</v>
      </c>
      <c r="G65" s="41">
        <f t="shared" si="35"/>
        <v>1.5112983705700389</v>
      </c>
      <c r="H65" s="41">
        <f t="shared" si="35"/>
        <v>1.4592752073110107</v>
      </c>
      <c r="I65" s="41">
        <f t="shared" si="35"/>
        <v>1.118631135140312</v>
      </c>
      <c r="K65" s="43"/>
    </row>
    <row r="66" spans="1:11">
      <c r="A66">
        <f t="shared" si="34"/>
        <v>2025</v>
      </c>
      <c r="B66" s="41">
        <f t="shared" ref="B66:I66" si="36">B$51*B21/B$8</f>
        <v>0.34989821491990769</v>
      </c>
      <c r="C66" s="41">
        <f t="shared" si="36"/>
        <v>0.78658011603892275</v>
      </c>
      <c r="D66" s="41">
        <f t="shared" si="36"/>
        <v>0.85405127270443726</v>
      </c>
      <c r="E66" s="41">
        <f t="shared" si="36"/>
        <v>0.64677245313274845</v>
      </c>
      <c r="F66" s="41">
        <f t="shared" si="36"/>
        <v>0.53136789240865301</v>
      </c>
      <c r="G66" s="41">
        <f t="shared" si="36"/>
        <v>1.5522644256200742</v>
      </c>
      <c r="H66" s="41">
        <f t="shared" si="36"/>
        <v>1.4867481543265872</v>
      </c>
      <c r="I66" s="41">
        <f t="shared" si="36"/>
        <v>1.1278401875994719</v>
      </c>
    </row>
    <row r="67" spans="1:11">
      <c r="A67">
        <f t="shared" si="34"/>
        <v>2026</v>
      </c>
      <c r="B67" s="41">
        <f t="shared" ref="B67:I67" si="37">B$51*B22/B$8</f>
        <v>0.3545056963134538</v>
      </c>
      <c r="C67" s="41">
        <f t="shared" si="37"/>
        <v>0.79294989055516107</v>
      </c>
      <c r="D67" s="41">
        <f t="shared" si="37"/>
        <v>0.86542735363387868</v>
      </c>
      <c r="E67" s="41">
        <f t="shared" si="37"/>
        <v>0.65414239133822161</v>
      </c>
      <c r="F67" s="41">
        <f t="shared" si="37"/>
        <v>0.54531974253252569</v>
      </c>
      <c r="G67" s="41">
        <f t="shared" si="37"/>
        <v>1.5932304806701092</v>
      </c>
      <c r="H67" s="41">
        <f t="shared" si="37"/>
        <v>1.5142211013421636</v>
      </c>
      <c r="I67" s="41">
        <f t="shared" si="37"/>
        <v>1.1370492400586321</v>
      </c>
    </row>
    <row r="68" spans="1:11">
      <c r="A68">
        <f t="shared" si="34"/>
        <v>2027</v>
      </c>
      <c r="B68" s="41">
        <f t="shared" ref="B68:I68" si="38">B$51*B23/B$8</f>
        <v>0.35911317770699991</v>
      </c>
      <c r="C68" s="41">
        <f t="shared" si="38"/>
        <v>0.7993196650713994</v>
      </c>
      <c r="D68" s="41">
        <f t="shared" si="38"/>
        <v>0.87680343456332011</v>
      </c>
      <c r="E68" s="41">
        <f t="shared" si="38"/>
        <v>0.66151232954369465</v>
      </c>
      <c r="F68" s="41">
        <f t="shared" si="38"/>
        <v>0.55927159265639836</v>
      </c>
      <c r="G68" s="41">
        <f t="shared" si="38"/>
        <v>1.6341965357201442</v>
      </c>
      <c r="H68" s="41">
        <f t="shared" si="38"/>
        <v>1.5416940483577406</v>
      </c>
      <c r="I68" s="41">
        <f t="shared" si="38"/>
        <v>1.146258292517792</v>
      </c>
    </row>
    <row r="69" spans="1:11">
      <c r="A69">
        <f t="shared" si="34"/>
        <v>2028</v>
      </c>
      <c r="B69" s="41">
        <f t="shared" ref="B69:I69" si="39">B$51*B24/B$8</f>
        <v>0.36372065910054602</v>
      </c>
      <c r="C69" s="41">
        <f t="shared" si="39"/>
        <v>0.80568943958763783</v>
      </c>
      <c r="D69" s="41">
        <f t="shared" si="39"/>
        <v>0.88817951549276153</v>
      </c>
      <c r="E69" s="41">
        <f t="shared" si="39"/>
        <v>0.66888226774916781</v>
      </c>
      <c r="F69" s="41">
        <f t="shared" si="39"/>
        <v>0.57322344278027093</v>
      </c>
      <c r="G69" s="41">
        <f t="shared" si="39"/>
        <v>1.6751625907701797</v>
      </c>
      <c r="H69" s="41">
        <f t="shared" si="39"/>
        <v>1.5691669953733172</v>
      </c>
      <c r="I69" s="41">
        <f t="shared" si="39"/>
        <v>1.1554673449769521</v>
      </c>
    </row>
    <row r="70" spans="1:11">
      <c r="A70">
        <f t="shared" si="34"/>
        <v>2029</v>
      </c>
      <c r="B70" s="41">
        <f t="shared" ref="B70:I70" si="40">B$51*B25/B$8</f>
        <v>0.36832814049409224</v>
      </c>
      <c r="C70" s="41">
        <f t="shared" si="40"/>
        <v>0.81205921410387616</v>
      </c>
      <c r="D70" s="41">
        <f t="shared" si="40"/>
        <v>0.89955559642220295</v>
      </c>
      <c r="E70" s="41">
        <f t="shared" si="40"/>
        <v>0.67625220595464097</v>
      </c>
      <c r="F70" s="41">
        <f t="shared" si="40"/>
        <v>0.58717529290414361</v>
      </c>
      <c r="G70" s="41">
        <f t="shared" si="40"/>
        <v>1.7161286458202147</v>
      </c>
      <c r="H70" s="41">
        <f t="shared" si="40"/>
        <v>1.596639942388894</v>
      </c>
      <c r="I70" s="41">
        <f t="shared" si="40"/>
        <v>1.1646763974361121</v>
      </c>
    </row>
    <row r="71" spans="1:11">
      <c r="A71">
        <f t="shared" si="34"/>
        <v>2030</v>
      </c>
      <c r="B71" s="41">
        <f t="shared" ref="B71:I71" si="41">B$51*B26/B$8</f>
        <v>0.37293562188763829</v>
      </c>
      <c r="C71" s="41">
        <f t="shared" si="41"/>
        <v>0.81842898862011459</v>
      </c>
      <c r="D71" s="41">
        <f t="shared" si="41"/>
        <v>0.91093167735164438</v>
      </c>
      <c r="E71" s="41">
        <f t="shared" si="41"/>
        <v>0.68362214416011402</v>
      </c>
      <c r="F71" s="41">
        <f t="shared" si="41"/>
        <v>0.60112714302801618</v>
      </c>
      <c r="G71" s="41">
        <f t="shared" si="41"/>
        <v>1.7570947008702498</v>
      </c>
      <c r="H71" s="41">
        <f t="shared" si="41"/>
        <v>1.6241128894044707</v>
      </c>
      <c r="I71" s="41">
        <f t="shared" si="41"/>
        <v>1.1738854498952722</v>
      </c>
    </row>
    <row r="72" spans="1:11">
      <c r="A72">
        <f t="shared" si="34"/>
        <v>2031</v>
      </c>
      <c r="B72" s="41">
        <f t="shared" ref="B72:I72" si="42">B$51*B27/B$8</f>
        <v>0.37754310328118446</v>
      </c>
      <c r="C72" s="41">
        <f t="shared" si="42"/>
        <v>0.82479876313635314</v>
      </c>
      <c r="D72" s="41">
        <f t="shared" si="42"/>
        <v>0.92230775828108591</v>
      </c>
      <c r="E72" s="41">
        <f t="shared" si="42"/>
        <v>0.69099208236558718</v>
      </c>
      <c r="F72" s="41">
        <f t="shared" si="42"/>
        <v>0.61507899315188874</v>
      </c>
      <c r="G72" s="41">
        <f t="shared" si="42"/>
        <v>1.798060755920285</v>
      </c>
      <c r="H72" s="41">
        <f t="shared" si="42"/>
        <v>1.6515858364200475</v>
      </c>
      <c r="I72" s="41">
        <f t="shared" si="42"/>
        <v>1.1830945023544321</v>
      </c>
    </row>
    <row r="73" spans="1:11">
      <c r="A73">
        <f t="shared" si="34"/>
        <v>2032</v>
      </c>
      <c r="B73" s="41">
        <f t="shared" ref="B73:I73" si="43">B$51*B28/B$8</f>
        <v>0.38215058467473062</v>
      </c>
      <c r="C73" s="41">
        <f t="shared" si="43"/>
        <v>0.83116853765259158</v>
      </c>
      <c r="D73" s="41">
        <f t="shared" si="43"/>
        <v>0.93368383921052733</v>
      </c>
      <c r="E73" s="41">
        <f t="shared" si="43"/>
        <v>0.69836202057106034</v>
      </c>
      <c r="F73" s="41">
        <f t="shared" si="43"/>
        <v>0.62903084327576142</v>
      </c>
      <c r="G73" s="41">
        <f t="shared" si="43"/>
        <v>1.8390268109703203</v>
      </c>
      <c r="H73" s="41">
        <f t="shared" si="43"/>
        <v>1.6790587834356241</v>
      </c>
      <c r="I73" s="41">
        <f t="shared" si="43"/>
        <v>1.1923035548135923</v>
      </c>
    </row>
    <row r="74" spans="1:11">
      <c r="A74">
        <f t="shared" si="34"/>
        <v>2033</v>
      </c>
      <c r="B74" s="41">
        <f t="shared" ref="B74:I74" si="44">B$51*B29/B$8</f>
        <v>0.38675806606827678</v>
      </c>
      <c r="C74" s="41">
        <f t="shared" si="44"/>
        <v>0.8375383121688299</v>
      </c>
      <c r="D74" s="41">
        <f t="shared" si="44"/>
        <v>0.94505992013996876</v>
      </c>
      <c r="E74" s="41">
        <f t="shared" si="44"/>
        <v>0.70573195877653339</v>
      </c>
      <c r="F74" s="41">
        <f t="shared" si="44"/>
        <v>0.64298269339963399</v>
      </c>
      <c r="G74" s="41">
        <f t="shared" si="44"/>
        <v>1.8799928660203553</v>
      </c>
      <c r="H74" s="41">
        <f t="shared" si="44"/>
        <v>1.7065317304512007</v>
      </c>
      <c r="I74" s="41">
        <f t="shared" si="44"/>
        <v>1.2015126072727524</v>
      </c>
    </row>
    <row r="75" spans="1:11">
      <c r="A75">
        <f t="shared" si="34"/>
        <v>2034</v>
      </c>
      <c r="B75" s="41">
        <f t="shared" ref="B75:I75" si="45">B$51*B30/B$8</f>
        <v>0.39136554746182284</v>
      </c>
      <c r="C75" s="41">
        <f t="shared" si="45"/>
        <v>0.84390808668506823</v>
      </c>
      <c r="D75" s="41">
        <f t="shared" si="45"/>
        <v>0.95643600106941029</v>
      </c>
      <c r="E75" s="41">
        <f t="shared" si="45"/>
        <v>0.71310189698200654</v>
      </c>
      <c r="F75" s="41">
        <f t="shared" si="45"/>
        <v>0.65693454352350666</v>
      </c>
      <c r="G75" s="41">
        <f t="shared" si="45"/>
        <v>1.9209589210703903</v>
      </c>
      <c r="H75" s="41">
        <f t="shared" si="45"/>
        <v>1.7340046774667774</v>
      </c>
      <c r="I75" s="41">
        <f t="shared" si="45"/>
        <v>1.2107216597319124</v>
      </c>
    </row>
    <row r="76" spans="1:11">
      <c r="A76">
        <f t="shared" si="34"/>
        <v>2035</v>
      </c>
      <c r="B76" s="41">
        <f t="shared" ref="B76:I76" si="46">B$51*B31/B$8</f>
        <v>0.39597302885536906</v>
      </c>
      <c r="C76" s="41">
        <f t="shared" si="46"/>
        <v>0.85027786120130666</v>
      </c>
      <c r="D76" s="41">
        <f t="shared" si="46"/>
        <v>0.96781208199885149</v>
      </c>
      <c r="E76" s="41">
        <f t="shared" si="46"/>
        <v>0.72047183518747981</v>
      </c>
      <c r="F76" s="41">
        <f t="shared" si="46"/>
        <v>0.67088639364737923</v>
      </c>
      <c r="G76" s="41">
        <f t="shared" si="46"/>
        <v>1.9619249761204254</v>
      </c>
      <c r="H76" s="41">
        <f t="shared" si="46"/>
        <v>1.7614776244823542</v>
      </c>
      <c r="I76" s="41">
        <f t="shared" si="46"/>
        <v>1.2199307121910723</v>
      </c>
    </row>
    <row r="77" spans="1:11">
      <c r="A77">
        <f t="shared" si="34"/>
        <v>2036</v>
      </c>
      <c r="B77" s="41">
        <f t="shared" ref="B77:I77" si="47">B$51*B32/B$8</f>
        <v>0.40058051024891517</v>
      </c>
      <c r="C77" s="41">
        <f t="shared" si="47"/>
        <v>0.8566476357175451</v>
      </c>
      <c r="D77" s="41">
        <f t="shared" si="47"/>
        <v>0.97918816292829303</v>
      </c>
      <c r="E77" s="41">
        <f t="shared" si="47"/>
        <v>0.72784177339295286</v>
      </c>
      <c r="F77" s="41">
        <f t="shared" si="47"/>
        <v>0.68483824377125191</v>
      </c>
      <c r="G77" s="41">
        <f t="shared" si="47"/>
        <v>2.0028910311704609</v>
      </c>
      <c r="H77" s="41">
        <f t="shared" si="47"/>
        <v>1.788950571497931</v>
      </c>
      <c r="I77" s="41">
        <f t="shared" si="47"/>
        <v>1.2291397646502322</v>
      </c>
    </row>
    <row r="78" spans="1:11">
      <c r="A78">
        <f t="shared" si="34"/>
        <v>2037</v>
      </c>
      <c r="B78" s="41">
        <f t="shared" ref="B78:I78" si="48">B$51*B33/B$8</f>
        <v>0.40518799164246128</v>
      </c>
      <c r="C78" s="41">
        <f t="shared" si="48"/>
        <v>0.86301741023378353</v>
      </c>
      <c r="D78" s="41">
        <f t="shared" si="48"/>
        <v>0.99056424385773445</v>
      </c>
      <c r="E78" s="41">
        <f t="shared" si="48"/>
        <v>0.73521171159842602</v>
      </c>
      <c r="F78" s="41">
        <f t="shared" si="48"/>
        <v>0.69879009389512459</v>
      </c>
      <c r="G78" s="41">
        <f t="shared" si="48"/>
        <v>2.0438570862204961</v>
      </c>
      <c r="H78" s="41">
        <f t="shared" si="48"/>
        <v>1.8164235185135078</v>
      </c>
      <c r="I78" s="41">
        <f t="shared" si="48"/>
        <v>1.2383488171093926</v>
      </c>
    </row>
    <row r="79" spans="1:11">
      <c r="A79">
        <f t="shared" si="34"/>
        <v>2038</v>
      </c>
      <c r="B79" s="41">
        <f t="shared" ref="B79:I79" si="49">B$51*B34/B$8</f>
        <v>0.40979547303600744</v>
      </c>
      <c r="C79" s="41">
        <f t="shared" si="49"/>
        <v>0.86938718475002197</v>
      </c>
      <c r="D79" s="41">
        <f t="shared" si="49"/>
        <v>1.0019403247871759</v>
      </c>
      <c r="E79" s="41">
        <f t="shared" si="49"/>
        <v>0.74258164980389896</v>
      </c>
      <c r="F79" s="41">
        <f t="shared" si="49"/>
        <v>0.71274194401899704</v>
      </c>
      <c r="G79" s="41">
        <f t="shared" si="49"/>
        <v>2.0848231412705309</v>
      </c>
      <c r="H79" s="41">
        <f t="shared" si="49"/>
        <v>1.8438964655290844</v>
      </c>
      <c r="I79" s="41">
        <f t="shared" si="49"/>
        <v>1.2475578695685525</v>
      </c>
    </row>
    <row r="80" spans="1:11">
      <c r="A80">
        <f t="shared" si="34"/>
        <v>2039</v>
      </c>
      <c r="B80" s="41">
        <f t="shared" ref="B80:I80" si="50">B$51*B35/B$8</f>
        <v>0.4144029544295536</v>
      </c>
      <c r="C80" s="41">
        <f t="shared" si="50"/>
        <v>0.87575695926626029</v>
      </c>
      <c r="D80" s="41">
        <f t="shared" si="50"/>
        <v>1.0133164057166173</v>
      </c>
      <c r="E80" s="41">
        <f t="shared" si="50"/>
        <v>0.74995158800937212</v>
      </c>
      <c r="F80" s="41">
        <f t="shared" si="50"/>
        <v>0.72669379414286983</v>
      </c>
      <c r="G80" s="41">
        <f t="shared" si="50"/>
        <v>2.1257891963205662</v>
      </c>
      <c r="H80" s="41">
        <f t="shared" si="50"/>
        <v>1.8713694125446607</v>
      </c>
      <c r="I80" s="41">
        <f t="shared" si="50"/>
        <v>1.2567669220277125</v>
      </c>
    </row>
    <row r="81" spans="1:9">
      <c r="A81">
        <f t="shared" si="34"/>
        <v>2040</v>
      </c>
      <c r="B81" s="41">
        <f t="shared" ref="B81:I81" si="51">B$51*B36/B$8</f>
        <v>0.41901043582309966</v>
      </c>
      <c r="C81" s="41">
        <f t="shared" si="51"/>
        <v>0.88212673378249873</v>
      </c>
      <c r="D81" s="41">
        <f t="shared" si="51"/>
        <v>1.0246924866460589</v>
      </c>
      <c r="E81" s="41">
        <f t="shared" si="51"/>
        <v>0.75732152621484528</v>
      </c>
      <c r="F81" s="41">
        <f t="shared" si="51"/>
        <v>0.7406456442667424</v>
      </c>
      <c r="G81" s="41">
        <f t="shared" si="51"/>
        <v>2.1667552513706014</v>
      </c>
      <c r="H81" s="41">
        <f t="shared" si="51"/>
        <v>1.8988423595602377</v>
      </c>
      <c r="I81" s="41">
        <f t="shared" si="51"/>
        <v>1.2659759744868724</v>
      </c>
    </row>
    <row r="82" spans="1:9">
      <c r="A82">
        <f t="shared" si="34"/>
        <v>2041</v>
      </c>
      <c r="B82" s="41">
        <f t="shared" ref="B82:I82" si="52">B$51*B37/B$8</f>
        <v>0.42361791721664588</v>
      </c>
      <c r="C82" s="41">
        <f t="shared" si="52"/>
        <v>0.88849650829873705</v>
      </c>
      <c r="D82" s="41">
        <f t="shared" si="52"/>
        <v>1.0360685675755004</v>
      </c>
      <c r="E82" s="41">
        <f t="shared" si="52"/>
        <v>0.76469146442031843</v>
      </c>
      <c r="F82" s="41">
        <f t="shared" si="52"/>
        <v>0.75459749439061508</v>
      </c>
      <c r="G82" s="41">
        <f t="shared" si="52"/>
        <v>2.2077213064206367</v>
      </c>
      <c r="H82" s="41">
        <f t="shared" si="52"/>
        <v>1.9263153065758143</v>
      </c>
      <c r="I82" s="41">
        <f t="shared" si="52"/>
        <v>1.2751850269460328</v>
      </c>
    </row>
    <row r="83" spans="1:9">
      <c r="A83">
        <f t="shared" si="34"/>
        <v>2042</v>
      </c>
      <c r="B83" s="41">
        <f t="shared" ref="B83:I83" si="53">B$51*B38/B$8</f>
        <v>0.42822539861019204</v>
      </c>
      <c r="C83" s="41">
        <f t="shared" si="53"/>
        <v>0.89486628281497549</v>
      </c>
      <c r="D83" s="41">
        <f t="shared" si="53"/>
        <v>1.0474446485049416</v>
      </c>
      <c r="E83" s="41">
        <f t="shared" si="53"/>
        <v>0.77206140262579148</v>
      </c>
      <c r="F83" s="41">
        <f t="shared" si="53"/>
        <v>0.76854934451448753</v>
      </c>
      <c r="G83" s="41">
        <f t="shared" si="53"/>
        <v>2.2486873614706715</v>
      </c>
      <c r="H83" s="41">
        <f t="shared" si="53"/>
        <v>1.9537882535913913</v>
      </c>
      <c r="I83" s="41">
        <f t="shared" si="53"/>
        <v>1.2843940794051927</v>
      </c>
    </row>
    <row r="84" spans="1:9">
      <c r="A84">
        <f t="shared" si="34"/>
        <v>2043</v>
      </c>
      <c r="B84" s="41">
        <f t="shared" ref="B84:I84" si="54">B$51*B39/B$8</f>
        <v>0.43283288000373815</v>
      </c>
      <c r="C84" s="41">
        <f t="shared" si="54"/>
        <v>0.90123605733121392</v>
      </c>
      <c r="D84" s="41">
        <f t="shared" si="54"/>
        <v>1.0588207294343832</v>
      </c>
      <c r="E84" s="41">
        <f t="shared" si="54"/>
        <v>0.77943134083126464</v>
      </c>
      <c r="F84" s="41">
        <f t="shared" si="54"/>
        <v>0.78250119463836032</v>
      </c>
      <c r="G84" s="41">
        <f t="shared" si="54"/>
        <v>2.2896534165207068</v>
      </c>
      <c r="H84" s="41">
        <f t="shared" si="54"/>
        <v>1.9812612006069679</v>
      </c>
      <c r="I84" s="41">
        <f t="shared" si="54"/>
        <v>1.2936031318643526</v>
      </c>
    </row>
    <row r="85" spans="1:9">
      <c r="A85">
        <f t="shared" si="34"/>
        <v>2044</v>
      </c>
      <c r="B85" s="41">
        <f t="shared" ref="B85:I85" si="55">B$51*B40/B$8</f>
        <v>0.43744036139728421</v>
      </c>
      <c r="C85" s="41">
        <f t="shared" si="55"/>
        <v>0.90760583184745236</v>
      </c>
      <c r="D85" s="41">
        <f t="shared" si="55"/>
        <v>1.0701968103638244</v>
      </c>
      <c r="E85" s="41">
        <f t="shared" si="55"/>
        <v>0.78680127903673769</v>
      </c>
      <c r="F85" s="41">
        <f t="shared" si="55"/>
        <v>0.796453044762233</v>
      </c>
      <c r="G85" s="41">
        <f t="shared" si="55"/>
        <v>2.330619471570742</v>
      </c>
      <c r="H85" s="41">
        <f t="shared" si="55"/>
        <v>2.0087341476225444</v>
      </c>
      <c r="I85" s="41">
        <f t="shared" si="55"/>
        <v>1.3028121843235128</v>
      </c>
    </row>
    <row r="86" spans="1:9">
      <c r="A86">
        <f t="shared" si="34"/>
        <v>2045</v>
      </c>
      <c r="B86" s="41">
        <f t="shared" ref="B86:I86" si="56">B$51*B41/B$8</f>
        <v>0.44204784279083043</v>
      </c>
      <c r="C86" s="41">
        <f t="shared" si="56"/>
        <v>0.91397560636369068</v>
      </c>
      <c r="D86" s="41">
        <f t="shared" si="56"/>
        <v>1.0815728912932661</v>
      </c>
      <c r="E86" s="41">
        <f t="shared" si="56"/>
        <v>0.79417121724221096</v>
      </c>
      <c r="F86" s="41">
        <f t="shared" si="56"/>
        <v>0.81040489488610545</v>
      </c>
      <c r="G86" s="41">
        <f t="shared" si="56"/>
        <v>2.3715855266207773</v>
      </c>
      <c r="H86" s="41">
        <f t="shared" si="56"/>
        <v>2.036207094638121</v>
      </c>
      <c r="I86" s="41">
        <f t="shared" si="56"/>
        <v>1.3120212367826727</v>
      </c>
    </row>
    <row r="87" spans="1:9">
      <c r="A87">
        <f t="shared" si="34"/>
        <v>2046</v>
      </c>
      <c r="B87" s="41">
        <f t="shared" ref="B87:I87" si="57">B$51*B42/B$8</f>
        <v>0.44665532418437659</v>
      </c>
      <c r="C87" s="41">
        <f t="shared" si="57"/>
        <v>0.92034538087992923</v>
      </c>
      <c r="D87" s="41">
        <f t="shared" si="57"/>
        <v>1.0929489722227075</v>
      </c>
      <c r="E87" s="41">
        <f t="shared" si="57"/>
        <v>0.80154115544768401</v>
      </c>
      <c r="F87" s="41">
        <f t="shared" si="57"/>
        <v>0.82435674500997802</v>
      </c>
      <c r="G87" s="41">
        <f t="shared" si="57"/>
        <v>2.4125515816708121</v>
      </c>
      <c r="H87" s="41">
        <f t="shared" si="57"/>
        <v>2.0636800416536976</v>
      </c>
      <c r="I87" s="41">
        <f t="shared" si="57"/>
        <v>1.3212302892418328</v>
      </c>
    </row>
    <row r="88" spans="1:9">
      <c r="A88">
        <f t="shared" si="34"/>
        <v>2047</v>
      </c>
      <c r="B88" s="41">
        <f t="shared" ref="B88:I88" si="58">B$51*B43/B$8</f>
        <v>0.45126280557792264</v>
      </c>
      <c r="C88" s="41">
        <f t="shared" si="58"/>
        <v>0.92671515539616767</v>
      </c>
      <c r="D88" s="41">
        <f t="shared" si="58"/>
        <v>1.1043250531521489</v>
      </c>
      <c r="E88" s="41">
        <f t="shared" si="58"/>
        <v>0.80891109365315716</v>
      </c>
      <c r="F88" s="41">
        <f t="shared" si="58"/>
        <v>0.83830859513385081</v>
      </c>
      <c r="G88" s="41">
        <f t="shared" si="58"/>
        <v>2.4535176367208478</v>
      </c>
      <c r="H88" s="41">
        <f t="shared" si="58"/>
        <v>2.0911529886692746</v>
      </c>
      <c r="I88" s="41">
        <f t="shared" si="58"/>
        <v>1.330439341700993</v>
      </c>
    </row>
    <row r="89" spans="1:9">
      <c r="A89">
        <f t="shared" si="34"/>
        <v>2048</v>
      </c>
      <c r="B89" s="41">
        <f t="shared" ref="B89:I89" si="59">B$51*B44/B$8</f>
        <v>0.45587028697146881</v>
      </c>
      <c r="C89" s="41">
        <f t="shared" si="59"/>
        <v>0.9330849299124061</v>
      </c>
      <c r="D89" s="41">
        <f t="shared" si="59"/>
        <v>1.1157011340815903</v>
      </c>
      <c r="E89" s="41">
        <f t="shared" si="59"/>
        <v>0.8162810318586301</v>
      </c>
      <c r="F89" s="41">
        <f t="shared" si="59"/>
        <v>0.85226044525772326</v>
      </c>
      <c r="G89" s="41">
        <f t="shared" si="59"/>
        <v>2.4944836917708826</v>
      </c>
      <c r="H89" s="41">
        <f t="shared" si="59"/>
        <v>2.1186259356848511</v>
      </c>
      <c r="I89" s="41">
        <f t="shared" si="59"/>
        <v>1.3396483941601529</v>
      </c>
    </row>
    <row r="90" spans="1:9">
      <c r="A90">
        <f t="shared" si="34"/>
        <v>2049</v>
      </c>
      <c r="B90" s="41">
        <f t="shared" ref="B90:I90" si="60">B$51*B45/B$8</f>
        <v>0.46047776836501497</v>
      </c>
      <c r="C90" s="41">
        <f t="shared" si="60"/>
        <v>0.93945470442864432</v>
      </c>
      <c r="D90" s="41">
        <f t="shared" si="60"/>
        <v>1.1270772150110318</v>
      </c>
      <c r="E90" s="41">
        <f t="shared" si="60"/>
        <v>0.82365097006410326</v>
      </c>
      <c r="F90" s="41">
        <f t="shared" si="60"/>
        <v>0.86621229538159605</v>
      </c>
      <c r="G90" s="41">
        <f t="shared" si="60"/>
        <v>2.5354497468209178</v>
      </c>
      <c r="H90" s="41">
        <f t="shared" si="60"/>
        <v>2.1460988827004281</v>
      </c>
      <c r="I90" s="41">
        <f t="shared" si="60"/>
        <v>1.3488574466193128</v>
      </c>
    </row>
    <row r="91" spans="1:9">
      <c r="A91">
        <f t="shared" si="34"/>
        <v>2050</v>
      </c>
      <c r="B91" s="41">
        <f t="shared" ref="B91:I91" si="61">B$51*B46/B$8</f>
        <v>0.46508524975856114</v>
      </c>
      <c r="C91" s="41">
        <f t="shared" si="61"/>
        <v>0.94582447894488275</v>
      </c>
      <c r="D91" s="41">
        <f t="shared" si="61"/>
        <v>1.1384532959404732</v>
      </c>
      <c r="E91" s="41">
        <f t="shared" si="61"/>
        <v>0.83102090826957642</v>
      </c>
      <c r="F91" s="41">
        <f t="shared" si="61"/>
        <v>0.88016414550546873</v>
      </c>
      <c r="G91" s="41">
        <f t="shared" si="61"/>
        <v>2.5764158018709531</v>
      </c>
      <c r="H91" s="41">
        <f t="shared" si="61"/>
        <v>2.1735718297160047</v>
      </c>
      <c r="I91" s="41">
        <f t="shared" si="61"/>
        <v>1.3580664990784732</v>
      </c>
    </row>
    <row r="92" spans="1:9">
      <c r="A92">
        <f t="shared" si="34"/>
        <v>2051</v>
      </c>
      <c r="B92" s="41">
        <f t="shared" ref="B92:I92" si="62">B$51*B47/B$8</f>
        <v>0.46969273115210725</v>
      </c>
      <c r="C92" s="41">
        <f t="shared" si="62"/>
        <v>0.95219425346112119</v>
      </c>
      <c r="D92" s="41">
        <f t="shared" si="62"/>
        <v>1.1498293768699148</v>
      </c>
      <c r="E92" s="41">
        <f t="shared" si="62"/>
        <v>0.83839084647504958</v>
      </c>
      <c r="F92" s="41">
        <f t="shared" si="62"/>
        <v>0.89411599562934119</v>
      </c>
      <c r="G92" s="41">
        <f t="shared" si="62"/>
        <v>2.6173818569209879</v>
      </c>
      <c r="H92" s="41">
        <f t="shared" si="62"/>
        <v>2.2010447767315813</v>
      </c>
      <c r="I92" s="41">
        <f t="shared" si="62"/>
        <v>1.3672755515376331</v>
      </c>
    </row>
    <row r="93" spans="1:9">
      <c r="A93">
        <f t="shared" si="34"/>
        <v>2052</v>
      </c>
      <c r="B93" s="41">
        <f t="shared" ref="B93:I93" si="63">B$51*B48/B$8</f>
        <v>0.47430021254565335</v>
      </c>
      <c r="C93" s="41">
        <f t="shared" si="63"/>
        <v>0.95856402797735951</v>
      </c>
      <c r="D93" s="41">
        <f t="shared" si="63"/>
        <v>1.1612054577993562</v>
      </c>
      <c r="E93" s="41">
        <f t="shared" si="63"/>
        <v>0.84576078468052263</v>
      </c>
      <c r="F93" s="41">
        <f t="shared" si="63"/>
        <v>0.90806784575321398</v>
      </c>
      <c r="G93" s="41">
        <f t="shared" si="63"/>
        <v>2.6583479119710232</v>
      </c>
      <c r="H93" s="41">
        <f t="shared" si="63"/>
        <v>2.2285177237471578</v>
      </c>
      <c r="I93" s="41">
        <f t="shared" si="63"/>
        <v>1.3764846039967931</v>
      </c>
    </row>
    <row r="94" spans="1:9">
      <c r="A94">
        <f t="shared" si="34"/>
        <v>2053</v>
      </c>
      <c r="B94" s="41">
        <f t="shared" ref="B94:I94" si="64">B$51*B49/B$8</f>
        <v>0</v>
      </c>
      <c r="C94" s="41">
        <f t="shared" si="64"/>
        <v>0</v>
      </c>
      <c r="D94" s="41">
        <f t="shared" si="64"/>
        <v>0</v>
      </c>
      <c r="E94" s="41">
        <f t="shared" si="64"/>
        <v>0</v>
      </c>
      <c r="F94" s="41">
        <f t="shared" si="64"/>
        <v>0</v>
      </c>
      <c r="G94" s="41">
        <f t="shared" si="64"/>
        <v>0</v>
      </c>
      <c r="H94" s="41">
        <f t="shared" si="64"/>
        <v>0</v>
      </c>
      <c r="I94" s="41">
        <f t="shared" si="64"/>
        <v>0</v>
      </c>
    </row>
    <row r="95" spans="1:9">
      <c r="B95" s="32"/>
      <c r="C95" s="32"/>
      <c r="D95" s="32"/>
      <c r="E95" s="32"/>
      <c r="F95" s="32"/>
      <c r="G95" s="32"/>
      <c r="H95" s="32"/>
      <c r="I95" s="32"/>
    </row>
    <row r="96" spans="1:9">
      <c r="B96" s="32"/>
      <c r="C96" s="32"/>
      <c r="D96" s="32"/>
      <c r="E96" s="32"/>
      <c r="F96" s="32"/>
      <c r="G96" s="32"/>
      <c r="H96" s="32"/>
      <c r="I96" s="32"/>
    </row>
    <row r="97" spans="2:9">
      <c r="B97" s="32"/>
      <c r="C97" s="32"/>
      <c r="D97" s="32"/>
      <c r="E97" s="32"/>
      <c r="F97" s="32"/>
      <c r="G97" s="32"/>
      <c r="H97" s="32"/>
      <c r="I97" s="32"/>
    </row>
    <row r="98" spans="2:9">
      <c r="B98" s="32"/>
      <c r="C98" s="32"/>
      <c r="D98" s="32"/>
      <c r="E98" s="32"/>
      <c r="F98" s="32"/>
      <c r="G98" s="32"/>
      <c r="H98" s="32"/>
      <c r="I98" s="32"/>
    </row>
    <row r="99" spans="2:9">
      <c r="B99" s="32"/>
      <c r="C99" s="32"/>
      <c r="D99" s="32"/>
      <c r="E99" s="32"/>
      <c r="F99" s="32"/>
      <c r="G99" s="32"/>
      <c r="H99" s="32"/>
      <c r="I99" s="32"/>
    </row>
    <row r="100" spans="2:9">
      <c r="B100" s="32"/>
      <c r="C100" s="32"/>
      <c r="D100" s="32"/>
      <c r="E100" s="32"/>
      <c r="F100" s="32"/>
      <c r="G100" s="32"/>
      <c r="H100" s="32"/>
      <c r="I100" s="32"/>
    </row>
    <row r="101" spans="2:9">
      <c r="B101" s="32"/>
      <c r="C101" s="32"/>
      <c r="D101" s="32"/>
      <c r="E101" s="32"/>
      <c r="F101" s="32"/>
      <c r="G101" s="32"/>
      <c r="H101" s="32"/>
      <c r="I101" s="32"/>
    </row>
    <row r="102" spans="2:9">
      <c r="B102" s="32"/>
      <c r="C102" s="32"/>
      <c r="D102" s="32"/>
      <c r="E102" s="32"/>
      <c r="F102" s="32"/>
      <c r="G102" s="32"/>
      <c r="H102" s="32"/>
      <c r="I102" s="32"/>
    </row>
    <row r="103" spans="2:9">
      <c r="B103" s="32"/>
      <c r="C103" s="32"/>
      <c r="D103" s="32"/>
      <c r="E103" s="32"/>
      <c r="F103" s="32"/>
      <c r="G103" s="32"/>
      <c r="H103" s="32"/>
      <c r="I103" s="32"/>
    </row>
    <row r="104" spans="2:9">
      <c r="B104" s="32"/>
      <c r="C104" s="32"/>
      <c r="D104" s="32"/>
      <c r="E104" s="32"/>
      <c r="F104" s="32"/>
      <c r="G104" s="32"/>
      <c r="H104" s="32"/>
      <c r="I104" s="32"/>
    </row>
    <row r="105" spans="2:9">
      <c r="B105" s="32"/>
      <c r="C105" s="32"/>
      <c r="D105" s="32"/>
      <c r="E105" s="32"/>
      <c r="F105" s="32"/>
      <c r="G105" s="32"/>
      <c r="H105" s="32"/>
      <c r="I105" s="32"/>
    </row>
    <row r="106" spans="2:9">
      <c r="B106" s="32"/>
      <c r="C106" s="32"/>
      <c r="D106" s="32"/>
      <c r="E106" s="32"/>
      <c r="F106" s="32"/>
      <c r="G106" s="32"/>
      <c r="H106" s="32"/>
      <c r="I106" s="32"/>
    </row>
    <row r="107" spans="2:9">
      <c r="B107" s="32"/>
      <c r="C107" s="32"/>
      <c r="D107" s="32"/>
      <c r="E107" s="32"/>
      <c r="F107" s="32"/>
      <c r="G107" s="32"/>
      <c r="H107" s="32"/>
      <c r="I107" s="32"/>
    </row>
    <row r="108" spans="2:9">
      <c r="B108" s="32"/>
      <c r="C108" s="32"/>
      <c r="D108" s="32"/>
      <c r="E108" s="32"/>
      <c r="F108" s="32"/>
      <c r="G108" s="32"/>
      <c r="H108" s="32"/>
      <c r="I108" s="32"/>
    </row>
    <row r="109" spans="2:9">
      <c r="B109" s="32"/>
      <c r="C109" s="32"/>
      <c r="D109" s="32"/>
      <c r="E109" s="32"/>
      <c r="F109" s="32"/>
      <c r="G109" s="32"/>
      <c r="H109" s="32"/>
      <c r="I109" s="32"/>
    </row>
    <row r="110" spans="2:9">
      <c r="B110" s="32"/>
      <c r="C110" s="32"/>
      <c r="D110" s="32"/>
      <c r="E110" s="32"/>
      <c r="F110" s="32"/>
      <c r="G110" s="32"/>
      <c r="H110" s="32"/>
      <c r="I110" s="32"/>
    </row>
    <row r="111" spans="2:9">
      <c r="B111" s="32"/>
      <c r="C111" s="32"/>
      <c r="D111" s="32"/>
      <c r="E111" s="32"/>
      <c r="F111" s="32"/>
      <c r="G111" s="32"/>
      <c r="H111" s="32"/>
      <c r="I111" s="3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F2E086-B75E-4FE7-B4ED-D09E43739466}">
  <dimension ref="A5:C16"/>
  <sheetViews>
    <sheetView workbookViewId="0">
      <selection activeCell="E13" sqref="E13:H17"/>
    </sheetView>
  </sheetViews>
  <sheetFormatPr defaultRowHeight="14.5"/>
  <sheetData>
    <row r="5" spans="1:3">
      <c r="A5" t="s">
        <v>155</v>
      </c>
      <c r="B5">
        <v>0</v>
      </c>
      <c r="C5" t="s">
        <v>156</v>
      </c>
    </row>
    <row r="6" spans="1:3">
      <c r="B6">
        <v>1</v>
      </c>
      <c r="C6" t="s">
        <v>158</v>
      </c>
    </row>
    <row r="7" spans="1:3">
      <c r="B7">
        <v>2</v>
      </c>
      <c r="C7" t="s">
        <v>159</v>
      </c>
    </row>
    <row r="8" spans="1:3">
      <c r="B8">
        <v>3</v>
      </c>
      <c r="C8" t="s">
        <v>160</v>
      </c>
    </row>
    <row r="9" spans="1:3">
      <c r="B9">
        <v>4</v>
      </c>
      <c r="C9" t="s">
        <v>157</v>
      </c>
    </row>
    <row r="12" spans="1:3">
      <c r="A12" t="s">
        <v>22</v>
      </c>
      <c r="B12">
        <v>1</v>
      </c>
      <c r="C12" t="s">
        <v>161</v>
      </c>
    </row>
    <row r="13" spans="1:3">
      <c r="B13">
        <v>2</v>
      </c>
      <c r="C13" t="s">
        <v>162</v>
      </c>
    </row>
    <row r="14" spans="1:3">
      <c r="B14">
        <v>3</v>
      </c>
      <c r="C14" t="s">
        <v>163</v>
      </c>
    </row>
    <row r="15" spans="1:3">
      <c r="B15">
        <v>4</v>
      </c>
      <c r="C15" t="s">
        <v>164</v>
      </c>
    </row>
    <row r="16" spans="1:3">
      <c r="B16">
        <v>5</v>
      </c>
      <c r="C16" t="s">
        <v>165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Overview</vt:lpstr>
      <vt:lpstr>Simulation inputs</vt:lpstr>
      <vt:lpstr>Parameter inputs</vt:lpstr>
      <vt:lpstr>Parameter transpose</vt:lpstr>
      <vt:lpstr>Life tables 2013</vt:lpstr>
      <vt:lpstr>Life tables 2021</vt:lpstr>
      <vt:lpstr>customise_coefficents</vt:lpstr>
      <vt:lpstr>TKA utilisation</vt:lpstr>
      <vt:lpstr>Var cats</vt:lpstr>
    </vt:vector>
  </TitlesOfParts>
  <Company>The University of Melbourne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Christopher Schilling</dc:creator>
  <cp:lastModifiedBy>Chris Schilling</cp:lastModifiedBy>
  <dcterms:created xsi:type="dcterms:W3CDTF">2023-04-20T00:36:25Z</dcterms:created>
  <dcterms:modified xsi:type="dcterms:W3CDTF">2024-09-04T07:38:47Z</dcterms:modified>
</cp:coreProperties>
</file>