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00" windowHeight="7350" activeTab="6"/>
  </bookViews>
  <sheets>
    <sheet name="HW1" sheetId="1" r:id="rId1"/>
    <sheet name="HW2" sheetId="3" r:id="rId2"/>
    <sheet name="HW3" sheetId="4" r:id="rId3"/>
    <sheet name="Midterm" sheetId="5" r:id="rId4"/>
    <sheet name="Final" sheetId="6" r:id="rId5"/>
    <sheet name="Average" sheetId="7" r:id="rId6"/>
    <sheet name="Ranking" sheetId="8" r:id="rId7"/>
    <sheet name="SABIS" sheetId="2" r:id="rId8"/>
    <sheet name="Sayfa1" sheetId="9" r:id="rId9"/>
  </sheets>
  <definedNames>
    <definedName name="_xlnm._FilterDatabase" localSheetId="6" hidden="1">Ranking!$A$3:$I$3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8"/>
  <c r="N6"/>
  <c r="N7"/>
  <c r="N8"/>
  <c r="N9"/>
  <c r="N10"/>
  <c r="N11"/>
  <c r="N12"/>
  <c r="N5"/>
  <c r="W47" i="9"/>
  <c r="X47"/>
  <c r="Y47"/>
  <c r="W48"/>
  <c r="X48"/>
  <c r="Y48"/>
  <c r="W49"/>
  <c r="X49"/>
  <c r="Y49"/>
  <c r="W50"/>
  <c r="X50"/>
  <c r="Y50"/>
  <c r="W51"/>
  <c r="X51"/>
  <c r="Y51"/>
  <c r="W52"/>
  <c r="X52"/>
  <c r="Y52"/>
  <c r="W53"/>
  <c r="X53"/>
  <c r="Y53"/>
  <c r="W54"/>
  <c r="X54"/>
  <c r="Y54"/>
  <c r="W55"/>
  <c r="X55"/>
  <c r="Y55"/>
  <c r="W56"/>
  <c r="X56"/>
  <c r="Y56"/>
  <c r="W57"/>
  <c r="X57"/>
  <c r="Y5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C56"/>
  <c r="D56"/>
  <c r="E56"/>
  <c r="F56"/>
  <c r="G56"/>
  <c r="H56"/>
  <c r="I56"/>
  <c r="J56"/>
  <c r="K56"/>
  <c r="L56"/>
  <c r="M56"/>
  <c r="N56"/>
  <c r="O56"/>
  <c r="P56"/>
  <c r="Q56"/>
  <c r="R56"/>
  <c r="S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E47"/>
  <c r="F47"/>
  <c r="G47"/>
  <c r="H47"/>
  <c r="I47"/>
  <c r="J47"/>
  <c r="K47"/>
  <c r="L47"/>
  <c r="M47"/>
  <c r="N47"/>
  <c r="O47"/>
  <c r="P47"/>
  <c r="Q47"/>
  <c r="R47"/>
  <c r="S47"/>
  <c r="T47"/>
  <c r="U47"/>
  <c r="D47"/>
  <c r="C47"/>
  <c r="R27"/>
  <c r="Y4"/>
  <c r="Y5"/>
  <c r="Y6"/>
  <c r="Y9"/>
  <c r="Y14"/>
  <c r="Y17"/>
  <c r="Y23"/>
  <c r="Y32"/>
  <c r="Y34"/>
  <c r="Y35"/>
  <c r="Y4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2"/>
  <c r="W3"/>
  <c r="Y3" s="1"/>
  <c r="W4"/>
  <c r="W5"/>
  <c r="W6"/>
  <c r="W7"/>
  <c r="Y7" s="1"/>
  <c r="W8"/>
  <c r="Y8" s="1"/>
  <c r="W9"/>
  <c r="W10"/>
  <c r="Y10" s="1"/>
  <c r="W11"/>
  <c r="Y11" s="1"/>
  <c r="W13"/>
  <c r="Y13" s="1"/>
  <c r="W14"/>
  <c r="W15"/>
  <c r="Y15" s="1"/>
  <c r="W16"/>
  <c r="Y16" s="1"/>
  <c r="W17"/>
  <c r="W18"/>
  <c r="Y18" s="1"/>
  <c r="W19"/>
  <c r="Y19" s="1"/>
  <c r="W20"/>
  <c r="Y20" s="1"/>
  <c r="W21"/>
  <c r="Y21" s="1"/>
  <c r="W22"/>
  <c r="Y22" s="1"/>
  <c r="W23"/>
  <c r="W24"/>
  <c r="Y24" s="1"/>
  <c r="W25"/>
  <c r="Y25" s="1"/>
  <c r="W26"/>
  <c r="Y26" s="1"/>
  <c r="W27"/>
  <c r="Y27" s="1"/>
  <c r="W28"/>
  <c r="Y28" s="1"/>
  <c r="W29"/>
  <c r="Y29" s="1"/>
  <c r="W30"/>
  <c r="Y30" s="1"/>
  <c r="W31"/>
  <c r="Y31" s="1"/>
  <c r="W32"/>
  <c r="W33"/>
  <c r="Y33" s="1"/>
  <c r="W34"/>
  <c r="W35"/>
  <c r="W36"/>
  <c r="Y36" s="1"/>
  <c r="W37"/>
  <c r="Y37" s="1"/>
  <c r="W38"/>
  <c r="Y38" s="1"/>
  <c r="W39"/>
  <c r="Y39" s="1"/>
  <c r="W40"/>
  <c r="Y40" s="1"/>
  <c r="W41"/>
  <c r="Y41" s="1"/>
  <c r="W42"/>
  <c r="W43"/>
  <c r="Y43" s="1"/>
  <c r="W44"/>
  <c r="Y44" s="1"/>
  <c r="W45"/>
  <c r="Y45" s="1"/>
  <c r="W46"/>
  <c r="Y46" s="1"/>
  <c r="C3"/>
  <c r="D3"/>
  <c r="E3"/>
  <c r="F3"/>
  <c r="G3"/>
  <c r="H3"/>
  <c r="I3"/>
  <c r="J3"/>
  <c r="K3"/>
  <c r="L3"/>
  <c r="M3"/>
  <c r="N3"/>
  <c r="O3"/>
  <c r="P3"/>
  <c r="Q3"/>
  <c r="R3"/>
  <c r="S3"/>
  <c r="T3"/>
  <c r="U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C7"/>
  <c r="D7"/>
  <c r="E7"/>
  <c r="F7"/>
  <c r="G7"/>
  <c r="H7"/>
  <c r="I7"/>
  <c r="J7"/>
  <c r="K7"/>
  <c r="L7"/>
  <c r="M7"/>
  <c r="N7"/>
  <c r="O7"/>
  <c r="P7"/>
  <c r="Q7"/>
  <c r="R7"/>
  <c r="S7"/>
  <c r="T7"/>
  <c r="C8"/>
  <c r="D8"/>
  <c r="E8"/>
  <c r="F8"/>
  <c r="G8"/>
  <c r="H8"/>
  <c r="I8"/>
  <c r="J8"/>
  <c r="K8"/>
  <c r="L8"/>
  <c r="M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C10"/>
  <c r="D10"/>
  <c r="E10"/>
  <c r="F10"/>
  <c r="G10"/>
  <c r="H10"/>
  <c r="I10"/>
  <c r="J10"/>
  <c r="K10"/>
  <c r="L10"/>
  <c r="M10"/>
  <c r="N10"/>
  <c r="O10"/>
  <c r="P10"/>
  <c r="Q10"/>
  <c r="R10"/>
  <c r="C11"/>
  <c r="D11"/>
  <c r="E11"/>
  <c r="F11"/>
  <c r="G11"/>
  <c r="H11"/>
  <c r="I11"/>
  <c r="J11"/>
  <c r="K11"/>
  <c r="L11"/>
  <c r="M11"/>
  <c r="N11"/>
  <c r="O11"/>
  <c r="P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C16"/>
  <c r="D16"/>
  <c r="E16"/>
  <c r="F16"/>
  <c r="G16"/>
  <c r="H16"/>
  <c r="I16"/>
  <c r="J16"/>
  <c r="K16"/>
  <c r="L16"/>
  <c r="M16"/>
  <c r="N16"/>
  <c r="O16"/>
  <c r="P16"/>
  <c r="Q16"/>
  <c r="R16"/>
  <c r="S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C21"/>
  <c r="D21"/>
  <c r="E21"/>
  <c r="F21"/>
  <c r="G21"/>
  <c r="H21"/>
  <c r="I21"/>
  <c r="J21"/>
  <c r="K21"/>
  <c r="L21"/>
  <c r="M21"/>
  <c r="N21"/>
  <c r="O21"/>
  <c r="P21"/>
  <c r="Q21"/>
  <c r="C22"/>
  <c r="D22"/>
  <c r="E22"/>
  <c r="F22"/>
  <c r="G22"/>
  <c r="H22"/>
  <c r="I22"/>
  <c r="J22"/>
  <c r="K22"/>
  <c r="L22"/>
  <c r="M22"/>
  <c r="N22"/>
  <c r="O22"/>
  <c r="P22"/>
  <c r="Q22"/>
  <c r="R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C24"/>
  <c r="D24"/>
  <c r="E24"/>
  <c r="F24"/>
  <c r="G24"/>
  <c r="H24"/>
  <c r="I24"/>
  <c r="J24"/>
  <c r="K24"/>
  <c r="L24"/>
  <c r="M24"/>
  <c r="C25"/>
  <c r="D25"/>
  <c r="E25"/>
  <c r="F25"/>
  <c r="G25"/>
  <c r="H25"/>
  <c r="I25"/>
  <c r="J25"/>
  <c r="K25"/>
  <c r="L25"/>
  <c r="M25"/>
  <c r="N25"/>
  <c r="O25"/>
  <c r="C26"/>
  <c r="D26"/>
  <c r="E26"/>
  <c r="F26"/>
  <c r="G26"/>
  <c r="H26"/>
  <c r="I26"/>
  <c r="J26"/>
  <c r="K26"/>
  <c r="L26"/>
  <c r="M26"/>
  <c r="N26"/>
  <c r="C27"/>
  <c r="D27"/>
  <c r="E27"/>
  <c r="F27"/>
  <c r="G27"/>
  <c r="H27"/>
  <c r="I27"/>
  <c r="J27"/>
  <c r="K27"/>
  <c r="L27"/>
  <c r="M27"/>
  <c r="N27"/>
  <c r="O27"/>
  <c r="P27"/>
  <c r="Q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C36"/>
  <c r="D36"/>
  <c r="E36"/>
  <c r="F36"/>
  <c r="G36"/>
  <c r="H36"/>
  <c r="I36"/>
  <c r="J36"/>
  <c r="K36"/>
  <c r="L36"/>
  <c r="M36"/>
  <c r="N36"/>
  <c r="O36"/>
  <c r="P36"/>
  <c r="Q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C38"/>
  <c r="D38"/>
  <c r="E38"/>
  <c r="F38"/>
  <c r="G38"/>
  <c r="H38"/>
  <c r="I38"/>
  <c r="J38"/>
  <c r="K38"/>
  <c r="L38"/>
  <c r="M38"/>
  <c r="N38"/>
  <c r="O38"/>
  <c r="P38"/>
  <c r="Q38"/>
  <c r="R38"/>
  <c r="S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C43"/>
  <c r="D43"/>
  <c r="E43"/>
  <c r="F43"/>
  <c r="G43"/>
  <c r="H43"/>
  <c r="I43"/>
  <c r="J43"/>
  <c r="K43"/>
  <c r="L43"/>
  <c r="M43"/>
  <c r="N43"/>
  <c r="O43"/>
  <c r="P43"/>
  <c r="Q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C2"/>
  <c r="W12" l="1"/>
  <c r="Y12" s="1"/>
  <c r="D2"/>
  <c r="E2" s="1"/>
  <c r="F2" s="1"/>
  <c r="G2" s="1"/>
  <c r="H2" s="1"/>
  <c r="I2" s="1"/>
  <c r="J2" s="1"/>
  <c r="K2" s="1"/>
  <c r="L2" s="1"/>
  <c r="M2" s="1"/>
  <c r="N2" s="1"/>
  <c r="O2" s="1"/>
  <c r="P2" s="1"/>
  <c r="Q2" s="1"/>
  <c r="R2" s="1"/>
  <c r="M5" i="2"/>
  <c r="M6"/>
  <c r="M7"/>
  <c r="M8"/>
  <c r="M9"/>
  <c r="M10"/>
  <c r="M11"/>
  <c r="M12"/>
  <c r="M13"/>
  <c r="M15"/>
  <c r="M16"/>
  <c r="M17"/>
  <c r="M18"/>
  <c r="M19"/>
  <c r="M20"/>
  <c r="M21"/>
  <c r="M22"/>
  <c r="M23"/>
  <c r="M24"/>
  <c r="M25"/>
  <c r="M26"/>
  <c r="M27"/>
  <c r="M44"/>
  <c r="M50"/>
  <c r="M51"/>
  <c r="M53"/>
  <c r="M56"/>
  <c r="M59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M29" s="1"/>
  <c r="L30"/>
  <c r="M30" s="1"/>
  <c r="L31"/>
  <c r="M31" s="1"/>
  <c r="L32"/>
  <c r="M32" s="1"/>
  <c r="L33"/>
  <c r="M33" s="1"/>
  <c r="L34"/>
  <c r="M34" s="1"/>
  <c r="L35"/>
  <c r="M35" s="1"/>
  <c r="L36"/>
  <c r="M36" s="1"/>
  <c r="L37"/>
  <c r="M37" s="1"/>
  <c r="L38"/>
  <c r="M38" s="1"/>
  <c r="L39"/>
  <c r="M39" s="1"/>
  <c r="L40"/>
  <c r="M40" s="1"/>
  <c r="L41"/>
  <c r="M41" s="1"/>
  <c r="L42"/>
  <c r="M42" s="1"/>
  <c r="L43"/>
  <c r="M43" s="1"/>
  <c r="L44"/>
  <c r="L45"/>
  <c r="M45" s="1"/>
  <c r="L46"/>
  <c r="M46" s="1"/>
  <c r="L47"/>
  <c r="M47" s="1"/>
  <c r="L48"/>
  <c r="M48" s="1"/>
  <c r="L49"/>
  <c r="M49" s="1"/>
  <c r="L50"/>
  <c r="L51"/>
  <c r="L52"/>
  <c r="M52" s="1"/>
  <c r="L53"/>
  <c r="L54"/>
  <c r="M54" s="1"/>
  <c r="L55"/>
  <c r="M55" s="1"/>
  <c r="L56"/>
  <c r="L57"/>
  <c r="M57" s="1"/>
  <c r="L58"/>
  <c r="M58" s="1"/>
  <c r="L59"/>
  <c r="L4"/>
  <c r="K6"/>
  <c r="K7"/>
  <c r="K8"/>
  <c r="K16"/>
  <c r="K19"/>
  <c r="K44"/>
  <c r="K50"/>
  <c r="K51"/>
  <c r="K53"/>
  <c r="K56"/>
  <c r="K59"/>
  <c r="G5"/>
  <c r="G6"/>
  <c r="G7"/>
  <c r="G8"/>
  <c r="G9"/>
  <c r="G10"/>
  <c r="G11"/>
  <c r="G12"/>
  <c r="G13"/>
  <c r="G15"/>
  <c r="G16"/>
  <c r="G17"/>
  <c r="G18"/>
  <c r="G19"/>
  <c r="G20"/>
  <c r="G21"/>
  <c r="G22"/>
  <c r="G23"/>
  <c r="G24"/>
  <c r="G25"/>
  <c r="G26"/>
  <c r="G27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F5" i="6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4"/>
  <c r="G4" i="7" s="1"/>
  <c r="G26" i="8" s="1"/>
  <c r="A58" i="2"/>
  <c r="B58"/>
  <c r="A59"/>
  <c r="B59"/>
  <c r="A35" i="8"/>
  <c r="B35"/>
  <c r="A53"/>
  <c r="B53"/>
  <c r="A51"/>
  <c r="B51"/>
  <c r="A58"/>
  <c r="B58"/>
  <c r="A59"/>
  <c r="B59"/>
  <c r="A55"/>
  <c r="B55"/>
  <c r="A40"/>
  <c r="B40"/>
  <c r="A19"/>
  <c r="B19"/>
  <c r="A4"/>
  <c r="B4"/>
  <c r="A31"/>
  <c r="B31"/>
  <c r="A11"/>
  <c r="B11"/>
  <c r="A27"/>
  <c r="B27"/>
  <c r="A29"/>
  <c r="B29"/>
  <c r="A49"/>
  <c r="B49"/>
  <c r="A22"/>
  <c r="B22"/>
  <c r="A14"/>
  <c r="B14"/>
  <c r="A57"/>
  <c r="B57"/>
  <c r="A32"/>
  <c r="B32"/>
  <c r="A28"/>
  <c r="B28"/>
  <c r="A44"/>
  <c r="B44"/>
  <c r="A18"/>
  <c r="B18"/>
  <c r="A33"/>
  <c r="B33"/>
  <c r="A20"/>
  <c r="B20"/>
  <c r="A48"/>
  <c r="B48"/>
  <c r="A13"/>
  <c r="B13"/>
  <c r="A16"/>
  <c r="B16"/>
  <c r="A25"/>
  <c r="B25"/>
  <c r="A47"/>
  <c r="B47"/>
  <c r="A17"/>
  <c r="B17"/>
  <c r="A10"/>
  <c r="B10"/>
  <c r="A9"/>
  <c r="B9"/>
  <c r="A7"/>
  <c r="B7"/>
  <c r="A39"/>
  <c r="B39"/>
  <c r="A5"/>
  <c r="B5"/>
  <c r="A6"/>
  <c r="B6"/>
  <c r="A41"/>
  <c r="B41"/>
  <c r="A23"/>
  <c r="B23"/>
  <c r="A36"/>
  <c r="B36"/>
  <c r="A24"/>
  <c r="B24"/>
  <c r="A38"/>
  <c r="B38"/>
  <c r="A42"/>
  <c r="B42"/>
  <c r="A56"/>
  <c r="B56"/>
  <c r="A45"/>
  <c r="B45"/>
  <c r="A21"/>
  <c r="B21"/>
  <c r="A15"/>
  <c r="B15"/>
  <c r="A43"/>
  <c r="B43"/>
  <c r="A37"/>
  <c r="B37"/>
  <c r="A50"/>
  <c r="B50"/>
  <c r="A46"/>
  <c r="B46"/>
  <c r="A34"/>
  <c r="B34"/>
  <c r="A52"/>
  <c r="B52"/>
  <c r="A12"/>
  <c r="B12"/>
  <c r="A8"/>
  <c r="B8"/>
  <c r="A54"/>
  <c r="B54"/>
  <c r="A30"/>
  <c r="B30"/>
  <c r="B26"/>
  <c r="A26"/>
  <c r="H59" i="3"/>
  <c r="D59" i="7" s="1"/>
  <c r="H58" i="3"/>
  <c r="D58" i="7" s="1"/>
  <c r="H57" i="3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60"/>
  <c r="H61"/>
  <c r="H62"/>
  <c r="W2" i="9" l="1"/>
  <c r="Y2" s="1"/>
  <c r="G4" i="2"/>
  <c r="D35" i="8"/>
  <c r="D58" i="2"/>
  <c r="D53" i="8"/>
  <c r="D59" i="2"/>
  <c r="L59" i="4"/>
  <c r="L58"/>
  <c r="L57"/>
  <c r="E57" i="6" s="1"/>
  <c r="L56" i="4"/>
  <c r="E56" i="6" s="1"/>
  <c r="L55" i="4"/>
  <c r="E55" i="6" s="1"/>
  <c r="L54" i="4"/>
  <c r="E54" i="6" s="1"/>
  <c r="L53" i="4"/>
  <c r="E53" i="6" s="1"/>
  <c r="L52" i="4"/>
  <c r="E52" i="6" s="1"/>
  <c r="L51" i="4"/>
  <c r="E51" i="6" s="1"/>
  <c r="L50" i="4"/>
  <c r="E50" i="6" s="1"/>
  <c r="L49" i="4"/>
  <c r="E49" i="6" s="1"/>
  <c r="L48" i="4"/>
  <c r="E48" i="6" s="1"/>
  <c r="L47" i="4"/>
  <c r="E47" i="6" s="1"/>
  <c r="L46" i="4"/>
  <c r="E46" i="6" s="1"/>
  <c r="L45" i="4"/>
  <c r="E45" i="6" s="1"/>
  <c r="L44" i="4"/>
  <c r="E44" i="6" s="1"/>
  <c r="L43" i="4"/>
  <c r="E43" i="6" s="1"/>
  <c r="L42" i="4"/>
  <c r="E42" i="6" s="1"/>
  <c r="L41" i="4"/>
  <c r="E41" i="6" s="1"/>
  <c r="L40" i="4"/>
  <c r="E40" i="6" s="1"/>
  <c r="L39" i="4"/>
  <c r="E39" i="6" s="1"/>
  <c r="L38" i="4"/>
  <c r="E38" i="6" s="1"/>
  <c r="L37" i="4"/>
  <c r="E37" i="6" s="1"/>
  <c r="L36" i="4"/>
  <c r="E36" i="6" s="1"/>
  <c r="L35" i="4"/>
  <c r="E35" i="6" s="1"/>
  <c r="L34" i="4"/>
  <c r="E34" i="6" s="1"/>
  <c r="L33" i="4"/>
  <c r="E33" i="6" s="1"/>
  <c r="L32" i="4"/>
  <c r="E32" i="6" s="1"/>
  <c r="L31" i="4"/>
  <c r="E31" i="6" s="1"/>
  <c r="L30" i="4"/>
  <c r="E30" i="6" s="1"/>
  <c r="L29" i="4"/>
  <c r="E29" i="6" s="1"/>
  <c r="L28" i="4"/>
  <c r="E28" i="6" s="1"/>
  <c r="L27" i="4"/>
  <c r="E27" i="6" s="1"/>
  <c r="L26" i="4"/>
  <c r="E26" i="6" s="1"/>
  <c r="L25" i="4"/>
  <c r="E25" i="6" s="1"/>
  <c r="L24" i="4"/>
  <c r="E24" i="6" s="1"/>
  <c r="L23" i="4"/>
  <c r="E23" i="6" s="1"/>
  <c r="L22" i="4"/>
  <c r="E22" i="6" s="1"/>
  <c r="L21" i="4"/>
  <c r="E21" i="6" s="1"/>
  <c r="L20" i="4"/>
  <c r="E20" i="6" s="1"/>
  <c r="L19" i="4"/>
  <c r="E19" i="6" s="1"/>
  <c r="L18" i="4"/>
  <c r="E18" i="6" s="1"/>
  <c r="L17" i="4"/>
  <c r="E17" i="6" s="1"/>
  <c r="L16" i="4"/>
  <c r="E16" i="6" s="1"/>
  <c r="L15" i="4"/>
  <c r="E15" i="6" s="1"/>
  <c r="L14" i="4"/>
  <c r="E14" i="6" s="1"/>
  <c r="L13" i="4"/>
  <c r="E13" i="6" s="1"/>
  <c r="L12" i="4"/>
  <c r="E12" i="6" s="1"/>
  <c r="L11" i="4"/>
  <c r="E11" i="6" s="1"/>
  <c r="L10" i="4"/>
  <c r="E10" i="6" s="1"/>
  <c r="L9" i="4"/>
  <c r="E9" i="6" s="1"/>
  <c r="L8" i="4"/>
  <c r="E8" i="6" s="1"/>
  <c r="L7" i="4"/>
  <c r="E7" i="6" s="1"/>
  <c r="L6" i="4"/>
  <c r="E6" i="6" s="1"/>
  <c r="L5" i="4"/>
  <c r="E5" i="6" s="1"/>
  <c r="L4" i="4"/>
  <c r="E4" i="6" s="1"/>
  <c r="E58" i="7" l="1"/>
  <c r="E58" i="6"/>
  <c r="G58" i="7" s="1"/>
  <c r="G35" i="8" s="1"/>
  <c r="E59" i="7"/>
  <c r="E59" i="6"/>
  <c r="G59" i="7" s="1"/>
  <c r="H58" i="1"/>
  <c r="C58" i="7" s="1"/>
  <c r="C58" i="2" s="1"/>
  <c r="H59" i="1"/>
  <c r="C59" i="7" s="1"/>
  <c r="F58" i="5"/>
  <c r="F58" i="7" s="1"/>
  <c r="F59" i="5"/>
  <c r="F59" i="7" s="1"/>
  <c r="G53" i="8" l="1"/>
  <c r="H59" i="7"/>
  <c r="F59" i="2"/>
  <c r="F53" i="8"/>
  <c r="F35"/>
  <c r="F58" i="2"/>
  <c r="E59"/>
  <c r="E53" i="8"/>
  <c r="C53"/>
  <c r="C59" i="2"/>
  <c r="J59" s="1"/>
  <c r="J58"/>
  <c r="E58"/>
  <c r="E35" i="8"/>
  <c r="C35"/>
  <c r="H58" i="7"/>
  <c r="H53" i="8" l="1"/>
  <c r="H59" i="2"/>
  <c r="H35" i="8"/>
  <c r="H58" i="2"/>
  <c r="A3"/>
  <c r="B3"/>
  <c r="C3"/>
  <c r="D3"/>
  <c r="E3"/>
  <c r="F3"/>
  <c r="G3"/>
  <c r="H3"/>
  <c r="I3"/>
  <c r="A4"/>
  <c r="B4"/>
  <c r="A5"/>
  <c r="B5"/>
  <c r="A6"/>
  <c r="B6"/>
  <c r="A7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A38"/>
  <c r="B38"/>
  <c r="A39"/>
  <c r="B39"/>
  <c r="A40"/>
  <c r="B40"/>
  <c r="A41"/>
  <c r="B41"/>
  <c r="A42"/>
  <c r="B42"/>
  <c r="A43"/>
  <c r="B43"/>
  <c r="A44"/>
  <c r="B44"/>
  <c r="A45"/>
  <c r="B45"/>
  <c r="A46"/>
  <c r="B46"/>
  <c r="A47"/>
  <c r="B47"/>
  <c r="A48"/>
  <c r="B48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F5" i="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4"/>
  <c r="L2" i="4" l="1"/>
  <c r="N4" i="3"/>
  <c r="M4"/>
  <c r="L4"/>
  <c r="K4"/>
  <c r="D57" i="7" l="1"/>
  <c r="D30" i="8" s="1"/>
  <c r="D56" i="7"/>
  <c r="D54" i="8" s="1"/>
  <c r="D55" i="7"/>
  <c r="D8" i="8" s="1"/>
  <c r="D54" i="7"/>
  <c r="D12" i="8" s="1"/>
  <c r="D53" i="7"/>
  <c r="D52" i="8" s="1"/>
  <c r="D52" i="7"/>
  <c r="D34" i="8" s="1"/>
  <c r="D51" i="7"/>
  <c r="D46" i="8" s="1"/>
  <c r="D50" i="7"/>
  <c r="D50" i="8" s="1"/>
  <c r="D49" i="7"/>
  <c r="D37" i="8" s="1"/>
  <c r="D48" i="7"/>
  <c r="D43" i="8" s="1"/>
  <c r="D47" i="7"/>
  <c r="D15" i="8" s="1"/>
  <c r="D46" i="7"/>
  <c r="D21" i="8" s="1"/>
  <c r="D45" i="7"/>
  <c r="D45" i="8" s="1"/>
  <c r="D44" i="7"/>
  <c r="D56" i="8" s="1"/>
  <c r="D43" i="7"/>
  <c r="D42" i="8" s="1"/>
  <c r="D42" i="7"/>
  <c r="D38" i="8" s="1"/>
  <c r="D41" i="7"/>
  <c r="D24" i="8" s="1"/>
  <c r="D40" i="7"/>
  <c r="D36" i="8" s="1"/>
  <c r="D39" i="7"/>
  <c r="D23" i="8" s="1"/>
  <c r="D38" i="7"/>
  <c r="D41" i="8" s="1"/>
  <c r="D37" i="7"/>
  <c r="D6" i="8" s="1"/>
  <c r="D36" i="7"/>
  <c r="D5" i="8" s="1"/>
  <c r="D35" i="7"/>
  <c r="D39" i="8" s="1"/>
  <c r="D34" i="7"/>
  <c r="D7" i="8" s="1"/>
  <c r="D33" i="7"/>
  <c r="D9" i="8" s="1"/>
  <c r="D32" i="7"/>
  <c r="D10" i="8" s="1"/>
  <c r="D31" i="7"/>
  <c r="D17" i="8" s="1"/>
  <c r="D30" i="7"/>
  <c r="D47" i="8" s="1"/>
  <c r="D29" i="7"/>
  <c r="D25" i="8" s="1"/>
  <c r="D28" i="7"/>
  <c r="D16" i="8" s="1"/>
  <c r="D27" i="7"/>
  <c r="D13" i="8" s="1"/>
  <c r="D26" i="7"/>
  <c r="D48" i="8" s="1"/>
  <c r="D25" i="7"/>
  <c r="D20" i="8" s="1"/>
  <c r="D24" i="7"/>
  <c r="D33" i="8" s="1"/>
  <c r="D23" i="7"/>
  <c r="D18" i="8" s="1"/>
  <c r="D22" i="7"/>
  <c r="D44" i="8" s="1"/>
  <c r="D21" i="7"/>
  <c r="D28" i="8" s="1"/>
  <c r="D20" i="7"/>
  <c r="D32" i="8" s="1"/>
  <c r="D19" i="7"/>
  <c r="D57" i="8" s="1"/>
  <c r="D18" i="7"/>
  <c r="D14" i="8" s="1"/>
  <c r="D17" i="7"/>
  <c r="D22" i="8" s="1"/>
  <c r="D16" i="7"/>
  <c r="D49" i="8" s="1"/>
  <c r="D15" i="7"/>
  <c r="D29" i="8" s="1"/>
  <c r="D14" i="7"/>
  <c r="D27" i="8" s="1"/>
  <c r="D13" i="7"/>
  <c r="D11" i="8" s="1"/>
  <c r="D12" i="7"/>
  <c r="D31" i="8" s="1"/>
  <c r="D11" i="7"/>
  <c r="D4" i="8" s="1"/>
  <c r="D10" i="7"/>
  <c r="D19" i="8" s="1"/>
  <c r="D9" i="7"/>
  <c r="D40" i="8" s="1"/>
  <c r="D8" i="7"/>
  <c r="D55" i="8" s="1"/>
  <c r="D7" i="7"/>
  <c r="D59" i="8" s="1"/>
  <c r="D6" i="7"/>
  <c r="D58" i="8" s="1"/>
  <c r="D5" i="7"/>
  <c r="D51" i="8" s="1"/>
  <c r="O4" i="3"/>
  <c r="H5" i="1"/>
  <c r="C5" i="7" s="1"/>
  <c r="H6" i="1"/>
  <c r="C6" i="7" s="1"/>
  <c r="H7" i="1"/>
  <c r="C7" i="7" s="1"/>
  <c r="H8" i="1"/>
  <c r="C8" i="7" s="1"/>
  <c r="H9" i="1"/>
  <c r="C9" i="7" s="1"/>
  <c r="H10" i="1"/>
  <c r="C10" i="7" s="1"/>
  <c r="C19" i="8" s="1"/>
  <c r="H11" i="1"/>
  <c r="C11" i="7" s="1"/>
  <c r="H12" i="1"/>
  <c r="C12" i="7" s="1"/>
  <c r="C31" i="8" s="1"/>
  <c r="H13" i="1"/>
  <c r="C13" i="7" s="1"/>
  <c r="H14" i="1"/>
  <c r="C14" i="7" s="1"/>
  <c r="H15" i="1"/>
  <c r="C15" i="7" s="1"/>
  <c r="C29" i="8" s="1"/>
  <c r="H16" i="1"/>
  <c r="C16" i="7" s="1"/>
  <c r="C49" i="8" s="1"/>
  <c r="H17" i="1"/>
  <c r="C17" i="7" s="1"/>
  <c r="H18" i="1"/>
  <c r="C18" i="7" s="1"/>
  <c r="C14" i="8" s="1"/>
  <c r="H19" i="1"/>
  <c r="C19" i="7" s="1"/>
  <c r="H20" i="1"/>
  <c r="C20" i="7" s="1"/>
  <c r="H21" i="1"/>
  <c r="C21" i="7" s="1"/>
  <c r="H22" i="1"/>
  <c r="C22" i="7" s="1"/>
  <c r="C44" i="8" s="1"/>
  <c r="H23" i="1"/>
  <c r="C23" i="7" s="1"/>
  <c r="C18" i="8" s="1"/>
  <c r="H24" i="1"/>
  <c r="C24" i="7" s="1"/>
  <c r="H25" i="1"/>
  <c r="C25" i="7" s="1"/>
  <c r="H26" i="1"/>
  <c r="C26" i="7" s="1"/>
  <c r="H27" i="1"/>
  <c r="C27" i="7" s="1"/>
  <c r="H28" i="1"/>
  <c r="C28" i="7" s="1"/>
  <c r="H29" i="1"/>
  <c r="C29" i="7" s="1"/>
  <c r="H30" i="1"/>
  <c r="C30" i="7" s="1"/>
  <c r="C47" i="8" s="1"/>
  <c r="H31" i="1"/>
  <c r="C31" i="7" s="1"/>
  <c r="H32" i="1"/>
  <c r="C32" i="7" s="1"/>
  <c r="H33" i="1"/>
  <c r="C33" i="7" s="1"/>
  <c r="H34" i="1"/>
  <c r="C34" i="7" s="1"/>
  <c r="H35" i="1"/>
  <c r="C35" i="7" s="1"/>
  <c r="H36" i="1"/>
  <c r="C36" i="7" s="1"/>
  <c r="H37" i="1"/>
  <c r="C37" i="7" s="1"/>
  <c r="H38" i="1"/>
  <c r="C38" i="7" s="1"/>
  <c r="H39" i="1"/>
  <c r="C39" i="7" s="1"/>
  <c r="C23" i="8" s="1"/>
  <c r="H40" i="1"/>
  <c r="C40" i="7" s="1"/>
  <c r="C36" i="8" s="1"/>
  <c r="H41" i="1"/>
  <c r="C41" i="7" s="1"/>
  <c r="C24" i="8" s="1"/>
  <c r="H42" i="1"/>
  <c r="C42" i="7" s="1"/>
  <c r="C38" i="8" s="1"/>
  <c r="H43" i="1"/>
  <c r="C43" i="7" s="1"/>
  <c r="H44" i="1"/>
  <c r="C44" i="7" s="1"/>
  <c r="C56" i="8" s="1"/>
  <c r="H45" i="1"/>
  <c r="C45" i="7" s="1"/>
  <c r="H46" i="1"/>
  <c r="C46" i="7" s="1"/>
  <c r="C21" i="8" s="1"/>
  <c r="H47" i="1"/>
  <c r="C47" i="7" s="1"/>
  <c r="H48" i="1"/>
  <c r="C48" i="7" s="1"/>
  <c r="H49" i="1"/>
  <c r="C49" i="7" s="1"/>
  <c r="C37" i="8" s="1"/>
  <c r="H50" i="1"/>
  <c r="C50" i="7" s="1"/>
  <c r="H51" i="1"/>
  <c r="C51" i="7" s="1"/>
  <c r="C46" i="8" s="1"/>
  <c r="H52" i="1"/>
  <c r="C52" i="7" s="1"/>
  <c r="H53" i="1"/>
  <c r="C53" i="7" s="1"/>
  <c r="C52" i="8" s="1"/>
  <c r="H54" i="1"/>
  <c r="C54" i="7" s="1"/>
  <c r="C12" i="8" s="1"/>
  <c r="H55" i="1"/>
  <c r="C55" i="7" s="1"/>
  <c r="H56" i="1"/>
  <c r="C56" i="7" s="1"/>
  <c r="H57" i="1"/>
  <c r="C57" i="7" s="1"/>
  <c r="H4" i="1"/>
  <c r="C4" i="7" s="1"/>
  <c r="C26" i="8" s="1"/>
  <c r="A3"/>
  <c r="B3"/>
  <c r="C3"/>
  <c r="D3"/>
  <c r="E3"/>
  <c r="F3"/>
  <c r="G3"/>
  <c r="H3"/>
  <c r="I3"/>
  <c r="C50" i="2" l="1"/>
  <c r="C50" i="8"/>
  <c r="C6" i="2"/>
  <c r="C58" i="8"/>
  <c r="C57" i="2"/>
  <c r="C30" i="8"/>
  <c r="C45" i="2"/>
  <c r="C45" i="8"/>
  <c r="C9" i="2"/>
  <c r="C40" i="8"/>
  <c r="C5" i="2"/>
  <c r="C51" i="8"/>
  <c r="C56" i="2"/>
  <c r="C54" i="8"/>
  <c r="C52" i="2"/>
  <c r="C34" i="8"/>
  <c r="C48" i="2"/>
  <c r="C43" i="8"/>
  <c r="C8" i="2"/>
  <c r="C55" i="8"/>
  <c r="C31" i="2"/>
  <c r="C17" i="8"/>
  <c r="C19" i="2"/>
  <c r="C57" i="8"/>
  <c r="C7" i="2"/>
  <c r="C59" i="8"/>
  <c r="C36" i="2"/>
  <c r="C5" i="8"/>
  <c r="C33" i="2"/>
  <c r="C9" i="8"/>
  <c r="C24" i="2"/>
  <c r="C33" i="8"/>
  <c r="C29" i="2"/>
  <c r="C25" i="8"/>
  <c r="C47" i="2"/>
  <c r="C15" i="8"/>
  <c r="C55" i="2"/>
  <c r="C8" i="8"/>
  <c r="C34" i="2"/>
  <c r="C7" i="8"/>
  <c r="C17" i="2"/>
  <c r="C22" i="8"/>
  <c r="C27" i="2"/>
  <c r="C13" i="8"/>
  <c r="C26" i="2"/>
  <c r="C48" i="8"/>
  <c r="C25" i="2"/>
  <c r="C20" i="8"/>
  <c r="C38" i="2"/>
  <c r="C41" i="8"/>
  <c r="C21" i="2"/>
  <c r="C28" i="8"/>
  <c r="C37" i="2"/>
  <c r="C6" i="8"/>
  <c r="C14" i="2"/>
  <c r="C27" i="8"/>
  <c r="C13" i="2"/>
  <c r="C11" i="8"/>
  <c r="C43" i="2"/>
  <c r="C42" i="8"/>
  <c r="C20" i="2"/>
  <c r="C32" i="8"/>
  <c r="C32" i="2"/>
  <c r="C10" i="8"/>
  <c r="C28" i="2"/>
  <c r="C16" i="8"/>
  <c r="C35" i="2"/>
  <c r="C39" i="8"/>
  <c r="C11" i="2"/>
  <c r="C4" i="8"/>
  <c r="C53" i="2"/>
  <c r="C4"/>
  <c r="C41"/>
  <c r="C44"/>
  <c r="C12"/>
  <c r="C51"/>
  <c r="C16"/>
  <c r="C22"/>
  <c r="C46"/>
  <c r="C23"/>
  <c r="C54"/>
  <c r="C49"/>
  <c r="C40"/>
  <c r="C30"/>
  <c r="C39"/>
  <c r="C18"/>
  <c r="C15"/>
  <c r="C10"/>
  <c r="C42"/>
  <c r="D5"/>
  <c r="D6"/>
  <c r="D7"/>
  <c r="D8"/>
  <c r="D9"/>
  <c r="D10"/>
  <c r="D11"/>
  <c r="D12"/>
  <c r="D13"/>
  <c r="D14"/>
  <c r="D15"/>
  <c r="D19"/>
  <c r="D22"/>
  <c r="D26"/>
  <c r="D27"/>
  <c r="D29"/>
  <c r="D33"/>
  <c r="D35"/>
  <c r="D38"/>
  <c r="D40"/>
  <c r="D41"/>
  <c r="D43"/>
  <c r="D44"/>
  <c r="D45"/>
  <c r="D46"/>
  <c r="D47"/>
  <c r="D48"/>
  <c r="D49"/>
  <c r="D50"/>
  <c r="D51"/>
  <c r="D32"/>
  <c r="D53"/>
  <c r="D54"/>
  <c r="D55"/>
  <c r="D56"/>
  <c r="D57"/>
  <c r="D52"/>
  <c r="D16"/>
  <c r="D39"/>
  <c r="D23"/>
  <c r="D18"/>
  <c r="D24"/>
  <c r="D31"/>
  <c r="D37"/>
  <c r="D25"/>
  <c r="D42"/>
  <c r="D28"/>
  <c r="D36"/>
  <c r="D34"/>
  <c r="D17"/>
  <c r="D20"/>
  <c r="D21"/>
  <c r="D30"/>
  <c r="D4" i="7"/>
  <c r="D26" i="8" s="1"/>
  <c r="J4" i="6"/>
  <c r="I4"/>
  <c r="J4" i="5"/>
  <c r="I4"/>
  <c r="E5" i="7"/>
  <c r="N4" i="1"/>
  <c r="M4"/>
  <c r="L4"/>
  <c r="K4"/>
  <c r="E5" i="2" l="1"/>
  <c r="E51" i="8"/>
  <c r="D4" i="2"/>
  <c r="F5" i="7"/>
  <c r="F51" i="8" s="1"/>
  <c r="F9" i="7"/>
  <c r="F40" i="8" s="1"/>
  <c r="F13" i="7"/>
  <c r="F11" i="8" s="1"/>
  <c r="F17" i="7"/>
  <c r="F22" i="8" s="1"/>
  <c r="F21" i="7"/>
  <c r="F28" i="8" s="1"/>
  <c r="F25" i="7"/>
  <c r="F20" i="8" s="1"/>
  <c r="F29" i="7"/>
  <c r="F25" i="8" s="1"/>
  <c r="F33" i="7"/>
  <c r="F9" i="8" s="1"/>
  <c r="F37" i="7"/>
  <c r="F6" i="8" s="1"/>
  <c r="F41" i="7"/>
  <c r="F24" i="8" s="1"/>
  <c r="F45" i="7"/>
  <c r="F45" i="8" s="1"/>
  <c r="F49" i="7"/>
  <c r="F37" i="8" s="1"/>
  <c r="F53" i="7"/>
  <c r="F52" i="8" s="1"/>
  <c r="F57" i="7"/>
  <c r="F30" i="8" s="1"/>
  <c r="F6" i="7"/>
  <c r="F58" i="8" s="1"/>
  <c r="F10" i="7"/>
  <c r="F19" i="8" s="1"/>
  <c r="F14" i="7"/>
  <c r="F27" i="8" s="1"/>
  <c r="F18" i="7"/>
  <c r="F14" i="8" s="1"/>
  <c r="F22" i="7"/>
  <c r="F44" i="8" s="1"/>
  <c r="F26" i="7"/>
  <c r="F48" i="8" s="1"/>
  <c r="F30" i="7"/>
  <c r="F47" i="8" s="1"/>
  <c r="F34" i="7"/>
  <c r="F7" i="8" s="1"/>
  <c r="F38" i="7"/>
  <c r="F41" i="8" s="1"/>
  <c r="F42" i="7"/>
  <c r="F46"/>
  <c r="F50"/>
  <c r="F50" i="8" s="1"/>
  <c r="F54" i="7"/>
  <c r="F12" i="8" s="1"/>
  <c r="F7" i="7"/>
  <c r="F59" i="8" s="1"/>
  <c r="F11" i="7"/>
  <c r="F4" i="8" s="1"/>
  <c r="F15" i="7"/>
  <c r="F29" i="8" s="1"/>
  <c r="F19" i="7"/>
  <c r="F57" i="8" s="1"/>
  <c r="F23" i="7"/>
  <c r="F18" i="8" s="1"/>
  <c r="F27" i="7"/>
  <c r="F13" i="8" s="1"/>
  <c r="F31" i="7"/>
  <c r="F17" i="8" s="1"/>
  <c r="F35" i="7"/>
  <c r="F39" i="8" s="1"/>
  <c r="F39" i="7"/>
  <c r="F23" i="8" s="1"/>
  <c r="F43" i="7"/>
  <c r="F42" i="8" s="1"/>
  <c r="F47" i="7"/>
  <c r="F15" i="8" s="1"/>
  <c r="F51" i="7"/>
  <c r="F46" i="8" s="1"/>
  <c r="F55" i="7"/>
  <c r="F8" i="8" s="1"/>
  <c r="F4" i="7"/>
  <c r="F26" i="8" s="1"/>
  <c r="F8" i="7"/>
  <c r="F55" i="8" s="1"/>
  <c r="F12" i="7"/>
  <c r="F31" i="8" s="1"/>
  <c r="F16" i="7"/>
  <c r="F49" i="8" s="1"/>
  <c r="F20" i="7"/>
  <c r="F32" i="8" s="1"/>
  <c r="F24" i="7"/>
  <c r="F33" i="8" s="1"/>
  <c r="F28" i="7"/>
  <c r="F16" i="8" s="1"/>
  <c r="F32" i="7"/>
  <c r="F10" i="8" s="1"/>
  <c r="F36" i="7"/>
  <c r="F5" i="8" s="1"/>
  <c r="F40" i="7"/>
  <c r="F36" i="8" s="1"/>
  <c r="F44" i="7"/>
  <c r="F56" i="8" s="1"/>
  <c r="F48" i="7"/>
  <c r="F43" i="8" s="1"/>
  <c r="F52" i="7"/>
  <c r="F34" i="8" s="1"/>
  <c r="F56" i="7"/>
  <c r="F54" i="8" s="1"/>
  <c r="G5" i="7"/>
  <c r="G51" i="8" s="1"/>
  <c r="G6" i="7"/>
  <c r="G58" i="8" s="1"/>
  <c r="G7" i="7"/>
  <c r="G59" i="8" s="1"/>
  <c r="G8" i="7"/>
  <c r="G55" i="8" s="1"/>
  <c r="G9" i="7"/>
  <c r="G40" i="8" s="1"/>
  <c r="G10" i="7"/>
  <c r="G19" i="8" s="1"/>
  <c r="G11" i="7"/>
  <c r="G4" i="8" s="1"/>
  <c r="G12" i="7"/>
  <c r="G31" i="8" s="1"/>
  <c r="G13" i="7"/>
  <c r="G11" i="8" s="1"/>
  <c r="G14" i="7"/>
  <c r="G15"/>
  <c r="G29" i="8" s="1"/>
  <c r="G16" i="7"/>
  <c r="G49" i="8" s="1"/>
  <c r="G17" i="7"/>
  <c r="G22" i="8" s="1"/>
  <c r="G18" i="7"/>
  <c r="G14" i="8" s="1"/>
  <c r="G19" i="7"/>
  <c r="G57" i="8" s="1"/>
  <c r="G20" i="7"/>
  <c r="G32" i="8" s="1"/>
  <c r="G21" i="7"/>
  <c r="G28" i="8" s="1"/>
  <c r="G22" i="7"/>
  <c r="G44" i="8" s="1"/>
  <c r="G23" i="7"/>
  <c r="G18" i="8" s="1"/>
  <c r="G24" i="7"/>
  <c r="G33" i="8" s="1"/>
  <c r="G25" i="7"/>
  <c r="G20" i="8" s="1"/>
  <c r="G26" i="7"/>
  <c r="G48" i="8" s="1"/>
  <c r="G27" i="7"/>
  <c r="G13" i="8" s="1"/>
  <c r="G28" i="7"/>
  <c r="G29"/>
  <c r="G25" i="8" s="1"/>
  <c r="G30" i="7"/>
  <c r="G47" i="8" s="1"/>
  <c r="G31" i="7"/>
  <c r="G17" i="8" s="1"/>
  <c r="G32" i="7"/>
  <c r="G10" i="8" s="1"/>
  <c r="G33" i="7"/>
  <c r="G9" i="8" s="1"/>
  <c r="G34" i="7"/>
  <c r="G7" i="8" s="1"/>
  <c r="G35" i="7"/>
  <c r="G39" i="8" s="1"/>
  <c r="G36" i="7"/>
  <c r="G5" i="8" s="1"/>
  <c r="G37" i="7"/>
  <c r="G6" i="8" s="1"/>
  <c r="G38" i="7"/>
  <c r="G41" i="8" s="1"/>
  <c r="G39" i="7"/>
  <c r="G23" i="8" s="1"/>
  <c r="G40" i="7"/>
  <c r="G36" i="8" s="1"/>
  <c r="G41" i="7"/>
  <c r="G24" i="8" s="1"/>
  <c r="G42" i="7"/>
  <c r="G38" i="8" s="1"/>
  <c r="G43" i="7"/>
  <c r="G42" i="8" s="1"/>
  <c r="G44" i="7"/>
  <c r="G56" i="8" s="1"/>
  <c r="G45" i="7"/>
  <c r="G45" i="8" s="1"/>
  <c r="G46" i="7"/>
  <c r="G21" i="8" s="1"/>
  <c r="G47" i="7"/>
  <c r="G15" i="8" s="1"/>
  <c r="G48" i="7"/>
  <c r="G43" i="8" s="1"/>
  <c r="G49" i="7"/>
  <c r="G37" i="8" s="1"/>
  <c r="G50" i="7"/>
  <c r="G50" i="8" s="1"/>
  <c r="G51" i="7"/>
  <c r="G46" i="8" s="1"/>
  <c r="G52" i="7"/>
  <c r="G34" i="8" s="1"/>
  <c r="G53" i="7"/>
  <c r="G52" i="8" s="1"/>
  <c r="G54" i="7"/>
  <c r="G12" i="8" s="1"/>
  <c r="G55" i="7"/>
  <c r="G8" i="8" s="1"/>
  <c r="G56" i="7"/>
  <c r="G54" i="8" s="1"/>
  <c r="G57" i="7"/>
  <c r="G30" i="8" s="1"/>
  <c r="K4" i="6"/>
  <c r="S4" i="4"/>
  <c r="E4" i="7"/>
  <c r="E6"/>
  <c r="E7"/>
  <c r="E8"/>
  <c r="E9"/>
  <c r="E10"/>
  <c r="E11"/>
  <c r="E4" i="8" s="1"/>
  <c r="E12" i="7"/>
  <c r="E13"/>
  <c r="E14"/>
  <c r="E15"/>
  <c r="E29" i="8" s="1"/>
  <c r="E16" i="7"/>
  <c r="E17"/>
  <c r="E18"/>
  <c r="E19"/>
  <c r="E20"/>
  <c r="E21"/>
  <c r="E28" i="8" s="1"/>
  <c r="E22" i="7"/>
  <c r="E23"/>
  <c r="E24"/>
  <c r="E25"/>
  <c r="E26"/>
  <c r="E27"/>
  <c r="E28"/>
  <c r="E29"/>
  <c r="E30"/>
  <c r="E31"/>
  <c r="E17" i="8" s="1"/>
  <c r="E32" i="7"/>
  <c r="E33"/>
  <c r="E34"/>
  <c r="E7" i="8" s="1"/>
  <c r="E35" i="7"/>
  <c r="E36"/>
  <c r="E37"/>
  <c r="E38"/>
  <c r="E39"/>
  <c r="E40"/>
  <c r="E41"/>
  <c r="E42"/>
  <c r="E38" i="8" s="1"/>
  <c r="E43" i="7"/>
  <c r="E44"/>
  <c r="E45"/>
  <c r="E46"/>
  <c r="E21" i="8" s="1"/>
  <c r="E47" i="7"/>
  <c r="E48"/>
  <c r="E49"/>
  <c r="E50"/>
  <c r="E51"/>
  <c r="E52"/>
  <c r="E53"/>
  <c r="E54"/>
  <c r="E55"/>
  <c r="E8" i="8" s="1"/>
  <c r="E56" i="7"/>
  <c r="E57"/>
  <c r="Y9" i="4"/>
  <c r="AA9" s="1"/>
  <c r="K4" i="5"/>
  <c r="K4" i="7"/>
  <c r="Q9" i="6"/>
  <c r="Q9" i="5"/>
  <c r="U9" i="3"/>
  <c r="U9" i="1"/>
  <c r="W9" s="1"/>
  <c r="O4"/>
  <c r="G27" i="8" l="1"/>
  <c r="G14" i="2"/>
  <c r="G16" i="8"/>
  <c r="G28" i="2"/>
  <c r="E54"/>
  <c r="E12" i="8"/>
  <c r="E50" i="2"/>
  <c r="E50" i="8"/>
  <c r="E38" i="2"/>
  <c r="E41" i="8"/>
  <c r="E30" i="2"/>
  <c r="E47" i="8"/>
  <c r="E26" i="2"/>
  <c r="E48" i="8"/>
  <c r="E22" i="2"/>
  <c r="E44" i="8"/>
  <c r="E18" i="2"/>
  <c r="E14" i="8"/>
  <c r="E14" i="2"/>
  <c r="E27" i="8"/>
  <c r="E10" i="2"/>
  <c r="E19" i="8"/>
  <c r="E6" i="2"/>
  <c r="E58" i="8"/>
  <c r="F42" i="2"/>
  <c r="F38" i="8"/>
  <c r="E57" i="2"/>
  <c r="E30" i="8"/>
  <c r="E53" i="2"/>
  <c r="E52" i="8"/>
  <c r="E49" i="2"/>
  <c r="E37" i="8"/>
  <c r="E45" i="2"/>
  <c r="E45" i="8"/>
  <c r="E41" i="2"/>
  <c r="E24" i="8"/>
  <c r="E37" i="2"/>
  <c r="E6" i="8"/>
  <c r="E33" i="2"/>
  <c r="E9" i="8"/>
  <c r="E29" i="2"/>
  <c r="E25" i="8"/>
  <c r="E25" i="2"/>
  <c r="E20" i="8"/>
  <c r="E17" i="2"/>
  <c r="E22" i="8"/>
  <c r="E13" i="2"/>
  <c r="E11" i="8"/>
  <c r="E9" i="2"/>
  <c r="E40" i="8"/>
  <c r="E4" i="2"/>
  <c r="J4" s="1"/>
  <c r="E26" i="8"/>
  <c r="E56" i="2"/>
  <c r="E54" i="8"/>
  <c r="E52" i="2"/>
  <c r="E34" i="8"/>
  <c r="E48" i="2"/>
  <c r="E43" i="8"/>
  <c r="E44" i="2"/>
  <c r="E56" i="8"/>
  <c r="E40" i="2"/>
  <c r="E36" i="8"/>
  <c r="E36" i="2"/>
  <c r="E5" i="8"/>
  <c r="E32" i="2"/>
  <c r="E10" i="8"/>
  <c r="E28" i="2"/>
  <c r="E16" i="8"/>
  <c r="E24" i="2"/>
  <c r="E33" i="8"/>
  <c r="E20" i="2"/>
  <c r="E32" i="8"/>
  <c r="E16" i="2"/>
  <c r="E49" i="8"/>
  <c r="E8" i="2"/>
  <c r="E55" i="8"/>
  <c r="E51" i="2"/>
  <c r="E46" i="8"/>
  <c r="E47" i="2"/>
  <c r="E15" i="8"/>
  <c r="E43" i="2"/>
  <c r="E42" i="8"/>
  <c r="E39" i="2"/>
  <c r="E23" i="8"/>
  <c r="E35" i="2"/>
  <c r="E39" i="8"/>
  <c r="E27" i="2"/>
  <c r="E13" i="8"/>
  <c r="E23" i="2"/>
  <c r="E18" i="8"/>
  <c r="E19" i="2"/>
  <c r="E57" i="8"/>
  <c r="E7" i="2"/>
  <c r="E59" i="8"/>
  <c r="F46" i="2"/>
  <c r="F21" i="8"/>
  <c r="E12" i="2"/>
  <c r="E31" i="8"/>
  <c r="H57" i="7"/>
  <c r="H30" i="8" s="1"/>
  <c r="H56" i="7"/>
  <c r="H54" i="8" s="1"/>
  <c r="H54" i="7"/>
  <c r="H12" i="8" s="1"/>
  <c r="H53" i="7"/>
  <c r="H52" i="8" s="1"/>
  <c r="H52" i="7"/>
  <c r="H34" i="8" s="1"/>
  <c r="H51" i="7"/>
  <c r="H46" i="8" s="1"/>
  <c r="H50" i="7"/>
  <c r="H50" i="8" s="1"/>
  <c r="H49" i="7"/>
  <c r="H37" i="8" s="1"/>
  <c r="H48" i="7"/>
  <c r="H43" i="8" s="1"/>
  <c r="H47" i="7"/>
  <c r="H15" i="8" s="1"/>
  <c r="H45" i="7"/>
  <c r="H45" i="8" s="1"/>
  <c r="H44" i="7"/>
  <c r="H56" i="8" s="1"/>
  <c r="H43" i="7"/>
  <c r="H42" i="8" s="1"/>
  <c r="H42" i="7"/>
  <c r="H38" i="8" s="1"/>
  <c r="H41" i="7"/>
  <c r="H24" i="8" s="1"/>
  <c r="H40" i="7"/>
  <c r="H36" i="8" s="1"/>
  <c r="H39" i="7"/>
  <c r="H23" i="8" s="1"/>
  <c r="H38" i="7"/>
  <c r="H41" i="8" s="1"/>
  <c r="H37" i="7"/>
  <c r="H6" i="8" s="1"/>
  <c r="H36" i="7"/>
  <c r="H5" i="8" s="1"/>
  <c r="H35" i="7"/>
  <c r="H39" i="8" s="1"/>
  <c r="H33" i="7"/>
  <c r="H9" i="8" s="1"/>
  <c r="H32" i="7"/>
  <c r="H10" i="8" s="1"/>
  <c r="H30" i="7"/>
  <c r="H47" i="8" s="1"/>
  <c r="H29" i="7"/>
  <c r="H25" i="8" s="1"/>
  <c r="H28" i="7"/>
  <c r="H16" i="8" s="1"/>
  <c r="H27" i="7"/>
  <c r="H13" i="8" s="1"/>
  <c r="H26" i="7"/>
  <c r="H48" i="8" s="1"/>
  <c r="H25" i="7"/>
  <c r="H20" i="8" s="1"/>
  <c r="H24" i="7"/>
  <c r="H33" i="8" s="1"/>
  <c r="H23" i="7"/>
  <c r="H18" i="8" s="1"/>
  <c r="H22" i="7"/>
  <c r="H44" i="8" s="1"/>
  <c r="H20" i="7"/>
  <c r="H32" i="8" s="1"/>
  <c r="H19" i="7"/>
  <c r="H57" i="8" s="1"/>
  <c r="H18" i="7"/>
  <c r="H14" i="8" s="1"/>
  <c r="H17" i="7"/>
  <c r="H22" i="8" s="1"/>
  <c r="H16" i="7"/>
  <c r="H49" i="8" s="1"/>
  <c r="H14" i="7"/>
  <c r="H27" i="8" s="1"/>
  <c r="H13" i="7"/>
  <c r="H11" i="8" s="1"/>
  <c r="H12" i="7"/>
  <c r="H31" i="8" s="1"/>
  <c r="H10" i="7"/>
  <c r="H19" i="8" s="1"/>
  <c r="H9" i="7"/>
  <c r="H40" i="8" s="1"/>
  <c r="H8" i="7"/>
  <c r="H55" i="8" s="1"/>
  <c r="H7" i="7"/>
  <c r="H59" i="8" s="1"/>
  <c r="H6" i="7"/>
  <c r="H58" i="8" s="1"/>
  <c r="H5" i="7"/>
  <c r="H51" i="8" s="1"/>
  <c r="E55" i="2"/>
  <c r="H55" i="7"/>
  <c r="H8" i="8" s="1"/>
  <c r="H46" i="7"/>
  <c r="H21" i="8" s="1"/>
  <c r="E34" i="2"/>
  <c r="H34" i="7"/>
  <c r="H7" i="8" s="1"/>
  <c r="E31" i="2"/>
  <c r="H31" i="7"/>
  <c r="H17" i="8" s="1"/>
  <c r="E21" i="2"/>
  <c r="H21" i="7"/>
  <c r="H28" i="8" s="1"/>
  <c r="E15" i="2"/>
  <c r="H15" i="7"/>
  <c r="H29" i="8" s="1"/>
  <c r="E11" i="2"/>
  <c r="H11" i="7"/>
  <c r="H4"/>
  <c r="H26" i="8" s="1"/>
  <c r="E46" i="2"/>
  <c r="J46" s="1"/>
  <c r="E42"/>
  <c r="J42" s="1"/>
  <c r="F56"/>
  <c r="F52"/>
  <c r="F48"/>
  <c r="F44"/>
  <c r="F40"/>
  <c r="F36"/>
  <c r="F32"/>
  <c r="F28"/>
  <c r="F24"/>
  <c r="F20"/>
  <c r="F16"/>
  <c r="F12"/>
  <c r="F8"/>
  <c r="F4"/>
  <c r="F55"/>
  <c r="F51"/>
  <c r="F47"/>
  <c r="F43"/>
  <c r="F39"/>
  <c r="F35"/>
  <c r="F31"/>
  <c r="F27"/>
  <c r="F23"/>
  <c r="F19"/>
  <c r="F15"/>
  <c r="F11"/>
  <c r="F7"/>
  <c r="F54"/>
  <c r="F50"/>
  <c r="F38"/>
  <c r="F34"/>
  <c r="F30"/>
  <c r="F26"/>
  <c r="F22"/>
  <c r="F18"/>
  <c r="F14"/>
  <c r="F10"/>
  <c r="F6"/>
  <c r="F57"/>
  <c r="F53"/>
  <c r="F49"/>
  <c r="F45"/>
  <c r="F41"/>
  <c r="F37"/>
  <c r="F33"/>
  <c r="F29"/>
  <c r="F25"/>
  <c r="F21"/>
  <c r="F17"/>
  <c r="F13"/>
  <c r="F9"/>
  <c r="F5"/>
  <c r="J5" s="1"/>
  <c r="H54"/>
  <c r="H30"/>
  <c r="H22"/>
  <c r="H6"/>
  <c r="H57"/>
  <c r="H53"/>
  <c r="H49"/>
  <c r="H41"/>
  <c r="H37"/>
  <c r="H25"/>
  <c r="H17"/>
  <c r="H13"/>
  <c r="H50"/>
  <c r="H34"/>
  <c r="H26"/>
  <c r="H18"/>
  <c r="H10"/>
  <c r="H52"/>
  <c r="H40"/>
  <c r="H36"/>
  <c r="H16"/>
  <c r="H12"/>
  <c r="H8"/>
  <c r="H23"/>
  <c r="H11"/>
  <c r="H7"/>
  <c r="M4" i="7"/>
  <c r="Z9" i="4"/>
  <c r="Y10" s="1"/>
  <c r="O4" i="7"/>
  <c r="N4"/>
  <c r="L4"/>
  <c r="S9" i="6"/>
  <c r="R9"/>
  <c r="Q10" s="1"/>
  <c r="R9" i="5"/>
  <c r="Q10" s="1"/>
  <c r="S9"/>
  <c r="AA10" i="4"/>
  <c r="Z10"/>
  <c r="Y11" s="1"/>
  <c r="W9" i="3"/>
  <c r="V9"/>
  <c r="U10" s="1"/>
  <c r="V9" i="1"/>
  <c r="U10" s="1"/>
  <c r="H42" i="2" l="1"/>
  <c r="H28"/>
  <c r="M28" s="1"/>
  <c r="H5"/>
  <c r="H47"/>
  <c r="H14"/>
  <c r="M14" s="1"/>
  <c r="H24"/>
  <c r="H9"/>
  <c r="H38"/>
  <c r="J19"/>
  <c r="J27"/>
  <c r="J39"/>
  <c r="J47"/>
  <c r="J8"/>
  <c r="J20"/>
  <c r="J28"/>
  <c r="J36"/>
  <c r="J44"/>
  <c r="J52"/>
  <c r="J13"/>
  <c r="J25"/>
  <c r="J33"/>
  <c r="J41"/>
  <c r="J49"/>
  <c r="J57"/>
  <c r="J6"/>
  <c r="J14"/>
  <c r="J22"/>
  <c r="J30"/>
  <c r="J50"/>
  <c r="H31"/>
  <c r="H21"/>
  <c r="H46"/>
  <c r="J15"/>
  <c r="J31"/>
  <c r="J12"/>
  <c r="J7"/>
  <c r="J23"/>
  <c r="J35"/>
  <c r="J43"/>
  <c r="J51"/>
  <c r="J16"/>
  <c r="J24"/>
  <c r="J32"/>
  <c r="J40"/>
  <c r="J48"/>
  <c r="J56"/>
  <c r="J9"/>
  <c r="J17"/>
  <c r="J29"/>
  <c r="J37"/>
  <c r="J45"/>
  <c r="J53"/>
  <c r="J10"/>
  <c r="J18"/>
  <c r="J26"/>
  <c r="J38"/>
  <c r="H15"/>
  <c r="J11"/>
  <c r="J21"/>
  <c r="J34"/>
  <c r="H4" i="8"/>
  <c r="I59" i="7"/>
  <c r="I58"/>
  <c r="H55" i="2"/>
  <c r="I19" i="7"/>
  <c r="I57" i="8" s="1"/>
  <c r="H19" i="2"/>
  <c r="I35" i="7"/>
  <c r="I39" i="8" s="1"/>
  <c r="H35" i="2"/>
  <c r="I48" i="7"/>
  <c r="I43" i="8" s="1"/>
  <c r="H48" i="2"/>
  <c r="I33" i="7"/>
  <c r="I9" i="8" s="1"/>
  <c r="H33" i="2"/>
  <c r="H20"/>
  <c r="I44" i="7"/>
  <c r="I56" i="8" s="1"/>
  <c r="H44" i="2"/>
  <c r="I29" i="7"/>
  <c r="I25" i="8" s="1"/>
  <c r="H29" i="2"/>
  <c r="I45" i="7"/>
  <c r="I45" i="8" s="1"/>
  <c r="H45" i="2"/>
  <c r="H27"/>
  <c r="H43"/>
  <c r="I51" i="7"/>
  <c r="I46" i="8" s="1"/>
  <c r="H51" i="2"/>
  <c r="I32" i="7"/>
  <c r="I10" i="8" s="1"/>
  <c r="H32" i="2"/>
  <c r="I56" i="7"/>
  <c r="I54" i="8" s="1"/>
  <c r="H56" i="2"/>
  <c r="I4" i="7"/>
  <c r="I26" i="8" s="1"/>
  <c r="H4" i="2"/>
  <c r="M4" s="1"/>
  <c r="I14" i="7"/>
  <c r="I27" i="8" s="1"/>
  <c r="I46" i="7"/>
  <c r="I21" i="8" s="1"/>
  <c r="H39" i="2"/>
  <c r="I30" i="7"/>
  <c r="I47" i="8" s="1"/>
  <c r="I15" i="7"/>
  <c r="I29" i="8" s="1"/>
  <c r="I31" i="7"/>
  <c r="I17" i="8" s="1"/>
  <c r="I47" i="7"/>
  <c r="I15" i="8" s="1"/>
  <c r="I12" i="7"/>
  <c r="I31" i="8" s="1"/>
  <c r="I28" i="7"/>
  <c r="I16" i="8" s="1"/>
  <c r="I52" i="7"/>
  <c r="I34" i="8" s="1"/>
  <c r="I26" i="7"/>
  <c r="I48" i="8" s="1"/>
  <c r="I42" i="7"/>
  <c r="I38" i="8" s="1"/>
  <c r="I5" i="7"/>
  <c r="I51" i="8" s="1"/>
  <c r="I13" i="7"/>
  <c r="I11" i="8" s="1"/>
  <c r="I21" i="7"/>
  <c r="I28" i="8" s="1"/>
  <c r="I37" i="7"/>
  <c r="I6" i="8" s="1"/>
  <c r="I53" i="7"/>
  <c r="I52" i="8" s="1"/>
  <c r="I6" i="7"/>
  <c r="I58" i="8" s="1"/>
  <c r="I22" i="7"/>
  <c r="I44" i="8" s="1"/>
  <c r="I38" i="7"/>
  <c r="I41" i="8" s="1"/>
  <c r="I54" i="7"/>
  <c r="I12" i="8" s="1"/>
  <c r="I7" i="7"/>
  <c r="I59" i="8" s="1"/>
  <c r="I23" i="7"/>
  <c r="I18" i="8" s="1"/>
  <c r="I39" i="7"/>
  <c r="I23" i="8" s="1"/>
  <c r="I55" i="7"/>
  <c r="I8" i="8" s="1"/>
  <c r="I20" i="7"/>
  <c r="I32" i="8" s="1"/>
  <c r="I36" i="7"/>
  <c r="I5" i="8" s="1"/>
  <c r="I10" i="7"/>
  <c r="I19" i="8" s="1"/>
  <c r="I11" i="7"/>
  <c r="I4" i="8" s="1"/>
  <c r="I27" i="7"/>
  <c r="I13" i="8" s="1"/>
  <c r="I43" i="7"/>
  <c r="I42" i="8" s="1"/>
  <c r="I8" i="7"/>
  <c r="I55" i="8" s="1"/>
  <c r="I16" i="7"/>
  <c r="I49" i="8" s="1"/>
  <c r="I24" i="7"/>
  <c r="I33" i="8" s="1"/>
  <c r="I40" i="7"/>
  <c r="I36" i="8" s="1"/>
  <c r="I18" i="7"/>
  <c r="I14" i="8" s="1"/>
  <c r="I34" i="7"/>
  <c r="I7" i="8" s="1"/>
  <c r="I50" i="7"/>
  <c r="I50" i="8" s="1"/>
  <c r="I9" i="7"/>
  <c r="I40" i="8" s="1"/>
  <c r="I17" i="7"/>
  <c r="I22" i="8" s="1"/>
  <c r="I25" i="7"/>
  <c r="I20" i="8" s="1"/>
  <c r="I41" i="7"/>
  <c r="I24" i="8" s="1"/>
  <c r="I49" i="7"/>
  <c r="I37" i="8" s="1"/>
  <c r="I57" i="7"/>
  <c r="I30" i="8" s="1"/>
  <c r="U9" i="7"/>
  <c r="V9" s="1"/>
  <c r="U10" s="1"/>
  <c r="W10" s="1"/>
  <c r="P4"/>
  <c r="S10" i="6"/>
  <c r="R10"/>
  <c r="Q11" s="1"/>
  <c r="S10" i="5"/>
  <c r="R10"/>
  <c r="Q11" s="1"/>
  <c r="Z11" i="4"/>
  <c r="Y12" s="1"/>
  <c r="AA11"/>
  <c r="W10" i="3"/>
  <c r="V10"/>
  <c r="U11" s="1"/>
  <c r="W10" i="1"/>
  <c r="V10"/>
  <c r="U11" s="1"/>
  <c r="I35" i="8" l="1"/>
  <c r="I58" i="2"/>
  <c r="I53" i="8"/>
  <c r="I59" i="2"/>
  <c r="I57"/>
  <c r="I41"/>
  <c r="I25"/>
  <c r="I17"/>
  <c r="I9"/>
  <c r="I50"/>
  <c r="I34"/>
  <c r="I18"/>
  <c r="I40"/>
  <c r="I24"/>
  <c r="I16"/>
  <c r="I43"/>
  <c r="I27"/>
  <c r="I11"/>
  <c r="I10"/>
  <c r="I36"/>
  <c r="I55"/>
  <c r="I39"/>
  <c r="I23"/>
  <c r="I54"/>
  <c r="I22"/>
  <c r="I6"/>
  <c r="I53"/>
  <c r="I37"/>
  <c r="I21"/>
  <c r="I13"/>
  <c r="I5"/>
  <c r="I42"/>
  <c r="I26"/>
  <c r="I28"/>
  <c r="I12"/>
  <c r="I31"/>
  <c r="I15"/>
  <c r="I30"/>
  <c r="I46"/>
  <c r="I14"/>
  <c r="I4"/>
  <c r="I56"/>
  <c r="I32"/>
  <c r="I51"/>
  <c r="I45"/>
  <c r="I29"/>
  <c r="I44"/>
  <c r="I33"/>
  <c r="I48"/>
  <c r="I35"/>
  <c r="I19"/>
  <c r="I49"/>
  <c r="I8"/>
  <c r="I20"/>
  <c r="I7"/>
  <c r="I38"/>
  <c r="I52"/>
  <c r="I47"/>
  <c r="W9" i="7"/>
  <c r="V10"/>
  <c r="U11" s="1"/>
  <c r="V11" s="1"/>
  <c r="U12" s="1"/>
  <c r="W12" s="1"/>
  <c r="R11" i="6"/>
  <c r="Q12" s="1"/>
  <c r="S11"/>
  <c r="R11" i="5"/>
  <c r="Q12" s="1"/>
  <c r="S11"/>
  <c r="AA12" i="4"/>
  <c r="Z12"/>
  <c r="Y13" s="1"/>
  <c r="V11" i="3"/>
  <c r="U12" s="1"/>
  <c r="W11"/>
  <c r="W11" i="1"/>
  <c r="V11"/>
  <c r="U12" s="1"/>
  <c r="V12" i="7" l="1"/>
  <c r="U13" s="1"/>
  <c r="V13" s="1"/>
  <c r="U14" s="1"/>
  <c r="W11"/>
  <c r="S12" i="6"/>
  <c r="R12"/>
  <c r="Q13" s="1"/>
  <c r="S12" i="5"/>
  <c r="R12"/>
  <c r="Q13" s="1"/>
  <c r="Z13" i="4"/>
  <c r="Y14" s="1"/>
  <c r="AA13"/>
  <c r="W12" i="3"/>
  <c r="V12"/>
  <c r="U13" s="1"/>
  <c r="W12" i="1"/>
  <c r="V12"/>
  <c r="U13" s="1"/>
  <c r="W13" i="7" l="1"/>
  <c r="W14"/>
  <c r="V14"/>
  <c r="U15" s="1"/>
  <c r="S13" i="6"/>
  <c r="R13"/>
  <c r="Q14" s="1"/>
  <c r="R13" i="5"/>
  <c r="Q14" s="1"/>
  <c r="S13"/>
  <c r="AA14" i="4"/>
  <c r="Z14"/>
  <c r="Y15" s="1"/>
  <c r="W13" i="3"/>
  <c r="V13"/>
  <c r="U14" s="1"/>
  <c r="W13" i="1"/>
  <c r="V13"/>
  <c r="U14" s="1"/>
  <c r="V15" i="7" l="1"/>
  <c r="U16" s="1"/>
  <c r="W15"/>
  <c r="S14" i="6"/>
  <c r="R14"/>
  <c r="Q15" s="1"/>
  <c r="S14" i="5"/>
  <c r="R14"/>
  <c r="Q15" s="1"/>
  <c r="AA15" i="4"/>
  <c r="Z15"/>
  <c r="Y16" s="1"/>
  <c r="W14" i="3"/>
  <c r="V14"/>
  <c r="U15" s="1"/>
  <c r="W14" i="1"/>
  <c r="V14"/>
  <c r="U15" s="1"/>
  <c r="W16" i="7" l="1"/>
  <c r="V16"/>
  <c r="U17" s="1"/>
  <c r="R15" i="6"/>
  <c r="Q16" s="1"/>
  <c r="S15"/>
  <c r="R15" i="5"/>
  <c r="Q16" s="1"/>
  <c r="S15"/>
  <c r="AA16" i="4"/>
  <c r="Z16"/>
  <c r="Y17" s="1"/>
  <c r="V15" i="3"/>
  <c r="U16" s="1"/>
  <c r="W15"/>
  <c r="W15" i="1"/>
  <c r="V15"/>
  <c r="U16" s="1"/>
  <c r="W17" i="7" l="1"/>
  <c r="V17"/>
  <c r="U18" s="1"/>
  <c r="S16" i="6"/>
  <c r="R16"/>
  <c r="Q17" s="1"/>
  <c r="S16" i="5"/>
  <c r="R16"/>
  <c r="Q17" s="1"/>
  <c r="Z17" i="4"/>
  <c r="Y18" s="1"/>
  <c r="AA17"/>
  <c r="W16" i="3"/>
  <c r="V16"/>
  <c r="U17" s="1"/>
  <c r="W16" i="1"/>
  <c r="V16"/>
  <c r="U17" s="1"/>
  <c r="W18" i="7" l="1"/>
  <c r="V18"/>
  <c r="U19" s="1"/>
  <c r="S17" i="6"/>
  <c r="R17"/>
  <c r="Q18" s="1"/>
  <c r="R17" i="5"/>
  <c r="Q18" s="1"/>
  <c r="S17"/>
  <c r="AA18" i="4"/>
  <c r="Z18"/>
  <c r="Y19" s="1"/>
  <c r="W17" i="3"/>
  <c r="V17"/>
  <c r="U18" s="1"/>
  <c r="W17" i="1"/>
  <c r="V17"/>
  <c r="U18" s="1"/>
  <c r="V19" i="7" l="1"/>
  <c r="U20" s="1"/>
  <c r="W19"/>
  <c r="S18" i="6"/>
  <c r="R18"/>
  <c r="Q19" s="1"/>
  <c r="S18" i="5"/>
  <c r="R18"/>
  <c r="Q19" s="1"/>
  <c r="Z19" i="4"/>
  <c r="Y20" s="1"/>
  <c r="AA19"/>
  <c r="W18" i="3"/>
  <c r="V18"/>
  <c r="U19" s="1"/>
  <c r="W18" i="1"/>
  <c r="V18"/>
  <c r="U19" s="1"/>
  <c r="V20" i="7" l="1"/>
  <c r="U21" s="1"/>
  <c r="W20"/>
  <c r="R19" i="6"/>
  <c r="Q20" s="1"/>
  <c r="S19"/>
  <c r="R19" i="5"/>
  <c r="Q20" s="1"/>
  <c r="S19"/>
  <c r="AA20" i="4"/>
  <c r="Z20"/>
  <c r="Y21" s="1"/>
  <c r="V19" i="3"/>
  <c r="U20" s="1"/>
  <c r="W19"/>
  <c r="W19" i="1"/>
  <c r="V19"/>
  <c r="U20" s="1"/>
  <c r="W21" i="7" l="1"/>
  <c r="V21"/>
  <c r="U22" s="1"/>
  <c r="S20" i="6"/>
  <c r="R20"/>
  <c r="Q21" s="1"/>
  <c r="S20" i="5"/>
  <c r="R20"/>
  <c r="Q21" s="1"/>
  <c r="Z21" i="4"/>
  <c r="Y22" s="1"/>
  <c r="AA21"/>
  <c r="W20" i="3"/>
  <c r="V20"/>
  <c r="U21" s="1"/>
  <c r="W20" i="1"/>
  <c r="V20"/>
  <c r="U21" s="1"/>
  <c r="W22" i="7" l="1"/>
  <c r="V22"/>
  <c r="U23" s="1"/>
  <c r="S21" i="6"/>
  <c r="R21"/>
  <c r="Q22" s="1"/>
  <c r="S21" i="5"/>
  <c r="R21"/>
  <c r="Q22" s="1"/>
  <c r="AA22" i="4"/>
  <c r="Z22"/>
  <c r="Y23" s="1"/>
  <c r="W21" i="3"/>
  <c r="V21"/>
  <c r="U22" s="1"/>
  <c r="W21" i="1"/>
  <c r="V21"/>
  <c r="U22" s="1"/>
  <c r="V23" i="7" l="1"/>
  <c r="U24" s="1"/>
  <c r="W23"/>
  <c r="S22" i="6"/>
  <c r="R22"/>
  <c r="Q23" s="1"/>
  <c r="S22" i="5"/>
  <c r="R22"/>
  <c r="Q23" s="1"/>
  <c r="Z23" i="4"/>
  <c r="Y24" s="1"/>
  <c r="AA23"/>
  <c r="W22" i="3"/>
  <c r="V22"/>
  <c r="U23" s="1"/>
  <c r="W22" i="1"/>
  <c r="V22"/>
  <c r="U23" s="1"/>
  <c r="W24" i="7" l="1"/>
  <c r="V24"/>
  <c r="U25" s="1"/>
  <c r="R23" i="6"/>
  <c r="Q24" s="1"/>
  <c r="S23"/>
  <c r="R23" i="5"/>
  <c r="Q24" s="1"/>
  <c r="S23"/>
  <c r="AA24" i="4"/>
  <c r="Z24"/>
  <c r="Y25" s="1"/>
  <c r="V23" i="3"/>
  <c r="U24" s="1"/>
  <c r="W23"/>
  <c r="W23" i="1"/>
  <c r="V23"/>
  <c r="U24" s="1"/>
  <c r="W25" i="7" l="1"/>
  <c r="V25"/>
  <c r="U26" s="1"/>
  <c r="S24" i="6"/>
  <c r="R24"/>
  <c r="Q25" s="1"/>
  <c r="S24" i="5"/>
  <c r="R24"/>
  <c r="Q25" s="1"/>
  <c r="Z25" i="4"/>
  <c r="Y26" s="1"/>
  <c r="AA25"/>
  <c r="W24" i="3"/>
  <c r="V24"/>
  <c r="U25" s="1"/>
  <c r="W24" i="1"/>
  <c r="V24"/>
  <c r="U25" s="1"/>
  <c r="W26" i="7" l="1"/>
  <c r="V26"/>
  <c r="S25" i="6"/>
  <c r="R25"/>
  <c r="Q26" s="1"/>
  <c r="R25" i="5"/>
  <c r="Q26" s="1"/>
  <c r="S25"/>
  <c r="AA26" i="4"/>
  <c r="Z26"/>
  <c r="W25" i="3"/>
  <c r="V25"/>
  <c r="U26" s="1"/>
  <c r="W25" i="1"/>
  <c r="V25"/>
  <c r="U26" s="1"/>
  <c r="S26" i="6" l="1"/>
  <c r="R26"/>
  <c r="S26" i="5"/>
  <c r="R26"/>
  <c r="W26" i="3"/>
  <c r="V26"/>
  <c r="W26" i="1"/>
  <c r="V26"/>
</calcChain>
</file>

<file path=xl/sharedStrings.xml><?xml version="1.0" encoding="utf-8"?>
<sst xmlns="http://schemas.openxmlformats.org/spreadsheetml/2006/main" count="1116" uniqueCount="214">
  <si>
    <t>NUMARA</t>
  </si>
  <si>
    <t>AD SOYAD</t>
  </si>
  <si>
    <t>1. Soru</t>
  </si>
  <si>
    <t>2. Soru</t>
  </si>
  <si>
    <t>Toplam</t>
  </si>
  <si>
    <t>Bonus</t>
  </si>
  <si>
    <t>Ortalamalar</t>
  </si>
  <si>
    <t>0-10</t>
  </si>
  <si>
    <t>10-20</t>
  </si>
  <si>
    <t>20-30</t>
  </si>
  <si>
    <t>30-40</t>
  </si>
  <si>
    <t>40-50</t>
  </si>
  <si>
    <t>50-60</t>
  </si>
  <si>
    <t>60-70</t>
  </si>
  <si>
    <t>70-80</t>
  </si>
  <si>
    <t>80-90</t>
  </si>
  <si>
    <t>90-100</t>
  </si>
  <si>
    <t>100-110</t>
  </si>
  <si>
    <t>110-120</t>
  </si>
  <si>
    <t>120-130</t>
  </si>
  <si>
    <t>130-140</t>
  </si>
  <si>
    <t>140-150</t>
  </si>
  <si>
    <t>150-160</t>
  </si>
  <si>
    <t>160-170</t>
  </si>
  <si>
    <t>17-180</t>
  </si>
  <si>
    <t>Not aralıklarına göre yüzdelik dağılım</t>
  </si>
  <si>
    <t>Final</t>
  </si>
  <si>
    <t>Student Number</t>
  </si>
  <si>
    <t>Q1</t>
  </si>
  <si>
    <t>Q2</t>
  </si>
  <si>
    <t>Q3</t>
  </si>
  <si>
    <t>Q4</t>
  </si>
  <si>
    <t>1212.10062</t>
  </si>
  <si>
    <t>ŞEVKİ KÖSEOĞLU</t>
  </si>
  <si>
    <t>1312.10016</t>
  </si>
  <si>
    <t>MUHAMMET FATİH SAĞLAM</t>
  </si>
  <si>
    <t>1312.10051</t>
  </si>
  <si>
    <t>FURKAN ARABACI</t>
  </si>
  <si>
    <t>1312.10093</t>
  </si>
  <si>
    <t>KÜBRA ŞEN</t>
  </si>
  <si>
    <t>1512.10257</t>
  </si>
  <si>
    <t>BURAK DEMİR</t>
  </si>
  <si>
    <t>1212.10009</t>
  </si>
  <si>
    <t>DENİZ DİZİ</t>
  </si>
  <si>
    <t>G1212.10077</t>
  </si>
  <si>
    <t>TOLGA HAN KAYA</t>
  </si>
  <si>
    <t>G1312.10028</t>
  </si>
  <si>
    <t>ŞÜKRÜ ŞAHİN</t>
  </si>
  <si>
    <t>G1312.10059</t>
  </si>
  <si>
    <t>SÜHA MERT YAVUZ</t>
  </si>
  <si>
    <t>G1312.10063</t>
  </si>
  <si>
    <t>İBRAHİM ŞENKAYA</t>
  </si>
  <si>
    <t>G1312.10077</t>
  </si>
  <si>
    <t>ÖMER FARUK ALKIN</t>
  </si>
  <si>
    <t>G1412.10047</t>
  </si>
  <si>
    <t>ALPER SARPER</t>
  </si>
  <si>
    <t>Total</t>
  </si>
  <si>
    <t>Averages</t>
  </si>
  <si>
    <t>Student Name</t>
  </si>
  <si>
    <t>Distribution on score intervals</t>
  </si>
  <si>
    <t>20% of HW3</t>
  </si>
  <si>
    <t>HW1</t>
  </si>
  <si>
    <t>HW2</t>
  </si>
  <si>
    <t>HW3</t>
  </si>
  <si>
    <t>Midterm</t>
  </si>
  <si>
    <t>Average</t>
  </si>
  <si>
    <t>SABIS in-term grade</t>
  </si>
  <si>
    <t>Rank</t>
  </si>
  <si>
    <t>SABIS final grade</t>
  </si>
  <si>
    <t>SABIS Average</t>
  </si>
  <si>
    <t>Diff.</t>
  </si>
  <si>
    <t>1112.10082</t>
  </si>
  <si>
    <t>RAMAZAN ÇOBANOĞLU</t>
  </si>
  <si>
    <t>1212.10045</t>
  </si>
  <si>
    <t>ŞADİYE ATEŞ</t>
  </si>
  <si>
    <t>1212.10120</t>
  </si>
  <si>
    <t>SALUM NDAYİSHİMİYE</t>
  </si>
  <si>
    <t>1312.10069</t>
  </si>
  <si>
    <t>EMİRHAN ÖZSOY</t>
  </si>
  <si>
    <t>1409.10017</t>
  </si>
  <si>
    <t>MURAT ÖZDEMİR</t>
  </si>
  <si>
    <t>1409.10019</t>
  </si>
  <si>
    <t>MERVENUR SAĞLAM</t>
  </si>
  <si>
    <t>1409.10020</t>
  </si>
  <si>
    <t>RABİYE YELER</t>
  </si>
  <si>
    <t>1409.10037</t>
  </si>
  <si>
    <t>MEHMET ÖZTÜRK</t>
  </si>
  <si>
    <t>1409.10075</t>
  </si>
  <si>
    <t>SEDA İNTEPE</t>
  </si>
  <si>
    <t>1412.10001</t>
  </si>
  <si>
    <t>PINAR KAYHAN</t>
  </si>
  <si>
    <t>1412.10017</t>
  </si>
  <si>
    <t>ÖMER FARUK VARDAR</t>
  </si>
  <si>
    <t>1412.10020</t>
  </si>
  <si>
    <t>ŞULE KELEK</t>
  </si>
  <si>
    <t>1412.10029</t>
  </si>
  <si>
    <t>MERYEM SENA KILIÇ</t>
  </si>
  <si>
    <t>1412.10043</t>
  </si>
  <si>
    <t>CAN ŞENTÜRK</t>
  </si>
  <si>
    <t>1412.10046</t>
  </si>
  <si>
    <t>ŞEVVAL TEZCAN</t>
  </si>
  <si>
    <t>1412.10054</t>
  </si>
  <si>
    <t>İSMAİL DENİZ</t>
  </si>
  <si>
    <t>1412.10059</t>
  </si>
  <si>
    <t>FERİDE ÜNLÜ</t>
  </si>
  <si>
    <t>1412.10060</t>
  </si>
  <si>
    <t>AKİF NURİ DEMİR</t>
  </si>
  <si>
    <t>1412.10078</t>
  </si>
  <si>
    <t>EBRU ÜNSAL</t>
  </si>
  <si>
    <t>1412.10088</t>
  </si>
  <si>
    <t>ARZU ÜSTÜN</t>
  </si>
  <si>
    <t>1412.10091</t>
  </si>
  <si>
    <t>RIDVAN ETHEM CANAVAR</t>
  </si>
  <si>
    <t>1412.10093</t>
  </si>
  <si>
    <t>MAHMUT ŞEREN</t>
  </si>
  <si>
    <t>1412.10103</t>
  </si>
  <si>
    <t>AHMED BERBEROVIC</t>
  </si>
  <si>
    <t>1412.10104</t>
  </si>
  <si>
    <t>FAWZY ABDERRAHMAN</t>
  </si>
  <si>
    <t>1412.10108</t>
  </si>
  <si>
    <t>MOHAMED TAREK ALHASHME</t>
  </si>
  <si>
    <t>1412.10120</t>
  </si>
  <si>
    <t>AIDA TAHIRBEGOVIC</t>
  </si>
  <si>
    <t>1412.10406</t>
  </si>
  <si>
    <t>GAMZE ERDAŞ</t>
  </si>
  <si>
    <t>1512.10012</t>
  </si>
  <si>
    <t>RABİA YÜCEL</t>
  </si>
  <si>
    <t>1512.10043</t>
  </si>
  <si>
    <t>FURKAN ÜŞEKCİOĞLU</t>
  </si>
  <si>
    <t>1512.10053</t>
  </si>
  <si>
    <t>ERBİL NAS</t>
  </si>
  <si>
    <t>1512.10069</t>
  </si>
  <si>
    <t>BEKİR DURAK</t>
  </si>
  <si>
    <t>1512.10086</t>
  </si>
  <si>
    <t>EBRU KARA</t>
  </si>
  <si>
    <t>1512.10091</t>
  </si>
  <si>
    <t>UĞUR BAŞ</t>
  </si>
  <si>
    <t>1512.10098</t>
  </si>
  <si>
    <t>ALPEREN KAYMAK</t>
  </si>
  <si>
    <t>1512.10113</t>
  </si>
  <si>
    <t>UMUT TOSUN</t>
  </si>
  <si>
    <t>1512.10274</t>
  </si>
  <si>
    <t>İBRAHİM AÇIK</t>
  </si>
  <si>
    <t>1512.10571</t>
  </si>
  <si>
    <t>HAMZA BOUZIDI</t>
  </si>
  <si>
    <t>1612.10352</t>
  </si>
  <si>
    <t>MELİH ÇELENK</t>
  </si>
  <si>
    <t>1612.10388</t>
  </si>
  <si>
    <t>HALUK GÜL</t>
  </si>
  <si>
    <t>G1409.10046</t>
  </si>
  <si>
    <t>EMİN GÜNEY</t>
  </si>
  <si>
    <t>G1409.10047</t>
  </si>
  <si>
    <t>MEHMETALİ DEMİR</t>
  </si>
  <si>
    <t>G1412.10059</t>
  </si>
  <si>
    <t>GÖKMEN DEMİR</t>
  </si>
  <si>
    <t>G1412.10061</t>
  </si>
  <si>
    <t>İLHAN ÜNLÜ</t>
  </si>
  <si>
    <t>G1412.10352</t>
  </si>
  <si>
    <t>ŞEVVAL BENGÜL</t>
  </si>
  <si>
    <t>Report</t>
  </si>
  <si>
    <t>Presentation</t>
  </si>
  <si>
    <t>Answer 1</t>
  </si>
  <si>
    <t>Answer 2</t>
  </si>
  <si>
    <t>Question</t>
  </si>
  <si>
    <t>Regular</t>
  </si>
  <si>
    <t>Source</t>
  </si>
  <si>
    <t>English</t>
  </si>
  <si>
    <t>Quality</t>
  </si>
  <si>
    <t>In-class</t>
  </si>
  <si>
    <t>-</t>
  </si>
  <si>
    <t/>
  </si>
  <si>
    <t>In-class Bonus</t>
  </si>
  <si>
    <t>Öğrenci</t>
  </si>
  <si>
    <t>Soru (1)</t>
  </si>
  <si>
    <t>Soru (2)</t>
  </si>
  <si>
    <t>Soru (3)</t>
  </si>
  <si>
    <t>Soru (4)</t>
  </si>
  <si>
    <t>Soru (5)</t>
  </si>
  <si>
    <t>Soru (6)</t>
  </si>
  <si>
    <t>Soru (7)</t>
  </si>
  <si>
    <t>Soru (8)</t>
  </si>
  <si>
    <t>Soru (9)</t>
  </si>
  <si>
    <t>Soru (10)</t>
  </si>
  <si>
    <t>Numara</t>
  </si>
  <si>
    <t>Soru (11)</t>
  </si>
  <si>
    <t>Soru (12)</t>
  </si>
  <si>
    <t>Soru (13)</t>
  </si>
  <si>
    <t>Soru (14)</t>
  </si>
  <si>
    <t>Soru (15)</t>
  </si>
  <si>
    <t>Soru (16)</t>
  </si>
  <si>
    <t>Soru (17)</t>
  </si>
  <si>
    <t>Soru (18)</t>
  </si>
  <si>
    <t>Soru (19)</t>
  </si>
  <si>
    <t>Soru (20)</t>
  </si>
  <si>
    <t>Grade</t>
  </si>
  <si>
    <t>AA</t>
  </si>
  <si>
    <t>BA</t>
  </si>
  <si>
    <t>BB</t>
  </si>
  <si>
    <t>CB</t>
  </si>
  <si>
    <t>CC</t>
  </si>
  <si>
    <t>DC</t>
  </si>
  <si>
    <t>DD</t>
  </si>
  <si>
    <t>FF</t>
  </si>
  <si>
    <t>GR</t>
  </si>
  <si>
    <t>Aralık</t>
  </si>
  <si>
    <t>Öğrenci sayısı</t>
  </si>
  <si>
    <t>90 - 115</t>
  </si>
  <si>
    <t>85 - 89.9</t>
  </si>
  <si>
    <t>75 - 84.9</t>
  </si>
  <si>
    <t>65 - 74.9</t>
  </si>
  <si>
    <t>55 - 64.9</t>
  </si>
  <si>
    <t>50 - 54.9</t>
  </si>
  <si>
    <t>40 - 49.9</t>
  </si>
  <si>
    <t>0 - 39.9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</si>
</sst>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b/>
      <i/>
      <sz val="11"/>
      <color rgb="FFFF0000"/>
      <name val="Calibri"/>
      <family val="2"/>
      <charset val="162"/>
      <scheme val="minor"/>
    </font>
    <font>
      <b/>
      <i/>
      <sz val="11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5" tint="-0.249977111117893"/>
      <name val="Calibri"/>
      <family val="2"/>
      <charset val="162"/>
      <scheme val="minor"/>
    </font>
    <font>
      <b/>
      <i/>
      <sz val="11"/>
      <color theme="5" tint="-0.249977111117893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BE2E2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 applyAlignme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2" borderId="0" xfId="0" applyFont="1" applyFill="1" applyAlignment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2" fillId="0" borderId="0" xfId="0" applyFont="1"/>
    <xf numFmtId="49" fontId="2" fillId="0" borderId="0" xfId="0" applyNumberFormat="1" applyFont="1"/>
    <xf numFmtId="10" fontId="2" fillId="0" borderId="0" xfId="0" applyNumberFormat="1" applyFont="1"/>
    <xf numFmtId="0" fontId="8" fillId="3" borderId="0" xfId="0" applyFont="1" applyFill="1"/>
    <xf numFmtId="0" fontId="10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Font="1"/>
    <xf numFmtId="0" fontId="0" fillId="5" borderId="2" xfId="0" applyNumberFormat="1" applyFont="1" applyFill="1" applyBorder="1"/>
    <xf numFmtId="0" fontId="0" fillId="5" borderId="2" xfId="0" applyNumberFormat="1" applyFont="1" applyFill="1" applyBorder="1" applyProtection="1">
      <protection locked="0"/>
    </xf>
    <xf numFmtId="0" fontId="9" fillId="3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4" borderId="0" xfId="0" applyFont="1" applyFill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0" fillId="5" borderId="3" xfId="0" applyNumberFormat="1" applyFont="1" applyFill="1" applyBorder="1" applyProtection="1"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'HW1'!$T$9:$T$20</c:f>
              <c:strCache>
                <c:ptCount val="12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  <c:pt idx="10">
                  <c:v>100-110</c:v>
                </c:pt>
                <c:pt idx="11">
                  <c:v>110-120</c:v>
                </c:pt>
              </c:strCache>
            </c:strRef>
          </c:cat>
          <c:val>
            <c:numRef>
              <c:f>'HW1'!$W$9:$W$20</c:f>
              <c:numCache>
                <c:formatCode>0.00%</c:formatCode>
                <c:ptCount val="12"/>
                <c:pt idx="0">
                  <c:v>0</c:v>
                </c:pt>
                <c:pt idx="1">
                  <c:v>2.3809523809523808E-2</c:v>
                </c:pt>
                <c:pt idx="2">
                  <c:v>2.3809523809523808E-2</c:v>
                </c:pt>
                <c:pt idx="3">
                  <c:v>0.11904761904761904</c:v>
                </c:pt>
                <c:pt idx="4">
                  <c:v>7.1428571428571425E-2</c:v>
                </c:pt>
                <c:pt idx="5">
                  <c:v>2.3809523809523808E-2</c:v>
                </c:pt>
                <c:pt idx="6">
                  <c:v>0.11904761904761904</c:v>
                </c:pt>
                <c:pt idx="7">
                  <c:v>0.11904761904761904</c:v>
                </c:pt>
                <c:pt idx="8">
                  <c:v>0.11904761904761904</c:v>
                </c:pt>
                <c:pt idx="9">
                  <c:v>0.2857142857142857</c:v>
                </c:pt>
                <c:pt idx="10">
                  <c:v>2.3809523809523808E-2</c:v>
                </c:pt>
                <c:pt idx="11">
                  <c:v>7.1428571428571425E-2</c:v>
                </c:pt>
              </c:numCache>
            </c:numRef>
          </c:val>
        </c:ser>
        <c:dLbls/>
        <c:gapWidth val="219"/>
        <c:overlap val="-27"/>
        <c:axId val="55310208"/>
        <c:axId val="55311744"/>
      </c:barChart>
      <c:catAx>
        <c:axId val="553102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311744"/>
        <c:crosses val="autoZero"/>
        <c:auto val="1"/>
        <c:lblAlgn val="ctr"/>
        <c:lblOffset val="100"/>
      </c:catAx>
      <c:valAx>
        <c:axId val="553117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31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'HW2'!$T$9:$T$20</c:f>
              <c:strCache>
                <c:ptCount val="12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  <c:pt idx="10">
                  <c:v>100-110</c:v>
                </c:pt>
                <c:pt idx="11">
                  <c:v>110-120</c:v>
                </c:pt>
              </c:strCache>
            </c:strRef>
          </c:cat>
          <c:val>
            <c:numRef>
              <c:f>'HW2'!$W$9:$W$20</c:f>
              <c:numCache>
                <c:formatCode>0.00%</c:formatCode>
                <c:ptCount val="12"/>
                <c:pt idx="0">
                  <c:v>0</c:v>
                </c:pt>
                <c:pt idx="1">
                  <c:v>2.9411764705882353E-2</c:v>
                </c:pt>
                <c:pt idx="2">
                  <c:v>5.8823529411764705E-2</c:v>
                </c:pt>
                <c:pt idx="3">
                  <c:v>5.8823529411764705E-2</c:v>
                </c:pt>
                <c:pt idx="4">
                  <c:v>0.11764705882352941</c:v>
                </c:pt>
                <c:pt idx="5">
                  <c:v>0.11764705882352941</c:v>
                </c:pt>
                <c:pt idx="6">
                  <c:v>8.8235294117647065E-2</c:v>
                </c:pt>
                <c:pt idx="7">
                  <c:v>2.9411764705882353E-2</c:v>
                </c:pt>
                <c:pt idx="8">
                  <c:v>0.14705882352941177</c:v>
                </c:pt>
                <c:pt idx="9">
                  <c:v>0.26470588235294118</c:v>
                </c:pt>
                <c:pt idx="10">
                  <c:v>8.8235294117647065E-2</c:v>
                </c:pt>
                <c:pt idx="11">
                  <c:v>0</c:v>
                </c:pt>
              </c:numCache>
            </c:numRef>
          </c:val>
        </c:ser>
        <c:dLbls/>
        <c:gapWidth val="219"/>
        <c:overlap val="-27"/>
        <c:axId val="79141888"/>
        <c:axId val="54596352"/>
      </c:barChart>
      <c:catAx>
        <c:axId val="7914188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596352"/>
        <c:crosses val="autoZero"/>
        <c:auto val="1"/>
        <c:lblAlgn val="ctr"/>
        <c:lblOffset val="100"/>
      </c:catAx>
      <c:valAx>
        <c:axId val="545963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914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'HW3'!$X$9:$X$20</c:f>
              <c:strCache>
                <c:ptCount val="12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  <c:pt idx="10">
                  <c:v>100-110</c:v>
                </c:pt>
                <c:pt idx="11">
                  <c:v>110-120</c:v>
                </c:pt>
              </c:strCache>
            </c:strRef>
          </c:cat>
          <c:val>
            <c:numRef>
              <c:f>'HW3'!$AA$9:$AA$20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3.125E-2</c:v>
                </c:pt>
                <c:pt idx="8">
                  <c:v>9.375E-2</c:v>
                </c:pt>
                <c:pt idx="9">
                  <c:v>0.15625</c:v>
                </c:pt>
                <c:pt idx="10">
                  <c:v>9.375E-2</c:v>
                </c:pt>
                <c:pt idx="11">
                  <c:v>0.15625</c:v>
                </c:pt>
              </c:numCache>
            </c:numRef>
          </c:val>
        </c:ser>
        <c:dLbls/>
        <c:gapWidth val="219"/>
        <c:overlap val="-27"/>
        <c:axId val="80879616"/>
        <c:axId val="80881152"/>
      </c:barChart>
      <c:catAx>
        <c:axId val="808796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0881152"/>
        <c:crosses val="autoZero"/>
        <c:auto val="1"/>
        <c:lblAlgn val="ctr"/>
        <c:lblOffset val="100"/>
      </c:catAx>
      <c:valAx>
        <c:axId val="808811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087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Midterm!$P$9:$P$20</c:f>
              <c:strCache>
                <c:ptCount val="12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  <c:pt idx="10">
                  <c:v>100-110</c:v>
                </c:pt>
                <c:pt idx="11">
                  <c:v>110-120</c:v>
                </c:pt>
              </c:strCache>
            </c:strRef>
          </c:cat>
          <c:val>
            <c:numRef>
              <c:f>Midterm!$S$9:$S$20</c:f>
              <c:numCache>
                <c:formatCode>0.00%</c:formatCode>
                <c:ptCount val="12"/>
                <c:pt idx="0">
                  <c:v>7.407407407407407E-2</c:v>
                </c:pt>
                <c:pt idx="1">
                  <c:v>7.407407407407407E-2</c:v>
                </c:pt>
                <c:pt idx="2">
                  <c:v>7.407407407407407E-2</c:v>
                </c:pt>
                <c:pt idx="3">
                  <c:v>0.12962962962962962</c:v>
                </c:pt>
                <c:pt idx="4">
                  <c:v>5.5555555555555552E-2</c:v>
                </c:pt>
                <c:pt idx="5">
                  <c:v>0.18518518518518517</c:v>
                </c:pt>
                <c:pt idx="6">
                  <c:v>0.1111111111111111</c:v>
                </c:pt>
                <c:pt idx="7">
                  <c:v>0.1111111111111111</c:v>
                </c:pt>
                <c:pt idx="8">
                  <c:v>1.8518518518518517E-2</c:v>
                </c:pt>
                <c:pt idx="9">
                  <c:v>9.2592592592592587E-2</c:v>
                </c:pt>
                <c:pt idx="10">
                  <c:v>5.5555555555555552E-2</c:v>
                </c:pt>
                <c:pt idx="11">
                  <c:v>0</c:v>
                </c:pt>
              </c:numCache>
            </c:numRef>
          </c:val>
        </c:ser>
        <c:dLbls/>
        <c:gapWidth val="219"/>
        <c:overlap val="-27"/>
        <c:axId val="80954496"/>
        <c:axId val="80956032"/>
      </c:barChart>
      <c:catAx>
        <c:axId val="8095449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0956032"/>
        <c:crosses val="autoZero"/>
        <c:auto val="1"/>
        <c:lblAlgn val="ctr"/>
        <c:lblOffset val="100"/>
      </c:catAx>
      <c:valAx>
        <c:axId val="809560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095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autoTitleDeleted val="1"/>
    <c:plotArea>
      <c:layout>
        <c:manualLayout>
          <c:layoutTarget val="inner"/>
          <c:xMode val="edge"/>
          <c:yMode val="edge"/>
          <c:x val="0.17548944166070168"/>
          <c:y val="4.8888888888888891E-2"/>
          <c:w val="0.82352869243617366"/>
          <c:h val="0.76298547681539886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Final!$P$9:$P$22</c:f>
              <c:strCache>
                <c:ptCount val="14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  <c:pt idx="10">
                  <c:v>100-110</c:v>
                </c:pt>
                <c:pt idx="11">
                  <c:v>110-120</c:v>
                </c:pt>
                <c:pt idx="12">
                  <c:v>120-130</c:v>
                </c:pt>
                <c:pt idx="13">
                  <c:v>130-140</c:v>
                </c:pt>
              </c:strCache>
            </c:strRef>
          </c:cat>
          <c:val>
            <c:numRef>
              <c:f>Final!$S$9:$S$22</c:f>
              <c:numCache>
                <c:formatCode>0.00%</c:formatCode>
                <c:ptCount val="14"/>
                <c:pt idx="0">
                  <c:v>0.125</c:v>
                </c:pt>
                <c:pt idx="1">
                  <c:v>4.1666666666666664E-2</c:v>
                </c:pt>
                <c:pt idx="2">
                  <c:v>2.0833333333333332E-2</c:v>
                </c:pt>
                <c:pt idx="3">
                  <c:v>0.10416666666666667</c:v>
                </c:pt>
                <c:pt idx="4">
                  <c:v>8.3333333333333329E-2</c:v>
                </c:pt>
                <c:pt idx="5">
                  <c:v>0.125</c:v>
                </c:pt>
                <c:pt idx="6">
                  <c:v>4.1666666666666664E-2</c:v>
                </c:pt>
                <c:pt idx="7">
                  <c:v>0.16666666666666666</c:v>
                </c:pt>
                <c:pt idx="8">
                  <c:v>6.25E-2</c:v>
                </c:pt>
                <c:pt idx="9">
                  <c:v>0.125</c:v>
                </c:pt>
                <c:pt idx="10">
                  <c:v>4.1666666666666664E-2</c:v>
                </c:pt>
                <c:pt idx="11">
                  <c:v>6.25E-2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/>
        <c:gapWidth val="219"/>
        <c:overlap val="-27"/>
        <c:axId val="78653696"/>
        <c:axId val="78655488"/>
      </c:barChart>
      <c:catAx>
        <c:axId val="7865369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8655488"/>
        <c:crosses val="autoZero"/>
        <c:auto val="1"/>
        <c:lblAlgn val="ctr"/>
        <c:lblOffset val="100"/>
      </c:catAx>
      <c:valAx>
        <c:axId val="786554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865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Average!$T$9:$T$20</c:f>
              <c:strCache>
                <c:ptCount val="12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  <c:pt idx="10">
                  <c:v>100-110</c:v>
                </c:pt>
                <c:pt idx="11">
                  <c:v>110-120</c:v>
                </c:pt>
              </c:strCache>
            </c:strRef>
          </c:cat>
          <c:val>
            <c:numRef>
              <c:f>Average!$W$9:$W$20</c:f>
              <c:numCache>
                <c:formatCode>0.00%</c:formatCode>
                <c:ptCount val="12"/>
                <c:pt idx="0">
                  <c:v>6.25E-2</c:v>
                </c:pt>
                <c:pt idx="1">
                  <c:v>6.25E-2</c:v>
                </c:pt>
                <c:pt idx="2">
                  <c:v>4.1666666666666664E-2</c:v>
                </c:pt>
                <c:pt idx="3">
                  <c:v>0.10416666666666667</c:v>
                </c:pt>
                <c:pt idx="4">
                  <c:v>4.1666666666666664E-2</c:v>
                </c:pt>
                <c:pt idx="5">
                  <c:v>0.16666666666666666</c:v>
                </c:pt>
                <c:pt idx="6">
                  <c:v>8.3333333333333329E-2</c:v>
                </c:pt>
                <c:pt idx="7">
                  <c:v>0.125</c:v>
                </c:pt>
                <c:pt idx="8">
                  <c:v>0.125</c:v>
                </c:pt>
                <c:pt idx="9">
                  <c:v>0.10416666666666667</c:v>
                </c:pt>
                <c:pt idx="10">
                  <c:v>4.1666666666666664E-2</c:v>
                </c:pt>
                <c:pt idx="11">
                  <c:v>4.1666666666666664E-2</c:v>
                </c:pt>
              </c:numCache>
            </c:numRef>
          </c:val>
        </c:ser>
        <c:dLbls/>
        <c:gapWidth val="219"/>
        <c:overlap val="-27"/>
        <c:axId val="81051008"/>
        <c:axId val="81065088"/>
      </c:barChart>
      <c:catAx>
        <c:axId val="810510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1065088"/>
        <c:crosses val="autoZero"/>
        <c:auto val="1"/>
        <c:lblAlgn val="ctr"/>
        <c:lblOffset val="100"/>
      </c:catAx>
      <c:valAx>
        <c:axId val="810650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105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132006</xdr:colOff>
      <xdr:row>8</xdr:row>
      <xdr:rowOff>172570</xdr:rowOff>
    </xdr:from>
    <xdr:to>
      <xdr:col>16</xdr:col>
      <xdr:colOff>436806</xdr:colOff>
      <xdr:row>23</xdr:row>
      <xdr:rowOff>172570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360546</xdr:colOff>
      <xdr:row>8</xdr:row>
      <xdr:rowOff>112295</xdr:rowOff>
    </xdr:from>
    <xdr:to>
      <xdr:col>17</xdr:col>
      <xdr:colOff>53741</xdr:colOff>
      <xdr:row>23</xdr:row>
      <xdr:rowOff>112295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160020</xdr:colOff>
      <xdr:row>8</xdr:row>
      <xdr:rowOff>152400</xdr:rowOff>
    </xdr:from>
    <xdr:to>
      <xdr:col>20</xdr:col>
      <xdr:colOff>464820</xdr:colOff>
      <xdr:row>23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8</xdr:row>
      <xdr:rowOff>152400</xdr:rowOff>
    </xdr:from>
    <xdr:to>
      <xdr:col>12</xdr:col>
      <xdr:colOff>464820</xdr:colOff>
      <xdr:row>23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160019</xdr:colOff>
      <xdr:row>8</xdr:row>
      <xdr:rowOff>152400</xdr:rowOff>
    </xdr:from>
    <xdr:to>
      <xdr:col>13</xdr:col>
      <xdr:colOff>447674</xdr:colOff>
      <xdr:row>23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298565</xdr:colOff>
      <xdr:row>8</xdr:row>
      <xdr:rowOff>109104</xdr:rowOff>
    </xdr:from>
    <xdr:to>
      <xdr:col>16</xdr:col>
      <xdr:colOff>603365</xdr:colOff>
      <xdr:row>23</xdr:row>
      <xdr:rowOff>109104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W86"/>
  <sheetViews>
    <sheetView topLeftCell="A22" zoomScale="110" zoomScaleNormal="110" workbookViewId="0">
      <selection activeCell="G36" sqref="G36"/>
    </sheetView>
  </sheetViews>
  <sheetFormatPr defaultRowHeight="15"/>
  <cols>
    <col min="1" max="1" width="13.5703125" bestFit="1" customWidth="1"/>
    <col min="2" max="2" width="27.28515625" bestFit="1" customWidth="1"/>
    <col min="3" max="8" width="8.85546875" style="4"/>
  </cols>
  <sheetData>
    <row r="2" spans="1:23">
      <c r="K2" s="37" t="s">
        <v>57</v>
      </c>
      <c r="L2" s="37"/>
      <c r="M2" s="37"/>
      <c r="N2" s="37"/>
      <c r="O2" s="37"/>
    </row>
    <row r="3" spans="1:23">
      <c r="A3" s="5" t="s">
        <v>27</v>
      </c>
      <c r="B3" s="5" t="s">
        <v>58</v>
      </c>
      <c r="C3" s="6" t="s">
        <v>28</v>
      </c>
      <c r="D3" s="6" t="s">
        <v>29</v>
      </c>
      <c r="E3" s="6" t="s">
        <v>30</v>
      </c>
      <c r="F3" s="6" t="s">
        <v>31</v>
      </c>
      <c r="G3" s="6" t="s">
        <v>5</v>
      </c>
      <c r="H3" s="7" t="s">
        <v>56</v>
      </c>
      <c r="K3" s="9" t="s">
        <v>28</v>
      </c>
      <c r="L3" s="9" t="s">
        <v>29</v>
      </c>
      <c r="M3" s="9" t="s">
        <v>30</v>
      </c>
      <c r="N3" s="9" t="s">
        <v>31</v>
      </c>
      <c r="O3" s="10" t="s">
        <v>56</v>
      </c>
    </row>
    <row r="4" spans="1:23">
      <c r="A4" s="2" t="s">
        <v>71</v>
      </c>
      <c r="B4" s="2" t="s">
        <v>72</v>
      </c>
      <c r="C4" s="4">
        <v>15</v>
      </c>
      <c r="D4" s="4">
        <v>12</v>
      </c>
      <c r="E4" s="4">
        <v>35</v>
      </c>
      <c r="F4" s="4">
        <v>5</v>
      </c>
      <c r="H4" s="8">
        <f>IF(C4="","",SUM(C4:G4))</f>
        <v>67</v>
      </c>
      <c r="K4" s="3">
        <f>AVERAGE(C4:C86)</f>
        <v>12.261904761904763</v>
      </c>
      <c r="L4" s="3">
        <f>AVERAGE(D4:D86)</f>
        <v>18.404761904761905</v>
      </c>
      <c r="M4" s="3">
        <f>AVERAGE(E4:E86)</f>
        <v>23.761904761904763</v>
      </c>
      <c r="N4" s="3">
        <f>AVERAGE(F4:F86)</f>
        <v>17.30952380952381</v>
      </c>
      <c r="O4" s="3">
        <f>AVERAGE(H4:H86)</f>
        <v>75.023809523809518</v>
      </c>
    </row>
    <row r="5" spans="1:23">
      <c r="A5" s="2" t="s">
        <v>42</v>
      </c>
      <c r="B5" s="2" t="s">
        <v>43</v>
      </c>
      <c r="H5" s="8" t="str">
        <f t="shared" ref="H5:H57" si="0">IF(C5="","",SUM(C5:G5))</f>
        <v/>
      </c>
    </row>
    <row r="6" spans="1:23">
      <c r="A6" s="2" t="s">
        <v>73</v>
      </c>
      <c r="B6" s="2" t="s">
        <v>74</v>
      </c>
      <c r="H6" s="8" t="str">
        <f t="shared" si="0"/>
        <v/>
      </c>
    </row>
    <row r="7" spans="1:23">
      <c r="A7" s="2" t="s">
        <v>32</v>
      </c>
      <c r="B7" s="2" t="s">
        <v>33</v>
      </c>
      <c r="H7" s="8" t="str">
        <f t="shared" si="0"/>
        <v/>
      </c>
    </row>
    <row r="8" spans="1:23">
      <c r="A8" s="2" t="s">
        <v>75</v>
      </c>
      <c r="B8" s="2" t="s">
        <v>76</v>
      </c>
      <c r="H8" s="8" t="str">
        <f t="shared" si="0"/>
        <v/>
      </c>
      <c r="K8" s="37" t="s">
        <v>59</v>
      </c>
      <c r="L8" s="37"/>
      <c r="M8" s="37"/>
      <c r="N8" s="37"/>
      <c r="O8" s="37"/>
    </row>
    <row r="9" spans="1:23">
      <c r="A9" s="2" t="s">
        <v>34</v>
      </c>
      <c r="B9" s="2" t="s">
        <v>35</v>
      </c>
      <c r="H9" s="8" t="str">
        <f t="shared" si="0"/>
        <v/>
      </c>
      <c r="R9" s="11">
        <v>0</v>
      </c>
      <c r="S9" s="11">
        <v>10</v>
      </c>
      <c r="T9" s="12" t="s">
        <v>7</v>
      </c>
      <c r="U9" s="11">
        <f t="shared" ref="U9:U26" si="1">(COUNTIF(H:H,CONCATENATE("&lt;=",S9)))-V8</f>
        <v>0</v>
      </c>
      <c r="V9" s="11">
        <f>U9+V8</f>
        <v>0</v>
      </c>
      <c r="W9" s="13">
        <f t="shared" ref="W9:W26" si="2">U9/COUNTIF(H:H,"&gt;-1")</f>
        <v>0</v>
      </c>
    </row>
    <row r="10" spans="1:23">
      <c r="A10" s="2" t="s">
        <v>36</v>
      </c>
      <c r="B10" s="2" t="s">
        <v>37</v>
      </c>
      <c r="C10" s="4">
        <v>15</v>
      </c>
      <c r="D10" s="4">
        <v>20</v>
      </c>
      <c r="E10" s="4">
        <v>19</v>
      </c>
      <c r="F10" s="4">
        <v>25</v>
      </c>
      <c r="H10" s="8">
        <f t="shared" si="0"/>
        <v>79</v>
      </c>
      <c r="R10" s="11">
        <v>10.5</v>
      </c>
      <c r="S10" s="11">
        <v>20</v>
      </c>
      <c r="T10" s="12" t="s">
        <v>8</v>
      </c>
      <c r="U10" s="11">
        <f t="shared" si="1"/>
        <v>1</v>
      </c>
      <c r="V10" s="11">
        <f t="shared" ref="V10:V26" si="3">U10+V9</f>
        <v>1</v>
      </c>
      <c r="W10" s="13">
        <f t="shared" si="2"/>
        <v>2.3809523809523808E-2</v>
      </c>
    </row>
    <row r="11" spans="1:23">
      <c r="A11" s="2" t="s">
        <v>77</v>
      </c>
      <c r="B11" s="2" t="s">
        <v>78</v>
      </c>
      <c r="C11" s="4">
        <v>15</v>
      </c>
      <c r="D11" s="4">
        <v>25</v>
      </c>
      <c r="E11" s="4">
        <v>20</v>
      </c>
      <c r="F11" s="4">
        <v>20</v>
      </c>
      <c r="G11" s="4">
        <v>30</v>
      </c>
      <c r="H11" s="8">
        <f t="shared" si="0"/>
        <v>110</v>
      </c>
      <c r="R11" s="11">
        <v>20.5</v>
      </c>
      <c r="S11" s="11">
        <v>30</v>
      </c>
      <c r="T11" s="12" t="s">
        <v>9</v>
      </c>
      <c r="U11" s="11">
        <f t="shared" si="1"/>
        <v>1</v>
      </c>
      <c r="V11" s="11">
        <f t="shared" si="3"/>
        <v>2</v>
      </c>
      <c r="W11" s="13">
        <f t="shared" si="2"/>
        <v>2.3809523809523808E-2</v>
      </c>
    </row>
    <row r="12" spans="1:23">
      <c r="A12" s="2" t="s">
        <v>38</v>
      </c>
      <c r="B12" s="2" t="s">
        <v>39</v>
      </c>
      <c r="C12" s="4">
        <v>12</v>
      </c>
      <c r="D12" s="4">
        <v>25</v>
      </c>
      <c r="E12" s="4">
        <v>35</v>
      </c>
      <c r="F12" s="4">
        <v>20</v>
      </c>
      <c r="H12" s="8">
        <f t="shared" si="0"/>
        <v>92</v>
      </c>
      <c r="R12" s="11">
        <v>30.5</v>
      </c>
      <c r="S12" s="11">
        <v>40</v>
      </c>
      <c r="T12" s="12" t="s">
        <v>10</v>
      </c>
      <c r="U12" s="11">
        <f t="shared" si="1"/>
        <v>5</v>
      </c>
      <c r="V12" s="11">
        <f t="shared" si="3"/>
        <v>7</v>
      </c>
      <c r="W12" s="13">
        <f t="shared" si="2"/>
        <v>0.11904761904761904</v>
      </c>
    </row>
    <row r="13" spans="1:23">
      <c r="A13" s="2" t="s">
        <v>79</v>
      </c>
      <c r="B13" s="2" t="s">
        <v>80</v>
      </c>
      <c r="C13" s="4">
        <v>15</v>
      </c>
      <c r="D13" s="4">
        <v>25</v>
      </c>
      <c r="E13" s="4">
        <v>32</v>
      </c>
      <c r="F13" s="4">
        <v>25</v>
      </c>
      <c r="G13" s="4">
        <v>18</v>
      </c>
      <c r="H13" s="8">
        <f t="shared" si="0"/>
        <v>115</v>
      </c>
      <c r="R13" s="11">
        <v>40.5</v>
      </c>
      <c r="S13" s="11">
        <v>50</v>
      </c>
      <c r="T13" s="12" t="s">
        <v>11</v>
      </c>
      <c r="U13" s="11">
        <f t="shared" si="1"/>
        <v>3</v>
      </c>
      <c r="V13" s="11">
        <f t="shared" si="3"/>
        <v>10</v>
      </c>
      <c r="W13" s="13">
        <f t="shared" si="2"/>
        <v>7.1428571428571425E-2</v>
      </c>
    </row>
    <row r="14" spans="1:23">
      <c r="A14" s="2" t="s">
        <v>81</v>
      </c>
      <c r="B14" s="2" t="s">
        <v>82</v>
      </c>
      <c r="C14" s="4">
        <v>15</v>
      </c>
      <c r="D14" s="4">
        <v>25</v>
      </c>
      <c r="E14" s="4">
        <v>35</v>
      </c>
      <c r="F14" s="4">
        <v>25</v>
      </c>
      <c r="H14" s="8">
        <f t="shared" si="0"/>
        <v>100</v>
      </c>
      <c r="R14" s="11">
        <v>50.5</v>
      </c>
      <c r="S14" s="11">
        <v>60</v>
      </c>
      <c r="T14" s="12" t="s">
        <v>12</v>
      </c>
      <c r="U14" s="11">
        <f t="shared" si="1"/>
        <v>1</v>
      </c>
      <c r="V14" s="11">
        <f t="shared" si="3"/>
        <v>11</v>
      </c>
      <c r="W14" s="13">
        <f t="shared" si="2"/>
        <v>2.3809523809523808E-2</v>
      </c>
    </row>
    <row r="15" spans="1:23">
      <c r="A15" s="2" t="s">
        <v>83</v>
      </c>
      <c r="B15" s="2" t="s">
        <v>84</v>
      </c>
      <c r="C15" s="4">
        <v>15</v>
      </c>
      <c r="D15" s="4">
        <v>25</v>
      </c>
      <c r="E15" s="4">
        <v>30</v>
      </c>
      <c r="F15" s="4">
        <v>13</v>
      </c>
      <c r="H15" s="8">
        <f t="shared" si="0"/>
        <v>83</v>
      </c>
      <c r="R15" s="11">
        <v>60.5</v>
      </c>
      <c r="S15" s="11">
        <v>70</v>
      </c>
      <c r="T15" s="12" t="s">
        <v>13</v>
      </c>
      <c r="U15" s="11">
        <f t="shared" si="1"/>
        <v>5</v>
      </c>
      <c r="V15" s="11">
        <f t="shared" si="3"/>
        <v>16</v>
      </c>
      <c r="W15" s="13">
        <f t="shared" si="2"/>
        <v>0.11904761904761904</v>
      </c>
    </row>
    <row r="16" spans="1:23">
      <c r="A16" s="2" t="s">
        <v>85</v>
      </c>
      <c r="B16" s="2" t="s">
        <v>86</v>
      </c>
      <c r="C16" s="4">
        <v>5</v>
      </c>
      <c r="D16" s="4">
        <v>5</v>
      </c>
      <c r="E16" s="4">
        <v>22</v>
      </c>
      <c r="F16" s="4">
        <v>5</v>
      </c>
      <c r="H16" s="8">
        <f t="shared" si="0"/>
        <v>37</v>
      </c>
      <c r="R16" s="11">
        <v>70.5</v>
      </c>
      <c r="S16" s="11">
        <v>80</v>
      </c>
      <c r="T16" s="12" t="s">
        <v>14</v>
      </c>
      <c r="U16" s="11">
        <f t="shared" si="1"/>
        <v>5</v>
      </c>
      <c r="V16" s="11">
        <f t="shared" si="3"/>
        <v>21</v>
      </c>
      <c r="W16" s="13">
        <f t="shared" si="2"/>
        <v>0.11904761904761904</v>
      </c>
    </row>
    <row r="17" spans="1:23">
      <c r="A17" s="2" t="s">
        <v>87</v>
      </c>
      <c r="B17" s="2" t="s">
        <v>88</v>
      </c>
      <c r="C17" s="4">
        <v>12</v>
      </c>
      <c r="D17" s="4">
        <v>15</v>
      </c>
      <c r="E17" s="4">
        <v>23</v>
      </c>
      <c r="F17" s="4">
        <v>15</v>
      </c>
      <c r="H17" s="8">
        <f t="shared" si="0"/>
        <v>65</v>
      </c>
      <c r="R17" s="11">
        <v>80.5</v>
      </c>
      <c r="S17" s="11">
        <v>90</v>
      </c>
      <c r="T17" s="12" t="s">
        <v>15</v>
      </c>
      <c r="U17" s="11">
        <f t="shared" si="1"/>
        <v>5</v>
      </c>
      <c r="V17" s="11">
        <f t="shared" si="3"/>
        <v>26</v>
      </c>
      <c r="W17" s="13">
        <f t="shared" si="2"/>
        <v>0.11904761904761904</v>
      </c>
    </row>
    <row r="18" spans="1:23">
      <c r="A18" s="2" t="s">
        <v>89</v>
      </c>
      <c r="B18" s="2" t="s">
        <v>90</v>
      </c>
      <c r="C18" s="4">
        <v>15</v>
      </c>
      <c r="D18" s="4">
        <v>25</v>
      </c>
      <c r="E18" s="4">
        <v>35</v>
      </c>
      <c r="F18" s="4">
        <v>25</v>
      </c>
      <c r="H18" s="8">
        <f t="shared" si="0"/>
        <v>100</v>
      </c>
      <c r="R18" s="11">
        <v>90.5</v>
      </c>
      <c r="S18" s="11">
        <v>100</v>
      </c>
      <c r="T18" s="12" t="s">
        <v>16</v>
      </c>
      <c r="U18" s="11">
        <f t="shared" si="1"/>
        <v>12</v>
      </c>
      <c r="V18" s="11">
        <f t="shared" si="3"/>
        <v>38</v>
      </c>
      <c r="W18" s="13">
        <f t="shared" si="2"/>
        <v>0.2857142857142857</v>
      </c>
    </row>
    <row r="19" spans="1:23">
      <c r="A19" s="2" t="s">
        <v>91</v>
      </c>
      <c r="B19" s="2" t="s">
        <v>92</v>
      </c>
      <c r="H19" s="8" t="str">
        <f t="shared" si="0"/>
        <v/>
      </c>
      <c r="R19" s="11">
        <v>100.5</v>
      </c>
      <c r="S19" s="11">
        <v>110</v>
      </c>
      <c r="T19" s="12" t="s">
        <v>17</v>
      </c>
      <c r="U19" s="11">
        <f t="shared" si="1"/>
        <v>1</v>
      </c>
      <c r="V19" s="11">
        <f t="shared" si="3"/>
        <v>39</v>
      </c>
      <c r="W19" s="13">
        <f t="shared" si="2"/>
        <v>2.3809523809523808E-2</v>
      </c>
    </row>
    <row r="20" spans="1:23">
      <c r="A20" s="2" t="s">
        <v>93</v>
      </c>
      <c r="B20" s="2" t="s">
        <v>94</v>
      </c>
      <c r="C20" s="4">
        <v>7</v>
      </c>
      <c r="D20" s="4">
        <v>25</v>
      </c>
      <c r="E20" s="4">
        <v>35</v>
      </c>
      <c r="F20" s="4">
        <v>25</v>
      </c>
      <c r="H20" s="8">
        <f t="shared" si="0"/>
        <v>92</v>
      </c>
      <c r="R20" s="11">
        <v>110.5</v>
      </c>
      <c r="S20" s="11">
        <v>120</v>
      </c>
      <c r="T20" s="12" t="s">
        <v>18</v>
      </c>
      <c r="U20" s="11">
        <f t="shared" si="1"/>
        <v>3</v>
      </c>
      <c r="V20" s="11">
        <f t="shared" si="3"/>
        <v>42</v>
      </c>
      <c r="W20" s="13">
        <f t="shared" si="2"/>
        <v>7.1428571428571425E-2</v>
      </c>
    </row>
    <row r="21" spans="1:23">
      <c r="A21" s="2" t="s">
        <v>95</v>
      </c>
      <c r="B21" s="2" t="s">
        <v>96</v>
      </c>
      <c r="C21" s="4">
        <v>15</v>
      </c>
      <c r="D21" s="4">
        <v>25</v>
      </c>
      <c r="E21" s="4">
        <v>35</v>
      </c>
      <c r="F21" s="4">
        <v>25</v>
      </c>
      <c r="H21" s="8">
        <f t="shared" si="0"/>
        <v>100</v>
      </c>
      <c r="R21" s="11">
        <v>120.5</v>
      </c>
      <c r="S21" s="11">
        <v>130</v>
      </c>
      <c r="T21" s="12" t="s">
        <v>19</v>
      </c>
      <c r="U21" s="11">
        <f t="shared" si="1"/>
        <v>0</v>
      </c>
      <c r="V21" s="11">
        <f t="shared" si="3"/>
        <v>42</v>
      </c>
      <c r="W21" s="13">
        <f t="shared" si="2"/>
        <v>0</v>
      </c>
    </row>
    <row r="22" spans="1:23">
      <c r="A22" s="2" t="s">
        <v>97</v>
      </c>
      <c r="B22" s="2" t="s">
        <v>98</v>
      </c>
      <c r="C22" s="4">
        <v>15</v>
      </c>
      <c r="D22" s="4">
        <v>5</v>
      </c>
      <c r="E22" s="4">
        <v>20</v>
      </c>
      <c r="F22" s="4">
        <v>5</v>
      </c>
      <c r="H22" s="8">
        <f t="shared" si="0"/>
        <v>45</v>
      </c>
      <c r="R22" s="11">
        <v>130.5</v>
      </c>
      <c r="S22" s="11">
        <v>140</v>
      </c>
      <c r="T22" s="12" t="s">
        <v>20</v>
      </c>
      <c r="U22" s="11">
        <f t="shared" si="1"/>
        <v>0</v>
      </c>
      <c r="V22" s="11">
        <f t="shared" si="3"/>
        <v>42</v>
      </c>
      <c r="W22" s="13">
        <f t="shared" si="2"/>
        <v>0</v>
      </c>
    </row>
    <row r="23" spans="1:23">
      <c r="A23" s="2" t="s">
        <v>99</v>
      </c>
      <c r="B23" s="2" t="s">
        <v>100</v>
      </c>
      <c r="C23" s="4">
        <v>10</v>
      </c>
      <c r="D23" s="4">
        <v>12</v>
      </c>
      <c r="E23" s="4">
        <v>25</v>
      </c>
      <c r="F23" s="4">
        <v>20</v>
      </c>
      <c r="H23" s="8">
        <f t="shared" si="0"/>
        <v>67</v>
      </c>
      <c r="R23" s="11">
        <v>140.5</v>
      </c>
      <c r="S23" s="11">
        <v>150</v>
      </c>
      <c r="T23" s="12" t="s">
        <v>21</v>
      </c>
      <c r="U23" s="11">
        <f t="shared" si="1"/>
        <v>0</v>
      </c>
      <c r="V23" s="11">
        <f t="shared" si="3"/>
        <v>42</v>
      </c>
      <c r="W23" s="13">
        <f t="shared" si="2"/>
        <v>0</v>
      </c>
    </row>
    <row r="24" spans="1:23">
      <c r="A24" s="2" t="s">
        <v>101</v>
      </c>
      <c r="B24" s="2" t="s">
        <v>102</v>
      </c>
      <c r="C24" s="4">
        <v>12</v>
      </c>
      <c r="D24" s="4">
        <v>10</v>
      </c>
      <c r="E24" s="4">
        <v>18</v>
      </c>
      <c r="F24" s="4">
        <v>0</v>
      </c>
      <c r="H24" s="8">
        <f t="shared" si="0"/>
        <v>40</v>
      </c>
      <c r="R24" s="11">
        <v>150.5</v>
      </c>
      <c r="S24" s="11">
        <v>160</v>
      </c>
      <c r="T24" s="12" t="s">
        <v>22</v>
      </c>
      <c r="U24" s="11">
        <f t="shared" si="1"/>
        <v>0</v>
      </c>
      <c r="V24" s="11">
        <f t="shared" si="3"/>
        <v>42</v>
      </c>
      <c r="W24" s="13">
        <f t="shared" si="2"/>
        <v>0</v>
      </c>
    </row>
    <row r="25" spans="1:23">
      <c r="A25" s="2" t="s">
        <v>103</v>
      </c>
      <c r="B25" s="2" t="s">
        <v>104</v>
      </c>
      <c r="C25" s="4">
        <v>15</v>
      </c>
      <c r="D25" s="4">
        <v>20</v>
      </c>
      <c r="E25" s="4">
        <v>25</v>
      </c>
      <c r="F25" s="4">
        <v>15</v>
      </c>
      <c r="H25" s="8">
        <f t="shared" si="0"/>
        <v>75</v>
      </c>
      <c r="R25" s="11">
        <v>160.5</v>
      </c>
      <c r="S25" s="11">
        <v>170</v>
      </c>
      <c r="T25" s="12" t="s">
        <v>23</v>
      </c>
      <c r="U25" s="11">
        <f t="shared" si="1"/>
        <v>0</v>
      </c>
      <c r="V25" s="11">
        <f t="shared" si="3"/>
        <v>42</v>
      </c>
      <c r="W25" s="13">
        <f t="shared" si="2"/>
        <v>0</v>
      </c>
    </row>
    <row r="26" spans="1:23">
      <c r="A26" s="2" t="s">
        <v>105</v>
      </c>
      <c r="B26" s="2" t="s">
        <v>106</v>
      </c>
      <c r="H26" s="8" t="str">
        <f t="shared" si="0"/>
        <v/>
      </c>
      <c r="R26" s="11">
        <v>170.5</v>
      </c>
      <c r="S26" s="11">
        <v>180</v>
      </c>
      <c r="T26" s="12" t="s">
        <v>24</v>
      </c>
      <c r="U26" s="11">
        <f t="shared" si="1"/>
        <v>0</v>
      </c>
      <c r="V26" s="11">
        <f t="shared" si="3"/>
        <v>42</v>
      </c>
      <c r="W26" s="13">
        <f t="shared" si="2"/>
        <v>0</v>
      </c>
    </row>
    <row r="27" spans="1:23">
      <c r="A27" s="2" t="s">
        <v>107</v>
      </c>
      <c r="B27" s="2" t="s">
        <v>108</v>
      </c>
      <c r="C27" s="4">
        <v>15</v>
      </c>
      <c r="D27" s="4">
        <v>25</v>
      </c>
      <c r="E27" s="4">
        <v>35</v>
      </c>
      <c r="F27" s="4">
        <v>20</v>
      </c>
      <c r="H27" s="8">
        <f t="shared" si="0"/>
        <v>95</v>
      </c>
    </row>
    <row r="28" spans="1:23">
      <c r="A28" s="2" t="s">
        <v>109</v>
      </c>
      <c r="B28" s="2" t="s">
        <v>110</v>
      </c>
      <c r="C28" s="4">
        <v>15</v>
      </c>
      <c r="D28" s="4">
        <v>25</v>
      </c>
      <c r="E28" s="4">
        <v>35</v>
      </c>
      <c r="F28" s="4">
        <v>25</v>
      </c>
      <c r="G28" s="4">
        <v>18</v>
      </c>
      <c r="H28" s="8">
        <f t="shared" si="0"/>
        <v>118</v>
      </c>
    </row>
    <row r="29" spans="1:23">
      <c r="A29" s="2" t="s">
        <v>111</v>
      </c>
      <c r="B29" s="2" t="s">
        <v>112</v>
      </c>
      <c r="C29" s="4">
        <v>15</v>
      </c>
      <c r="D29" s="4">
        <v>25</v>
      </c>
      <c r="E29" s="4">
        <v>35</v>
      </c>
      <c r="F29" s="4">
        <v>25</v>
      </c>
      <c r="H29" s="8">
        <f t="shared" si="0"/>
        <v>100</v>
      </c>
    </row>
    <row r="30" spans="1:23">
      <c r="A30" s="2" t="s">
        <v>113</v>
      </c>
      <c r="B30" s="2" t="s">
        <v>114</v>
      </c>
      <c r="C30" s="4">
        <v>10</v>
      </c>
      <c r="D30" s="4">
        <v>12</v>
      </c>
      <c r="E30" s="4">
        <v>15</v>
      </c>
      <c r="F30" s="4">
        <v>5</v>
      </c>
      <c r="H30" s="8">
        <f t="shared" si="0"/>
        <v>42</v>
      </c>
    </row>
    <row r="31" spans="1:23">
      <c r="A31" s="2" t="s">
        <v>115</v>
      </c>
      <c r="B31" s="2" t="s">
        <v>116</v>
      </c>
      <c r="H31" s="8" t="str">
        <f t="shared" si="0"/>
        <v/>
      </c>
    </row>
    <row r="32" spans="1:23">
      <c r="A32" s="2" t="s">
        <v>117</v>
      </c>
      <c r="B32" s="2" t="s">
        <v>118</v>
      </c>
      <c r="C32" s="4">
        <v>15</v>
      </c>
      <c r="D32" s="4">
        <v>25</v>
      </c>
      <c r="E32" s="4">
        <v>35</v>
      </c>
      <c r="F32" s="4">
        <v>25</v>
      </c>
      <c r="G32" s="4">
        <v>18</v>
      </c>
      <c r="H32" s="8">
        <f t="shared" si="0"/>
        <v>118</v>
      </c>
    </row>
    <row r="33" spans="1:8">
      <c r="A33" s="2" t="s">
        <v>119</v>
      </c>
      <c r="B33" s="2" t="s">
        <v>120</v>
      </c>
      <c r="C33" s="4">
        <v>12</v>
      </c>
      <c r="D33" s="4">
        <v>22</v>
      </c>
      <c r="E33" s="4">
        <v>35</v>
      </c>
      <c r="F33" s="4">
        <v>20</v>
      </c>
      <c r="H33" s="8">
        <f t="shared" si="0"/>
        <v>89</v>
      </c>
    </row>
    <row r="34" spans="1:8">
      <c r="A34" s="2" t="s">
        <v>121</v>
      </c>
      <c r="B34" s="2" t="s">
        <v>122</v>
      </c>
      <c r="C34" s="4">
        <v>12</v>
      </c>
      <c r="D34" s="4">
        <v>25</v>
      </c>
      <c r="E34" s="4">
        <v>27</v>
      </c>
      <c r="F34" s="4">
        <v>25</v>
      </c>
      <c r="H34" s="8">
        <f t="shared" si="0"/>
        <v>89</v>
      </c>
    </row>
    <row r="35" spans="1:8">
      <c r="A35" s="2" t="s">
        <v>123</v>
      </c>
      <c r="B35" s="2" t="s">
        <v>124</v>
      </c>
      <c r="C35" s="4">
        <v>10</v>
      </c>
      <c r="D35" s="4">
        <v>5</v>
      </c>
      <c r="E35" s="4">
        <v>15</v>
      </c>
      <c r="F35" s="4">
        <v>10</v>
      </c>
      <c r="H35" s="8">
        <f t="shared" si="0"/>
        <v>40</v>
      </c>
    </row>
    <row r="36" spans="1:8">
      <c r="A36" s="2" t="s">
        <v>125</v>
      </c>
      <c r="B36" s="2" t="s">
        <v>126</v>
      </c>
      <c r="C36" s="4">
        <v>12</v>
      </c>
      <c r="D36" s="4">
        <v>25</v>
      </c>
      <c r="E36" s="4">
        <v>35</v>
      </c>
      <c r="F36" s="4">
        <v>20</v>
      </c>
      <c r="H36" s="8">
        <f t="shared" si="0"/>
        <v>92</v>
      </c>
    </row>
    <row r="37" spans="1:8">
      <c r="A37" s="2" t="s">
        <v>127</v>
      </c>
      <c r="B37" s="2" t="s">
        <v>128</v>
      </c>
      <c r="C37" s="4">
        <v>15</v>
      </c>
      <c r="D37" s="4">
        <v>25</v>
      </c>
      <c r="E37" s="4">
        <v>35</v>
      </c>
      <c r="F37" s="4">
        <v>17</v>
      </c>
      <c r="H37" s="8">
        <f t="shared" si="0"/>
        <v>92</v>
      </c>
    </row>
    <row r="38" spans="1:8">
      <c r="A38" s="2" t="s">
        <v>129</v>
      </c>
      <c r="B38" s="2" t="s">
        <v>130</v>
      </c>
      <c r="C38" s="4">
        <v>12</v>
      </c>
      <c r="D38" s="4">
        <v>15</v>
      </c>
      <c r="E38" s="4">
        <v>15</v>
      </c>
      <c r="F38" s="4">
        <v>20</v>
      </c>
      <c r="G38" s="4">
        <v>18</v>
      </c>
      <c r="H38" s="8">
        <f t="shared" si="0"/>
        <v>80</v>
      </c>
    </row>
    <row r="39" spans="1:8">
      <c r="A39" s="2" t="s">
        <v>131</v>
      </c>
      <c r="B39" s="2" t="s">
        <v>132</v>
      </c>
      <c r="C39" s="4">
        <v>5</v>
      </c>
      <c r="D39" s="4">
        <v>15</v>
      </c>
      <c r="E39" s="4">
        <v>5</v>
      </c>
      <c r="F39" s="4">
        <v>15</v>
      </c>
      <c r="H39" s="8">
        <f t="shared" si="0"/>
        <v>40</v>
      </c>
    </row>
    <row r="40" spans="1:8">
      <c r="A40" s="2" t="s">
        <v>133</v>
      </c>
      <c r="B40" s="2" t="s">
        <v>134</v>
      </c>
      <c r="C40" s="4">
        <v>15</v>
      </c>
      <c r="D40" s="4">
        <v>13</v>
      </c>
      <c r="E40" s="4">
        <v>13</v>
      </c>
      <c r="F40" s="4">
        <v>20</v>
      </c>
      <c r="H40" s="8">
        <f t="shared" si="0"/>
        <v>61</v>
      </c>
    </row>
    <row r="41" spans="1:8">
      <c r="A41" s="2" t="s">
        <v>135</v>
      </c>
      <c r="B41" s="2" t="s">
        <v>136</v>
      </c>
      <c r="C41" s="4">
        <v>7</v>
      </c>
      <c r="D41" s="4">
        <v>25</v>
      </c>
      <c r="E41" s="4">
        <v>25</v>
      </c>
      <c r="F41" s="4">
        <v>15</v>
      </c>
      <c r="H41" s="8">
        <f t="shared" si="0"/>
        <v>72</v>
      </c>
    </row>
    <row r="42" spans="1:8">
      <c r="A42" s="2" t="s">
        <v>137</v>
      </c>
      <c r="B42" s="2" t="s">
        <v>138</v>
      </c>
      <c r="C42" s="4">
        <v>12</v>
      </c>
      <c r="D42" s="4">
        <v>15</v>
      </c>
      <c r="E42" s="4">
        <v>7</v>
      </c>
      <c r="F42" s="4">
        <v>20</v>
      </c>
      <c r="G42" s="4">
        <v>18</v>
      </c>
      <c r="H42" s="8">
        <f t="shared" si="0"/>
        <v>72</v>
      </c>
    </row>
    <row r="43" spans="1:8">
      <c r="A43" s="2" t="s">
        <v>139</v>
      </c>
      <c r="B43" s="2" t="s">
        <v>140</v>
      </c>
      <c r="C43" s="4">
        <v>12</v>
      </c>
      <c r="D43" s="4">
        <v>15</v>
      </c>
      <c r="E43" s="4">
        <v>0</v>
      </c>
      <c r="F43" s="4">
        <v>20</v>
      </c>
      <c r="G43" s="4">
        <v>18</v>
      </c>
      <c r="H43" s="8">
        <f t="shared" si="0"/>
        <v>65</v>
      </c>
    </row>
    <row r="44" spans="1:8">
      <c r="A44" s="2" t="s">
        <v>40</v>
      </c>
      <c r="B44" s="2" t="s">
        <v>41</v>
      </c>
      <c r="C44" s="4">
        <v>15</v>
      </c>
      <c r="D44" s="4">
        <v>10</v>
      </c>
      <c r="E44" s="4">
        <v>0</v>
      </c>
      <c r="F44" s="4">
        <v>0</v>
      </c>
      <c r="H44" s="8">
        <f t="shared" si="0"/>
        <v>25</v>
      </c>
    </row>
    <row r="45" spans="1:8">
      <c r="A45" s="2" t="s">
        <v>141</v>
      </c>
      <c r="B45" s="2" t="s">
        <v>142</v>
      </c>
      <c r="H45" s="8" t="str">
        <f t="shared" si="0"/>
        <v/>
      </c>
    </row>
    <row r="46" spans="1:8">
      <c r="A46" s="2" t="s">
        <v>143</v>
      </c>
      <c r="B46" s="2" t="s">
        <v>144</v>
      </c>
      <c r="C46" s="4">
        <v>12</v>
      </c>
      <c r="D46" s="4">
        <v>25</v>
      </c>
      <c r="E46" s="4">
        <v>35</v>
      </c>
      <c r="F46" s="4">
        <v>20</v>
      </c>
      <c r="H46" s="8">
        <f t="shared" si="0"/>
        <v>92</v>
      </c>
    </row>
    <row r="47" spans="1:8">
      <c r="A47" s="2" t="s">
        <v>145</v>
      </c>
      <c r="B47" s="2" t="s">
        <v>146</v>
      </c>
      <c r="C47" s="4">
        <v>15</v>
      </c>
      <c r="D47" s="4">
        <v>25</v>
      </c>
      <c r="E47" s="4">
        <v>35</v>
      </c>
      <c r="F47" s="4">
        <v>20</v>
      </c>
      <c r="H47" s="8">
        <f t="shared" si="0"/>
        <v>95</v>
      </c>
    </row>
    <row r="48" spans="1:8">
      <c r="A48" s="2" t="s">
        <v>147</v>
      </c>
      <c r="B48" s="2" t="s">
        <v>148</v>
      </c>
      <c r="H48" s="8" t="str">
        <f t="shared" si="0"/>
        <v/>
      </c>
    </row>
    <row r="49" spans="1:8">
      <c r="A49" s="2" t="s">
        <v>44</v>
      </c>
      <c r="B49" s="2" t="s">
        <v>45</v>
      </c>
      <c r="C49" s="4">
        <v>7</v>
      </c>
      <c r="D49" s="4">
        <v>20</v>
      </c>
      <c r="E49" s="4">
        <v>2</v>
      </c>
      <c r="F49" s="4">
        <v>12</v>
      </c>
      <c r="H49" s="8">
        <f t="shared" si="0"/>
        <v>41</v>
      </c>
    </row>
    <row r="50" spans="1:8">
      <c r="A50" s="2" t="s">
        <v>46</v>
      </c>
      <c r="B50" s="2" t="s">
        <v>47</v>
      </c>
      <c r="H50" s="8" t="str">
        <f t="shared" si="0"/>
        <v/>
      </c>
    </row>
    <row r="51" spans="1:8">
      <c r="A51" s="2" t="s">
        <v>48</v>
      </c>
      <c r="B51" s="2" t="s">
        <v>49</v>
      </c>
      <c r="C51" s="4">
        <v>7</v>
      </c>
      <c r="D51" s="4">
        <v>5</v>
      </c>
      <c r="E51" s="4">
        <v>5</v>
      </c>
      <c r="F51" s="4">
        <v>20</v>
      </c>
      <c r="H51" s="8">
        <f t="shared" si="0"/>
        <v>37</v>
      </c>
    </row>
    <row r="52" spans="1:8">
      <c r="A52" s="2" t="s">
        <v>50</v>
      </c>
      <c r="B52" s="2" t="s">
        <v>51</v>
      </c>
      <c r="H52" s="8" t="str">
        <f t="shared" si="0"/>
        <v/>
      </c>
    </row>
    <row r="53" spans="1:8">
      <c r="A53" s="2" t="s">
        <v>52</v>
      </c>
      <c r="B53" s="2" t="s">
        <v>53</v>
      </c>
      <c r="C53" s="4">
        <v>6</v>
      </c>
      <c r="D53" s="4">
        <v>5</v>
      </c>
      <c r="E53" s="4">
        <v>0</v>
      </c>
      <c r="F53" s="4">
        <v>0</v>
      </c>
      <c r="H53" s="8">
        <f t="shared" si="0"/>
        <v>11</v>
      </c>
    </row>
    <row r="54" spans="1:8">
      <c r="A54" s="2" t="s">
        <v>149</v>
      </c>
      <c r="B54" s="2" t="s">
        <v>150</v>
      </c>
      <c r="C54" s="4">
        <v>11</v>
      </c>
      <c r="D54" s="4">
        <v>20</v>
      </c>
      <c r="E54" s="4">
        <v>30</v>
      </c>
      <c r="F54" s="4">
        <v>20</v>
      </c>
      <c r="H54" s="8">
        <f t="shared" si="0"/>
        <v>81</v>
      </c>
    </row>
    <row r="55" spans="1:8">
      <c r="A55" s="2" t="s">
        <v>151</v>
      </c>
      <c r="B55" s="2" t="s">
        <v>152</v>
      </c>
      <c r="C55" s="4">
        <v>15</v>
      </c>
      <c r="D55" s="4">
        <v>20</v>
      </c>
      <c r="E55" s="4">
        <v>35</v>
      </c>
      <c r="F55" s="4">
        <v>20</v>
      </c>
      <c r="H55" s="8">
        <f t="shared" si="0"/>
        <v>90</v>
      </c>
    </row>
    <row r="56" spans="1:8">
      <c r="A56" s="2" t="s">
        <v>54</v>
      </c>
      <c r="B56" s="2" t="s">
        <v>55</v>
      </c>
      <c r="H56" s="8" t="str">
        <f t="shared" si="0"/>
        <v/>
      </c>
    </row>
    <row r="57" spans="1:8">
      <c r="A57" s="2" t="s">
        <v>153</v>
      </c>
      <c r="B57" s="2" t="s">
        <v>154</v>
      </c>
      <c r="H57" s="8" t="str">
        <f t="shared" si="0"/>
        <v/>
      </c>
    </row>
    <row r="58" spans="1:8">
      <c r="A58" s="2" t="s">
        <v>155</v>
      </c>
      <c r="B58" s="2" t="s">
        <v>156</v>
      </c>
      <c r="C58" s="30">
        <v>10</v>
      </c>
      <c r="D58" s="30">
        <v>12</v>
      </c>
      <c r="E58" s="30">
        <v>10</v>
      </c>
      <c r="F58" s="30">
        <v>20</v>
      </c>
      <c r="G58" s="30"/>
      <c r="H58" s="8">
        <f t="shared" ref="H58:H59" si="4">IF(C58="","",SUM(C58:G58))</f>
        <v>52</v>
      </c>
    </row>
    <row r="59" spans="1:8">
      <c r="A59" s="1" t="s">
        <v>157</v>
      </c>
      <c r="B59" s="1" t="s">
        <v>158</v>
      </c>
      <c r="C59" s="30">
        <v>15</v>
      </c>
      <c r="D59" s="30">
        <v>20</v>
      </c>
      <c r="E59" s="30">
        <v>35</v>
      </c>
      <c r="F59" s="30">
        <v>25</v>
      </c>
      <c r="G59" s="30"/>
      <c r="H59" s="8">
        <f t="shared" si="4"/>
        <v>95</v>
      </c>
    </row>
    <row r="60" spans="1:8">
      <c r="A60" s="1"/>
      <c r="B60" s="1"/>
      <c r="H60" s="8"/>
    </row>
    <row r="61" spans="1:8">
      <c r="A61" s="1"/>
      <c r="B61" s="1"/>
      <c r="H61" s="8"/>
    </row>
    <row r="62" spans="1:8">
      <c r="A62" s="1"/>
      <c r="B62" s="1"/>
      <c r="H62" s="8"/>
    </row>
    <row r="63" spans="1:8">
      <c r="A63" s="1"/>
      <c r="B63" s="1"/>
      <c r="H63" s="8"/>
    </row>
    <row r="64" spans="1:8">
      <c r="A64" s="1"/>
      <c r="B64" s="1"/>
      <c r="H64" s="8"/>
    </row>
    <row r="65" spans="1:8">
      <c r="A65" s="1"/>
      <c r="B65" s="1"/>
      <c r="H65" s="8"/>
    </row>
    <row r="66" spans="1:8">
      <c r="A66" s="1"/>
      <c r="B66" s="1"/>
      <c r="H66" s="8"/>
    </row>
    <row r="67" spans="1:8">
      <c r="A67" s="1"/>
      <c r="B67" s="1"/>
      <c r="H67" s="8"/>
    </row>
    <row r="68" spans="1:8">
      <c r="A68" s="1"/>
      <c r="B68" s="1"/>
      <c r="H68" s="8"/>
    </row>
    <row r="69" spans="1:8">
      <c r="A69" s="1"/>
      <c r="B69" s="1"/>
      <c r="H69" s="8"/>
    </row>
    <row r="70" spans="1:8">
      <c r="A70" s="1"/>
      <c r="B70" s="1"/>
      <c r="H70" s="8"/>
    </row>
    <row r="71" spans="1:8">
      <c r="A71" s="1"/>
      <c r="B71" s="1"/>
      <c r="H71" s="8"/>
    </row>
    <row r="72" spans="1:8">
      <c r="A72" s="1"/>
      <c r="B72" s="1"/>
      <c r="H72" s="8"/>
    </row>
    <row r="73" spans="1:8">
      <c r="A73" s="1"/>
      <c r="B73" s="1"/>
      <c r="H73" s="8"/>
    </row>
    <row r="74" spans="1:8">
      <c r="A74" s="1"/>
      <c r="B74" s="1"/>
      <c r="H74" s="8"/>
    </row>
    <row r="75" spans="1:8">
      <c r="A75" s="1"/>
      <c r="B75" s="1"/>
      <c r="H75" s="8"/>
    </row>
    <row r="76" spans="1:8">
      <c r="A76" s="1"/>
      <c r="B76" s="1"/>
      <c r="H76" s="8"/>
    </row>
    <row r="77" spans="1:8">
      <c r="A77" s="1"/>
      <c r="B77" s="1"/>
      <c r="H77" s="8"/>
    </row>
    <row r="78" spans="1:8">
      <c r="A78" s="1"/>
      <c r="B78" s="1"/>
      <c r="H78" s="8"/>
    </row>
    <row r="79" spans="1:8">
      <c r="A79" s="1"/>
      <c r="B79" s="1"/>
      <c r="H79" s="8"/>
    </row>
    <row r="80" spans="1:8">
      <c r="A80" s="1"/>
      <c r="B80" s="1"/>
      <c r="H80" s="8"/>
    </row>
    <row r="81" spans="1:8">
      <c r="A81" s="1"/>
      <c r="B81" s="1"/>
      <c r="H81" s="8"/>
    </row>
    <row r="82" spans="1:8">
      <c r="A82" s="1"/>
      <c r="B82" s="1"/>
      <c r="H82" s="8"/>
    </row>
    <row r="83" spans="1:8">
      <c r="A83" s="1"/>
      <c r="B83" s="1"/>
      <c r="H83" s="8"/>
    </row>
    <row r="84" spans="1:8">
      <c r="A84" s="1"/>
      <c r="B84" s="1"/>
      <c r="H84" s="8"/>
    </row>
    <row r="85" spans="1:8">
      <c r="A85" s="1"/>
      <c r="B85" s="1"/>
      <c r="H85" s="8"/>
    </row>
    <row r="86" spans="1:8">
      <c r="A86" s="1"/>
      <c r="B86" s="1"/>
      <c r="H86" s="8"/>
    </row>
  </sheetData>
  <mergeCells count="2">
    <mergeCell ref="K2:O2"/>
    <mergeCell ref="K8:O8"/>
  </mergeCells>
  <pageMargins left="0.7" right="0.7" top="0.75" bottom="0.75" header="0.3" footer="0.3"/>
  <pageSetup paperSize="0" orientation="portrait" horizontalDpi="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W86"/>
  <sheetViews>
    <sheetView zoomScale="110" zoomScaleNormal="110" workbookViewId="0">
      <selection activeCell="C35" sqref="C35"/>
    </sheetView>
  </sheetViews>
  <sheetFormatPr defaultRowHeight="15"/>
  <cols>
    <col min="1" max="1" width="13.5703125" bestFit="1" customWidth="1"/>
    <col min="2" max="2" width="27.28515625" bestFit="1" customWidth="1"/>
    <col min="3" max="8" width="8.85546875" style="4"/>
  </cols>
  <sheetData>
    <row r="2" spans="1:23">
      <c r="K2" s="37" t="s">
        <v>57</v>
      </c>
      <c r="L2" s="37"/>
      <c r="M2" s="37"/>
      <c r="N2" s="37"/>
      <c r="O2" s="37"/>
    </row>
    <row r="3" spans="1:23">
      <c r="A3" s="5" t="s">
        <v>27</v>
      </c>
      <c r="B3" s="5" t="s">
        <v>58</v>
      </c>
      <c r="C3" s="6" t="s">
        <v>28</v>
      </c>
      <c r="D3" s="6" t="s">
        <v>29</v>
      </c>
      <c r="E3" s="6" t="s">
        <v>30</v>
      </c>
      <c r="F3" s="6" t="s">
        <v>31</v>
      </c>
      <c r="G3" s="6" t="s">
        <v>5</v>
      </c>
      <c r="H3" s="7" t="s">
        <v>56</v>
      </c>
      <c r="K3" s="9" t="s">
        <v>28</v>
      </c>
      <c r="L3" s="9" t="s">
        <v>29</v>
      </c>
      <c r="M3" s="9" t="s">
        <v>30</v>
      </c>
      <c r="N3" s="9" t="s">
        <v>31</v>
      </c>
      <c r="O3" s="10" t="s">
        <v>56</v>
      </c>
    </row>
    <row r="4" spans="1:23">
      <c r="A4" s="2" t="s">
        <v>71</v>
      </c>
      <c r="B4" s="2" t="s">
        <v>72</v>
      </c>
      <c r="C4" s="30"/>
      <c r="D4" s="30"/>
      <c r="E4" s="30"/>
      <c r="F4" s="30"/>
      <c r="G4" s="30" t="s">
        <v>170</v>
      </c>
      <c r="H4" s="8" t="str">
        <f t="shared" ref="H4:H59" si="0">IF(C4="","",SUM(C4:G4))</f>
        <v/>
      </c>
      <c r="K4" s="3">
        <f>AVERAGE(C4:C86)</f>
        <v>10.588235294117647</v>
      </c>
      <c r="L4" s="3">
        <f>AVERAGE(D4:D86)</f>
        <v>18.147058823529413</v>
      </c>
      <c r="M4" s="3">
        <f>AVERAGE(E4:E86)</f>
        <v>24.088235294117649</v>
      </c>
      <c r="N4" s="3">
        <f>AVERAGE(F4:F86)</f>
        <v>14.911764705882353</v>
      </c>
      <c r="O4" s="3">
        <f>AVERAGE(H4:H86)</f>
        <v>71.852941176470594</v>
      </c>
    </row>
    <row r="5" spans="1:23">
      <c r="A5" s="2" t="s">
        <v>42</v>
      </c>
      <c r="B5" s="2" t="s">
        <v>43</v>
      </c>
      <c r="C5" s="30"/>
      <c r="D5" s="30"/>
      <c r="E5" s="30"/>
      <c r="F5" s="30"/>
      <c r="G5" s="30" t="s">
        <v>170</v>
      </c>
      <c r="H5" s="8" t="str">
        <f t="shared" si="0"/>
        <v/>
      </c>
    </row>
    <row r="6" spans="1:23">
      <c r="A6" s="2" t="s">
        <v>73</v>
      </c>
      <c r="B6" s="2" t="s">
        <v>74</v>
      </c>
      <c r="C6" s="30"/>
      <c r="D6" s="30"/>
      <c r="E6" s="30"/>
      <c r="F6" s="30"/>
      <c r="G6" s="30" t="s">
        <v>170</v>
      </c>
      <c r="H6" s="8" t="str">
        <f t="shared" si="0"/>
        <v/>
      </c>
    </row>
    <row r="7" spans="1:23">
      <c r="A7" s="2" t="s">
        <v>32</v>
      </c>
      <c r="B7" s="2" t="s">
        <v>33</v>
      </c>
      <c r="C7" s="30"/>
      <c r="D7" s="30"/>
      <c r="E7" s="30"/>
      <c r="F7" s="30"/>
      <c r="G7" s="30">
        <v>10</v>
      </c>
      <c r="H7" s="8" t="str">
        <f t="shared" si="0"/>
        <v/>
      </c>
    </row>
    <row r="8" spans="1:23">
      <c r="A8" s="2" t="s">
        <v>75</v>
      </c>
      <c r="B8" s="2" t="s">
        <v>76</v>
      </c>
      <c r="C8" s="30"/>
      <c r="D8" s="30"/>
      <c r="E8" s="30"/>
      <c r="F8" s="30"/>
      <c r="G8" s="30">
        <v>10</v>
      </c>
      <c r="H8" s="8" t="str">
        <f t="shared" si="0"/>
        <v/>
      </c>
      <c r="K8" s="37" t="s">
        <v>59</v>
      </c>
      <c r="L8" s="37"/>
      <c r="M8" s="37"/>
      <c r="N8" s="37"/>
      <c r="O8" s="37"/>
    </row>
    <row r="9" spans="1:23">
      <c r="A9" s="2" t="s">
        <v>34</v>
      </c>
      <c r="B9" s="2" t="s">
        <v>35</v>
      </c>
      <c r="C9" s="30"/>
      <c r="D9" s="30"/>
      <c r="E9" s="30"/>
      <c r="F9" s="30"/>
      <c r="G9" s="30" t="s">
        <v>170</v>
      </c>
      <c r="H9" s="8" t="str">
        <f t="shared" si="0"/>
        <v/>
      </c>
      <c r="R9" s="11">
        <v>0</v>
      </c>
      <c r="S9" s="11">
        <v>10</v>
      </c>
      <c r="T9" s="12" t="s">
        <v>7</v>
      </c>
      <c r="U9" s="11">
        <f t="shared" ref="U9:U26" si="1">(COUNTIF(H:H,CONCATENATE("&lt;=",S9)))-V8</f>
        <v>0</v>
      </c>
      <c r="V9" s="11">
        <f>U9+V8</f>
        <v>0</v>
      </c>
      <c r="W9" s="13">
        <f t="shared" ref="W9:W26" si="2">U9/COUNTIF(H:H,"&gt;-1")</f>
        <v>0</v>
      </c>
    </row>
    <row r="10" spans="1:23">
      <c r="A10" s="2" t="s">
        <v>36</v>
      </c>
      <c r="B10" s="2" t="s">
        <v>37</v>
      </c>
      <c r="C10" s="30"/>
      <c r="D10" s="30"/>
      <c r="E10" s="30"/>
      <c r="F10" s="30"/>
      <c r="G10" s="30" t="s">
        <v>170</v>
      </c>
      <c r="H10" s="8" t="str">
        <f t="shared" si="0"/>
        <v/>
      </c>
      <c r="R10" s="11">
        <v>10.5</v>
      </c>
      <c r="S10" s="11">
        <v>20</v>
      </c>
      <c r="T10" s="12" t="s">
        <v>8</v>
      </c>
      <c r="U10" s="11">
        <f t="shared" si="1"/>
        <v>1</v>
      </c>
      <c r="V10" s="11">
        <f t="shared" ref="V10:V26" si="3">U10+V9</f>
        <v>1</v>
      </c>
      <c r="W10" s="13">
        <f t="shared" si="2"/>
        <v>2.9411764705882353E-2</v>
      </c>
    </row>
    <row r="11" spans="1:23">
      <c r="A11" s="2" t="s">
        <v>77</v>
      </c>
      <c r="B11" s="2" t="s">
        <v>78</v>
      </c>
      <c r="C11" s="30">
        <v>8</v>
      </c>
      <c r="D11" s="30">
        <v>25</v>
      </c>
      <c r="E11" s="30">
        <v>30</v>
      </c>
      <c r="F11" s="30">
        <v>19</v>
      </c>
      <c r="G11" s="30">
        <v>10</v>
      </c>
      <c r="H11" s="8">
        <f t="shared" si="0"/>
        <v>92</v>
      </c>
      <c r="R11" s="11">
        <v>20.5</v>
      </c>
      <c r="S11" s="11">
        <v>30</v>
      </c>
      <c r="T11" s="12" t="s">
        <v>9</v>
      </c>
      <c r="U11" s="11">
        <f t="shared" si="1"/>
        <v>2</v>
      </c>
      <c r="V11" s="11">
        <f t="shared" si="3"/>
        <v>3</v>
      </c>
      <c r="W11" s="13">
        <f t="shared" si="2"/>
        <v>5.8823529411764705E-2</v>
      </c>
    </row>
    <row r="12" spans="1:23">
      <c r="A12" s="2" t="s">
        <v>38</v>
      </c>
      <c r="B12" s="2" t="s">
        <v>39</v>
      </c>
      <c r="C12" s="30">
        <v>10</v>
      </c>
      <c r="D12" s="30">
        <v>10</v>
      </c>
      <c r="E12" s="30">
        <v>31</v>
      </c>
      <c r="F12" s="30">
        <v>9</v>
      </c>
      <c r="G12" s="30" t="s">
        <v>170</v>
      </c>
      <c r="H12" s="8">
        <f t="shared" si="0"/>
        <v>60</v>
      </c>
      <c r="R12" s="11">
        <v>30.5</v>
      </c>
      <c r="S12" s="11">
        <v>40</v>
      </c>
      <c r="T12" s="12" t="s">
        <v>10</v>
      </c>
      <c r="U12" s="11">
        <f t="shared" si="1"/>
        <v>2</v>
      </c>
      <c r="V12" s="11">
        <f t="shared" si="3"/>
        <v>5</v>
      </c>
      <c r="W12" s="13">
        <f t="shared" si="2"/>
        <v>5.8823529411764705E-2</v>
      </c>
    </row>
    <row r="13" spans="1:23">
      <c r="A13" s="2" t="s">
        <v>79</v>
      </c>
      <c r="B13" s="2" t="s">
        <v>80</v>
      </c>
      <c r="C13" s="30">
        <v>15</v>
      </c>
      <c r="D13" s="30">
        <v>25</v>
      </c>
      <c r="E13" s="30">
        <v>32</v>
      </c>
      <c r="F13" s="30">
        <v>21</v>
      </c>
      <c r="G13" s="30" t="s">
        <v>170</v>
      </c>
      <c r="H13" s="8">
        <f t="shared" si="0"/>
        <v>93</v>
      </c>
      <c r="R13" s="11">
        <v>40.5</v>
      </c>
      <c r="S13" s="11">
        <v>50</v>
      </c>
      <c r="T13" s="12" t="s">
        <v>11</v>
      </c>
      <c r="U13" s="11">
        <f t="shared" si="1"/>
        <v>4</v>
      </c>
      <c r="V13" s="11">
        <f t="shared" si="3"/>
        <v>9</v>
      </c>
      <c r="W13" s="13">
        <f t="shared" si="2"/>
        <v>0.11764705882352941</v>
      </c>
    </row>
    <row r="14" spans="1:23">
      <c r="A14" s="2" t="s">
        <v>81</v>
      </c>
      <c r="B14" s="2" t="s">
        <v>82</v>
      </c>
      <c r="C14" s="30">
        <v>10</v>
      </c>
      <c r="D14" s="30">
        <v>13</v>
      </c>
      <c r="E14" s="30">
        <v>35</v>
      </c>
      <c r="F14" s="30">
        <v>14</v>
      </c>
      <c r="G14" s="30">
        <v>10</v>
      </c>
      <c r="H14" s="8">
        <f t="shared" si="0"/>
        <v>82</v>
      </c>
      <c r="R14" s="11">
        <v>50.5</v>
      </c>
      <c r="S14" s="11">
        <v>60</v>
      </c>
      <c r="T14" s="12" t="s">
        <v>12</v>
      </c>
      <c r="U14" s="11">
        <f t="shared" si="1"/>
        <v>4</v>
      </c>
      <c r="V14" s="11">
        <f t="shared" si="3"/>
        <v>13</v>
      </c>
      <c r="W14" s="13">
        <f t="shared" si="2"/>
        <v>0.11764705882352941</v>
      </c>
    </row>
    <row r="15" spans="1:23">
      <c r="A15" s="2" t="s">
        <v>83</v>
      </c>
      <c r="B15" s="2" t="s">
        <v>84</v>
      </c>
      <c r="C15" s="30">
        <v>10</v>
      </c>
      <c r="D15" s="30">
        <v>25</v>
      </c>
      <c r="E15" s="30">
        <v>34</v>
      </c>
      <c r="F15" s="30">
        <v>25</v>
      </c>
      <c r="G15" s="30">
        <v>10</v>
      </c>
      <c r="H15" s="8">
        <f t="shared" si="0"/>
        <v>104</v>
      </c>
      <c r="R15" s="11">
        <v>60.5</v>
      </c>
      <c r="S15" s="11">
        <v>70</v>
      </c>
      <c r="T15" s="12" t="s">
        <v>13</v>
      </c>
      <c r="U15" s="11">
        <f t="shared" si="1"/>
        <v>3</v>
      </c>
      <c r="V15" s="11">
        <f t="shared" si="3"/>
        <v>16</v>
      </c>
      <c r="W15" s="13">
        <f t="shared" si="2"/>
        <v>8.8235294117647065E-2</v>
      </c>
    </row>
    <row r="16" spans="1:23">
      <c r="A16" s="2" t="s">
        <v>85</v>
      </c>
      <c r="B16" s="2" t="s">
        <v>86</v>
      </c>
      <c r="C16" s="30"/>
      <c r="D16" s="30"/>
      <c r="E16" s="30"/>
      <c r="F16" s="30"/>
      <c r="G16" s="30" t="s">
        <v>170</v>
      </c>
      <c r="H16" s="8" t="str">
        <f t="shared" si="0"/>
        <v/>
      </c>
      <c r="R16" s="11">
        <v>70.5</v>
      </c>
      <c r="S16" s="11">
        <v>80</v>
      </c>
      <c r="T16" s="12" t="s">
        <v>14</v>
      </c>
      <c r="U16" s="11">
        <f t="shared" si="1"/>
        <v>1</v>
      </c>
      <c r="V16" s="11">
        <f t="shared" si="3"/>
        <v>17</v>
      </c>
      <c r="W16" s="13">
        <f t="shared" si="2"/>
        <v>2.9411764705882353E-2</v>
      </c>
    </row>
    <row r="17" spans="1:23">
      <c r="A17" s="2" t="s">
        <v>87</v>
      </c>
      <c r="B17" s="2" t="s">
        <v>88</v>
      </c>
      <c r="C17" s="30">
        <v>8</v>
      </c>
      <c r="D17" s="30">
        <v>25</v>
      </c>
      <c r="E17" s="30">
        <v>25</v>
      </c>
      <c r="F17" s="30">
        <v>19</v>
      </c>
      <c r="G17" s="30" t="s">
        <v>170</v>
      </c>
      <c r="H17" s="8">
        <f t="shared" si="0"/>
        <v>77</v>
      </c>
      <c r="R17" s="11">
        <v>80.5</v>
      </c>
      <c r="S17" s="11">
        <v>90</v>
      </c>
      <c r="T17" s="12" t="s">
        <v>15</v>
      </c>
      <c r="U17" s="11">
        <f t="shared" si="1"/>
        <v>5</v>
      </c>
      <c r="V17" s="11">
        <f t="shared" si="3"/>
        <v>22</v>
      </c>
      <c r="W17" s="13">
        <f t="shared" si="2"/>
        <v>0.14705882352941177</v>
      </c>
    </row>
    <row r="18" spans="1:23">
      <c r="A18" s="2" t="s">
        <v>89</v>
      </c>
      <c r="B18" s="2" t="s">
        <v>90</v>
      </c>
      <c r="C18" s="30">
        <v>15</v>
      </c>
      <c r="D18" s="30">
        <v>25</v>
      </c>
      <c r="E18" s="30">
        <v>35</v>
      </c>
      <c r="F18" s="30">
        <v>25</v>
      </c>
      <c r="G18" s="30">
        <v>10</v>
      </c>
      <c r="H18" s="8">
        <f t="shared" si="0"/>
        <v>110</v>
      </c>
      <c r="R18" s="11">
        <v>90.5</v>
      </c>
      <c r="S18" s="11">
        <v>100</v>
      </c>
      <c r="T18" s="12" t="s">
        <v>16</v>
      </c>
      <c r="U18" s="11">
        <f t="shared" si="1"/>
        <v>9</v>
      </c>
      <c r="V18" s="11">
        <f t="shared" si="3"/>
        <v>31</v>
      </c>
      <c r="W18" s="13">
        <f t="shared" si="2"/>
        <v>0.26470588235294118</v>
      </c>
    </row>
    <row r="19" spans="1:23">
      <c r="A19" s="2" t="s">
        <v>91</v>
      </c>
      <c r="B19" s="2" t="s">
        <v>92</v>
      </c>
      <c r="C19" s="30"/>
      <c r="D19" s="30"/>
      <c r="E19" s="30"/>
      <c r="F19" s="30"/>
      <c r="G19" s="30" t="s">
        <v>170</v>
      </c>
      <c r="H19" s="8" t="str">
        <f t="shared" si="0"/>
        <v/>
      </c>
      <c r="R19" s="11">
        <v>100.5</v>
      </c>
      <c r="S19" s="11">
        <v>110</v>
      </c>
      <c r="T19" s="12" t="s">
        <v>17</v>
      </c>
      <c r="U19" s="11">
        <f t="shared" si="1"/>
        <v>3</v>
      </c>
      <c r="V19" s="11">
        <f t="shared" si="3"/>
        <v>34</v>
      </c>
      <c r="W19" s="13">
        <f t="shared" si="2"/>
        <v>8.8235294117647065E-2</v>
      </c>
    </row>
    <row r="20" spans="1:23">
      <c r="A20" s="2" t="s">
        <v>93</v>
      </c>
      <c r="B20" s="2" t="s">
        <v>94</v>
      </c>
      <c r="C20" s="30">
        <v>15</v>
      </c>
      <c r="D20" s="30">
        <v>25</v>
      </c>
      <c r="E20" s="30">
        <v>33</v>
      </c>
      <c r="F20" s="30">
        <v>25</v>
      </c>
      <c r="G20" s="30">
        <v>10</v>
      </c>
      <c r="H20" s="8">
        <f t="shared" si="0"/>
        <v>108</v>
      </c>
      <c r="R20" s="11">
        <v>110.5</v>
      </c>
      <c r="S20" s="11">
        <v>120</v>
      </c>
      <c r="T20" s="12" t="s">
        <v>18</v>
      </c>
      <c r="U20" s="11">
        <f t="shared" si="1"/>
        <v>0</v>
      </c>
      <c r="V20" s="11">
        <f t="shared" si="3"/>
        <v>34</v>
      </c>
      <c r="W20" s="13">
        <f t="shared" si="2"/>
        <v>0</v>
      </c>
    </row>
    <row r="21" spans="1:23">
      <c r="A21" s="2" t="s">
        <v>95</v>
      </c>
      <c r="B21" s="2" t="s">
        <v>96</v>
      </c>
      <c r="C21" s="30">
        <v>10</v>
      </c>
      <c r="D21" s="30">
        <v>25</v>
      </c>
      <c r="E21" s="30">
        <v>35</v>
      </c>
      <c r="F21" s="30">
        <v>25</v>
      </c>
      <c r="G21" s="30" t="s">
        <v>170</v>
      </c>
      <c r="H21" s="8">
        <f t="shared" si="0"/>
        <v>95</v>
      </c>
      <c r="R21" s="11">
        <v>120.5</v>
      </c>
      <c r="S21" s="11">
        <v>130</v>
      </c>
      <c r="T21" s="12" t="s">
        <v>19</v>
      </c>
      <c r="U21" s="11">
        <f t="shared" si="1"/>
        <v>0</v>
      </c>
      <c r="V21" s="11">
        <f t="shared" si="3"/>
        <v>34</v>
      </c>
      <c r="W21" s="13">
        <f t="shared" si="2"/>
        <v>0</v>
      </c>
    </row>
    <row r="22" spans="1:23">
      <c r="A22" s="2" t="s">
        <v>97</v>
      </c>
      <c r="B22" s="2" t="s">
        <v>98</v>
      </c>
      <c r="C22" s="30">
        <v>5</v>
      </c>
      <c r="D22" s="30">
        <v>10</v>
      </c>
      <c r="E22" s="30">
        <v>9</v>
      </c>
      <c r="F22" s="30">
        <v>4</v>
      </c>
      <c r="G22" s="30">
        <v>10</v>
      </c>
      <c r="H22" s="8">
        <f t="shared" si="0"/>
        <v>38</v>
      </c>
      <c r="R22" s="11">
        <v>130.5</v>
      </c>
      <c r="S22" s="11">
        <v>140</v>
      </c>
      <c r="T22" s="12" t="s">
        <v>20</v>
      </c>
      <c r="U22" s="11">
        <f t="shared" si="1"/>
        <v>0</v>
      </c>
      <c r="V22" s="11">
        <f t="shared" si="3"/>
        <v>34</v>
      </c>
      <c r="W22" s="13">
        <f t="shared" si="2"/>
        <v>0</v>
      </c>
    </row>
    <row r="23" spans="1:23">
      <c r="A23" s="2" t="s">
        <v>99</v>
      </c>
      <c r="B23" s="2" t="s">
        <v>100</v>
      </c>
      <c r="C23" s="30">
        <v>12</v>
      </c>
      <c r="D23" s="30">
        <v>10</v>
      </c>
      <c r="E23" s="30">
        <v>25</v>
      </c>
      <c r="F23" s="30">
        <v>15</v>
      </c>
      <c r="G23" s="30" t="s">
        <v>170</v>
      </c>
      <c r="H23" s="8">
        <f t="shared" si="0"/>
        <v>62</v>
      </c>
      <c r="R23" s="11">
        <v>140.5</v>
      </c>
      <c r="S23" s="11">
        <v>150</v>
      </c>
      <c r="T23" s="12" t="s">
        <v>21</v>
      </c>
      <c r="U23" s="11">
        <f t="shared" si="1"/>
        <v>0</v>
      </c>
      <c r="V23" s="11">
        <f t="shared" si="3"/>
        <v>34</v>
      </c>
      <c r="W23" s="13">
        <f t="shared" si="2"/>
        <v>0</v>
      </c>
    </row>
    <row r="24" spans="1:23">
      <c r="A24" s="2" t="s">
        <v>101</v>
      </c>
      <c r="B24" s="2" t="s">
        <v>102</v>
      </c>
      <c r="C24" s="30"/>
      <c r="D24" s="30"/>
      <c r="E24" s="30"/>
      <c r="F24" s="30"/>
      <c r="G24" s="30">
        <v>10</v>
      </c>
      <c r="H24" s="8" t="str">
        <f t="shared" si="0"/>
        <v/>
      </c>
      <c r="R24" s="11">
        <v>150.5</v>
      </c>
      <c r="S24" s="11">
        <v>160</v>
      </c>
      <c r="T24" s="12" t="s">
        <v>22</v>
      </c>
      <c r="U24" s="11">
        <f t="shared" si="1"/>
        <v>0</v>
      </c>
      <c r="V24" s="11">
        <f t="shared" si="3"/>
        <v>34</v>
      </c>
      <c r="W24" s="13">
        <f t="shared" si="2"/>
        <v>0</v>
      </c>
    </row>
    <row r="25" spans="1:23">
      <c r="A25" s="2" t="s">
        <v>103</v>
      </c>
      <c r="B25" s="2" t="s">
        <v>104</v>
      </c>
      <c r="C25" s="30">
        <v>3</v>
      </c>
      <c r="D25" s="30">
        <v>15</v>
      </c>
      <c r="E25" s="30">
        <v>15</v>
      </c>
      <c r="F25" s="30">
        <v>9</v>
      </c>
      <c r="G25" s="30">
        <v>10</v>
      </c>
      <c r="H25" s="8">
        <f t="shared" si="0"/>
        <v>52</v>
      </c>
      <c r="R25" s="11">
        <v>160.5</v>
      </c>
      <c r="S25" s="11">
        <v>170</v>
      </c>
      <c r="T25" s="12" t="s">
        <v>23</v>
      </c>
      <c r="U25" s="11">
        <f t="shared" si="1"/>
        <v>0</v>
      </c>
      <c r="V25" s="11">
        <f t="shared" si="3"/>
        <v>34</v>
      </c>
      <c r="W25" s="13">
        <f t="shared" si="2"/>
        <v>0</v>
      </c>
    </row>
    <row r="26" spans="1:23">
      <c r="A26" s="2" t="s">
        <v>105</v>
      </c>
      <c r="B26" s="2" t="s">
        <v>106</v>
      </c>
      <c r="C26" s="30"/>
      <c r="D26" s="30"/>
      <c r="E26" s="30"/>
      <c r="F26" s="30"/>
      <c r="G26" s="30">
        <v>10</v>
      </c>
      <c r="H26" s="8" t="str">
        <f t="shared" si="0"/>
        <v/>
      </c>
      <c r="R26" s="11">
        <v>170.5</v>
      </c>
      <c r="S26" s="11">
        <v>180</v>
      </c>
      <c r="T26" s="12" t="s">
        <v>24</v>
      </c>
      <c r="U26" s="11">
        <f t="shared" si="1"/>
        <v>0</v>
      </c>
      <c r="V26" s="11">
        <f t="shared" si="3"/>
        <v>34</v>
      </c>
      <c r="W26" s="13">
        <f t="shared" si="2"/>
        <v>0</v>
      </c>
    </row>
    <row r="27" spans="1:23">
      <c r="A27" s="2" t="s">
        <v>107</v>
      </c>
      <c r="B27" s="2" t="s">
        <v>108</v>
      </c>
      <c r="C27" s="30">
        <v>12</v>
      </c>
      <c r="D27" s="30">
        <v>25</v>
      </c>
      <c r="E27" s="30">
        <v>29</v>
      </c>
      <c r="F27" s="30">
        <v>17</v>
      </c>
      <c r="G27" s="30" t="s">
        <v>170</v>
      </c>
      <c r="H27" s="8">
        <f t="shared" si="0"/>
        <v>83</v>
      </c>
    </row>
    <row r="28" spans="1:23">
      <c r="A28" s="2" t="s">
        <v>109</v>
      </c>
      <c r="B28" s="2" t="s">
        <v>110</v>
      </c>
      <c r="C28" s="30">
        <v>15</v>
      </c>
      <c r="D28" s="30">
        <v>20</v>
      </c>
      <c r="E28" s="30">
        <v>29</v>
      </c>
      <c r="F28" s="30">
        <v>25</v>
      </c>
      <c r="G28" s="30">
        <v>10</v>
      </c>
      <c r="H28" s="8">
        <f t="shared" si="0"/>
        <v>99</v>
      </c>
    </row>
    <row r="29" spans="1:23">
      <c r="A29" s="2" t="s">
        <v>111</v>
      </c>
      <c r="B29" s="2" t="s">
        <v>112</v>
      </c>
      <c r="C29" s="30">
        <v>8</v>
      </c>
      <c r="D29" s="30">
        <v>25</v>
      </c>
      <c r="E29" s="30">
        <v>22</v>
      </c>
      <c r="F29" s="30">
        <v>4</v>
      </c>
      <c r="G29" s="30">
        <v>10</v>
      </c>
      <c r="H29" s="8">
        <f t="shared" si="0"/>
        <v>69</v>
      </c>
    </row>
    <row r="30" spans="1:23">
      <c r="A30" s="2" t="s">
        <v>113</v>
      </c>
      <c r="B30" s="2" t="s">
        <v>114</v>
      </c>
      <c r="C30" s="30">
        <v>3</v>
      </c>
      <c r="D30" s="30">
        <v>3</v>
      </c>
      <c r="E30" s="30">
        <v>6</v>
      </c>
      <c r="F30" s="30">
        <v>3</v>
      </c>
      <c r="G30" s="30">
        <v>10</v>
      </c>
      <c r="H30" s="8">
        <f t="shared" si="0"/>
        <v>25</v>
      </c>
    </row>
    <row r="31" spans="1:23">
      <c r="A31" s="2" t="s">
        <v>115</v>
      </c>
      <c r="B31" s="2" t="s">
        <v>116</v>
      </c>
      <c r="C31" s="30">
        <v>10</v>
      </c>
      <c r="D31" s="30">
        <v>13</v>
      </c>
      <c r="E31" s="30">
        <v>29</v>
      </c>
      <c r="F31" s="30">
        <v>20</v>
      </c>
      <c r="G31" s="30">
        <v>10</v>
      </c>
      <c r="H31" s="8">
        <f t="shared" si="0"/>
        <v>82</v>
      </c>
    </row>
    <row r="32" spans="1:23">
      <c r="A32" s="2" t="s">
        <v>117</v>
      </c>
      <c r="B32" s="2" t="s">
        <v>118</v>
      </c>
      <c r="C32" s="30">
        <v>10</v>
      </c>
      <c r="D32" s="30">
        <v>25</v>
      </c>
      <c r="E32" s="30">
        <v>32</v>
      </c>
      <c r="F32" s="30">
        <v>21</v>
      </c>
      <c r="G32" s="30" t="s">
        <v>170</v>
      </c>
      <c r="H32" s="8">
        <f t="shared" si="0"/>
        <v>88</v>
      </c>
    </row>
    <row r="33" spans="1:8">
      <c r="A33" s="2" t="s">
        <v>119</v>
      </c>
      <c r="B33" s="2" t="s">
        <v>120</v>
      </c>
      <c r="C33" s="30">
        <v>8</v>
      </c>
      <c r="D33" s="30">
        <v>16</v>
      </c>
      <c r="E33" s="30">
        <v>24</v>
      </c>
      <c r="F33" s="30">
        <v>10</v>
      </c>
      <c r="G33" s="30" t="s">
        <v>170</v>
      </c>
      <c r="H33" s="8">
        <f t="shared" si="0"/>
        <v>58</v>
      </c>
    </row>
    <row r="34" spans="1:8">
      <c r="A34" s="2" t="s">
        <v>121</v>
      </c>
      <c r="B34" s="2" t="s">
        <v>122</v>
      </c>
      <c r="C34" s="30">
        <v>12</v>
      </c>
      <c r="D34" s="30">
        <v>19</v>
      </c>
      <c r="E34" s="30">
        <v>31</v>
      </c>
      <c r="F34" s="30">
        <v>24</v>
      </c>
      <c r="G34" s="30">
        <v>10</v>
      </c>
      <c r="H34" s="8">
        <f t="shared" si="0"/>
        <v>96</v>
      </c>
    </row>
    <row r="35" spans="1:8">
      <c r="A35" s="2" t="s">
        <v>123</v>
      </c>
      <c r="B35" s="2" t="s">
        <v>124</v>
      </c>
      <c r="C35" s="30">
        <v>7</v>
      </c>
      <c r="D35" s="30">
        <v>13</v>
      </c>
      <c r="E35" s="30">
        <v>15</v>
      </c>
      <c r="F35" s="30">
        <v>4</v>
      </c>
      <c r="G35" s="30" t="s">
        <v>170</v>
      </c>
      <c r="H35" s="8">
        <f t="shared" si="0"/>
        <v>39</v>
      </c>
    </row>
    <row r="36" spans="1:8">
      <c r="A36" s="2" t="s">
        <v>125</v>
      </c>
      <c r="B36" s="2" t="s">
        <v>126</v>
      </c>
      <c r="C36" s="30">
        <v>13</v>
      </c>
      <c r="D36" s="30">
        <v>25</v>
      </c>
      <c r="E36" s="30">
        <v>27</v>
      </c>
      <c r="F36" s="30">
        <v>22</v>
      </c>
      <c r="G36" s="30">
        <v>10</v>
      </c>
      <c r="H36" s="8">
        <f t="shared" si="0"/>
        <v>97</v>
      </c>
    </row>
    <row r="37" spans="1:8">
      <c r="A37" s="2" t="s">
        <v>127</v>
      </c>
      <c r="B37" s="2" t="s">
        <v>128</v>
      </c>
      <c r="C37" s="30">
        <v>15</v>
      </c>
      <c r="D37" s="30">
        <v>25</v>
      </c>
      <c r="E37" s="30">
        <v>32</v>
      </c>
      <c r="F37" s="30">
        <v>25</v>
      </c>
      <c r="G37" s="30" t="s">
        <v>170</v>
      </c>
      <c r="H37" s="8">
        <f t="shared" si="0"/>
        <v>97</v>
      </c>
    </row>
    <row r="38" spans="1:8">
      <c r="A38" s="2" t="s">
        <v>129</v>
      </c>
      <c r="B38" s="2" t="s">
        <v>130</v>
      </c>
      <c r="C38" s="30">
        <v>15</v>
      </c>
      <c r="D38" s="30">
        <v>13</v>
      </c>
      <c r="E38" s="30">
        <v>7</v>
      </c>
      <c r="F38" s="30">
        <v>7</v>
      </c>
      <c r="G38" s="30" t="s">
        <v>170</v>
      </c>
      <c r="H38" s="8">
        <f t="shared" si="0"/>
        <v>42</v>
      </c>
    </row>
    <row r="39" spans="1:8">
      <c r="A39" s="2" t="s">
        <v>131</v>
      </c>
      <c r="B39" s="2" t="s">
        <v>132</v>
      </c>
      <c r="C39" s="30">
        <v>5</v>
      </c>
      <c r="D39" s="30">
        <v>2</v>
      </c>
      <c r="E39" s="30">
        <v>16</v>
      </c>
      <c r="F39" s="30">
        <v>6</v>
      </c>
      <c r="G39" s="30" t="s">
        <v>170</v>
      </c>
      <c r="H39" s="8">
        <f t="shared" si="0"/>
        <v>29</v>
      </c>
    </row>
    <row r="40" spans="1:8">
      <c r="A40" s="2" t="s">
        <v>133</v>
      </c>
      <c r="B40" s="2" t="s">
        <v>134</v>
      </c>
      <c r="C40" s="30"/>
      <c r="D40" s="30"/>
      <c r="E40" s="30"/>
      <c r="F40" s="30"/>
      <c r="G40" s="30" t="s">
        <v>170</v>
      </c>
      <c r="H40" s="8" t="str">
        <f t="shared" si="0"/>
        <v/>
      </c>
    </row>
    <row r="41" spans="1:8">
      <c r="A41" s="2" t="s">
        <v>135</v>
      </c>
      <c r="B41" s="2" t="s">
        <v>136</v>
      </c>
      <c r="C41" s="30">
        <v>15</v>
      </c>
      <c r="D41" s="30">
        <v>25</v>
      </c>
      <c r="E41" s="30">
        <v>32</v>
      </c>
      <c r="F41" s="30">
        <v>25</v>
      </c>
      <c r="G41" s="30" t="s">
        <v>170</v>
      </c>
      <c r="H41" s="8">
        <f t="shared" si="0"/>
        <v>97</v>
      </c>
    </row>
    <row r="42" spans="1:8">
      <c r="A42" s="2" t="s">
        <v>137</v>
      </c>
      <c r="B42" s="2" t="s">
        <v>138</v>
      </c>
      <c r="C42" s="30">
        <v>13</v>
      </c>
      <c r="D42" s="30">
        <v>20</v>
      </c>
      <c r="E42" s="30">
        <v>12</v>
      </c>
      <c r="F42" s="30">
        <v>4</v>
      </c>
      <c r="G42" s="30" t="s">
        <v>170</v>
      </c>
      <c r="H42" s="8">
        <f t="shared" si="0"/>
        <v>49</v>
      </c>
    </row>
    <row r="43" spans="1:8">
      <c r="A43" s="2" t="s">
        <v>139</v>
      </c>
      <c r="B43" s="2" t="s">
        <v>140</v>
      </c>
      <c r="C43" s="30">
        <v>15</v>
      </c>
      <c r="D43" s="30">
        <v>15</v>
      </c>
      <c r="E43" s="30">
        <v>6</v>
      </c>
      <c r="F43" s="30">
        <v>12</v>
      </c>
      <c r="G43" s="30" t="s">
        <v>170</v>
      </c>
      <c r="H43" s="8">
        <f t="shared" si="0"/>
        <v>48</v>
      </c>
    </row>
    <row r="44" spans="1:8">
      <c r="A44" s="2" t="s">
        <v>40</v>
      </c>
      <c r="B44" s="2" t="s">
        <v>41</v>
      </c>
      <c r="C44" s="30"/>
      <c r="D44" s="30"/>
      <c r="E44" s="30"/>
      <c r="F44" s="30"/>
      <c r="G44" s="30">
        <v>10</v>
      </c>
      <c r="H44" s="8" t="str">
        <f t="shared" si="0"/>
        <v/>
      </c>
    </row>
    <row r="45" spans="1:8">
      <c r="A45" s="2" t="s">
        <v>141</v>
      </c>
      <c r="B45" s="2" t="s">
        <v>142</v>
      </c>
      <c r="C45" s="30"/>
      <c r="D45" s="30"/>
      <c r="E45" s="30"/>
      <c r="F45" s="30"/>
      <c r="G45" s="30" t="s">
        <v>170</v>
      </c>
      <c r="H45" s="8" t="str">
        <f t="shared" si="0"/>
        <v/>
      </c>
    </row>
    <row r="46" spans="1:8">
      <c r="A46" s="2" t="s">
        <v>143</v>
      </c>
      <c r="B46" s="2" t="s">
        <v>144</v>
      </c>
      <c r="C46" s="30">
        <v>13</v>
      </c>
      <c r="D46" s="30">
        <v>20</v>
      </c>
      <c r="E46" s="30">
        <v>19</v>
      </c>
      <c r="F46" s="30">
        <v>8</v>
      </c>
      <c r="G46" s="30" t="s">
        <v>170</v>
      </c>
      <c r="H46" s="8">
        <f t="shared" si="0"/>
        <v>60</v>
      </c>
    </row>
    <row r="47" spans="1:8">
      <c r="A47" s="2" t="s">
        <v>145</v>
      </c>
      <c r="B47" s="2" t="s">
        <v>146</v>
      </c>
      <c r="C47" s="30">
        <v>13</v>
      </c>
      <c r="D47" s="30">
        <v>25</v>
      </c>
      <c r="E47" s="30">
        <v>32</v>
      </c>
      <c r="F47" s="30">
        <v>20</v>
      </c>
      <c r="G47" s="30" t="s">
        <v>170</v>
      </c>
      <c r="H47" s="8">
        <f t="shared" si="0"/>
        <v>90</v>
      </c>
    </row>
    <row r="48" spans="1:8">
      <c r="A48" s="2" t="s">
        <v>147</v>
      </c>
      <c r="B48" s="2" t="s">
        <v>148</v>
      </c>
      <c r="C48" s="30"/>
      <c r="D48" s="30"/>
      <c r="E48" s="30"/>
      <c r="F48" s="30"/>
      <c r="G48" s="30" t="s">
        <v>170</v>
      </c>
      <c r="H48" s="8" t="str">
        <f t="shared" si="0"/>
        <v/>
      </c>
    </row>
    <row r="49" spans="1:8">
      <c r="A49" s="2" t="s">
        <v>44</v>
      </c>
      <c r="B49" s="2" t="s">
        <v>45</v>
      </c>
      <c r="C49" s="30">
        <v>11</v>
      </c>
      <c r="D49" s="30">
        <v>5</v>
      </c>
      <c r="E49" s="30">
        <v>0</v>
      </c>
      <c r="F49" s="30">
        <v>3</v>
      </c>
      <c r="G49" s="30" t="s">
        <v>170</v>
      </c>
      <c r="H49" s="8">
        <f t="shared" si="0"/>
        <v>19</v>
      </c>
    </row>
    <row r="50" spans="1:8">
      <c r="A50" s="2" t="s">
        <v>46</v>
      </c>
      <c r="B50" s="2" t="s">
        <v>47</v>
      </c>
      <c r="C50" s="30"/>
      <c r="D50" s="30"/>
      <c r="E50" s="30"/>
      <c r="F50" s="30"/>
      <c r="G50" s="30" t="s">
        <v>170</v>
      </c>
      <c r="H50" s="8" t="str">
        <f t="shared" si="0"/>
        <v/>
      </c>
    </row>
    <row r="51" spans="1:8">
      <c r="A51" s="2" t="s">
        <v>48</v>
      </c>
      <c r="B51" s="2" t="s">
        <v>49</v>
      </c>
      <c r="C51" s="30"/>
      <c r="D51" s="30"/>
      <c r="E51" s="30"/>
      <c r="F51" s="30"/>
      <c r="G51" s="30">
        <v>10</v>
      </c>
      <c r="H51" s="8" t="str">
        <f t="shared" si="0"/>
        <v/>
      </c>
    </row>
    <row r="52" spans="1:8">
      <c r="A52" s="2" t="s">
        <v>50</v>
      </c>
      <c r="B52" s="2" t="s">
        <v>51</v>
      </c>
      <c r="C52" s="30"/>
      <c r="D52" s="30"/>
      <c r="E52" s="30"/>
      <c r="F52" s="30"/>
      <c r="G52" s="30">
        <v>10</v>
      </c>
      <c r="H52" s="8" t="str">
        <f t="shared" si="0"/>
        <v/>
      </c>
    </row>
    <row r="53" spans="1:8">
      <c r="A53" s="2" t="s">
        <v>52</v>
      </c>
      <c r="B53" s="2" t="s">
        <v>53</v>
      </c>
      <c r="C53" s="30"/>
      <c r="D53" s="30"/>
      <c r="E53" s="30"/>
      <c r="F53" s="30"/>
      <c r="G53" s="30" t="s">
        <v>170</v>
      </c>
      <c r="H53" s="8" t="str">
        <f t="shared" si="0"/>
        <v/>
      </c>
    </row>
    <row r="54" spans="1:8">
      <c r="A54" s="2" t="s">
        <v>149</v>
      </c>
      <c r="B54" s="2" t="s">
        <v>150</v>
      </c>
      <c r="C54" s="30">
        <v>13</v>
      </c>
      <c r="D54" s="30">
        <v>25</v>
      </c>
      <c r="E54" s="30">
        <v>35</v>
      </c>
      <c r="F54" s="30">
        <v>13</v>
      </c>
      <c r="G54" s="30">
        <v>10</v>
      </c>
      <c r="H54" s="8">
        <f t="shared" si="0"/>
        <v>96</v>
      </c>
    </row>
    <row r="55" spans="1:8">
      <c r="A55" s="2" t="s">
        <v>151</v>
      </c>
      <c r="B55" s="2" t="s">
        <v>152</v>
      </c>
      <c r="C55" s="30">
        <v>6</v>
      </c>
      <c r="D55" s="30">
        <v>15</v>
      </c>
      <c r="E55" s="30">
        <v>27</v>
      </c>
      <c r="F55" s="30">
        <v>13</v>
      </c>
      <c r="G55" s="30" t="s">
        <v>170</v>
      </c>
      <c r="H55" s="8">
        <f t="shared" si="0"/>
        <v>61</v>
      </c>
    </row>
    <row r="56" spans="1:8">
      <c r="A56" s="1" t="s">
        <v>54</v>
      </c>
      <c r="B56" s="1" t="s">
        <v>55</v>
      </c>
      <c r="C56" s="30"/>
      <c r="D56" s="30"/>
      <c r="E56" s="30"/>
      <c r="F56" s="30"/>
      <c r="G56" s="30" t="s">
        <v>170</v>
      </c>
      <c r="H56" s="8" t="str">
        <f t="shared" si="0"/>
        <v/>
      </c>
    </row>
    <row r="57" spans="1:8">
      <c r="A57" s="1" t="s">
        <v>153</v>
      </c>
      <c r="B57" s="1" t="s">
        <v>154</v>
      </c>
      <c r="C57" s="30"/>
      <c r="D57" s="30"/>
      <c r="E57" s="30"/>
      <c r="F57" s="30"/>
      <c r="G57" s="30"/>
      <c r="H57" s="8" t="str">
        <f t="shared" si="0"/>
        <v/>
      </c>
    </row>
    <row r="58" spans="1:8">
      <c r="A58" s="1" t="s">
        <v>155</v>
      </c>
      <c r="B58" s="1" t="s">
        <v>156</v>
      </c>
      <c r="C58" s="30">
        <v>7</v>
      </c>
      <c r="D58" s="30">
        <v>10</v>
      </c>
      <c r="E58" s="30">
        <v>18</v>
      </c>
      <c r="F58" s="30">
        <v>11</v>
      </c>
      <c r="G58" s="30"/>
      <c r="H58" s="8">
        <f t="shared" si="0"/>
        <v>46</v>
      </c>
    </row>
    <row r="59" spans="1:8">
      <c r="A59" s="1" t="s">
        <v>157</v>
      </c>
      <c r="B59" s="1" t="s">
        <v>158</v>
      </c>
      <c r="C59" s="30"/>
      <c r="D59" s="30"/>
      <c r="E59" s="30"/>
      <c r="F59" s="30"/>
      <c r="G59" s="30"/>
      <c r="H59" s="8" t="str">
        <f t="shared" si="0"/>
        <v/>
      </c>
    </row>
    <row r="60" spans="1:8">
      <c r="A60" s="1"/>
      <c r="B60" s="1"/>
      <c r="H60" s="8" t="str">
        <f t="shared" ref="H60:H62" si="4">IF(C60="","",SUM(C60:G60))</f>
        <v/>
      </c>
    </row>
    <row r="61" spans="1:8">
      <c r="A61" s="1"/>
      <c r="B61" s="1"/>
      <c r="H61" s="8" t="str">
        <f t="shared" si="4"/>
        <v/>
      </c>
    </row>
    <row r="62" spans="1:8">
      <c r="A62" s="1"/>
      <c r="B62" s="1"/>
      <c r="H62" s="8" t="str">
        <f t="shared" si="4"/>
        <v/>
      </c>
    </row>
    <row r="63" spans="1:8">
      <c r="A63" s="1"/>
      <c r="B63" s="1"/>
      <c r="H63" s="8"/>
    </row>
    <row r="64" spans="1:8">
      <c r="A64" s="1"/>
      <c r="B64" s="1"/>
      <c r="H64" s="8"/>
    </row>
    <row r="65" spans="1:8">
      <c r="A65" s="1"/>
      <c r="B65" s="1"/>
      <c r="H65" s="8"/>
    </row>
    <row r="66" spans="1:8">
      <c r="A66" s="1"/>
      <c r="B66" s="1"/>
      <c r="H66" s="8"/>
    </row>
    <row r="67" spans="1:8">
      <c r="A67" s="1"/>
      <c r="B67" s="1"/>
      <c r="H67" s="8"/>
    </row>
    <row r="68" spans="1:8">
      <c r="A68" s="1"/>
      <c r="B68" s="1"/>
      <c r="H68" s="8"/>
    </row>
    <row r="69" spans="1:8">
      <c r="A69" s="1"/>
      <c r="B69" s="1"/>
      <c r="H69" s="8"/>
    </row>
    <row r="70" spans="1:8">
      <c r="A70" s="1"/>
      <c r="B70" s="1"/>
      <c r="H70" s="8"/>
    </row>
    <row r="71" spans="1:8">
      <c r="A71" s="1"/>
      <c r="B71" s="1"/>
      <c r="H71" s="8"/>
    </row>
    <row r="72" spans="1:8">
      <c r="A72" s="1"/>
      <c r="B72" s="1"/>
      <c r="H72" s="8"/>
    </row>
    <row r="73" spans="1:8">
      <c r="A73" s="1"/>
      <c r="B73" s="1"/>
      <c r="H73" s="8"/>
    </row>
    <row r="74" spans="1:8">
      <c r="A74" s="1"/>
      <c r="B74" s="1"/>
      <c r="H74" s="8"/>
    </row>
    <row r="75" spans="1:8">
      <c r="A75" s="1"/>
      <c r="B75" s="1"/>
      <c r="H75" s="8"/>
    </row>
    <row r="76" spans="1:8">
      <c r="A76" s="1"/>
      <c r="B76" s="1"/>
      <c r="H76" s="8"/>
    </row>
    <row r="77" spans="1:8">
      <c r="A77" s="1"/>
      <c r="B77" s="1"/>
      <c r="H77" s="8"/>
    </row>
    <row r="78" spans="1:8">
      <c r="A78" s="1"/>
      <c r="B78" s="1"/>
      <c r="H78" s="8"/>
    </row>
    <row r="79" spans="1:8">
      <c r="A79" s="1"/>
      <c r="B79" s="1"/>
      <c r="H79" s="8"/>
    </row>
    <row r="80" spans="1:8">
      <c r="A80" s="1"/>
      <c r="B80" s="1"/>
      <c r="H80" s="8"/>
    </row>
    <row r="81" spans="1:8">
      <c r="A81" s="1"/>
      <c r="B81" s="1"/>
      <c r="H81" s="8"/>
    </row>
    <row r="82" spans="1:8">
      <c r="A82" s="1"/>
      <c r="B82" s="1"/>
      <c r="H82" s="8"/>
    </row>
    <row r="83" spans="1:8">
      <c r="A83" s="1"/>
      <c r="B83" s="1"/>
      <c r="H83" s="8"/>
    </row>
    <row r="84" spans="1:8">
      <c r="A84" s="1"/>
      <c r="B84" s="1"/>
      <c r="H84" s="8"/>
    </row>
    <row r="85" spans="1:8">
      <c r="A85" s="1"/>
      <c r="B85" s="1"/>
      <c r="H85" s="8"/>
    </row>
    <row r="86" spans="1:8">
      <c r="A86" s="1"/>
      <c r="B86" s="1"/>
      <c r="H86" s="8"/>
    </row>
  </sheetData>
  <mergeCells count="2">
    <mergeCell ref="K2:O2"/>
    <mergeCell ref="K8:O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8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2" sqref="G12"/>
    </sheetView>
  </sheetViews>
  <sheetFormatPr defaultRowHeight="15"/>
  <cols>
    <col min="1" max="1" width="15.85546875" bestFit="1" customWidth="1"/>
    <col min="2" max="2" width="27.28515625" bestFit="1" customWidth="1"/>
    <col min="3" max="3" width="9.140625" style="4"/>
    <col min="4" max="4" width="13.28515625" style="4" customWidth="1"/>
    <col min="5" max="5" width="10.7109375" style="4" customWidth="1"/>
    <col min="6" max="6" width="14.28515625" style="4" customWidth="1"/>
    <col min="7" max="7" width="11.42578125" style="4" customWidth="1"/>
    <col min="8" max="9" width="8.85546875" style="4"/>
    <col min="10" max="10" width="10.7109375" style="4" customWidth="1"/>
    <col min="11" max="11" width="14.28515625" style="4" customWidth="1"/>
    <col min="12" max="12" width="8.85546875" style="4"/>
  </cols>
  <sheetData>
    <row r="1" spans="1:27">
      <c r="C1" s="38" t="s">
        <v>164</v>
      </c>
      <c r="D1" s="38"/>
      <c r="E1" s="38"/>
      <c r="F1" s="38"/>
      <c r="G1" s="39"/>
      <c r="H1" s="40" t="s">
        <v>5</v>
      </c>
      <c r="I1" s="40"/>
      <c r="J1" s="40"/>
      <c r="K1" s="40"/>
    </row>
    <row r="2" spans="1:27">
      <c r="C2" s="20">
        <v>30</v>
      </c>
      <c r="D2" s="20">
        <v>20</v>
      </c>
      <c r="E2" s="20">
        <v>30</v>
      </c>
      <c r="F2" s="20">
        <v>10</v>
      </c>
      <c r="G2" s="21">
        <v>10</v>
      </c>
      <c r="H2" s="4">
        <v>20</v>
      </c>
      <c r="I2" s="4">
        <v>20</v>
      </c>
      <c r="J2" s="4">
        <v>10</v>
      </c>
      <c r="K2" s="4">
        <v>10</v>
      </c>
      <c r="L2" s="8">
        <f>SUM(C2:K2)</f>
        <v>160</v>
      </c>
      <c r="O2" s="37" t="s">
        <v>57</v>
      </c>
      <c r="P2" s="37"/>
      <c r="Q2" s="37"/>
      <c r="R2" s="37"/>
      <c r="S2" s="37"/>
    </row>
    <row r="3" spans="1:27">
      <c r="A3" s="6" t="s">
        <v>27</v>
      </c>
      <c r="B3" s="6" t="s">
        <v>58</v>
      </c>
      <c r="C3" s="22" t="s">
        <v>159</v>
      </c>
      <c r="D3" s="22" t="s">
        <v>160</v>
      </c>
      <c r="E3" s="22" t="s">
        <v>161</v>
      </c>
      <c r="F3" s="22" t="s">
        <v>162</v>
      </c>
      <c r="G3" s="23" t="s">
        <v>163</v>
      </c>
      <c r="H3" s="17" t="s">
        <v>165</v>
      </c>
      <c r="I3" s="17" t="s">
        <v>166</v>
      </c>
      <c r="J3" s="17" t="s">
        <v>167</v>
      </c>
      <c r="K3" s="17" t="s">
        <v>168</v>
      </c>
      <c r="L3" s="18" t="s">
        <v>56</v>
      </c>
      <c r="O3" s="9"/>
      <c r="P3" s="9"/>
      <c r="Q3" s="9"/>
      <c r="R3" s="9"/>
      <c r="S3" s="10" t="s">
        <v>56</v>
      </c>
    </row>
    <row r="4" spans="1:27">
      <c r="A4" s="2" t="s">
        <v>71</v>
      </c>
      <c r="B4" s="2" t="s">
        <v>72</v>
      </c>
      <c r="C4" s="28">
        <v>28</v>
      </c>
      <c r="D4" s="28">
        <v>12</v>
      </c>
      <c r="E4" s="28">
        <v>25</v>
      </c>
      <c r="F4" s="28">
        <v>4</v>
      </c>
      <c r="G4" s="29">
        <v>10</v>
      </c>
      <c r="H4" s="30">
        <v>20</v>
      </c>
      <c r="I4" s="30">
        <v>15</v>
      </c>
      <c r="J4" s="30">
        <v>0</v>
      </c>
      <c r="K4" s="30"/>
      <c r="L4" s="8">
        <f t="shared" ref="L4:L35" si="0">IF(C4="","",SUM(C4:K4))</f>
        <v>114</v>
      </c>
      <c r="O4" s="3"/>
      <c r="P4" s="3"/>
      <c r="Q4" s="3"/>
      <c r="R4" s="3"/>
      <c r="S4" s="3">
        <f>AVERAGE(L4:L86)</f>
        <v>115.3225806451613</v>
      </c>
    </row>
    <row r="5" spans="1:27">
      <c r="A5" s="2" t="s">
        <v>42</v>
      </c>
      <c r="B5" s="2" t="s">
        <v>43</v>
      </c>
      <c r="C5" s="28"/>
      <c r="D5" s="28"/>
      <c r="E5" s="28"/>
      <c r="F5" s="28"/>
      <c r="G5" s="29"/>
      <c r="H5" s="30"/>
      <c r="I5" s="30"/>
      <c r="J5" s="30"/>
      <c r="K5" s="30"/>
      <c r="L5" s="8" t="str">
        <f t="shared" si="0"/>
        <v/>
      </c>
    </row>
    <row r="6" spans="1:27">
      <c r="A6" s="2" t="s">
        <v>73</v>
      </c>
      <c r="B6" s="2" t="s">
        <v>74</v>
      </c>
      <c r="C6" s="28"/>
      <c r="D6" s="28"/>
      <c r="E6" s="28"/>
      <c r="F6" s="28"/>
      <c r="G6" s="29"/>
      <c r="H6" s="30"/>
      <c r="I6" s="30"/>
      <c r="J6" s="30"/>
      <c r="K6" s="30"/>
      <c r="L6" s="8" t="str">
        <f t="shared" si="0"/>
        <v/>
      </c>
    </row>
    <row r="7" spans="1:27">
      <c r="A7" s="2" t="s">
        <v>32</v>
      </c>
      <c r="B7" s="2" t="s">
        <v>33</v>
      </c>
      <c r="C7" s="28"/>
      <c r="D7" s="28"/>
      <c r="E7" s="28"/>
      <c r="F7" s="28"/>
      <c r="G7" s="29"/>
      <c r="H7" s="30"/>
      <c r="I7" s="30"/>
      <c r="J7" s="30"/>
      <c r="K7" s="30"/>
      <c r="L7" s="8" t="str">
        <f t="shared" si="0"/>
        <v/>
      </c>
    </row>
    <row r="8" spans="1:27">
      <c r="A8" s="2" t="s">
        <v>75</v>
      </c>
      <c r="B8" s="2" t="s">
        <v>76</v>
      </c>
      <c r="C8" s="28"/>
      <c r="D8" s="28"/>
      <c r="E8" s="28"/>
      <c r="F8" s="28"/>
      <c r="G8" s="29"/>
      <c r="H8" s="30"/>
      <c r="I8" s="30"/>
      <c r="J8" s="30"/>
      <c r="K8" s="30"/>
      <c r="L8" s="8" t="str">
        <f t="shared" si="0"/>
        <v/>
      </c>
      <c r="O8" s="37" t="s">
        <v>59</v>
      </c>
      <c r="P8" s="37"/>
      <c r="Q8" s="37"/>
      <c r="R8" s="37"/>
      <c r="S8" s="37"/>
    </row>
    <row r="9" spans="1:27">
      <c r="A9" s="2" t="s">
        <v>34</v>
      </c>
      <c r="B9" s="2" t="s">
        <v>35</v>
      </c>
      <c r="C9" s="28"/>
      <c r="D9" s="28"/>
      <c r="E9" s="28"/>
      <c r="F9" s="28"/>
      <c r="G9" s="29"/>
      <c r="H9" s="30"/>
      <c r="I9" s="30"/>
      <c r="J9" s="30"/>
      <c r="K9" s="30"/>
      <c r="L9" s="8" t="str">
        <f t="shared" si="0"/>
        <v/>
      </c>
      <c r="V9" s="11">
        <v>0</v>
      </c>
      <c r="W9" s="11">
        <v>10</v>
      </c>
      <c r="X9" s="12" t="s">
        <v>7</v>
      </c>
      <c r="Y9" s="11">
        <f t="shared" ref="Y9:Y26" si="1">(COUNTIF(L:L,CONCATENATE("&lt;=",W9)))-Z8</f>
        <v>0</v>
      </c>
      <c r="Z9" s="11">
        <f>Y9+Z8</f>
        <v>0</v>
      </c>
      <c r="AA9" s="13">
        <f t="shared" ref="AA9:AA26" si="2">Y9/COUNTIF(L:L,"&gt;-1")</f>
        <v>0</v>
      </c>
    </row>
    <row r="10" spans="1:27">
      <c r="A10" s="2" t="s">
        <v>36</v>
      </c>
      <c r="B10" s="2" t="s">
        <v>37</v>
      </c>
      <c r="C10" s="28">
        <v>28</v>
      </c>
      <c r="D10" s="28">
        <v>15</v>
      </c>
      <c r="E10" s="28">
        <v>30</v>
      </c>
      <c r="F10" s="28">
        <v>10</v>
      </c>
      <c r="G10" s="29">
        <v>10</v>
      </c>
      <c r="H10" s="30">
        <v>20</v>
      </c>
      <c r="I10" s="30">
        <v>15</v>
      </c>
      <c r="J10" s="30">
        <v>5</v>
      </c>
      <c r="K10" s="30"/>
      <c r="L10" s="8">
        <f t="shared" si="0"/>
        <v>133</v>
      </c>
      <c r="V10" s="11">
        <v>10.5</v>
      </c>
      <c r="W10" s="11">
        <v>20</v>
      </c>
      <c r="X10" s="12" t="s">
        <v>8</v>
      </c>
      <c r="Y10" s="11">
        <f t="shared" si="1"/>
        <v>0</v>
      </c>
      <c r="Z10" s="11">
        <f t="shared" ref="Z10:Z26" si="3">Y10+Z9</f>
        <v>0</v>
      </c>
      <c r="AA10" s="13">
        <f t="shared" si="2"/>
        <v>0</v>
      </c>
    </row>
    <row r="11" spans="1:27">
      <c r="A11" s="2" t="s">
        <v>77</v>
      </c>
      <c r="B11" s="2" t="s">
        <v>78</v>
      </c>
      <c r="C11" s="28">
        <v>22</v>
      </c>
      <c r="D11" s="28">
        <v>15</v>
      </c>
      <c r="E11" s="28">
        <v>30</v>
      </c>
      <c r="F11" s="28">
        <v>10</v>
      </c>
      <c r="G11" s="29">
        <v>10</v>
      </c>
      <c r="H11" s="30">
        <v>20</v>
      </c>
      <c r="I11" s="30">
        <v>18</v>
      </c>
      <c r="J11" s="30">
        <v>2</v>
      </c>
      <c r="K11" s="30"/>
      <c r="L11" s="8">
        <f t="shared" si="0"/>
        <v>127</v>
      </c>
      <c r="V11" s="11">
        <v>20.5</v>
      </c>
      <c r="W11" s="11">
        <v>30</v>
      </c>
      <c r="X11" s="12" t="s">
        <v>9</v>
      </c>
      <c r="Y11" s="11">
        <f t="shared" si="1"/>
        <v>0</v>
      </c>
      <c r="Z11" s="11">
        <f t="shared" si="3"/>
        <v>0</v>
      </c>
      <c r="AA11" s="13">
        <f t="shared" si="2"/>
        <v>0</v>
      </c>
    </row>
    <row r="12" spans="1:27">
      <c r="A12" s="2" t="s">
        <v>38</v>
      </c>
      <c r="B12" s="2" t="s">
        <v>39</v>
      </c>
      <c r="C12" s="28">
        <v>22</v>
      </c>
      <c r="D12" s="28">
        <v>5</v>
      </c>
      <c r="E12" s="28">
        <v>25</v>
      </c>
      <c r="F12" s="28">
        <v>5</v>
      </c>
      <c r="G12" s="29">
        <v>10</v>
      </c>
      <c r="H12" s="30">
        <v>20</v>
      </c>
      <c r="I12" s="30" t="s">
        <v>169</v>
      </c>
      <c r="J12" s="30">
        <v>2</v>
      </c>
      <c r="K12" s="30"/>
      <c r="L12" s="8">
        <f t="shared" si="0"/>
        <v>89</v>
      </c>
      <c r="V12" s="11">
        <v>30.5</v>
      </c>
      <c r="W12" s="11">
        <v>40</v>
      </c>
      <c r="X12" s="12" t="s">
        <v>10</v>
      </c>
      <c r="Y12" s="11">
        <f t="shared" si="1"/>
        <v>0</v>
      </c>
      <c r="Z12" s="11">
        <f t="shared" si="3"/>
        <v>0</v>
      </c>
      <c r="AA12" s="13">
        <f t="shared" si="2"/>
        <v>0</v>
      </c>
    </row>
    <row r="13" spans="1:27">
      <c r="A13" s="2" t="s">
        <v>79</v>
      </c>
      <c r="B13" s="2" t="s">
        <v>80</v>
      </c>
      <c r="C13" s="28">
        <v>28</v>
      </c>
      <c r="D13" s="28">
        <v>15</v>
      </c>
      <c r="E13" s="28">
        <v>15</v>
      </c>
      <c r="F13" s="28">
        <v>10</v>
      </c>
      <c r="G13" s="29">
        <v>10</v>
      </c>
      <c r="H13" s="30">
        <v>20</v>
      </c>
      <c r="I13" s="30">
        <v>20</v>
      </c>
      <c r="J13" s="30">
        <v>5</v>
      </c>
      <c r="K13" s="30"/>
      <c r="L13" s="8">
        <f t="shared" si="0"/>
        <v>123</v>
      </c>
      <c r="V13" s="11">
        <v>40.5</v>
      </c>
      <c r="W13" s="11">
        <v>50</v>
      </c>
      <c r="X13" s="12" t="s">
        <v>11</v>
      </c>
      <c r="Y13" s="11">
        <f t="shared" si="1"/>
        <v>0</v>
      </c>
      <c r="Z13" s="11">
        <f t="shared" si="3"/>
        <v>0</v>
      </c>
      <c r="AA13" s="13">
        <f t="shared" si="2"/>
        <v>0</v>
      </c>
    </row>
    <row r="14" spans="1:27">
      <c r="A14" s="2" t="s">
        <v>81</v>
      </c>
      <c r="B14" s="2" t="s">
        <v>82</v>
      </c>
      <c r="C14" s="28"/>
      <c r="D14" s="28"/>
      <c r="E14" s="28"/>
      <c r="F14" s="28"/>
      <c r="G14" s="29"/>
      <c r="H14" s="30"/>
      <c r="I14" s="30"/>
      <c r="J14" s="30"/>
      <c r="K14" s="30"/>
      <c r="L14" s="8" t="str">
        <f t="shared" si="0"/>
        <v/>
      </c>
      <c r="V14" s="11">
        <v>50.5</v>
      </c>
      <c r="W14" s="11">
        <v>60</v>
      </c>
      <c r="X14" s="12" t="s">
        <v>12</v>
      </c>
      <c r="Y14" s="11">
        <f t="shared" si="1"/>
        <v>0</v>
      </c>
      <c r="Z14" s="11">
        <f t="shared" si="3"/>
        <v>0</v>
      </c>
      <c r="AA14" s="13">
        <f t="shared" si="2"/>
        <v>0</v>
      </c>
    </row>
    <row r="15" spans="1:27">
      <c r="A15" s="2" t="s">
        <v>83</v>
      </c>
      <c r="B15" s="2" t="s">
        <v>84</v>
      </c>
      <c r="C15" s="28">
        <v>30</v>
      </c>
      <c r="D15" s="28">
        <v>18</v>
      </c>
      <c r="E15" s="28">
        <v>20</v>
      </c>
      <c r="F15" s="28">
        <v>5</v>
      </c>
      <c r="G15" s="29">
        <v>10</v>
      </c>
      <c r="H15" s="30">
        <v>20</v>
      </c>
      <c r="I15" s="30">
        <v>15</v>
      </c>
      <c r="J15" s="30">
        <v>4</v>
      </c>
      <c r="K15" s="30"/>
      <c r="L15" s="8">
        <f t="shared" si="0"/>
        <v>122</v>
      </c>
      <c r="V15" s="11">
        <v>60.5</v>
      </c>
      <c r="W15" s="11">
        <v>70</v>
      </c>
      <c r="X15" s="12" t="s">
        <v>13</v>
      </c>
      <c r="Y15" s="11">
        <f t="shared" si="1"/>
        <v>0</v>
      </c>
      <c r="Z15" s="11">
        <f t="shared" si="3"/>
        <v>0</v>
      </c>
      <c r="AA15" s="13">
        <f t="shared" si="2"/>
        <v>0</v>
      </c>
    </row>
    <row r="16" spans="1:27">
      <c r="A16" s="2" t="s">
        <v>85</v>
      </c>
      <c r="B16" s="2" t="s">
        <v>86</v>
      </c>
      <c r="C16" s="28"/>
      <c r="D16" s="28"/>
      <c r="E16" s="28"/>
      <c r="F16" s="28"/>
      <c r="G16" s="29"/>
      <c r="H16" s="30"/>
      <c r="I16" s="30"/>
      <c r="J16" s="30"/>
      <c r="K16" s="30"/>
      <c r="L16" s="8" t="str">
        <f t="shared" si="0"/>
        <v/>
      </c>
      <c r="V16" s="11">
        <v>70.5</v>
      </c>
      <c r="W16" s="11">
        <v>80</v>
      </c>
      <c r="X16" s="12" t="s">
        <v>14</v>
      </c>
      <c r="Y16" s="11">
        <f t="shared" si="1"/>
        <v>1</v>
      </c>
      <c r="Z16" s="11">
        <f t="shared" si="3"/>
        <v>1</v>
      </c>
      <c r="AA16" s="13">
        <f t="shared" si="2"/>
        <v>3.125E-2</v>
      </c>
    </row>
    <row r="17" spans="1:27">
      <c r="A17" s="2" t="s">
        <v>87</v>
      </c>
      <c r="B17" s="2" t="s">
        <v>88</v>
      </c>
      <c r="C17" s="28">
        <v>30</v>
      </c>
      <c r="D17" s="28">
        <v>18</v>
      </c>
      <c r="E17" s="28">
        <v>20</v>
      </c>
      <c r="F17" s="28">
        <v>0</v>
      </c>
      <c r="G17" s="29">
        <v>3</v>
      </c>
      <c r="H17" s="30">
        <v>20</v>
      </c>
      <c r="I17" s="30">
        <v>0</v>
      </c>
      <c r="J17" s="30">
        <v>8</v>
      </c>
      <c r="K17" s="30"/>
      <c r="L17" s="8">
        <f t="shared" si="0"/>
        <v>99</v>
      </c>
      <c r="V17" s="11">
        <v>80.5</v>
      </c>
      <c r="W17" s="11">
        <v>90</v>
      </c>
      <c r="X17" s="12" t="s">
        <v>15</v>
      </c>
      <c r="Y17" s="11">
        <f t="shared" si="1"/>
        <v>3</v>
      </c>
      <c r="Z17" s="11">
        <f t="shared" si="3"/>
        <v>4</v>
      </c>
      <c r="AA17" s="13">
        <f t="shared" si="2"/>
        <v>9.375E-2</v>
      </c>
    </row>
    <row r="18" spans="1:27">
      <c r="A18" s="2" t="s">
        <v>89</v>
      </c>
      <c r="B18" s="2" t="s">
        <v>90</v>
      </c>
      <c r="C18" s="28">
        <v>30</v>
      </c>
      <c r="D18" s="28">
        <v>18</v>
      </c>
      <c r="E18" s="28">
        <v>10</v>
      </c>
      <c r="F18" s="28">
        <v>2</v>
      </c>
      <c r="G18" s="29" t="s">
        <v>169</v>
      </c>
      <c r="H18" s="30">
        <v>20</v>
      </c>
      <c r="I18" s="30">
        <v>15</v>
      </c>
      <c r="J18" s="30">
        <v>4</v>
      </c>
      <c r="K18" s="30"/>
      <c r="L18" s="8">
        <f t="shared" si="0"/>
        <v>99</v>
      </c>
      <c r="V18" s="11">
        <v>90.5</v>
      </c>
      <c r="W18" s="11">
        <v>100</v>
      </c>
      <c r="X18" s="12" t="s">
        <v>16</v>
      </c>
      <c r="Y18" s="11">
        <f t="shared" si="1"/>
        <v>5</v>
      </c>
      <c r="Z18" s="11">
        <f t="shared" si="3"/>
        <v>9</v>
      </c>
      <c r="AA18" s="13">
        <f t="shared" si="2"/>
        <v>0.15625</v>
      </c>
    </row>
    <row r="19" spans="1:27">
      <c r="A19" s="2" t="s">
        <v>91</v>
      </c>
      <c r="B19" s="2" t="s">
        <v>92</v>
      </c>
      <c r="C19" s="28"/>
      <c r="D19" s="28"/>
      <c r="E19" s="28"/>
      <c r="F19" s="28"/>
      <c r="G19" s="29"/>
      <c r="H19" s="30"/>
      <c r="I19" s="30"/>
      <c r="J19" s="30"/>
      <c r="K19" s="30"/>
      <c r="L19" s="8" t="str">
        <f t="shared" si="0"/>
        <v/>
      </c>
      <c r="V19" s="11">
        <v>100.5</v>
      </c>
      <c r="W19" s="11">
        <v>110</v>
      </c>
      <c r="X19" s="12" t="s">
        <v>17</v>
      </c>
      <c r="Y19" s="11">
        <f t="shared" si="1"/>
        <v>3</v>
      </c>
      <c r="Z19" s="11">
        <f t="shared" si="3"/>
        <v>12</v>
      </c>
      <c r="AA19" s="13">
        <f t="shared" si="2"/>
        <v>9.375E-2</v>
      </c>
    </row>
    <row r="20" spans="1:27">
      <c r="A20" s="2" t="s">
        <v>93</v>
      </c>
      <c r="B20" s="2" t="s">
        <v>94</v>
      </c>
      <c r="C20" s="28">
        <v>30</v>
      </c>
      <c r="D20" s="28">
        <v>12</v>
      </c>
      <c r="E20" s="28">
        <v>5</v>
      </c>
      <c r="F20" s="28">
        <v>5</v>
      </c>
      <c r="G20" s="29">
        <v>10</v>
      </c>
      <c r="H20" s="30">
        <v>20</v>
      </c>
      <c r="I20" s="30">
        <v>12</v>
      </c>
      <c r="J20" s="30">
        <v>4</v>
      </c>
      <c r="K20" s="30"/>
      <c r="L20" s="8">
        <f t="shared" si="0"/>
        <v>98</v>
      </c>
      <c r="V20" s="11">
        <v>110.5</v>
      </c>
      <c r="W20" s="11">
        <v>120</v>
      </c>
      <c r="X20" s="12" t="s">
        <v>18</v>
      </c>
      <c r="Y20" s="11">
        <f t="shared" si="1"/>
        <v>5</v>
      </c>
      <c r="Z20" s="11">
        <f t="shared" si="3"/>
        <v>17</v>
      </c>
      <c r="AA20" s="13">
        <f t="shared" si="2"/>
        <v>0.15625</v>
      </c>
    </row>
    <row r="21" spans="1:27">
      <c r="A21" s="2" t="s">
        <v>95</v>
      </c>
      <c r="B21" s="2" t="s">
        <v>96</v>
      </c>
      <c r="C21" s="28">
        <v>30</v>
      </c>
      <c r="D21" s="28">
        <v>13</v>
      </c>
      <c r="E21" s="28">
        <v>5</v>
      </c>
      <c r="F21" s="28">
        <v>2</v>
      </c>
      <c r="G21" s="29">
        <v>10</v>
      </c>
      <c r="H21" s="30">
        <v>20</v>
      </c>
      <c r="I21" s="30"/>
      <c r="J21" s="30">
        <v>4</v>
      </c>
      <c r="K21" s="30"/>
      <c r="L21" s="8">
        <f t="shared" si="0"/>
        <v>84</v>
      </c>
      <c r="V21" s="11">
        <v>120.5</v>
      </c>
      <c r="W21" s="11">
        <v>130</v>
      </c>
      <c r="X21" s="12" t="s">
        <v>19</v>
      </c>
      <c r="Y21" s="11">
        <f t="shared" si="1"/>
        <v>6</v>
      </c>
      <c r="Z21" s="11">
        <f t="shared" si="3"/>
        <v>23</v>
      </c>
      <c r="AA21" s="13">
        <f t="shared" si="2"/>
        <v>0.1875</v>
      </c>
    </row>
    <row r="22" spans="1:27">
      <c r="A22" s="2" t="s">
        <v>97</v>
      </c>
      <c r="B22" s="2" t="s">
        <v>98</v>
      </c>
      <c r="C22" s="28"/>
      <c r="D22" s="28"/>
      <c r="E22" s="28"/>
      <c r="F22" s="28"/>
      <c r="G22" s="29"/>
      <c r="H22" s="30"/>
      <c r="I22" s="30"/>
      <c r="J22" s="30"/>
      <c r="K22" s="30"/>
      <c r="L22" s="8" t="str">
        <f t="shared" si="0"/>
        <v/>
      </c>
      <c r="V22" s="11">
        <v>130.5</v>
      </c>
      <c r="W22" s="11">
        <v>140</v>
      </c>
      <c r="X22" s="12" t="s">
        <v>20</v>
      </c>
      <c r="Y22" s="11">
        <f t="shared" si="1"/>
        <v>5</v>
      </c>
      <c r="Z22" s="11">
        <f t="shared" si="3"/>
        <v>28</v>
      </c>
      <c r="AA22" s="13">
        <f t="shared" si="2"/>
        <v>0.15625</v>
      </c>
    </row>
    <row r="23" spans="1:27">
      <c r="A23" s="2" t="s">
        <v>99</v>
      </c>
      <c r="B23" s="2" t="s">
        <v>100</v>
      </c>
      <c r="C23" s="28">
        <v>20</v>
      </c>
      <c r="D23" s="28">
        <v>15</v>
      </c>
      <c r="E23" s="28">
        <v>15</v>
      </c>
      <c r="F23" s="28">
        <v>10</v>
      </c>
      <c r="G23" s="29">
        <v>10</v>
      </c>
      <c r="H23" s="30">
        <v>20</v>
      </c>
      <c r="I23" s="30">
        <v>0</v>
      </c>
      <c r="J23" s="30">
        <v>2</v>
      </c>
      <c r="K23" s="30"/>
      <c r="L23" s="8">
        <f t="shared" si="0"/>
        <v>92</v>
      </c>
      <c r="V23" s="11">
        <v>140.5</v>
      </c>
      <c r="W23" s="11">
        <v>150</v>
      </c>
      <c r="X23" s="12" t="s">
        <v>21</v>
      </c>
      <c r="Y23" s="11">
        <f t="shared" si="1"/>
        <v>1</v>
      </c>
      <c r="Z23" s="11">
        <f t="shared" si="3"/>
        <v>29</v>
      </c>
      <c r="AA23" s="13">
        <f t="shared" si="2"/>
        <v>3.125E-2</v>
      </c>
    </row>
    <row r="24" spans="1:27">
      <c r="A24" s="2" t="s">
        <v>101</v>
      </c>
      <c r="B24" s="2" t="s">
        <v>102</v>
      </c>
      <c r="C24" s="28">
        <v>5</v>
      </c>
      <c r="D24" s="28">
        <v>15</v>
      </c>
      <c r="E24" s="28">
        <v>5</v>
      </c>
      <c r="F24" s="28">
        <v>0</v>
      </c>
      <c r="G24" s="29">
        <v>10</v>
      </c>
      <c r="H24" s="30">
        <v>20</v>
      </c>
      <c r="I24" s="30">
        <v>20</v>
      </c>
      <c r="J24" s="30">
        <v>0</v>
      </c>
      <c r="K24" s="30"/>
      <c r="L24" s="8">
        <f t="shared" si="0"/>
        <v>75</v>
      </c>
      <c r="V24" s="11">
        <v>150.5</v>
      </c>
      <c r="W24" s="11">
        <v>160</v>
      </c>
      <c r="X24" s="12" t="s">
        <v>22</v>
      </c>
      <c r="Y24" s="11">
        <f t="shared" si="1"/>
        <v>3</v>
      </c>
      <c r="Z24" s="11">
        <f t="shared" si="3"/>
        <v>32</v>
      </c>
      <c r="AA24" s="13">
        <f t="shared" si="2"/>
        <v>9.375E-2</v>
      </c>
    </row>
    <row r="25" spans="1:27">
      <c r="A25" s="2" t="s">
        <v>103</v>
      </c>
      <c r="B25" s="2" t="s">
        <v>104</v>
      </c>
      <c r="C25" s="28">
        <v>20</v>
      </c>
      <c r="D25" s="28">
        <v>18</v>
      </c>
      <c r="E25" s="28">
        <v>20</v>
      </c>
      <c r="F25" s="28">
        <v>10</v>
      </c>
      <c r="G25" s="29">
        <v>10</v>
      </c>
      <c r="H25" s="30">
        <v>20</v>
      </c>
      <c r="I25" s="30">
        <v>20</v>
      </c>
      <c r="J25" s="30">
        <v>2</v>
      </c>
      <c r="K25" s="30"/>
      <c r="L25" s="8">
        <f t="shared" si="0"/>
        <v>120</v>
      </c>
      <c r="V25" s="11">
        <v>160.5</v>
      </c>
      <c r="W25" s="11">
        <v>170</v>
      </c>
      <c r="X25" s="12" t="s">
        <v>23</v>
      </c>
      <c r="Y25" s="11">
        <f t="shared" si="1"/>
        <v>0</v>
      </c>
      <c r="Z25" s="11">
        <f t="shared" si="3"/>
        <v>32</v>
      </c>
      <c r="AA25" s="13">
        <f t="shared" si="2"/>
        <v>0</v>
      </c>
    </row>
    <row r="26" spans="1:27">
      <c r="A26" s="2" t="s">
        <v>105</v>
      </c>
      <c r="B26" s="2" t="s">
        <v>106</v>
      </c>
      <c r="C26" s="28"/>
      <c r="D26" s="28"/>
      <c r="E26" s="28"/>
      <c r="F26" s="28"/>
      <c r="G26" s="29"/>
      <c r="H26" s="30"/>
      <c r="I26" s="30"/>
      <c r="J26" s="30"/>
      <c r="K26" s="30"/>
      <c r="L26" s="8" t="str">
        <f t="shared" si="0"/>
        <v/>
      </c>
      <c r="V26" s="11">
        <v>170.5</v>
      </c>
      <c r="W26" s="11">
        <v>180</v>
      </c>
      <c r="X26" s="12" t="s">
        <v>24</v>
      </c>
      <c r="Y26" s="11">
        <f t="shared" si="1"/>
        <v>0</v>
      </c>
      <c r="Z26" s="11">
        <f t="shared" si="3"/>
        <v>32</v>
      </c>
      <c r="AA26" s="13">
        <f t="shared" si="2"/>
        <v>0</v>
      </c>
    </row>
    <row r="27" spans="1:27">
      <c r="A27" s="2" t="s">
        <v>107</v>
      </c>
      <c r="B27" s="2" t="s">
        <v>108</v>
      </c>
      <c r="C27" s="28">
        <v>30</v>
      </c>
      <c r="D27" s="28">
        <v>15</v>
      </c>
      <c r="E27" s="28">
        <v>15</v>
      </c>
      <c r="F27" s="28">
        <v>10</v>
      </c>
      <c r="G27" s="29">
        <v>3</v>
      </c>
      <c r="H27" s="30">
        <v>20</v>
      </c>
      <c r="I27" s="30">
        <v>15</v>
      </c>
      <c r="J27" s="30">
        <v>8</v>
      </c>
      <c r="K27" s="30"/>
      <c r="L27" s="8">
        <f t="shared" si="0"/>
        <v>116</v>
      </c>
    </row>
    <row r="28" spans="1:27">
      <c r="A28" s="2" t="s">
        <v>109</v>
      </c>
      <c r="B28" s="2" t="s">
        <v>110</v>
      </c>
      <c r="C28" s="28">
        <v>28</v>
      </c>
      <c r="D28" s="28">
        <v>15</v>
      </c>
      <c r="E28" s="28">
        <v>15</v>
      </c>
      <c r="F28" s="28">
        <v>5</v>
      </c>
      <c r="G28" s="29">
        <v>9</v>
      </c>
      <c r="H28" s="30">
        <v>20</v>
      </c>
      <c r="I28" s="30">
        <v>0</v>
      </c>
      <c r="J28" s="30">
        <v>5</v>
      </c>
      <c r="K28" s="30"/>
      <c r="L28" s="8">
        <f t="shared" si="0"/>
        <v>97</v>
      </c>
    </row>
    <row r="29" spans="1:27">
      <c r="A29" s="2" t="s">
        <v>111</v>
      </c>
      <c r="B29" s="2" t="s">
        <v>112</v>
      </c>
      <c r="C29" s="28">
        <v>28</v>
      </c>
      <c r="D29" s="28">
        <v>12</v>
      </c>
      <c r="E29" s="28">
        <v>5</v>
      </c>
      <c r="F29" s="28">
        <v>8</v>
      </c>
      <c r="G29" s="29" t="s">
        <v>169</v>
      </c>
      <c r="H29" s="30">
        <v>20</v>
      </c>
      <c r="I29" s="30">
        <v>5</v>
      </c>
      <c r="J29" s="30">
        <v>5</v>
      </c>
      <c r="K29" s="30"/>
      <c r="L29" s="8">
        <f t="shared" si="0"/>
        <v>83</v>
      </c>
    </row>
    <row r="30" spans="1:27">
      <c r="A30" s="2" t="s">
        <v>113</v>
      </c>
      <c r="B30" s="2" t="s">
        <v>114</v>
      </c>
      <c r="C30" s="28"/>
      <c r="D30" s="28"/>
      <c r="E30" s="28"/>
      <c r="F30" s="28"/>
      <c r="G30" s="29"/>
      <c r="H30" s="30"/>
      <c r="I30" s="30"/>
      <c r="J30" s="30"/>
      <c r="K30" s="30"/>
      <c r="L30" s="8" t="str">
        <f t="shared" si="0"/>
        <v/>
      </c>
    </row>
    <row r="31" spans="1:27">
      <c r="A31" s="2" t="s">
        <v>115</v>
      </c>
      <c r="B31" s="2" t="s">
        <v>116</v>
      </c>
      <c r="C31" s="28">
        <v>35</v>
      </c>
      <c r="D31" s="28">
        <v>18</v>
      </c>
      <c r="E31" s="28">
        <v>30</v>
      </c>
      <c r="F31" s="28">
        <v>10</v>
      </c>
      <c r="G31" s="29">
        <v>10</v>
      </c>
      <c r="H31" s="30">
        <v>20</v>
      </c>
      <c r="I31" s="30">
        <v>20</v>
      </c>
      <c r="J31" s="30">
        <v>8</v>
      </c>
      <c r="K31" s="30"/>
      <c r="L31" s="8">
        <f t="shared" si="0"/>
        <v>151</v>
      </c>
    </row>
    <row r="32" spans="1:27">
      <c r="A32" s="2" t="s">
        <v>117</v>
      </c>
      <c r="B32" s="2" t="s">
        <v>118</v>
      </c>
      <c r="C32" s="28">
        <v>28</v>
      </c>
      <c r="D32" s="28">
        <v>18</v>
      </c>
      <c r="E32" s="28">
        <v>28</v>
      </c>
      <c r="F32" s="28">
        <v>6</v>
      </c>
      <c r="G32" s="29">
        <v>10</v>
      </c>
      <c r="H32" s="30">
        <v>20</v>
      </c>
      <c r="I32" s="30">
        <v>20</v>
      </c>
      <c r="J32" s="30">
        <v>5</v>
      </c>
      <c r="K32" s="30"/>
      <c r="L32" s="8">
        <f t="shared" si="0"/>
        <v>135</v>
      </c>
    </row>
    <row r="33" spans="1:12">
      <c r="A33" s="2" t="s">
        <v>119</v>
      </c>
      <c r="B33" s="2" t="s">
        <v>120</v>
      </c>
      <c r="C33" s="28">
        <v>35</v>
      </c>
      <c r="D33" s="28">
        <v>12</v>
      </c>
      <c r="E33" s="28">
        <v>30</v>
      </c>
      <c r="F33" s="28">
        <v>10</v>
      </c>
      <c r="G33" s="29">
        <v>10</v>
      </c>
      <c r="H33" s="30">
        <v>20</v>
      </c>
      <c r="I33" s="30">
        <v>20</v>
      </c>
      <c r="J33" s="30">
        <v>8</v>
      </c>
      <c r="K33" s="30"/>
      <c r="L33" s="8">
        <f t="shared" si="0"/>
        <v>145</v>
      </c>
    </row>
    <row r="34" spans="1:12">
      <c r="A34" s="2" t="s">
        <v>121</v>
      </c>
      <c r="B34" s="2" t="s">
        <v>122</v>
      </c>
      <c r="C34" s="28">
        <v>35</v>
      </c>
      <c r="D34" s="28">
        <v>18</v>
      </c>
      <c r="E34" s="28">
        <v>30</v>
      </c>
      <c r="F34" s="28">
        <v>10</v>
      </c>
      <c r="G34" s="29">
        <v>10</v>
      </c>
      <c r="H34" s="30">
        <v>20</v>
      </c>
      <c r="I34" s="30">
        <v>20</v>
      </c>
      <c r="J34" s="30">
        <v>8</v>
      </c>
      <c r="K34" s="30"/>
      <c r="L34" s="8">
        <f t="shared" si="0"/>
        <v>151</v>
      </c>
    </row>
    <row r="35" spans="1:12">
      <c r="A35" s="2" t="s">
        <v>123</v>
      </c>
      <c r="B35" s="2" t="s">
        <v>124</v>
      </c>
      <c r="C35" s="28"/>
      <c r="D35" s="28"/>
      <c r="E35" s="28"/>
      <c r="F35" s="28"/>
      <c r="G35" s="29"/>
      <c r="H35" s="30"/>
      <c r="I35" s="30"/>
      <c r="J35" s="30"/>
      <c r="K35" s="30"/>
      <c r="L35" s="8" t="str">
        <f t="shared" si="0"/>
        <v/>
      </c>
    </row>
    <row r="36" spans="1:12">
      <c r="A36" s="2" t="s">
        <v>125</v>
      </c>
      <c r="B36" s="2" t="s">
        <v>126</v>
      </c>
      <c r="C36" s="28">
        <v>30</v>
      </c>
      <c r="D36" s="28">
        <v>18</v>
      </c>
      <c r="E36" s="28">
        <v>30</v>
      </c>
      <c r="F36" s="28">
        <v>0</v>
      </c>
      <c r="G36" s="29">
        <v>10</v>
      </c>
      <c r="H36" s="30">
        <v>20</v>
      </c>
      <c r="I36" s="30">
        <v>18</v>
      </c>
      <c r="J36" s="30">
        <v>8</v>
      </c>
      <c r="K36" s="30"/>
      <c r="L36" s="8">
        <f t="shared" ref="L36:L59" si="4">IF(C36="","",SUM(C36:K36))</f>
        <v>134</v>
      </c>
    </row>
    <row r="37" spans="1:12">
      <c r="A37" s="2" t="s">
        <v>127</v>
      </c>
      <c r="B37" s="2" t="s">
        <v>128</v>
      </c>
      <c r="C37" s="28">
        <v>28</v>
      </c>
      <c r="D37" s="28">
        <v>15</v>
      </c>
      <c r="E37" s="28">
        <v>25</v>
      </c>
      <c r="F37" s="28">
        <v>10</v>
      </c>
      <c r="G37" s="29">
        <v>10</v>
      </c>
      <c r="H37" s="30">
        <v>20</v>
      </c>
      <c r="I37" s="30">
        <v>15</v>
      </c>
      <c r="J37" s="30">
        <v>2</v>
      </c>
      <c r="K37" s="30"/>
      <c r="L37" s="8">
        <f t="shared" si="4"/>
        <v>125</v>
      </c>
    </row>
    <row r="38" spans="1:12">
      <c r="A38" s="2" t="s">
        <v>129</v>
      </c>
      <c r="B38" s="2" t="s">
        <v>130</v>
      </c>
      <c r="C38" s="28"/>
      <c r="D38" s="28"/>
      <c r="E38" s="28"/>
      <c r="F38" s="28"/>
      <c r="G38" s="29"/>
      <c r="H38" s="30"/>
      <c r="I38" s="30"/>
      <c r="J38" s="30"/>
      <c r="K38" s="30"/>
      <c r="L38" s="8" t="str">
        <f t="shared" si="4"/>
        <v/>
      </c>
    </row>
    <row r="39" spans="1:12">
      <c r="A39" s="2" t="s">
        <v>131</v>
      </c>
      <c r="B39" s="2" t="s">
        <v>132</v>
      </c>
      <c r="C39" s="28">
        <v>28</v>
      </c>
      <c r="D39" s="28">
        <v>15</v>
      </c>
      <c r="E39" s="28">
        <v>5</v>
      </c>
      <c r="F39" s="28">
        <v>5</v>
      </c>
      <c r="G39" s="29">
        <v>10</v>
      </c>
      <c r="H39" s="30">
        <v>20</v>
      </c>
      <c r="I39" s="30">
        <v>15</v>
      </c>
      <c r="J39" s="30">
        <v>5</v>
      </c>
      <c r="K39" s="30"/>
      <c r="L39" s="8">
        <f t="shared" si="4"/>
        <v>103</v>
      </c>
    </row>
    <row r="40" spans="1:12">
      <c r="A40" s="2" t="s">
        <v>133</v>
      </c>
      <c r="B40" s="2" t="s">
        <v>134</v>
      </c>
      <c r="C40" s="28">
        <v>28</v>
      </c>
      <c r="D40" s="28">
        <v>12</v>
      </c>
      <c r="E40" s="28">
        <v>25</v>
      </c>
      <c r="F40" s="28">
        <v>5</v>
      </c>
      <c r="G40" s="29">
        <v>9</v>
      </c>
      <c r="H40" s="30">
        <v>20</v>
      </c>
      <c r="I40" s="30">
        <v>12</v>
      </c>
      <c r="J40" s="30">
        <v>0</v>
      </c>
      <c r="K40" s="30"/>
      <c r="L40" s="8">
        <f t="shared" si="4"/>
        <v>111</v>
      </c>
    </row>
    <row r="41" spans="1:12">
      <c r="A41" s="2" t="s">
        <v>135</v>
      </c>
      <c r="B41" s="2" t="s">
        <v>136</v>
      </c>
      <c r="C41" s="28">
        <v>28</v>
      </c>
      <c r="D41" s="28">
        <v>15</v>
      </c>
      <c r="E41" s="28">
        <v>20</v>
      </c>
      <c r="F41" s="28">
        <v>10</v>
      </c>
      <c r="G41" s="29">
        <v>10</v>
      </c>
      <c r="H41" s="30">
        <v>20</v>
      </c>
      <c r="I41" s="30">
        <v>15</v>
      </c>
      <c r="J41" s="30">
        <v>2</v>
      </c>
      <c r="K41" s="30"/>
      <c r="L41" s="8">
        <f t="shared" si="4"/>
        <v>120</v>
      </c>
    </row>
    <row r="42" spans="1:12">
      <c r="A42" s="2" t="s">
        <v>137</v>
      </c>
      <c r="B42" s="2" t="s">
        <v>138</v>
      </c>
      <c r="C42" s="28"/>
      <c r="D42" s="28"/>
      <c r="E42" s="28"/>
      <c r="F42" s="28"/>
      <c r="G42" s="29"/>
      <c r="H42" s="30"/>
      <c r="I42" s="30"/>
      <c r="J42" s="30"/>
      <c r="K42" s="30"/>
      <c r="L42" s="8" t="str">
        <f t="shared" si="4"/>
        <v/>
      </c>
    </row>
    <row r="43" spans="1:12">
      <c r="A43" s="2" t="s">
        <v>139</v>
      </c>
      <c r="B43" s="2" t="s">
        <v>140</v>
      </c>
      <c r="C43" s="28"/>
      <c r="D43" s="28"/>
      <c r="E43" s="28"/>
      <c r="F43" s="28"/>
      <c r="G43" s="29"/>
      <c r="H43" s="30"/>
      <c r="I43" s="30"/>
      <c r="J43" s="30"/>
      <c r="K43" s="30"/>
      <c r="L43" s="8" t="str">
        <f t="shared" si="4"/>
        <v/>
      </c>
    </row>
    <row r="44" spans="1:12">
      <c r="A44" s="2" t="s">
        <v>40</v>
      </c>
      <c r="B44" s="2" t="s">
        <v>41</v>
      </c>
      <c r="C44" s="28"/>
      <c r="D44" s="28"/>
      <c r="E44" s="28"/>
      <c r="F44" s="28"/>
      <c r="G44" s="29"/>
      <c r="H44" s="30"/>
      <c r="I44" s="30"/>
      <c r="J44" s="30"/>
      <c r="K44" s="30"/>
      <c r="L44" s="8" t="str">
        <f t="shared" si="4"/>
        <v/>
      </c>
    </row>
    <row r="45" spans="1:12">
      <c r="A45" s="2" t="s">
        <v>141</v>
      </c>
      <c r="B45" s="2" t="s">
        <v>142</v>
      </c>
      <c r="C45" s="28"/>
      <c r="D45" s="28"/>
      <c r="E45" s="28"/>
      <c r="F45" s="28"/>
      <c r="G45" s="29"/>
      <c r="H45" s="30"/>
      <c r="I45" s="30"/>
      <c r="J45" s="30"/>
      <c r="K45" s="30"/>
      <c r="L45" s="8" t="str">
        <f t="shared" si="4"/>
        <v/>
      </c>
    </row>
    <row r="46" spans="1:12">
      <c r="A46" s="2" t="s">
        <v>143</v>
      </c>
      <c r="B46" s="2" t="s">
        <v>144</v>
      </c>
      <c r="C46" s="28">
        <v>28</v>
      </c>
      <c r="D46" s="28">
        <v>18</v>
      </c>
      <c r="E46" s="28">
        <v>20</v>
      </c>
      <c r="F46" s="28">
        <v>8</v>
      </c>
      <c r="G46" s="29">
        <v>10</v>
      </c>
      <c r="H46" s="30">
        <v>20</v>
      </c>
      <c r="I46" s="30">
        <v>20</v>
      </c>
      <c r="J46" s="30">
        <v>5</v>
      </c>
      <c r="K46" s="30"/>
      <c r="L46" s="8">
        <f t="shared" si="4"/>
        <v>129</v>
      </c>
    </row>
    <row r="47" spans="1:12">
      <c r="A47" s="2" t="s">
        <v>145</v>
      </c>
      <c r="B47" s="2" t="s">
        <v>146</v>
      </c>
      <c r="C47" s="28">
        <v>35</v>
      </c>
      <c r="D47" s="28">
        <v>15</v>
      </c>
      <c r="E47" s="28">
        <v>20</v>
      </c>
      <c r="F47" s="28">
        <v>10</v>
      </c>
      <c r="G47" s="29">
        <v>9</v>
      </c>
      <c r="H47" s="30">
        <v>20</v>
      </c>
      <c r="I47" s="30">
        <v>15</v>
      </c>
      <c r="J47" s="30">
        <v>8</v>
      </c>
      <c r="K47" s="30"/>
      <c r="L47" s="8">
        <f t="shared" si="4"/>
        <v>132</v>
      </c>
    </row>
    <row r="48" spans="1:12">
      <c r="A48" s="2" t="s">
        <v>147</v>
      </c>
      <c r="B48" s="2" t="s">
        <v>148</v>
      </c>
      <c r="C48" s="28"/>
      <c r="D48" s="28"/>
      <c r="E48" s="28"/>
      <c r="F48" s="28"/>
      <c r="G48" s="29"/>
      <c r="H48" s="30"/>
      <c r="I48" s="30"/>
      <c r="J48" s="30"/>
      <c r="K48" s="30"/>
      <c r="L48" s="8" t="str">
        <f t="shared" si="4"/>
        <v/>
      </c>
    </row>
    <row r="49" spans="1:12">
      <c r="A49" s="2" t="s">
        <v>44</v>
      </c>
      <c r="B49" s="2" t="s">
        <v>45</v>
      </c>
      <c r="C49" s="28"/>
      <c r="D49" s="28"/>
      <c r="E49" s="28"/>
      <c r="F49" s="28"/>
      <c r="G49" s="29"/>
      <c r="H49" s="30"/>
      <c r="I49" s="30"/>
      <c r="J49" s="30"/>
      <c r="K49" s="30"/>
      <c r="L49" s="8" t="str">
        <f t="shared" si="4"/>
        <v/>
      </c>
    </row>
    <row r="50" spans="1:12">
      <c r="A50" s="2" t="s">
        <v>46</v>
      </c>
      <c r="B50" s="2" t="s">
        <v>47</v>
      </c>
      <c r="C50" s="28"/>
      <c r="D50" s="28"/>
      <c r="E50" s="28"/>
      <c r="F50" s="28"/>
      <c r="G50" s="29"/>
      <c r="H50" s="30"/>
      <c r="I50" s="30"/>
      <c r="J50" s="30"/>
      <c r="K50" s="30"/>
      <c r="L50" s="8" t="str">
        <f t="shared" si="4"/>
        <v/>
      </c>
    </row>
    <row r="51" spans="1:12">
      <c r="A51" s="2" t="s">
        <v>48</v>
      </c>
      <c r="B51" s="2" t="s">
        <v>49</v>
      </c>
      <c r="C51" s="28"/>
      <c r="D51" s="28"/>
      <c r="E51" s="28"/>
      <c r="F51" s="28"/>
      <c r="G51" s="29"/>
      <c r="H51" s="30"/>
      <c r="I51" s="30"/>
      <c r="J51" s="30"/>
      <c r="K51" s="30"/>
      <c r="L51" s="8" t="str">
        <f t="shared" si="4"/>
        <v/>
      </c>
    </row>
    <row r="52" spans="1:12">
      <c r="A52" s="2" t="s">
        <v>50</v>
      </c>
      <c r="B52" s="2" t="s">
        <v>51</v>
      </c>
      <c r="C52" s="28">
        <v>28</v>
      </c>
      <c r="D52" s="28">
        <v>15</v>
      </c>
      <c r="E52" s="28">
        <v>28</v>
      </c>
      <c r="F52" s="28">
        <v>10</v>
      </c>
      <c r="G52" s="29">
        <v>10</v>
      </c>
      <c r="H52" s="30">
        <v>20</v>
      </c>
      <c r="I52" s="30">
        <v>18</v>
      </c>
      <c r="J52" s="30">
        <v>0</v>
      </c>
      <c r="K52" s="30"/>
      <c r="L52" s="8">
        <f t="shared" si="4"/>
        <v>129</v>
      </c>
    </row>
    <row r="53" spans="1:12">
      <c r="A53" s="2" t="s">
        <v>52</v>
      </c>
      <c r="B53" s="2" t="s">
        <v>53</v>
      </c>
      <c r="C53" s="28"/>
      <c r="D53" s="28"/>
      <c r="E53" s="28"/>
      <c r="F53" s="28"/>
      <c r="G53" s="29"/>
      <c r="H53" s="30"/>
      <c r="I53" s="30"/>
      <c r="J53" s="30"/>
      <c r="K53" s="30"/>
      <c r="L53" s="8" t="str">
        <f t="shared" si="4"/>
        <v/>
      </c>
    </row>
    <row r="54" spans="1:12">
      <c r="A54" s="2" t="s">
        <v>149</v>
      </c>
      <c r="B54" s="2" t="s">
        <v>150</v>
      </c>
      <c r="C54" s="28">
        <v>35</v>
      </c>
      <c r="D54" s="28">
        <v>15</v>
      </c>
      <c r="E54" s="28">
        <v>20</v>
      </c>
      <c r="F54" s="28">
        <v>10</v>
      </c>
      <c r="G54" s="29">
        <v>10</v>
      </c>
      <c r="H54" s="30">
        <v>20</v>
      </c>
      <c r="I54" s="30">
        <v>13</v>
      </c>
      <c r="J54" s="30">
        <v>8</v>
      </c>
      <c r="K54" s="30"/>
      <c r="L54" s="8">
        <f t="shared" si="4"/>
        <v>131</v>
      </c>
    </row>
    <row r="55" spans="1:12">
      <c r="A55" s="2" t="s">
        <v>151</v>
      </c>
      <c r="B55" s="2" t="s">
        <v>152</v>
      </c>
      <c r="C55" s="28">
        <v>35</v>
      </c>
      <c r="D55" s="28">
        <v>18</v>
      </c>
      <c r="E55" s="28">
        <v>28</v>
      </c>
      <c r="F55" s="28">
        <v>7</v>
      </c>
      <c r="G55" s="29">
        <v>10</v>
      </c>
      <c r="H55" s="30"/>
      <c r="I55" s="30"/>
      <c r="J55" s="30">
        <v>8</v>
      </c>
      <c r="K55" s="30"/>
      <c r="L55" s="8">
        <f t="shared" si="4"/>
        <v>106</v>
      </c>
    </row>
    <row r="56" spans="1:12">
      <c r="A56" s="1" t="s">
        <v>54</v>
      </c>
      <c r="B56" s="1" t="s">
        <v>55</v>
      </c>
      <c r="C56" s="28"/>
      <c r="D56" s="28"/>
      <c r="E56" s="28"/>
      <c r="F56" s="28"/>
      <c r="G56" s="29"/>
      <c r="H56" s="30"/>
      <c r="I56" s="30"/>
      <c r="J56" s="30"/>
      <c r="K56" s="30"/>
      <c r="L56" s="8" t="str">
        <f t="shared" si="4"/>
        <v/>
      </c>
    </row>
    <row r="57" spans="1:12">
      <c r="A57" s="1" t="s">
        <v>153</v>
      </c>
      <c r="B57" s="1" t="s">
        <v>154</v>
      </c>
      <c r="C57" s="28">
        <v>35</v>
      </c>
      <c r="D57" s="28">
        <v>15</v>
      </c>
      <c r="E57" s="28">
        <v>25</v>
      </c>
      <c r="F57" s="28">
        <v>10</v>
      </c>
      <c r="G57" s="29">
        <v>9</v>
      </c>
      <c r="H57" s="30">
        <v>0</v>
      </c>
      <c r="I57" s="30">
        <v>0</v>
      </c>
      <c r="J57" s="30">
        <v>8</v>
      </c>
      <c r="K57" s="30"/>
      <c r="L57" s="8">
        <f t="shared" si="4"/>
        <v>102</v>
      </c>
    </row>
    <row r="58" spans="1:12">
      <c r="A58" s="1" t="s">
        <v>155</v>
      </c>
      <c r="B58" s="1" t="s">
        <v>156</v>
      </c>
      <c r="C58" s="28"/>
      <c r="D58" s="28"/>
      <c r="E58" s="28"/>
      <c r="F58" s="28"/>
      <c r="G58" s="29"/>
      <c r="H58" s="30"/>
      <c r="I58" s="30"/>
      <c r="J58" s="30"/>
      <c r="K58" s="30"/>
      <c r="L58" s="8" t="str">
        <f t="shared" si="4"/>
        <v/>
      </c>
    </row>
    <row r="59" spans="1:12">
      <c r="A59" s="1" t="s">
        <v>157</v>
      </c>
      <c r="B59" s="1" t="s">
        <v>158</v>
      </c>
      <c r="C59" s="28"/>
      <c r="D59" s="28"/>
      <c r="E59" s="28"/>
      <c r="F59" s="28"/>
      <c r="G59" s="29"/>
      <c r="H59" s="30"/>
      <c r="I59" s="30"/>
      <c r="J59" s="30"/>
      <c r="K59" s="30"/>
      <c r="L59" s="8" t="str">
        <f t="shared" si="4"/>
        <v/>
      </c>
    </row>
    <row r="60" spans="1:12">
      <c r="A60" s="1"/>
      <c r="B60" s="1"/>
      <c r="C60" s="28"/>
      <c r="D60" s="28"/>
      <c r="E60" s="28"/>
      <c r="F60" s="28"/>
      <c r="G60" s="29"/>
      <c r="H60" s="30"/>
      <c r="I60" s="30"/>
      <c r="J60" s="30"/>
      <c r="K60" s="30"/>
      <c r="L60" s="8"/>
    </row>
    <row r="61" spans="1:12">
      <c r="A61" s="1"/>
      <c r="B61" s="1"/>
      <c r="C61" s="28"/>
      <c r="D61" s="28"/>
      <c r="E61" s="28"/>
      <c r="F61" s="28"/>
      <c r="G61" s="29"/>
      <c r="H61" s="30"/>
      <c r="I61" s="30"/>
      <c r="J61" s="30"/>
      <c r="K61" s="30"/>
      <c r="L61" s="8"/>
    </row>
    <row r="62" spans="1:12">
      <c r="A62" s="1"/>
      <c r="B62" s="1"/>
      <c r="C62" s="28"/>
      <c r="D62" s="28"/>
      <c r="E62" s="28"/>
      <c r="F62" s="28"/>
      <c r="G62" s="29"/>
      <c r="H62" s="30"/>
      <c r="I62" s="30"/>
      <c r="J62" s="30"/>
      <c r="K62" s="30"/>
      <c r="L62" s="8"/>
    </row>
    <row r="63" spans="1:12">
      <c r="A63" s="1"/>
      <c r="B63" s="1"/>
      <c r="L63" s="8"/>
    </row>
    <row r="64" spans="1:12">
      <c r="A64" s="1"/>
      <c r="B64" s="1"/>
      <c r="L64" s="8"/>
    </row>
    <row r="65" spans="1:12">
      <c r="A65" s="1"/>
      <c r="B65" s="1"/>
      <c r="L65" s="8"/>
    </row>
    <row r="66" spans="1:12">
      <c r="A66" s="1"/>
      <c r="B66" s="1"/>
      <c r="L66" s="8"/>
    </row>
    <row r="67" spans="1:12">
      <c r="A67" s="1"/>
      <c r="B67" s="1"/>
      <c r="L67" s="8"/>
    </row>
    <row r="68" spans="1:12">
      <c r="A68" s="1"/>
      <c r="B68" s="1"/>
      <c r="L68" s="8"/>
    </row>
    <row r="69" spans="1:12">
      <c r="A69" s="1"/>
      <c r="B69" s="1"/>
      <c r="L69" s="8"/>
    </row>
    <row r="70" spans="1:12">
      <c r="A70" s="1"/>
      <c r="B70" s="1"/>
      <c r="L70" s="8"/>
    </row>
    <row r="71" spans="1:12">
      <c r="A71" s="1"/>
      <c r="B71" s="1"/>
      <c r="L71" s="8"/>
    </row>
    <row r="72" spans="1:12">
      <c r="A72" s="1"/>
      <c r="B72" s="1"/>
      <c r="L72" s="8"/>
    </row>
    <row r="73" spans="1:12">
      <c r="A73" s="1"/>
      <c r="B73" s="1"/>
      <c r="L73" s="8"/>
    </row>
    <row r="74" spans="1:12">
      <c r="A74" s="1"/>
      <c r="B74" s="1"/>
      <c r="L74" s="8"/>
    </row>
    <row r="75" spans="1:12">
      <c r="A75" s="1"/>
      <c r="B75" s="1"/>
      <c r="L75" s="8"/>
    </row>
    <row r="76" spans="1:12">
      <c r="A76" s="1"/>
      <c r="B76" s="1"/>
      <c r="L76" s="8"/>
    </row>
    <row r="77" spans="1:12">
      <c r="A77" s="1"/>
      <c r="B77" s="1"/>
      <c r="L77" s="8"/>
    </row>
    <row r="78" spans="1:12">
      <c r="A78" s="1"/>
      <c r="B78" s="1"/>
      <c r="L78" s="8"/>
    </row>
    <row r="79" spans="1:12">
      <c r="A79" s="1"/>
      <c r="B79" s="1"/>
      <c r="L79" s="8"/>
    </row>
    <row r="80" spans="1:12">
      <c r="A80" s="1"/>
      <c r="B80" s="1"/>
      <c r="L80" s="8"/>
    </row>
    <row r="81" spans="1:12">
      <c r="A81" s="1"/>
      <c r="B81" s="1"/>
      <c r="L81" s="8"/>
    </row>
    <row r="82" spans="1:12">
      <c r="A82" s="1"/>
      <c r="B82" s="1"/>
      <c r="L82" s="8"/>
    </row>
    <row r="83" spans="1:12">
      <c r="A83" s="1"/>
      <c r="B83" s="1"/>
      <c r="L83" s="8"/>
    </row>
    <row r="84" spans="1:12">
      <c r="A84" s="1"/>
      <c r="B84" s="1"/>
      <c r="L84" s="8"/>
    </row>
    <row r="85" spans="1:12">
      <c r="A85" s="1"/>
      <c r="B85" s="1"/>
      <c r="L85" s="8"/>
    </row>
    <row r="86" spans="1:12">
      <c r="A86" s="1"/>
      <c r="B86" s="1"/>
      <c r="L86" s="8"/>
    </row>
  </sheetData>
  <mergeCells count="4">
    <mergeCell ref="O2:S2"/>
    <mergeCell ref="O8:S8"/>
    <mergeCell ref="C1:G1"/>
    <mergeCell ref="H1:K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S86"/>
  <sheetViews>
    <sheetView zoomScale="110" zoomScaleNormal="110" workbookViewId="0">
      <selection activeCell="E37" sqref="E37"/>
    </sheetView>
  </sheetViews>
  <sheetFormatPr defaultRowHeight="15"/>
  <cols>
    <col min="1" max="1" width="14.42578125" bestFit="1" customWidth="1"/>
    <col min="2" max="2" width="27.28515625" bestFit="1" customWidth="1"/>
    <col min="3" max="4" width="8.85546875" style="4"/>
    <col min="5" max="5" width="13.42578125" style="4" bestFit="1" customWidth="1"/>
    <col min="6" max="6" width="8.85546875" style="4"/>
    <col min="9" max="11" width="15.28515625" customWidth="1"/>
  </cols>
  <sheetData>
    <row r="2" spans="1:19">
      <c r="I2" s="37" t="s">
        <v>57</v>
      </c>
      <c r="J2" s="37"/>
      <c r="K2" s="37"/>
    </row>
    <row r="3" spans="1:19">
      <c r="A3" s="5" t="s">
        <v>27</v>
      </c>
      <c r="B3" s="5" t="s">
        <v>58</v>
      </c>
      <c r="C3" s="6" t="s">
        <v>28</v>
      </c>
      <c r="D3" s="6" t="s">
        <v>29</v>
      </c>
      <c r="E3" s="6" t="s">
        <v>171</v>
      </c>
      <c r="F3" s="7" t="s">
        <v>56</v>
      </c>
      <c r="I3" s="9" t="s">
        <v>28</v>
      </c>
      <c r="J3" s="9" t="s">
        <v>29</v>
      </c>
      <c r="K3" s="10" t="s">
        <v>56</v>
      </c>
    </row>
    <row r="4" spans="1:19">
      <c r="A4" s="2" t="s">
        <v>71</v>
      </c>
      <c r="B4" s="2" t="s">
        <v>72</v>
      </c>
      <c r="C4" s="4">
        <v>10</v>
      </c>
      <c r="D4" s="4">
        <v>20</v>
      </c>
      <c r="F4" s="8">
        <f>IF(C4="","",SUM(C4:E4))</f>
        <v>30</v>
      </c>
      <c r="I4" s="3">
        <f>AVERAGE(C4:C86)</f>
        <v>23.055555555555557</v>
      </c>
      <c r="J4" s="3">
        <f>AVERAGE(D4:D86)</f>
        <v>30.074074074074073</v>
      </c>
      <c r="K4" s="3">
        <f>AVERAGE(F4:F86)</f>
        <v>55.018518518518519</v>
      </c>
    </row>
    <row r="5" spans="1:19">
      <c r="A5" s="2" t="s">
        <v>42</v>
      </c>
      <c r="B5" s="2" t="s">
        <v>43</v>
      </c>
      <c r="C5" s="4">
        <v>5</v>
      </c>
      <c r="D5" s="4">
        <v>0</v>
      </c>
      <c r="E5" s="30"/>
      <c r="F5" s="8">
        <f t="shared" ref="F5:F57" si="0">IF(C5="","",SUM(C5:E5))</f>
        <v>5</v>
      </c>
    </row>
    <row r="6" spans="1:19">
      <c r="A6" s="2" t="s">
        <v>73</v>
      </c>
      <c r="B6" s="2" t="s">
        <v>74</v>
      </c>
      <c r="C6" s="4">
        <v>0</v>
      </c>
      <c r="D6" s="4">
        <v>0</v>
      </c>
      <c r="E6" s="30"/>
      <c r="F6" s="8">
        <f t="shared" si="0"/>
        <v>0</v>
      </c>
    </row>
    <row r="7" spans="1:19">
      <c r="A7" s="2" t="s">
        <v>32</v>
      </c>
      <c r="B7" s="2" t="s">
        <v>33</v>
      </c>
      <c r="E7" s="30"/>
      <c r="F7" s="8" t="str">
        <f t="shared" si="0"/>
        <v/>
      </c>
    </row>
    <row r="8" spans="1:19">
      <c r="A8" s="2" t="s">
        <v>75</v>
      </c>
      <c r="B8" s="2" t="s">
        <v>76</v>
      </c>
      <c r="C8" s="4">
        <v>7</v>
      </c>
      <c r="D8" s="4">
        <v>0</v>
      </c>
      <c r="E8" s="30"/>
      <c r="F8" s="8">
        <f t="shared" si="0"/>
        <v>7</v>
      </c>
      <c r="I8" s="37" t="s">
        <v>59</v>
      </c>
      <c r="J8" s="37"/>
      <c r="K8" s="37"/>
    </row>
    <row r="9" spans="1:19">
      <c r="A9" s="2" t="s">
        <v>34</v>
      </c>
      <c r="B9" s="2" t="s">
        <v>35</v>
      </c>
      <c r="C9" s="4">
        <v>30</v>
      </c>
      <c r="D9" s="4">
        <v>23</v>
      </c>
      <c r="E9" s="30"/>
      <c r="F9" s="8">
        <f t="shared" si="0"/>
        <v>53</v>
      </c>
      <c r="N9" s="11">
        <v>0</v>
      </c>
      <c r="O9" s="11">
        <v>10</v>
      </c>
      <c r="P9" s="12" t="s">
        <v>7</v>
      </c>
      <c r="Q9" s="11">
        <f t="shared" ref="Q9:Q26" si="1">(COUNTIF(F:F,CONCATENATE("&lt;=",O9)))-R8</f>
        <v>4</v>
      </c>
      <c r="R9" s="11">
        <f>Q9+R8</f>
        <v>4</v>
      </c>
      <c r="S9" s="13">
        <f t="shared" ref="S9:S26" si="2">Q9/COUNTIF(F:F,"&gt;-1")</f>
        <v>7.407407407407407E-2</v>
      </c>
    </row>
    <row r="10" spans="1:19">
      <c r="A10" s="2" t="s">
        <v>36</v>
      </c>
      <c r="B10" s="2" t="s">
        <v>37</v>
      </c>
      <c r="C10" s="4">
        <v>20</v>
      </c>
      <c r="D10" s="4">
        <v>35</v>
      </c>
      <c r="E10" s="30"/>
      <c r="F10" s="8">
        <f t="shared" si="0"/>
        <v>55</v>
      </c>
      <c r="N10" s="11">
        <v>10.5</v>
      </c>
      <c r="O10" s="11">
        <v>20</v>
      </c>
      <c r="P10" s="12" t="s">
        <v>8</v>
      </c>
      <c r="Q10" s="11">
        <f t="shared" si="1"/>
        <v>4</v>
      </c>
      <c r="R10" s="11">
        <f t="shared" ref="R10:R26" si="3">Q10+R9</f>
        <v>8</v>
      </c>
      <c r="S10" s="13">
        <f t="shared" si="2"/>
        <v>7.407407407407407E-2</v>
      </c>
    </row>
    <row r="11" spans="1:19">
      <c r="A11" s="2" t="s">
        <v>77</v>
      </c>
      <c r="B11" s="2" t="s">
        <v>78</v>
      </c>
      <c r="C11" s="4">
        <v>38</v>
      </c>
      <c r="D11" s="4">
        <v>72</v>
      </c>
      <c r="E11" s="30">
        <v>15</v>
      </c>
      <c r="F11" s="8">
        <f t="shared" si="0"/>
        <v>125</v>
      </c>
      <c r="N11" s="11">
        <v>20.5</v>
      </c>
      <c r="O11" s="11">
        <v>30</v>
      </c>
      <c r="P11" s="12" t="s">
        <v>9</v>
      </c>
      <c r="Q11" s="11">
        <f t="shared" si="1"/>
        <v>4</v>
      </c>
      <c r="R11" s="11">
        <f t="shared" si="3"/>
        <v>12</v>
      </c>
      <c r="S11" s="13">
        <f t="shared" si="2"/>
        <v>7.407407407407407E-2</v>
      </c>
    </row>
    <row r="12" spans="1:19">
      <c r="A12" s="2" t="s">
        <v>38</v>
      </c>
      <c r="B12" s="2" t="s">
        <v>39</v>
      </c>
      <c r="C12" s="4">
        <v>0</v>
      </c>
      <c r="D12" s="4">
        <v>18</v>
      </c>
      <c r="E12" s="30"/>
      <c r="F12" s="8">
        <f t="shared" si="0"/>
        <v>18</v>
      </c>
      <c r="N12" s="11">
        <v>30.5</v>
      </c>
      <c r="O12" s="11">
        <v>40</v>
      </c>
      <c r="P12" s="12" t="s">
        <v>10</v>
      </c>
      <c r="Q12" s="11">
        <f t="shared" si="1"/>
        <v>7</v>
      </c>
      <c r="R12" s="11">
        <f t="shared" si="3"/>
        <v>19</v>
      </c>
      <c r="S12" s="13">
        <f t="shared" si="2"/>
        <v>0.12962962962962962</v>
      </c>
    </row>
    <row r="13" spans="1:19">
      <c r="A13" s="2" t="s">
        <v>79</v>
      </c>
      <c r="B13" s="2" t="s">
        <v>80</v>
      </c>
      <c r="C13" s="4">
        <v>38</v>
      </c>
      <c r="D13" s="4">
        <v>51</v>
      </c>
      <c r="E13" s="30">
        <v>9</v>
      </c>
      <c r="F13" s="8">
        <f t="shared" si="0"/>
        <v>98</v>
      </c>
      <c r="N13" s="11">
        <v>40.5</v>
      </c>
      <c r="O13" s="11">
        <v>50</v>
      </c>
      <c r="P13" s="12" t="s">
        <v>11</v>
      </c>
      <c r="Q13" s="11">
        <f t="shared" si="1"/>
        <v>3</v>
      </c>
      <c r="R13" s="11">
        <f t="shared" si="3"/>
        <v>22</v>
      </c>
      <c r="S13" s="13">
        <f t="shared" si="2"/>
        <v>5.5555555555555552E-2</v>
      </c>
    </row>
    <row r="14" spans="1:19">
      <c r="A14" s="2" t="s">
        <v>81</v>
      </c>
      <c r="B14" s="2" t="s">
        <v>82</v>
      </c>
      <c r="C14" s="4">
        <v>34</v>
      </c>
      <c r="D14" s="4">
        <v>59</v>
      </c>
      <c r="E14" s="30"/>
      <c r="F14" s="8">
        <f t="shared" si="0"/>
        <v>93</v>
      </c>
      <c r="N14" s="11">
        <v>50.5</v>
      </c>
      <c r="O14" s="11">
        <v>60</v>
      </c>
      <c r="P14" s="12" t="s">
        <v>12</v>
      </c>
      <c r="Q14" s="11">
        <f t="shared" si="1"/>
        <v>10</v>
      </c>
      <c r="R14" s="11">
        <f t="shared" si="3"/>
        <v>32</v>
      </c>
      <c r="S14" s="13">
        <f t="shared" si="2"/>
        <v>0.18518518518518517</v>
      </c>
    </row>
    <row r="15" spans="1:19">
      <c r="A15" s="2" t="s">
        <v>83</v>
      </c>
      <c r="B15" s="2" t="s">
        <v>84</v>
      </c>
      <c r="C15" s="4">
        <v>5</v>
      </c>
      <c r="D15" s="4">
        <v>20</v>
      </c>
      <c r="E15" s="30"/>
      <c r="F15" s="8">
        <f t="shared" si="0"/>
        <v>25</v>
      </c>
      <c r="N15" s="11">
        <v>60.5</v>
      </c>
      <c r="O15" s="11">
        <v>70</v>
      </c>
      <c r="P15" s="12" t="s">
        <v>13</v>
      </c>
      <c r="Q15" s="11">
        <f t="shared" si="1"/>
        <v>6</v>
      </c>
      <c r="R15" s="11">
        <f t="shared" si="3"/>
        <v>38</v>
      </c>
      <c r="S15" s="13">
        <f t="shared" si="2"/>
        <v>0.1111111111111111</v>
      </c>
    </row>
    <row r="16" spans="1:19">
      <c r="A16" s="2" t="s">
        <v>85</v>
      </c>
      <c r="B16" s="2" t="s">
        <v>86</v>
      </c>
      <c r="C16" s="4">
        <v>12</v>
      </c>
      <c r="D16" s="4">
        <v>10</v>
      </c>
      <c r="E16" s="30"/>
      <c r="F16" s="8">
        <f t="shared" si="0"/>
        <v>22</v>
      </c>
      <c r="N16" s="11">
        <v>70.5</v>
      </c>
      <c r="O16" s="11">
        <v>80</v>
      </c>
      <c r="P16" s="12" t="s">
        <v>14</v>
      </c>
      <c r="Q16" s="11">
        <f t="shared" si="1"/>
        <v>6</v>
      </c>
      <c r="R16" s="11">
        <f t="shared" si="3"/>
        <v>44</v>
      </c>
      <c r="S16" s="13">
        <f t="shared" si="2"/>
        <v>0.1111111111111111</v>
      </c>
    </row>
    <row r="17" spans="1:19">
      <c r="A17" s="2" t="s">
        <v>87</v>
      </c>
      <c r="B17" s="2" t="s">
        <v>88</v>
      </c>
      <c r="C17" s="4">
        <v>29</v>
      </c>
      <c r="D17" s="4">
        <v>3</v>
      </c>
      <c r="E17" s="30"/>
      <c r="F17" s="8">
        <f t="shared" si="0"/>
        <v>32</v>
      </c>
      <c r="N17" s="11">
        <v>80.5</v>
      </c>
      <c r="O17" s="11">
        <v>90</v>
      </c>
      <c r="P17" s="12" t="s">
        <v>15</v>
      </c>
      <c r="Q17" s="11">
        <f t="shared" si="1"/>
        <v>1</v>
      </c>
      <c r="R17" s="11">
        <f t="shared" si="3"/>
        <v>45</v>
      </c>
      <c r="S17" s="13">
        <f t="shared" si="2"/>
        <v>1.8518518518518517E-2</v>
      </c>
    </row>
    <row r="18" spans="1:19">
      <c r="A18" s="2" t="s">
        <v>89</v>
      </c>
      <c r="B18" s="2" t="s">
        <v>90</v>
      </c>
      <c r="C18" s="4">
        <v>35</v>
      </c>
      <c r="D18" s="4">
        <v>66</v>
      </c>
      <c r="E18" s="30"/>
      <c r="F18" s="8">
        <f t="shared" si="0"/>
        <v>101</v>
      </c>
      <c r="N18" s="11">
        <v>90.5</v>
      </c>
      <c r="O18" s="11">
        <v>100</v>
      </c>
      <c r="P18" s="12" t="s">
        <v>16</v>
      </c>
      <c r="Q18" s="11">
        <f t="shared" si="1"/>
        <v>5</v>
      </c>
      <c r="R18" s="11">
        <f t="shared" si="3"/>
        <v>50</v>
      </c>
      <c r="S18" s="13">
        <f t="shared" si="2"/>
        <v>9.2592592592592587E-2</v>
      </c>
    </row>
    <row r="19" spans="1:19">
      <c r="A19" s="2" t="s">
        <v>91</v>
      </c>
      <c r="B19" s="2" t="s">
        <v>92</v>
      </c>
      <c r="C19" s="4">
        <v>5</v>
      </c>
      <c r="D19" s="4">
        <v>0</v>
      </c>
      <c r="E19" s="30"/>
      <c r="F19" s="8">
        <f t="shared" si="0"/>
        <v>5</v>
      </c>
      <c r="N19" s="11">
        <v>100.5</v>
      </c>
      <c r="O19" s="11">
        <v>110</v>
      </c>
      <c r="P19" s="12" t="s">
        <v>17</v>
      </c>
      <c r="Q19" s="11">
        <f t="shared" si="1"/>
        <v>3</v>
      </c>
      <c r="R19" s="11">
        <f t="shared" si="3"/>
        <v>53</v>
      </c>
      <c r="S19" s="13">
        <f t="shared" si="2"/>
        <v>5.5555555555555552E-2</v>
      </c>
    </row>
    <row r="20" spans="1:19">
      <c r="A20" s="2" t="s">
        <v>93</v>
      </c>
      <c r="B20" s="2" t="s">
        <v>94</v>
      </c>
      <c r="C20" s="4">
        <v>9</v>
      </c>
      <c r="D20" s="4">
        <v>5</v>
      </c>
      <c r="E20" s="30"/>
      <c r="F20" s="8">
        <f t="shared" si="0"/>
        <v>14</v>
      </c>
      <c r="N20" s="11">
        <v>110.5</v>
      </c>
      <c r="O20" s="11">
        <v>120</v>
      </c>
      <c r="P20" s="12" t="s">
        <v>18</v>
      </c>
      <c r="Q20" s="11">
        <f t="shared" si="1"/>
        <v>0</v>
      </c>
      <c r="R20" s="11">
        <f t="shared" si="3"/>
        <v>53</v>
      </c>
      <c r="S20" s="13">
        <f t="shared" si="2"/>
        <v>0</v>
      </c>
    </row>
    <row r="21" spans="1:19">
      <c r="A21" s="2" t="s">
        <v>95</v>
      </c>
      <c r="B21" s="2" t="s">
        <v>96</v>
      </c>
      <c r="C21" s="4">
        <v>19</v>
      </c>
      <c r="D21" s="4">
        <v>40</v>
      </c>
      <c r="E21" s="30"/>
      <c r="F21" s="8">
        <f t="shared" si="0"/>
        <v>59</v>
      </c>
      <c r="N21" s="11">
        <v>120.5</v>
      </c>
      <c r="O21" s="11">
        <v>130</v>
      </c>
      <c r="P21" s="12" t="s">
        <v>19</v>
      </c>
      <c r="Q21" s="11">
        <f t="shared" si="1"/>
        <v>1</v>
      </c>
      <c r="R21" s="11">
        <f t="shared" si="3"/>
        <v>54</v>
      </c>
      <c r="S21" s="13">
        <f t="shared" si="2"/>
        <v>1.8518518518518517E-2</v>
      </c>
    </row>
    <row r="22" spans="1:19">
      <c r="A22" s="2" t="s">
        <v>97</v>
      </c>
      <c r="B22" s="2" t="s">
        <v>98</v>
      </c>
      <c r="C22" s="4">
        <v>20</v>
      </c>
      <c r="D22" s="4">
        <v>31</v>
      </c>
      <c r="E22" s="30"/>
      <c r="F22" s="8">
        <f t="shared" si="0"/>
        <v>51</v>
      </c>
      <c r="N22" s="11">
        <v>130.5</v>
      </c>
      <c r="O22" s="11">
        <v>140</v>
      </c>
      <c r="P22" s="12" t="s">
        <v>20</v>
      </c>
      <c r="Q22" s="11">
        <f t="shared" si="1"/>
        <v>0</v>
      </c>
      <c r="R22" s="11">
        <f t="shared" si="3"/>
        <v>54</v>
      </c>
      <c r="S22" s="13">
        <f t="shared" si="2"/>
        <v>0</v>
      </c>
    </row>
    <row r="23" spans="1:19">
      <c r="A23" s="2" t="s">
        <v>99</v>
      </c>
      <c r="B23" s="2" t="s">
        <v>100</v>
      </c>
      <c r="C23" s="4">
        <v>30</v>
      </c>
      <c r="D23" s="4">
        <v>29</v>
      </c>
      <c r="E23" s="30">
        <v>15</v>
      </c>
      <c r="F23" s="8">
        <f t="shared" si="0"/>
        <v>74</v>
      </c>
      <c r="N23" s="11">
        <v>140.5</v>
      </c>
      <c r="O23" s="11">
        <v>150</v>
      </c>
      <c r="P23" s="12" t="s">
        <v>21</v>
      </c>
      <c r="Q23" s="11">
        <f t="shared" si="1"/>
        <v>0</v>
      </c>
      <c r="R23" s="11">
        <f t="shared" si="3"/>
        <v>54</v>
      </c>
      <c r="S23" s="13">
        <f t="shared" si="2"/>
        <v>0</v>
      </c>
    </row>
    <row r="24" spans="1:19">
      <c r="A24" s="2" t="s">
        <v>101</v>
      </c>
      <c r="B24" s="2" t="s">
        <v>102</v>
      </c>
      <c r="C24" s="4">
        <v>28</v>
      </c>
      <c r="D24" s="4">
        <v>20</v>
      </c>
      <c r="E24" s="30"/>
      <c r="F24" s="8">
        <f t="shared" si="0"/>
        <v>48</v>
      </c>
      <c r="N24" s="11">
        <v>150.5</v>
      </c>
      <c r="O24" s="11">
        <v>160</v>
      </c>
      <c r="P24" s="12" t="s">
        <v>22</v>
      </c>
      <c r="Q24" s="11">
        <f t="shared" si="1"/>
        <v>0</v>
      </c>
      <c r="R24" s="11">
        <f t="shared" si="3"/>
        <v>54</v>
      </c>
      <c r="S24" s="13">
        <f t="shared" si="2"/>
        <v>0</v>
      </c>
    </row>
    <row r="25" spans="1:19">
      <c r="A25" s="2" t="s">
        <v>103</v>
      </c>
      <c r="B25" s="2" t="s">
        <v>104</v>
      </c>
      <c r="C25" s="4">
        <v>35</v>
      </c>
      <c r="D25" s="4">
        <v>30</v>
      </c>
      <c r="E25" s="30"/>
      <c r="F25" s="8">
        <f t="shared" si="0"/>
        <v>65</v>
      </c>
      <c r="N25" s="11">
        <v>160.5</v>
      </c>
      <c r="O25" s="11">
        <v>170</v>
      </c>
      <c r="P25" s="12" t="s">
        <v>23</v>
      </c>
      <c r="Q25" s="11">
        <f t="shared" si="1"/>
        <v>0</v>
      </c>
      <c r="R25" s="11">
        <f t="shared" si="3"/>
        <v>54</v>
      </c>
      <c r="S25" s="13">
        <f t="shared" si="2"/>
        <v>0</v>
      </c>
    </row>
    <row r="26" spans="1:19">
      <c r="A26" s="2" t="s">
        <v>105</v>
      </c>
      <c r="B26" s="2" t="s">
        <v>106</v>
      </c>
      <c r="C26" s="4">
        <v>23</v>
      </c>
      <c r="D26" s="4">
        <v>16</v>
      </c>
      <c r="E26" s="30"/>
      <c r="F26" s="8">
        <f t="shared" si="0"/>
        <v>39</v>
      </c>
      <c r="N26" s="11">
        <v>170.5</v>
      </c>
      <c r="O26" s="11">
        <v>180</v>
      </c>
      <c r="P26" s="12" t="s">
        <v>24</v>
      </c>
      <c r="Q26" s="11">
        <f t="shared" si="1"/>
        <v>0</v>
      </c>
      <c r="R26" s="11">
        <f t="shared" si="3"/>
        <v>54</v>
      </c>
      <c r="S26" s="13">
        <f t="shared" si="2"/>
        <v>0</v>
      </c>
    </row>
    <row r="27" spans="1:19">
      <c r="A27" s="2" t="s">
        <v>107</v>
      </c>
      <c r="B27" s="2" t="s">
        <v>108</v>
      </c>
      <c r="C27" s="4">
        <v>35</v>
      </c>
      <c r="D27" s="4">
        <v>35</v>
      </c>
      <c r="E27" s="30"/>
      <c r="F27" s="8">
        <f t="shared" si="0"/>
        <v>70</v>
      </c>
    </row>
    <row r="28" spans="1:19">
      <c r="A28" s="2" t="s">
        <v>109</v>
      </c>
      <c r="B28" s="2" t="s">
        <v>110</v>
      </c>
      <c r="C28" s="4">
        <v>21</v>
      </c>
      <c r="D28" s="4">
        <v>28</v>
      </c>
      <c r="E28" s="30">
        <v>9</v>
      </c>
      <c r="F28" s="8">
        <f t="shared" si="0"/>
        <v>58</v>
      </c>
    </row>
    <row r="29" spans="1:19">
      <c r="A29" s="2" t="s">
        <v>111</v>
      </c>
      <c r="B29" s="2" t="s">
        <v>112</v>
      </c>
      <c r="C29" s="4">
        <v>27</v>
      </c>
      <c r="D29" s="4">
        <v>35</v>
      </c>
      <c r="E29" s="30"/>
      <c r="F29" s="8">
        <f t="shared" si="0"/>
        <v>62</v>
      </c>
    </row>
    <row r="30" spans="1:19">
      <c r="A30" s="2" t="s">
        <v>113</v>
      </c>
      <c r="B30" s="2" t="s">
        <v>114</v>
      </c>
      <c r="C30" s="4">
        <v>15</v>
      </c>
      <c r="D30" s="4">
        <v>20</v>
      </c>
      <c r="E30" s="30"/>
      <c r="F30" s="8">
        <f t="shared" si="0"/>
        <v>35</v>
      </c>
    </row>
    <row r="31" spans="1:19">
      <c r="A31" s="2" t="s">
        <v>115</v>
      </c>
      <c r="B31" s="2" t="s">
        <v>116</v>
      </c>
      <c r="C31" s="4">
        <v>33</v>
      </c>
      <c r="D31" s="4">
        <v>44</v>
      </c>
      <c r="E31" s="30"/>
      <c r="F31" s="8">
        <f t="shared" si="0"/>
        <v>77</v>
      </c>
    </row>
    <row r="32" spans="1:19">
      <c r="A32" s="2" t="s">
        <v>117</v>
      </c>
      <c r="B32" s="2" t="s">
        <v>118</v>
      </c>
      <c r="C32" s="4">
        <v>40</v>
      </c>
      <c r="D32" s="4">
        <v>40</v>
      </c>
      <c r="E32" s="30">
        <v>9</v>
      </c>
      <c r="F32" s="8">
        <f t="shared" si="0"/>
        <v>89</v>
      </c>
    </row>
    <row r="33" spans="1:6">
      <c r="A33" s="2" t="s">
        <v>119</v>
      </c>
      <c r="B33" s="2" t="s">
        <v>120</v>
      </c>
      <c r="C33" s="4">
        <v>24</v>
      </c>
      <c r="D33" s="4">
        <v>71</v>
      </c>
      <c r="E33" s="30"/>
      <c r="F33" s="8">
        <f t="shared" si="0"/>
        <v>95</v>
      </c>
    </row>
    <row r="34" spans="1:6">
      <c r="A34" s="2" t="s">
        <v>121</v>
      </c>
      <c r="B34" s="2" t="s">
        <v>122</v>
      </c>
      <c r="C34" s="4">
        <v>37</v>
      </c>
      <c r="D34" s="4">
        <v>44</v>
      </c>
      <c r="E34" s="30">
        <v>15</v>
      </c>
      <c r="F34" s="8">
        <f t="shared" si="0"/>
        <v>96</v>
      </c>
    </row>
    <row r="35" spans="1:6">
      <c r="A35" s="2" t="s">
        <v>123</v>
      </c>
      <c r="B35" s="2" t="s">
        <v>124</v>
      </c>
      <c r="C35" s="4">
        <v>22</v>
      </c>
      <c r="D35" s="4">
        <v>30</v>
      </c>
      <c r="E35" s="30"/>
      <c r="F35" s="8">
        <f t="shared" si="0"/>
        <v>52</v>
      </c>
    </row>
    <row r="36" spans="1:6">
      <c r="A36" s="2" t="s">
        <v>125</v>
      </c>
      <c r="B36" s="2" t="s">
        <v>126</v>
      </c>
      <c r="C36" s="4">
        <v>39</v>
      </c>
      <c r="D36" s="4">
        <v>56</v>
      </c>
      <c r="E36" s="30">
        <v>15</v>
      </c>
      <c r="F36" s="8">
        <f t="shared" si="0"/>
        <v>110</v>
      </c>
    </row>
    <row r="37" spans="1:6">
      <c r="A37" s="2" t="s">
        <v>127</v>
      </c>
      <c r="B37" s="2" t="s">
        <v>128</v>
      </c>
      <c r="C37" s="4">
        <v>40</v>
      </c>
      <c r="D37" s="4">
        <v>52</v>
      </c>
      <c r="E37" s="30">
        <v>15</v>
      </c>
      <c r="F37" s="8">
        <f t="shared" si="0"/>
        <v>107</v>
      </c>
    </row>
    <row r="38" spans="1:6">
      <c r="A38" s="2" t="s">
        <v>129</v>
      </c>
      <c r="B38" s="2" t="s">
        <v>130</v>
      </c>
      <c r="C38" s="4">
        <v>17</v>
      </c>
      <c r="D38" s="4">
        <v>25</v>
      </c>
      <c r="E38" s="30"/>
      <c r="F38" s="8">
        <f t="shared" si="0"/>
        <v>42</v>
      </c>
    </row>
    <row r="39" spans="1:6">
      <c r="A39" s="2" t="s">
        <v>131</v>
      </c>
      <c r="B39" s="2" t="s">
        <v>132</v>
      </c>
      <c r="C39" s="4">
        <v>32</v>
      </c>
      <c r="D39" s="4">
        <v>46</v>
      </c>
      <c r="E39" s="30"/>
      <c r="F39" s="8">
        <f t="shared" si="0"/>
        <v>78</v>
      </c>
    </row>
    <row r="40" spans="1:6">
      <c r="A40" s="2" t="s">
        <v>133</v>
      </c>
      <c r="B40" s="2" t="s">
        <v>134</v>
      </c>
      <c r="C40" s="4">
        <v>15</v>
      </c>
      <c r="D40" s="4">
        <v>19</v>
      </c>
      <c r="E40" s="30"/>
      <c r="F40" s="8">
        <f t="shared" si="0"/>
        <v>34</v>
      </c>
    </row>
    <row r="41" spans="1:6">
      <c r="A41" s="2" t="s">
        <v>135</v>
      </c>
      <c r="B41" s="2" t="s">
        <v>136</v>
      </c>
      <c r="C41" s="4">
        <v>26</v>
      </c>
      <c r="D41" s="4">
        <v>35</v>
      </c>
      <c r="E41" s="30"/>
      <c r="F41" s="8">
        <f t="shared" si="0"/>
        <v>61</v>
      </c>
    </row>
    <row r="42" spans="1:6">
      <c r="A42" s="2" t="s">
        <v>137</v>
      </c>
      <c r="B42" s="2" t="s">
        <v>138</v>
      </c>
      <c r="C42" s="4">
        <v>28</v>
      </c>
      <c r="D42" s="4">
        <v>28</v>
      </c>
      <c r="E42" s="30"/>
      <c r="F42" s="8">
        <f t="shared" si="0"/>
        <v>56</v>
      </c>
    </row>
    <row r="43" spans="1:6">
      <c r="A43" s="2" t="s">
        <v>139</v>
      </c>
      <c r="B43" s="2" t="s">
        <v>140</v>
      </c>
      <c r="C43" s="4">
        <v>24</v>
      </c>
      <c r="D43" s="4">
        <v>38</v>
      </c>
      <c r="E43" s="30"/>
      <c r="F43" s="8">
        <f t="shared" si="0"/>
        <v>62</v>
      </c>
    </row>
    <row r="44" spans="1:6">
      <c r="A44" s="2" t="s">
        <v>40</v>
      </c>
      <c r="B44" s="2" t="s">
        <v>41</v>
      </c>
      <c r="E44" s="30"/>
      <c r="F44" s="8" t="str">
        <f t="shared" si="0"/>
        <v/>
      </c>
    </row>
    <row r="45" spans="1:6">
      <c r="A45" s="2" t="s">
        <v>141</v>
      </c>
      <c r="B45" s="2" t="s">
        <v>142</v>
      </c>
      <c r="C45" s="4">
        <v>10</v>
      </c>
      <c r="D45" s="4">
        <v>30</v>
      </c>
      <c r="E45" s="30"/>
      <c r="F45" s="8">
        <f t="shared" si="0"/>
        <v>40</v>
      </c>
    </row>
    <row r="46" spans="1:6">
      <c r="A46" s="2" t="s">
        <v>143</v>
      </c>
      <c r="B46" s="2" t="s">
        <v>144</v>
      </c>
      <c r="C46" s="4">
        <v>26</v>
      </c>
      <c r="D46" s="4">
        <v>30</v>
      </c>
      <c r="E46" s="30"/>
      <c r="F46" s="8">
        <f t="shared" si="0"/>
        <v>56</v>
      </c>
    </row>
    <row r="47" spans="1:6">
      <c r="A47" s="2" t="s">
        <v>145</v>
      </c>
      <c r="B47" s="2" t="s">
        <v>146</v>
      </c>
      <c r="C47" s="4">
        <v>30</v>
      </c>
      <c r="D47" s="4">
        <v>40</v>
      </c>
      <c r="E47" s="30"/>
      <c r="F47" s="8">
        <f t="shared" si="0"/>
        <v>70</v>
      </c>
    </row>
    <row r="48" spans="1:6">
      <c r="A48" s="2" t="s">
        <v>147</v>
      </c>
      <c r="B48" s="2" t="s">
        <v>148</v>
      </c>
      <c r="C48" s="4">
        <v>21</v>
      </c>
      <c r="D48" s="4">
        <v>36</v>
      </c>
      <c r="E48" s="30"/>
      <c r="F48" s="8">
        <f t="shared" si="0"/>
        <v>57</v>
      </c>
    </row>
    <row r="49" spans="1:6">
      <c r="A49" s="2" t="s">
        <v>44</v>
      </c>
      <c r="B49" s="2" t="s">
        <v>45</v>
      </c>
      <c r="C49" s="4">
        <v>31</v>
      </c>
      <c r="D49" s="4">
        <v>43</v>
      </c>
      <c r="E49" s="30"/>
      <c r="F49" s="8">
        <f t="shared" si="0"/>
        <v>74</v>
      </c>
    </row>
    <row r="50" spans="1:6">
      <c r="A50" s="2" t="s">
        <v>46</v>
      </c>
      <c r="B50" s="2" t="s">
        <v>47</v>
      </c>
      <c r="C50" s="4">
        <v>11</v>
      </c>
      <c r="D50" s="4">
        <v>15</v>
      </c>
      <c r="E50" s="30"/>
      <c r="F50" s="8">
        <f t="shared" si="0"/>
        <v>26</v>
      </c>
    </row>
    <row r="51" spans="1:6">
      <c r="A51" s="2" t="s">
        <v>48</v>
      </c>
      <c r="B51" s="2" t="s">
        <v>49</v>
      </c>
      <c r="C51" s="4">
        <v>32</v>
      </c>
      <c r="D51" s="4">
        <v>23</v>
      </c>
      <c r="E51" s="30"/>
      <c r="F51" s="8">
        <f t="shared" si="0"/>
        <v>55</v>
      </c>
    </row>
    <row r="52" spans="1:6">
      <c r="A52" s="2" t="s">
        <v>50</v>
      </c>
      <c r="B52" s="2" t="s">
        <v>51</v>
      </c>
      <c r="C52" s="4">
        <v>17</v>
      </c>
      <c r="D52" s="4">
        <v>26</v>
      </c>
      <c r="E52" s="30"/>
      <c r="F52" s="8">
        <f t="shared" si="0"/>
        <v>43</v>
      </c>
    </row>
    <row r="53" spans="1:6">
      <c r="A53" s="2" t="s">
        <v>52</v>
      </c>
      <c r="B53" s="2" t="s">
        <v>53</v>
      </c>
      <c r="C53" s="4">
        <v>16</v>
      </c>
      <c r="D53" s="4">
        <v>20</v>
      </c>
      <c r="E53" s="30"/>
      <c r="F53" s="8">
        <f t="shared" si="0"/>
        <v>36</v>
      </c>
    </row>
    <row r="54" spans="1:6">
      <c r="A54" s="2" t="s">
        <v>149</v>
      </c>
      <c r="B54" s="2" t="s">
        <v>150</v>
      </c>
      <c r="C54" s="4">
        <v>23</v>
      </c>
      <c r="D54" s="4">
        <v>15</v>
      </c>
      <c r="E54" s="30"/>
      <c r="F54" s="8">
        <f t="shared" si="0"/>
        <v>38</v>
      </c>
    </row>
    <row r="55" spans="1:6">
      <c r="A55" s="2" t="s">
        <v>151</v>
      </c>
      <c r="B55" s="2" t="s">
        <v>152</v>
      </c>
      <c r="C55" s="4">
        <v>37</v>
      </c>
      <c r="D55" s="4">
        <v>54</v>
      </c>
      <c r="E55" s="30"/>
      <c r="F55" s="8">
        <f t="shared" si="0"/>
        <v>91</v>
      </c>
    </row>
    <row r="56" spans="1:6">
      <c r="A56" s="2" t="s">
        <v>54</v>
      </c>
      <c r="B56" s="2" t="s">
        <v>55</v>
      </c>
      <c r="C56" s="4">
        <v>16</v>
      </c>
      <c r="D56" s="4">
        <v>2</v>
      </c>
      <c r="E56" s="30"/>
      <c r="F56" s="8">
        <f t="shared" si="0"/>
        <v>18</v>
      </c>
    </row>
    <row r="57" spans="1:6">
      <c r="A57" s="2" t="s">
        <v>153</v>
      </c>
      <c r="B57" s="2" t="s">
        <v>154</v>
      </c>
      <c r="C57" s="4">
        <v>20</v>
      </c>
      <c r="D57" s="4">
        <v>57</v>
      </c>
      <c r="E57" s="30"/>
      <c r="F57" s="8">
        <f t="shared" si="0"/>
        <v>77</v>
      </c>
    </row>
    <row r="58" spans="1:6">
      <c r="A58" s="2" t="s">
        <v>155</v>
      </c>
      <c r="B58" s="2" t="s">
        <v>156</v>
      </c>
      <c r="C58" s="30">
        <v>36</v>
      </c>
      <c r="D58" s="30">
        <v>39</v>
      </c>
      <c r="E58" s="30"/>
      <c r="F58" s="8">
        <f t="shared" ref="F58:F59" si="4">IF(C58="","",SUM(C58:E58))</f>
        <v>75</v>
      </c>
    </row>
    <row r="59" spans="1:6">
      <c r="A59" s="1" t="s">
        <v>157</v>
      </c>
      <c r="B59" s="1" t="s">
        <v>158</v>
      </c>
      <c r="C59" s="30">
        <v>12</v>
      </c>
      <c r="D59" s="30">
        <v>0</v>
      </c>
      <c r="E59" s="30"/>
      <c r="F59" s="8">
        <f t="shared" si="4"/>
        <v>12</v>
      </c>
    </row>
    <row r="60" spans="1:6">
      <c r="A60" s="1"/>
      <c r="B60" s="1"/>
      <c r="F60" s="8"/>
    </row>
    <row r="61" spans="1:6">
      <c r="A61" s="1"/>
      <c r="B61" s="1"/>
      <c r="F61" s="8"/>
    </row>
    <row r="62" spans="1:6">
      <c r="A62" s="1"/>
      <c r="B62" s="1"/>
      <c r="F62" s="8"/>
    </row>
    <row r="63" spans="1:6">
      <c r="A63" s="1"/>
      <c r="B63" s="1"/>
      <c r="F63" s="8"/>
    </row>
    <row r="64" spans="1:6">
      <c r="A64" s="1"/>
      <c r="B64" s="1"/>
      <c r="F64" s="8"/>
    </row>
    <row r="65" spans="1:6">
      <c r="A65" s="1"/>
      <c r="B65" s="1"/>
      <c r="F65" s="8"/>
    </row>
    <row r="66" spans="1:6">
      <c r="A66" s="1"/>
      <c r="B66" s="1"/>
      <c r="F66" s="8"/>
    </row>
    <row r="67" spans="1:6">
      <c r="A67" s="1"/>
      <c r="B67" s="1"/>
      <c r="F67" s="8"/>
    </row>
    <row r="68" spans="1:6">
      <c r="A68" s="1"/>
      <c r="B68" s="1"/>
      <c r="F68" s="8"/>
    </row>
    <row r="69" spans="1:6">
      <c r="A69" s="1"/>
      <c r="B69" s="1"/>
      <c r="F69" s="8"/>
    </row>
    <row r="70" spans="1:6">
      <c r="A70" s="1"/>
      <c r="B70" s="1"/>
      <c r="F70" s="8"/>
    </row>
    <row r="71" spans="1:6">
      <c r="A71" s="1"/>
      <c r="B71" s="1"/>
      <c r="F71" s="8"/>
    </row>
    <row r="72" spans="1:6">
      <c r="A72" s="1"/>
      <c r="B72" s="1"/>
      <c r="F72" s="8"/>
    </row>
    <row r="73" spans="1:6">
      <c r="A73" s="1"/>
      <c r="B73" s="1"/>
      <c r="F73" s="8"/>
    </row>
    <row r="74" spans="1:6">
      <c r="A74" s="1"/>
      <c r="B74" s="1"/>
      <c r="F74" s="8"/>
    </row>
    <row r="75" spans="1:6">
      <c r="A75" s="1"/>
      <c r="B75" s="1"/>
      <c r="F75" s="8"/>
    </row>
    <row r="76" spans="1:6">
      <c r="A76" s="1"/>
      <c r="B76" s="1"/>
      <c r="F76" s="8"/>
    </row>
    <row r="77" spans="1:6">
      <c r="A77" s="1"/>
      <c r="B77" s="1"/>
      <c r="F77" s="8"/>
    </row>
    <row r="78" spans="1:6">
      <c r="A78" s="1"/>
      <c r="B78" s="1"/>
      <c r="F78" s="8"/>
    </row>
    <row r="79" spans="1:6">
      <c r="A79" s="1"/>
      <c r="B79" s="1"/>
      <c r="F79" s="8"/>
    </row>
    <row r="80" spans="1:6">
      <c r="A80" s="1"/>
      <c r="B80" s="1"/>
      <c r="F80" s="8"/>
    </row>
    <row r="81" spans="1:6">
      <c r="A81" s="1"/>
      <c r="B81" s="1"/>
      <c r="F81" s="8"/>
    </row>
    <row r="82" spans="1:6">
      <c r="A82" s="1"/>
      <c r="B82" s="1"/>
      <c r="F82" s="8"/>
    </row>
    <row r="83" spans="1:6">
      <c r="A83" s="1"/>
      <c r="B83" s="1"/>
      <c r="F83" s="8"/>
    </row>
    <row r="84" spans="1:6">
      <c r="A84" s="1"/>
      <c r="B84" s="1"/>
      <c r="F84" s="8"/>
    </row>
    <row r="85" spans="1:6">
      <c r="A85" s="1"/>
      <c r="B85" s="1"/>
      <c r="F85" s="8"/>
    </row>
    <row r="86" spans="1:6">
      <c r="A86" s="1"/>
      <c r="B86" s="1"/>
      <c r="F86" s="8"/>
    </row>
  </sheetData>
  <mergeCells count="2">
    <mergeCell ref="I2:K2"/>
    <mergeCell ref="I8:K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S86"/>
  <sheetViews>
    <sheetView workbookViewId="0">
      <selection activeCell="D14" sqref="D14"/>
    </sheetView>
  </sheetViews>
  <sheetFormatPr defaultRowHeight="15"/>
  <cols>
    <col min="1" max="1" width="11.7109375" bestFit="1" customWidth="1"/>
    <col min="2" max="2" width="27.28515625" bestFit="1" customWidth="1"/>
    <col min="3" max="4" width="8.85546875" style="4"/>
    <col min="5" max="5" width="11.42578125" style="4" bestFit="1" customWidth="1"/>
    <col min="6" max="6" width="8.85546875" style="4"/>
  </cols>
  <sheetData>
    <row r="2" spans="1:19">
      <c r="E2" s="24" t="s">
        <v>60</v>
      </c>
      <c r="I2" s="37" t="s">
        <v>6</v>
      </c>
      <c r="J2" s="37"/>
      <c r="K2" s="37"/>
    </row>
    <row r="3" spans="1:19">
      <c r="A3" s="5" t="s">
        <v>0</v>
      </c>
      <c r="B3" s="5" t="s">
        <v>1</v>
      </c>
      <c r="C3" s="6" t="s">
        <v>2</v>
      </c>
      <c r="D3" s="6" t="s">
        <v>3</v>
      </c>
      <c r="E3" s="6" t="s">
        <v>5</v>
      </c>
      <c r="F3" s="7" t="s">
        <v>4</v>
      </c>
      <c r="I3" s="9" t="s">
        <v>2</v>
      </c>
      <c r="J3" s="9" t="s">
        <v>3</v>
      </c>
      <c r="K3" s="10" t="s">
        <v>4</v>
      </c>
    </row>
    <row r="4" spans="1:19">
      <c r="A4" s="2" t="s">
        <v>71</v>
      </c>
      <c r="B4" s="2" t="s">
        <v>72</v>
      </c>
      <c r="C4" s="4">
        <v>28</v>
      </c>
      <c r="D4" s="4">
        <v>41</v>
      </c>
      <c r="E4" s="30">
        <f>IF('HW3'!L4="","",ROUNDUP('HW3'!L4*0.2,0))</f>
        <v>23</v>
      </c>
      <c r="F4" s="8">
        <f>IF(C4="","GR",SUM(C4:E4))</f>
        <v>92</v>
      </c>
      <c r="I4" s="3">
        <f>AVERAGE(C4:C86)</f>
        <v>18.5</v>
      </c>
      <c r="J4" s="3">
        <f>AVERAGE(D4:D86)</f>
        <v>26.75</v>
      </c>
      <c r="K4" s="3">
        <f>AVERAGE(F4:F86)</f>
        <v>60.395833333333336</v>
      </c>
    </row>
    <row r="5" spans="1:19">
      <c r="A5" s="2" t="s">
        <v>42</v>
      </c>
      <c r="B5" s="2" t="s">
        <v>43</v>
      </c>
      <c r="C5" s="4">
        <v>5</v>
      </c>
      <c r="D5" s="4">
        <v>0</v>
      </c>
      <c r="E5" s="25" t="str">
        <f>IF('HW3'!L5="","",ROUNDUP('HW3'!L5*0.2,0))</f>
        <v/>
      </c>
      <c r="F5" s="8">
        <f t="shared" ref="F5:F59" si="0">IF(C5="","GR",SUM(C5:E5))</f>
        <v>5</v>
      </c>
    </row>
    <row r="6" spans="1:19">
      <c r="A6" s="2" t="s">
        <v>73</v>
      </c>
      <c r="B6" s="2" t="s">
        <v>74</v>
      </c>
      <c r="E6" s="30" t="str">
        <f>IF('HW3'!L6="","",ROUNDUP('HW3'!L6*0.2,0))</f>
        <v/>
      </c>
      <c r="F6" s="8" t="str">
        <f t="shared" si="0"/>
        <v>GR</v>
      </c>
    </row>
    <row r="7" spans="1:19">
      <c r="A7" s="2" t="s">
        <v>32</v>
      </c>
      <c r="B7" s="2" t="s">
        <v>33</v>
      </c>
      <c r="E7" s="30" t="str">
        <f>IF('HW3'!L7="","",ROUNDUP('HW3'!L7*0.2,0))</f>
        <v/>
      </c>
      <c r="F7" s="8" t="str">
        <f t="shared" si="0"/>
        <v>GR</v>
      </c>
    </row>
    <row r="8" spans="1:19">
      <c r="A8" s="2" t="s">
        <v>75</v>
      </c>
      <c r="B8" s="2" t="s">
        <v>76</v>
      </c>
      <c r="E8" s="30" t="str">
        <f>IF('HW3'!L8="","",ROUNDUP('HW3'!L8*0.2,0))</f>
        <v/>
      </c>
      <c r="F8" s="8" t="str">
        <f t="shared" si="0"/>
        <v>GR</v>
      </c>
      <c r="I8" s="37" t="s">
        <v>25</v>
      </c>
      <c r="J8" s="37"/>
      <c r="K8" s="37"/>
    </row>
    <row r="9" spans="1:19">
      <c r="A9" s="2" t="s">
        <v>34</v>
      </c>
      <c r="B9" s="2" t="s">
        <v>35</v>
      </c>
      <c r="C9" s="4">
        <v>18</v>
      </c>
      <c r="D9" s="4">
        <v>31</v>
      </c>
      <c r="E9" s="30" t="str">
        <f>IF('HW3'!L9="","",ROUNDUP('HW3'!L9*0.2,0))</f>
        <v/>
      </c>
      <c r="F9" s="8">
        <f t="shared" si="0"/>
        <v>49</v>
      </c>
      <c r="N9" s="11">
        <v>0</v>
      </c>
      <c r="O9" s="11">
        <v>10</v>
      </c>
      <c r="P9" s="12" t="s">
        <v>7</v>
      </c>
      <c r="Q9" s="11">
        <f t="shared" ref="Q9:Q26" si="1">(COUNTIF(F:F,CONCATENATE("&lt;=",O9)))-R8</f>
        <v>6</v>
      </c>
      <c r="R9" s="11">
        <f>Q9+R8</f>
        <v>6</v>
      </c>
      <c r="S9" s="13">
        <f t="shared" ref="S9:S26" si="2">Q9/COUNTIF(F:F,"&gt;-1")</f>
        <v>0.125</v>
      </c>
    </row>
    <row r="10" spans="1:19">
      <c r="A10" s="2" t="s">
        <v>36</v>
      </c>
      <c r="B10" s="2" t="s">
        <v>37</v>
      </c>
      <c r="C10" s="4">
        <v>42</v>
      </c>
      <c r="D10" s="4">
        <v>25</v>
      </c>
      <c r="E10" s="30">
        <f>IF('HW3'!L10="","",ROUNDUP('HW3'!L10*0.2,0))</f>
        <v>27</v>
      </c>
      <c r="F10" s="8">
        <f t="shared" si="0"/>
        <v>94</v>
      </c>
      <c r="N10" s="11">
        <v>10.5</v>
      </c>
      <c r="O10" s="11">
        <v>20</v>
      </c>
      <c r="P10" s="12" t="s">
        <v>8</v>
      </c>
      <c r="Q10" s="11">
        <f t="shared" si="1"/>
        <v>2</v>
      </c>
      <c r="R10" s="11">
        <f t="shared" ref="R10:R26" si="3">Q10+R9</f>
        <v>8</v>
      </c>
      <c r="S10" s="13">
        <f t="shared" si="2"/>
        <v>4.1666666666666664E-2</v>
      </c>
    </row>
    <row r="11" spans="1:19">
      <c r="A11" s="2" t="s">
        <v>77</v>
      </c>
      <c r="B11" s="2" t="s">
        <v>78</v>
      </c>
      <c r="C11" s="4">
        <v>33</v>
      </c>
      <c r="D11" s="4">
        <v>47</v>
      </c>
      <c r="E11" s="30">
        <f>IF('HW3'!L11="","",ROUNDUP('HW3'!L11*0.2,0))</f>
        <v>26</v>
      </c>
      <c r="F11" s="8">
        <f t="shared" si="0"/>
        <v>106</v>
      </c>
      <c r="N11" s="11">
        <v>20.5</v>
      </c>
      <c r="O11" s="11">
        <v>30</v>
      </c>
      <c r="P11" s="12" t="s">
        <v>9</v>
      </c>
      <c r="Q11" s="11">
        <f t="shared" si="1"/>
        <v>1</v>
      </c>
      <c r="R11" s="11">
        <f t="shared" si="3"/>
        <v>9</v>
      </c>
      <c r="S11" s="13">
        <f t="shared" si="2"/>
        <v>2.0833333333333332E-2</v>
      </c>
    </row>
    <row r="12" spans="1:19">
      <c r="A12" s="2" t="s">
        <v>38</v>
      </c>
      <c r="B12" s="2" t="s">
        <v>39</v>
      </c>
      <c r="C12" s="4">
        <v>10</v>
      </c>
      <c r="D12" s="4">
        <v>43</v>
      </c>
      <c r="E12" s="30">
        <f>IF('HW3'!L12="","",ROUNDUP('HW3'!L12*0.2,0))</f>
        <v>18</v>
      </c>
      <c r="F12" s="8">
        <f t="shared" si="0"/>
        <v>71</v>
      </c>
      <c r="N12" s="11">
        <v>30.5</v>
      </c>
      <c r="O12" s="11">
        <v>40</v>
      </c>
      <c r="P12" s="12" t="s">
        <v>10</v>
      </c>
      <c r="Q12" s="11">
        <f t="shared" si="1"/>
        <v>5</v>
      </c>
      <c r="R12" s="11">
        <f t="shared" si="3"/>
        <v>14</v>
      </c>
      <c r="S12" s="13">
        <f t="shared" si="2"/>
        <v>0.10416666666666667</v>
      </c>
    </row>
    <row r="13" spans="1:19">
      <c r="A13" s="2" t="s">
        <v>79</v>
      </c>
      <c r="B13" s="2" t="s">
        <v>80</v>
      </c>
      <c r="C13" s="4">
        <v>23</v>
      </c>
      <c r="D13" s="4">
        <v>26</v>
      </c>
      <c r="E13" s="30">
        <f>IF('HW3'!L13="","",ROUNDUP('HW3'!L13*0.2,0))</f>
        <v>25</v>
      </c>
      <c r="F13" s="8">
        <f t="shared" si="0"/>
        <v>74</v>
      </c>
      <c r="N13" s="11">
        <v>40.5</v>
      </c>
      <c r="O13" s="11">
        <v>50</v>
      </c>
      <c r="P13" s="12" t="s">
        <v>11</v>
      </c>
      <c r="Q13" s="11">
        <f t="shared" si="1"/>
        <v>4</v>
      </c>
      <c r="R13" s="11">
        <f t="shared" si="3"/>
        <v>18</v>
      </c>
      <c r="S13" s="13">
        <f t="shared" si="2"/>
        <v>8.3333333333333329E-2</v>
      </c>
    </row>
    <row r="14" spans="1:19">
      <c r="A14" s="2" t="s">
        <v>81</v>
      </c>
      <c r="B14" s="2" t="s">
        <v>82</v>
      </c>
      <c r="C14" s="4">
        <v>27</v>
      </c>
      <c r="D14" s="4">
        <v>33</v>
      </c>
      <c r="E14" s="30" t="str">
        <f>IF('HW3'!L14="","",ROUNDUP('HW3'!L14*0.2,0))</f>
        <v/>
      </c>
      <c r="F14" s="8">
        <f t="shared" si="0"/>
        <v>60</v>
      </c>
      <c r="N14" s="11">
        <v>50.5</v>
      </c>
      <c r="O14" s="11">
        <v>60</v>
      </c>
      <c r="P14" s="12" t="s">
        <v>12</v>
      </c>
      <c r="Q14" s="11">
        <f t="shared" si="1"/>
        <v>6</v>
      </c>
      <c r="R14" s="11">
        <f t="shared" si="3"/>
        <v>24</v>
      </c>
      <c r="S14" s="13">
        <f t="shared" si="2"/>
        <v>0.125</v>
      </c>
    </row>
    <row r="15" spans="1:19">
      <c r="A15" s="2" t="s">
        <v>83</v>
      </c>
      <c r="B15" s="2" t="s">
        <v>84</v>
      </c>
      <c r="C15" s="4">
        <v>5</v>
      </c>
      <c r="D15" s="4">
        <v>20</v>
      </c>
      <c r="E15" s="30">
        <f>IF('HW3'!L15="","",ROUNDUP('HW3'!L15*0.2,0))</f>
        <v>25</v>
      </c>
      <c r="F15" s="8">
        <f t="shared" si="0"/>
        <v>50</v>
      </c>
      <c r="N15" s="11">
        <v>60.5</v>
      </c>
      <c r="O15" s="11">
        <v>70</v>
      </c>
      <c r="P15" s="12" t="s">
        <v>13</v>
      </c>
      <c r="Q15" s="11">
        <f t="shared" si="1"/>
        <v>2</v>
      </c>
      <c r="R15" s="11">
        <f t="shared" si="3"/>
        <v>26</v>
      </c>
      <c r="S15" s="13">
        <f t="shared" si="2"/>
        <v>4.1666666666666664E-2</v>
      </c>
    </row>
    <row r="16" spans="1:19">
      <c r="A16" s="2" t="s">
        <v>85</v>
      </c>
      <c r="B16" s="2" t="s">
        <v>86</v>
      </c>
      <c r="C16" s="4">
        <v>0</v>
      </c>
      <c r="D16" s="4">
        <v>0</v>
      </c>
      <c r="E16" s="30" t="str">
        <f>IF('HW3'!L16="","",ROUNDUP('HW3'!L16*0.2,0))</f>
        <v/>
      </c>
      <c r="F16" s="8">
        <f t="shared" si="0"/>
        <v>0</v>
      </c>
      <c r="N16" s="11">
        <v>70.5</v>
      </c>
      <c r="O16" s="11">
        <v>80</v>
      </c>
      <c r="P16" s="12" t="s">
        <v>14</v>
      </c>
      <c r="Q16" s="11">
        <f t="shared" si="1"/>
        <v>8</v>
      </c>
      <c r="R16" s="11">
        <f t="shared" si="3"/>
        <v>34</v>
      </c>
      <c r="S16" s="13">
        <f t="shared" si="2"/>
        <v>0.16666666666666666</v>
      </c>
    </row>
    <row r="17" spans="1:19">
      <c r="A17" s="2" t="s">
        <v>87</v>
      </c>
      <c r="B17" s="2" t="s">
        <v>88</v>
      </c>
      <c r="C17" s="4">
        <v>38</v>
      </c>
      <c r="D17" s="4">
        <v>43</v>
      </c>
      <c r="E17" s="30">
        <f>IF('HW3'!L17="","",ROUNDUP('HW3'!L17*0.2,0))</f>
        <v>20</v>
      </c>
      <c r="F17" s="8">
        <f t="shared" si="0"/>
        <v>101</v>
      </c>
      <c r="N17" s="11">
        <v>80.5</v>
      </c>
      <c r="O17" s="11">
        <v>90</v>
      </c>
      <c r="P17" s="12" t="s">
        <v>15</v>
      </c>
      <c r="Q17" s="11">
        <f t="shared" si="1"/>
        <v>3</v>
      </c>
      <c r="R17" s="11">
        <f t="shared" si="3"/>
        <v>37</v>
      </c>
      <c r="S17" s="13">
        <f t="shared" si="2"/>
        <v>6.25E-2</v>
      </c>
    </row>
    <row r="18" spans="1:19">
      <c r="A18" s="2" t="s">
        <v>89</v>
      </c>
      <c r="B18" s="2" t="s">
        <v>90</v>
      </c>
      <c r="C18" s="4">
        <v>10</v>
      </c>
      <c r="D18" s="4">
        <v>32</v>
      </c>
      <c r="E18" s="30">
        <f>IF('HW3'!L18="","",ROUNDUP('HW3'!L18*0.2,0))</f>
        <v>20</v>
      </c>
      <c r="F18" s="8">
        <f t="shared" si="0"/>
        <v>62</v>
      </c>
      <c r="N18" s="11">
        <v>90.5</v>
      </c>
      <c r="O18" s="11">
        <v>100</v>
      </c>
      <c r="P18" s="12" t="s">
        <v>16</v>
      </c>
      <c r="Q18" s="11">
        <f t="shared" si="1"/>
        <v>6</v>
      </c>
      <c r="R18" s="11">
        <f t="shared" si="3"/>
        <v>43</v>
      </c>
      <c r="S18" s="13">
        <f t="shared" si="2"/>
        <v>0.125</v>
      </c>
    </row>
    <row r="19" spans="1:19">
      <c r="A19" s="2" t="s">
        <v>91</v>
      </c>
      <c r="B19" s="2" t="s">
        <v>92</v>
      </c>
      <c r="E19" s="30" t="str">
        <f>IF('HW3'!L19="","",ROUNDUP('HW3'!L19*0.2,0))</f>
        <v/>
      </c>
      <c r="F19" s="8" t="str">
        <f t="shared" si="0"/>
        <v>GR</v>
      </c>
      <c r="N19" s="11">
        <v>100.5</v>
      </c>
      <c r="O19" s="11">
        <v>110</v>
      </c>
      <c r="P19" s="12" t="s">
        <v>17</v>
      </c>
      <c r="Q19" s="11">
        <f t="shared" si="1"/>
        <v>2</v>
      </c>
      <c r="R19" s="11">
        <f t="shared" si="3"/>
        <v>45</v>
      </c>
      <c r="S19" s="13">
        <f t="shared" si="2"/>
        <v>4.1666666666666664E-2</v>
      </c>
    </row>
    <row r="20" spans="1:19">
      <c r="A20" s="2" t="s">
        <v>93</v>
      </c>
      <c r="B20" s="2" t="s">
        <v>94</v>
      </c>
      <c r="C20" s="4">
        <v>32</v>
      </c>
      <c r="D20" s="4">
        <v>7</v>
      </c>
      <c r="E20" s="30">
        <f>IF('HW3'!L20="","",ROUNDUP('HW3'!L20*0.2,0))</f>
        <v>20</v>
      </c>
      <c r="F20" s="8">
        <f t="shared" si="0"/>
        <v>59</v>
      </c>
      <c r="N20" s="11">
        <v>110.5</v>
      </c>
      <c r="O20" s="11">
        <v>120</v>
      </c>
      <c r="P20" s="12" t="s">
        <v>18</v>
      </c>
      <c r="Q20" s="11">
        <f t="shared" si="1"/>
        <v>3</v>
      </c>
      <c r="R20" s="11">
        <f t="shared" si="3"/>
        <v>48</v>
      </c>
      <c r="S20" s="13">
        <f t="shared" si="2"/>
        <v>6.25E-2</v>
      </c>
    </row>
    <row r="21" spans="1:19">
      <c r="A21" s="2" t="s">
        <v>95</v>
      </c>
      <c r="B21" s="2" t="s">
        <v>96</v>
      </c>
      <c r="C21" s="4">
        <v>15</v>
      </c>
      <c r="D21" s="4">
        <v>6</v>
      </c>
      <c r="E21" s="30">
        <f>IF('HW3'!L21="","",ROUNDUP('HW3'!L21*0.2,0))</f>
        <v>17</v>
      </c>
      <c r="F21" s="8">
        <f t="shared" si="0"/>
        <v>38</v>
      </c>
      <c r="N21" s="11">
        <v>120.5</v>
      </c>
      <c r="O21" s="11">
        <v>130</v>
      </c>
      <c r="P21" s="12" t="s">
        <v>19</v>
      </c>
      <c r="Q21" s="11">
        <f t="shared" si="1"/>
        <v>0</v>
      </c>
      <c r="R21" s="11">
        <f t="shared" si="3"/>
        <v>48</v>
      </c>
      <c r="S21" s="13">
        <f t="shared" si="2"/>
        <v>0</v>
      </c>
    </row>
    <row r="22" spans="1:19">
      <c r="A22" s="2" t="s">
        <v>97</v>
      </c>
      <c r="B22" s="2" t="s">
        <v>98</v>
      </c>
      <c r="C22" s="4">
        <v>2</v>
      </c>
      <c r="D22" s="4">
        <v>16</v>
      </c>
      <c r="E22" s="30" t="str">
        <f>IF('HW3'!L22="","",ROUNDUP('HW3'!L22*0.2,0))</f>
        <v/>
      </c>
      <c r="F22" s="8">
        <f t="shared" si="0"/>
        <v>18</v>
      </c>
      <c r="N22" s="11">
        <v>130.5</v>
      </c>
      <c r="O22" s="11">
        <v>140</v>
      </c>
      <c r="P22" s="12" t="s">
        <v>20</v>
      </c>
      <c r="Q22" s="11">
        <f t="shared" si="1"/>
        <v>0</v>
      </c>
      <c r="R22" s="11">
        <f t="shared" si="3"/>
        <v>48</v>
      </c>
      <c r="S22" s="13">
        <f t="shared" si="2"/>
        <v>0</v>
      </c>
    </row>
    <row r="23" spans="1:19">
      <c r="A23" s="2" t="s">
        <v>99</v>
      </c>
      <c r="B23" s="2" t="s">
        <v>100</v>
      </c>
      <c r="C23" s="4">
        <v>23</v>
      </c>
      <c r="D23" s="4">
        <v>45</v>
      </c>
      <c r="E23" s="30">
        <f>IF('HW3'!L23="","",ROUNDUP('HW3'!L23*0.2,0))</f>
        <v>19</v>
      </c>
      <c r="F23" s="8">
        <f t="shared" si="0"/>
        <v>87</v>
      </c>
      <c r="N23" s="11">
        <v>140.5</v>
      </c>
      <c r="O23" s="11">
        <v>150</v>
      </c>
      <c r="P23" s="12" t="s">
        <v>21</v>
      </c>
      <c r="Q23" s="11">
        <f t="shared" si="1"/>
        <v>0</v>
      </c>
      <c r="R23" s="11">
        <f t="shared" si="3"/>
        <v>48</v>
      </c>
      <c r="S23" s="13">
        <f t="shared" si="2"/>
        <v>0</v>
      </c>
    </row>
    <row r="24" spans="1:19">
      <c r="A24" s="2" t="s">
        <v>101</v>
      </c>
      <c r="B24" s="2" t="s">
        <v>102</v>
      </c>
      <c r="C24" s="4">
        <v>27</v>
      </c>
      <c r="D24" s="4">
        <v>30</v>
      </c>
      <c r="E24" s="30">
        <f>IF('HW3'!L24="","",ROUNDUP('HW3'!L24*0.2,0))</f>
        <v>15</v>
      </c>
      <c r="F24" s="8">
        <f t="shared" si="0"/>
        <v>72</v>
      </c>
      <c r="N24" s="11">
        <v>150.5</v>
      </c>
      <c r="O24" s="11">
        <v>160</v>
      </c>
      <c r="P24" s="12" t="s">
        <v>22</v>
      </c>
      <c r="Q24" s="11">
        <f t="shared" si="1"/>
        <v>0</v>
      </c>
      <c r="R24" s="11">
        <f t="shared" si="3"/>
        <v>48</v>
      </c>
      <c r="S24" s="13">
        <f t="shared" si="2"/>
        <v>0</v>
      </c>
    </row>
    <row r="25" spans="1:19">
      <c r="A25" s="2" t="s">
        <v>103</v>
      </c>
      <c r="B25" s="2" t="s">
        <v>104</v>
      </c>
      <c r="C25" s="4">
        <v>25</v>
      </c>
      <c r="D25" s="4">
        <v>30</v>
      </c>
      <c r="E25" s="30">
        <f>IF('HW3'!L25="","",ROUNDUP('HW3'!L25*0.2,0))</f>
        <v>24</v>
      </c>
      <c r="F25" s="8">
        <f t="shared" si="0"/>
        <v>79</v>
      </c>
      <c r="N25" s="11">
        <v>160.5</v>
      </c>
      <c r="O25" s="11">
        <v>170</v>
      </c>
      <c r="P25" s="12" t="s">
        <v>23</v>
      </c>
      <c r="Q25" s="11">
        <f t="shared" si="1"/>
        <v>0</v>
      </c>
      <c r="R25" s="11">
        <f t="shared" si="3"/>
        <v>48</v>
      </c>
      <c r="S25" s="13">
        <f t="shared" si="2"/>
        <v>0</v>
      </c>
    </row>
    <row r="26" spans="1:19">
      <c r="A26" s="2" t="s">
        <v>105</v>
      </c>
      <c r="B26" s="2" t="s">
        <v>106</v>
      </c>
      <c r="C26" s="4">
        <v>9</v>
      </c>
      <c r="D26" s="4">
        <v>0</v>
      </c>
      <c r="E26" s="30" t="str">
        <f>IF('HW3'!L26="","",ROUNDUP('HW3'!L26*0.2,0))</f>
        <v/>
      </c>
      <c r="F26" s="8">
        <f t="shared" si="0"/>
        <v>9</v>
      </c>
      <c r="N26" s="11">
        <v>170.5</v>
      </c>
      <c r="O26" s="11">
        <v>180</v>
      </c>
      <c r="P26" s="12" t="s">
        <v>24</v>
      </c>
      <c r="Q26" s="11">
        <f t="shared" si="1"/>
        <v>0</v>
      </c>
      <c r="R26" s="11">
        <f t="shared" si="3"/>
        <v>48</v>
      </c>
      <c r="S26" s="13">
        <f t="shared" si="2"/>
        <v>0</v>
      </c>
    </row>
    <row r="27" spans="1:19">
      <c r="A27" s="2" t="s">
        <v>107</v>
      </c>
      <c r="B27" s="2" t="s">
        <v>108</v>
      </c>
      <c r="C27" s="4">
        <v>35</v>
      </c>
      <c r="D27" s="4">
        <v>27</v>
      </c>
      <c r="E27" s="30">
        <f>IF('HW3'!L27="","",ROUNDUP('HW3'!L27*0.2,0))</f>
        <v>24</v>
      </c>
      <c r="F27" s="8">
        <f t="shared" si="0"/>
        <v>86</v>
      </c>
    </row>
    <row r="28" spans="1:19">
      <c r="A28" s="2" t="s">
        <v>109</v>
      </c>
      <c r="B28" s="2" t="s">
        <v>110</v>
      </c>
      <c r="C28" s="4">
        <v>32</v>
      </c>
      <c r="D28" s="4">
        <v>39</v>
      </c>
      <c r="E28" s="30">
        <f>IF('HW3'!L28="","",ROUNDUP('HW3'!L28*0.2,0))</f>
        <v>20</v>
      </c>
      <c r="F28" s="8">
        <f t="shared" si="0"/>
        <v>91</v>
      </c>
    </row>
    <row r="29" spans="1:19">
      <c r="A29" s="2" t="s">
        <v>111</v>
      </c>
      <c r="B29" s="2" t="s">
        <v>112</v>
      </c>
      <c r="C29" s="4">
        <v>10</v>
      </c>
      <c r="D29" s="4">
        <v>38</v>
      </c>
      <c r="E29" s="30">
        <f>IF('HW3'!L29="","",ROUNDUP('HW3'!L29*0.2,0))</f>
        <v>17</v>
      </c>
      <c r="F29" s="8">
        <f t="shared" si="0"/>
        <v>65</v>
      </c>
    </row>
    <row r="30" spans="1:19">
      <c r="A30" s="2" t="s">
        <v>113</v>
      </c>
      <c r="B30" s="2" t="s">
        <v>114</v>
      </c>
      <c r="C30" s="4">
        <v>2</v>
      </c>
      <c r="D30" s="4">
        <v>0</v>
      </c>
      <c r="E30" s="30" t="str">
        <f>IF('HW3'!L30="","",ROUNDUP('HW3'!L30*0.2,0))</f>
        <v/>
      </c>
      <c r="F30" s="8">
        <f t="shared" si="0"/>
        <v>2</v>
      </c>
    </row>
    <row r="31" spans="1:19">
      <c r="A31" s="2" t="s">
        <v>115</v>
      </c>
      <c r="B31" s="2" t="s">
        <v>116</v>
      </c>
      <c r="C31" s="4">
        <v>30</v>
      </c>
      <c r="D31" s="4">
        <v>12</v>
      </c>
      <c r="E31" s="30">
        <f>IF('HW3'!L31="","",ROUNDUP('HW3'!L31*0.2,0))</f>
        <v>31</v>
      </c>
      <c r="F31" s="8">
        <f t="shared" si="0"/>
        <v>73</v>
      </c>
    </row>
    <row r="32" spans="1:19">
      <c r="A32" s="2" t="s">
        <v>117</v>
      </c>
      <c r="B32" s="2" t="s">
        <v>118</v>
      </c>
      <c r="C32" s="4">
        <v>39</v>
      </c>
      <c r="D32" s="4">
        <v>22</v>
      </c>
      <c r="E32" s="30">
        <f>IF('HW3'!L32="","",ROUNDUP('HW3'!L32*0.2,0))</f>
        <v>27</v>
      </c>
      <c r="F32" s="8">
        <f t="shared" si="0"/>
        <v>88</v>
      </c>
    </row>
    <row r="33" spans="1:6">
      <c r="A33" s="2" t="s">
        <v>119</v>
      </c>
      <c r="B33" s="2" t="s">
        <v>120</v>
      </c>
      <c r="C33" s="4">
        <v>28</v>
      </c>
      <c r="D33" s="4">
        <v>37</v>
      </c>
      <c r="E33" s="30">
        <f>IF('HW3'!L33="","",ROUNDUP('HW3'!L33*0.2,0))</f>
        <v>29</v>
      </c>
      <c r="F33" s="8">
        <f t="shared" si="0"/>
        <v>94</v>
      </c>
    </row>
    <row r="34" spans="1:6">
      <c r="A34" s="2" t="s">
        <v>121</v>
      </c>
      <c r="B34" s="2" t="s">
        <v>122</v>
      </c>
      <c r="C34" s="4">
        <v>30</v>
      </c>
      <c r="D34" s="4">
        <v>36</v>
      </c>
      <c r="E34" s="30">
        <f>IF('HW3'!L34="","",ROUNDUP('HW3'!L34*0.2,0))</f>
        <v>31</v>
      </c>
      <c r="F34" s="8">
        <f t="shared" si="0"/>
        <v>97</v>
      </c>
    </row>
    <row r="35" spans="1:6">
      <c r="A35" s="2" t="s">
        <v>123</v>
      </c>
      <c r="B35" s="2" t="s">
        <v>124</v>
      </c>
      <c r="C35" s="4">
        <v>10</v>
      </c>
      <c r="D35" s="4">
        <v>29</v>
      </c>
      <c r="E35" s="30" t="str">
        <f>IF('HW3'!L35="","",ROUNDUP('HW3'!L35*0.2,0))</f>
        <v/>
      </c>
      <c r="F35" s="8">
        <f t="shared" si="0"/>
        <v>39</v>
      </c>
    </row>
    <row r="36" spans="1:6">
      <c r="A36" s="2" t="s">
        <v>125</v>
      </c>
      <c r="B36" s="2" t="s">
        <v>126</v>
      </c>
      <c r="C36" s="4">
        <v>40</v>
      </c>
      <c r="D36" s="4">
        <v>50</v>
      </c>
      <c r="E36" s="30">
        <f>IF('HW3'!L36="","",ROUNDUP('HW3'!L36*0.2,0))</f>
        <v>27</v>
      </c>
      <c r="F36" s="8">
        <f t="shared" si="0"/>
        <v>117</v>
      </c>
    </row>
    <row r="37" spans="1:6">
      <c r="A37" s="2" t="s">
        <v>127</v>
      </c>
      <c r="B37" s="2" t="s">
        <v>128</v>
      </c>
      <c r="C37" s="4">
        <v>29</v>
      </c>
      <c r="D37" s="4">
        <v>45</v>
      </c>
      <c r="E37" s="30">
        <f>IF('HW3'!L37="","",ROUNDUP('HW3'!L37*0.2,0))</f>
        <v>25</v>
      </c>
      <c r="F37" s="8">
        <f t="shared" si="0"/>
        <v>99</v>
      </c>
    </row>
    <row r="38" spans="1:6">
      <c r="A38" s="2" t="s">
        <v>129</v>
      </c>
      <c r="B38" s="2" t="s">
        <v>130</v>
      </c>
      <c r="C38" s="4">
        <v>11</v>
      </c>
      <c r="D38" s="4">
        <v>19</v>
      </c>
      <c r="E38" s="30" t="str">
        <f>IF('HW3'!L38="","",ROUNDUP('HW3'!L38*0.2,0))</f>
        <v/>
      </c>
      <c r="F38" s="8">
        <f t="shared" si="0"/>
        <v>30</v>
      </c>
    </row>
    <row r="39" spans="1:6">
      <c r="A39" s="2" t="s">
        <v>131</v>
      </c>
      <c r="B39" s="2" t="s">
        <v>132</v>
      </c>
      <c r="C39" s="4">
        <v>23</v>
      </c>
      <c r="D39" s="4">
        <v>33</v>
      </c>
      <c r="E39" s="30">
        <f>IF('HW3'!L39="","",ROUNDUP('HW3'!L39*0.2,0))</f>
        <v>21</v>
      </c>
      <c r="F39" s="8">
        <f t="shared" si="0"/>
        <v>77</v>
      </c>
    </row>
    <row r="40" spans="1:6">
      <c r="A40" s="2" t="s">
        <v>133</v>
      </c>
      <c r="B40" s="2" t="s">
        <v>134</v>
      </c>
      <c r="C40" s="4">
        <v>0</v>
      </c>
      <c r="D40" s="4">
        <v>25</v>
      </c>
      <c r="E40" s="30">
        <f>IF('HW3'!L40="","",ROUNDUP('HW3'!L40*0.2,0))</f>
        <v>23</v>
      </c>
      <c r="F40" s="8">
        <f t="shared" si="0"/>
        <v>48</v>
      </c>
    </row>
    <row r="41" spans="1:6">
      <c r="A41" s="2" t="s">
        <v>135</v>
      </c>
      <c r="B41" s="2" t="s">
        <v>136</v>
      </c>
      <c r="C41" s="4">
        <v>15</v>
      </c>
      <c r="D41" s="4">
        <v>15</v>
      </c>
      <c r="E41" s="30">
        <f>IF('HW3'!L41="","",ROUNDUP('HW3'!L41*0.2,0))</f>
        <v>24</v>
      </c>
      <c r="F41" s="8">
        <f t="shared" si="0"/>
        <v>54</v>
      </c>
    </row>
    <row r="42" spans="1:6">
      <c r="A42" s="2" t="s">
        <v>137</v>
      </c>
      <c r="B42" s="2" t="s">
        <v>138</v>
      </c>
      <c r="C42" s="4">
        <v>6</v>
      </c>
      <c r="D42" s="4">
        <v>34</v>
      </c>
      <c r="E42" s="30" t="str">
        <f>IF('HW3'!L42="","",ROUNDUP('HW3'!L42*0.2,0))</f>
        <v/>
      </c>
      <c r="F42" s="8">
        <f t="shared" si="0"/>
        <v>40</v>
      </c>
    </row>
    <row r="43" spans="1:6">
      <c r="A43" s="2" t="s">
        <v>139</v>
      </c>
      <c r="B43" s="2" t="s">
        <v>140</v>
      </c>
      <c r="C43" s="4">
        <v>6</v>
      </c>
      <c r="D43" s="4">
        <v>10</v>
      </c>
      <c r="E43" s="30" t="str">
        <f>IF('HW3'!L43="","",ROUNDUP('HW3'!L43*0.2,0))</f>
        <v/>
      </c>
      <c r="F43" s="8">
        <f t="shared" si="0"/>
        <v>16</v>
      </c>
    </row>
    <row r="44" spans="1:6">
      <c r="A44" s="2" t="s">
        <v>40</v>
      </c>
      <c r="B44" s="2" t="s">
        <v>41</v>
      </c>
      <c r="E44" s="30" t="str">
        <f>IF('HW3'!L44="","",ROUNDUP('HW3'!L44*0.2,0))</f>
        <v/>
      </c>
      <c r="F44" s="8" t="str">
        <f t="shared" si="0"/>
        <v>GR</v>
      </c>
    </row>
    <row r="45" spans="1:6">
      <c r="A45" s="2" t="s">
        <v>141</v>
      </c>
      <c r="B45" s="2" t="s">
        <v>142</v>
      </c>
      <c r="C45" s="4">
        <v>5</v>
      </c>
      <c r="D45" s="4">
        <v>27</v>
      </c>
      <c r="E45" s="30" t="str">
        <f>IF('HW3'!L45="","",ROUNDUP('HW3'!L45*0.2,0))</f>
        <v/>
      </c>
      <c r="F45" s="8">
        <f t="shared" si="0"/>
        <v>32</v>
      </c>
    </row>
    <row r="46" spans="1:6">
      <c r="A46" s="2" t="s">
        <v>143</v>
      </c>
      <c r="B46" s="2" t="s">
        <v>144</v>
      </c>
      <c r="C46" s="4">
        <v>8</v>
      </c>
      <c r="D46" s="4">
        <v>40</v>
      </c>
      <c r="E46" s="30">
        <f>IF('HW3'!L46="","",ROUNDUP('HW3'!L46*0.2,0))</f>
        <v>26</v>
      </c>
      <c r="F46" s="8">
        <f t="shared" si="0"/>
        <v>74</v>
      </c>
    </row>
    <row r="47" spans="1:6">
      <c r="A47" s="2" t="s">
        <v>145</v>
      </c>
      <c r="B47" s="2" t="s">
        <v>146</v>
      </c>
      <c r="C47" s="4">
        <v>2</v>
      </c>
      <c r="D47" s="4">
        <v>47</v>
      </c>
      <c r="E47" s="30">
        <f>IF('HW3'!L47="","",ROUNDUP('HW3'!L47*0.2,0))</f>
        <v>27</v>
      </c>
      <c r="F47" s="8">
        <f t="shared" si="0"/>
        <v>76</v>
      </c>
    </row>
    <row r="48" spans="1:6">
      <c r="A48" s="2" t="s">
        <v>147</v>
      </c>
      <c r="B48" s="2" t="s">
        <v>148</v>
      </c>
      <c r="C48" s="4">
        <v>13</v>
      </c>
      <c r="D48" s="4">
        <v>25</v>
      </c>
      <c r="E48" s="30" t="str">
        <f>IF('HW3'!L48="","",ROUNDUP('HW3'!L48*0.2,0))</f>
        <v/>
      </c>
      <c r="F48" s="8">
        <f t="shared" si="0"/>
        <v>38</v>
      </c>
    </row>
    <row r="49" spans="1:6">
      <c r="A49" s="2" t="s">
        <v>44</v>
      </c>
      <c r="B49" s="2" t="s">
        <v>45</v>
      </c>
      <c r="C49" s="4">
        <v>20</v>
      </c>
      <c r="D49" s="4">
        <v>23</v>
      </c>
      <c r="E49" s="30" t="str">
        <f>IF('HW3'!L49="","",ROUNDUP('HW3'!L49*0.2,0))</f>
        <v/>
      </c>
      <c r="F49" s="8">
        <f t="shared" si="0"/>
        <v>43</v>
      </c>
    </row>
    <row r="50" spans="1:6">
      <c r="A50" s="2" t="s">
        <v>46</v>
      </c>
      <c r="B50" s="2" t="s">
        <v>47</v>
      </c>
      <c r="C50" s="4">
        <v>0</v>
      </c>
      <c r="D50" s="4">
        <v>0</v>
      </c>
      <c r="E50" s="30" t="str">
        <f>IF('HW3'!L50="","",ROUNDUP('HW3'!L50*0.2,0))</f>
        <v/>
      </c>
      <c r="F50" s="8">
        <f t="shared" si="0"/>
        <v>0</v>
      </c>
    </row>
    <row r="51" spans="1:6">
      <c r="A51" s="2" t="s">
        <v>48</v>
      </c>
      <c r="B51" s="2" t="s">
        <v>49</v>
      </c>
      <c r="C51" s="4">
        <v>0</v>
      </c>
      <c r="D51" s="4">
        <v>0</v>
      </c>
      <c r="E51" s="30" t="str">
        <f>IF('HW3'!L51="","",ROUNDUP('HW3'!L51*0.2,0))</f>
        <v/>
      </c>
      <c r="F51" s="8">
        <f t="shared" si="0"/>
        <v>0</v>
      </c>
    </row>
    <row r="52" spans="1:6">
      <c r="A52" s="2" t="s">
        <v>50</v>
      </c>
      <c r="B52" s="2" t="s">
        <v>51</v>
      </c>
      <c r="C52" s="4">
        <v>2</v>
      </c>
      <c r="D52" s="4">
        <v>31</v>
      </c>
      <c r="E52" s="30">
        <f>IF('HW3'!L52="","",ROUNDUP('HW3'!L52*0.2,0))</f>
        <v>26</v>
      </c>
      <c r="F52" s="8">
        <f t="shared" si="0"/>
        <v>59</v>
      </c>
    </row>
    <row r="53" spans="1:6">
      <c r="A53" s="2" t="s">
        <v>52</v>
      </c>
      <c r="B53" s="2" t="s">
        <v>53</v>
      </c>
      <c r="E53" s="30" t="str">
        <f>IF('HW3'!L53="","",ROUNDUP('HW3'!L53*0.2,0))</f>
        <v/>
      </c>
      <c r="F53" s="8" t="str">
        <f t="shared" si="0"/>
        <v>GR</v>
      </c>
    </row>
    <row r="54" spans="1:6">
      <c r="A54" s="2" t="s">
        <v>149</v>
      </c>
      <c r="B54" s="2" t="s">
        <v>150</v>
      </c>
      <c r="C54" s="4">
        <v>39</v>
      </c>
      <c r="D54" s="4">
        <v>50</v>
      </c>
      <c r="E54" s="30">
        <f>IF('HW3'!L54="","",ROUNDUP('HW3'!L54*0.2,0))</f>
        <v>27</v>
      </c>
      <c r="F54" s="8">
        <f t="shared" si="0"/>
        <v>116</v>
      </c>
    </row>
    <row r="55" spans="1:6">
      <c r="A55" s="2" t="s">
        <v>151</v>
      </c>
      <c r="B55" s="2" t="s">
        <v>152</v>
      </c>
      <c r="C55" s="4">
        <v>42</v>
      </c>
      <c r="D55" s="4">
        <v>49</v>
      </c>
      <c r="E55" s="30">
        <f>IF('HW3'!L55="","",ROUNDUP('HW3'!L55*0.2,0))</f>
        <v>22</v>
      </c>
      <c r="F55" s="8">
        <f t="shared" si="0"/>
        <v>113</v>
      </c>
    </row>
    <row r="56" spans="1:6">
      <c r="A56" s="2" t="s">
        <v>54</v>
      </c>
      <c r="B56" s="2" t="s">
        <v>55</v>
      </c>
      <c r="E56" s="30" t="str">
        <f>IF('HW3'!L56="","",ROUNDUP('HW3'!L56*0.2,0))</f>
        <v/>
      </c>
      <c r="F56" s="8" t="str">
        <f t="shared" si="0"/>
        <v>GR</v>
      </c>
    </row>
    <row r="57" spans="1:6">
      <c r="A57" s="2" t="s">
        <v>153</v>
      </c>
      <c r="B57" s="2" t="s">
        <v>154</v>
      </c>
      <c r="C57" s="4">
        <v>18</v>
      </c>
      <c r="D57" s="4">
        <v>14</v>
      </c>
      <c r="E57" s="30">
        <f>IF('HW3'!L57="","",ROUNDUP('HW3'!L57*0.2,0))</f>
        <v>21</v>
      </c>
      <c r="F57" s="8">
        <f t="shared" si="0"/>
        <v>53</v>
      </c>
    </row>
    <row r="58" spans="1:6">
      <c r="A58" s="2" t="s">
        <v>155</v>
      </c>
      <c r="B58" s="2" t="s">
        <v>156</v>
      </c>
      <c r="C58" s="4">
        <v>21</v>
      </c>
      <c r="D58" s="4">
        <v>32</v>
      </c>
      <c r="E58" s="30" t="str">
        <f>IF('HW3'!L58="","",ROUNDUP('HW3'!L58*0.2,0))</f>
        <v/>
      </c>
      <c r="F58" s="8">
        <f t="shared" si="0"/>
        <v>53</v>
      </c>
    </row>
    <row r="59" spans="1:6">
      <c r="A59" s="1" t="s">
        <v>157</v>
      </c>
      <c r="B59" s="1" t="s">
        <v>158</v>
      </c>
      <c r="E59" s="30" t="str">
        <f>IF('HW3'!L59="","",ROUNDUP('HW3'!L59*0.2,0))</f>
        <v/>
      </c>
      <c r="F59" s="8" t="str">
        <f t="shared" si="0"/>
        <v>GR</v>
      </c>
    </row>
    <row r="60" spans="1:6">
      <c r="A60" s="1"/>
      <c r="B60" s="1"/>
      <c r="F60" s="8"/>
    </row>
    <row r="61" spans="1:6">
      <c r="A61" s="1"/>
      <c r="B61" s="1"/>
      <c r="F61" s="8"/>
    </row>
    <row r="62" spans="1:6">
      <c r="A62" s="1"/>
      <c r="B62" s="1"/>
      <c r="F62" s="8"/>
    </row>
    <row r="63" spans="1:6">
      <c r="A63" s="1"/>
      <c r="B63" s="1"/>
      <c r="F63" s="8"/>
    </row>
    <row r="64" spans="1:6">
      <c r="A64" s="1"/>
      <c r="B64" s="1"/>
      <c r="F64" s="8"/>
    </row>
    <row r="65" spans="1:6">
      <c r="A65" s="1"/>
      <c r="B65" s="1"/>
      <c r="F65" s="8"/>
    </row>
    <row r="66" spans="1:6">
      <c r="A66" s="1"/>
      <c r="B66" s="1"/>
      <c r="F66" s="8"/>
    </row>
    <row r="67" spans="1:6">
      <c r="A67" s="1"/>
      <c r="B67" s="1"/>
      <c r="F67" s="8"/>
    </row>
    <row r="68" spans="1:6">
      <c r="A68" s="1"/>
      <c r="B68" s="1"/>
      <c r="F68" s="8"/>
    </row>
    <row r="69" spans="1:6">
      <c r="A69" s="1"/>
      <c r="B69" s="1"/>
      <c r="F69" s="8"/>
    </row>
    <row r="70" spans="1:6">
      <c r="A70" s="1"/>
      <c r="B70" s="1"/>
      <c r="F70" s="8"/>
    </row>
    <row r="71" spans="1:6">
      <c r="A71" s="1"/>
      <c r="B71" s="1"/>
      <c r="F71" s="8"/>
    </row>
    <row r="72" spans="1:6">
      <c r="A72" s="1"/>
      <c r="B72" s="1"/>
      <c r="F72" s="8"/>
    </row>
    <row r="73" spans="1:6">
      <c r="A73" s="1"/>
      <c r="B73" s="1"/>
      <c r="F73" s="8"/>
    </row>
    <row r="74" spans="1:6">
      <c r="A74" s="1"/>
      <c r="B74" s="1"/>
      <c r="F74" s="8"/>
    </row>
    <row r="75" spans="1:6">
      <c r="A75" s="1"/>
      <c r="B75" s="1"/>
      <c r="F75" s="8"/>
    </row>
    <row r="76" spans="1:6">
      <c r="A76" s="1"/>
      <c r="B76" s="1"/>
      <c r="F76" s="8"/>
    </row>
    <row r="77" spans="1:6">
      <c r="A77" s="1"/>
      <c r="B77" s="1"/>
      <c r="F77" s="8"/>
    </row>
    <row r="78" spans="1:6">
      <c r="A78" s="1"/>
      <c r="B78" s="1"/>
      <c r="F78" s="8"/>
    </row>
    <row r="79" spans="1:6">
      <c r="A79" s="1"/>
      <c r="B79" s="1"/>
      <c r="F79" s="8"/>
    </row>
    <row r="80" spans="1:6">
      <c r="A80" s="1"/>
      <c r="B80" s="1"/>
      <c r="F80" s="8"/>
    </row>
    <row r="81" spans="1:6">
      <c r="A81" s="1"/>
      <c r="B81" s="1"/>
      <c r="F81" s="8"/>
    </row>
    <row r="82" spans="1:6">
      <c r="A82" s="1"/>
      <c r="B82" s="1"/>
      <c r="F82" s="8"/>
    </row>
    <row r="83" spans="1:6">
      <c r="A83" s="1"/>
      <c r="B83" s="1"/>
      <c r="F83" s="8"/>
    </row>
    <row r="84" spans="1:6">
      <c r="A84" s="1"/>
      <c r="B84" s="1"/>
      <c r="F84" s="8"/>
    </row>
    <row r="85" spans="1:6">
      <c r="A85" s="1"/>
      <c r="B85" s="1"/>
      <c r="F85" s="8"/>
    </row>
    <row r="86" spans="1:6">
      <c r="A86" s="1"/>
      <c r="B86" s="1"/>
      <c r="F86" s="8"/>
    </row>
  </sheetData>
  <mergeCells count="2">
    <mergeCell ref="I2:K2"/>
    <mergeCell ref="I8:K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W86"/>
  <sheetViews>
    <sheetView zoomScale="90" zoomScaleNormal="90" workbookViewId="0">
      <selection activeCell="H14" sqref="H14"/>
    </sheetView>
  </sheetViews>
  <sheetFormatPr defaultRowHeight="15"/>
  <cols>
    <col min="1" max="1" width="14.42578125" bestFit="1" customWidth="1"/>
    <col min="2" max="2" width="27.28515625" bestFit="1" customWidth="1"/>
    <col min="3" max="6" width="9.140625" style="4" customWidth="1"/>
    <col min="7" max="7" width="7.7109375" style="4" customWidth="1"/>
    <col min="8" max="8" width="9.140625" style="4" customWidth="1"/>
    <col min="9" max="9" width="9.140625" customWidth="1"/>
  </cols>
  <sheetData>
    <row r="2" spans="1:23" ht="15" customHeight="1">
      <c r="K2" s="37" t="s">
        <v>57</v>
      </c>
      <c r="L2" s="37"/>
      <c r="M2" s="37"/>
      <c r="N2" s="37"/>
      <c r="O2" s="37"/>
      <c r="P2" s="37"/>
    </row>
    <row r="3" spans="1:23">
      <c r="A3" s="5" t="s">
        <v>27</v>
      </c>
      <c r="B3" s="5" t="s">
        <v>58</v>
      </c>
      <c r="C3" s="6" t="s">
        <v>61</v>
      </c>
      <c r="D3" s="6" t="s">
        <v>62</v>
      </c>
      <c r="E3" s="6" t="s">
        <v>63</v>
      </c>
      <c r="F3" s="6" t="s">
        <v>64</v>
      </c>
      <c r="G3" s="6" t="s">
        <v>26</v>
      </c>
      <c r="H3" s="7" t="s">
        <v>65</v>
      </c>
      <c r="I3" s="15" t="s">
        <v>67</v>
      </c>
      <c r="K3" s="9" t="s">
        <v>61</v>
      </c>
      <c r="L3" s="9" t="s">
        <v>62</v>
      </c>
      <c r="M3" s="9" t="s">
        <v>63</v>
      </c>
      <c r="N3" s="9" t="s">
        <v>64</v>
      </c>
      <c r="O3" s="9" t="s">
        <v>26</v>
      </c>
      <c r="P3" s="14" t="s">
        <v>65</v>
      </c>
    </row>
    <row r="4" spans="1:23">
      <c r="A4" s="2" t="s">
        <v>71</v>
      </c>
      <c r="B4" s="2" t="s">
        <v>72</v>
      </c>
      <c r="C4" s="4">
        <f>IF('HW1'!H4="",0,'HW1'!H4)</f>
        <v>67</v>
      </c>
      <c r="D4" s="4">
        <f>IF('HW2'!H4="",0,'HW2'!H4)</f>
        <v>0</v>
      </c>
      <c r="E4" s="4">
        <f>IF('HW3'!L4="",0,'HW3'!L4)</f>
        <v>114</v>
      </c>
      <c r="F4" s="4">
        <f>IF(Midterm!F4="",0,Midterm!F4)</f>
        <v>30</v>
      </c>
      <c r="G4" s="4">
        <f>IF(Final!F4="",0,Final!F4)</f>
        <v>92</v>
      </c>
      <c r="H4" s="8">
        <f>IF(G4="GR","GR",C4*0.075+D4*0.075+E4*0.15+F4*0.3+G4*0.4)</f>
        <v>67.924999999999997</v>
      </c>
      <c r="I4" s="16">
        <f>IF(H4="GR","GR",RANK(H4,H:H))</f>
        <v>23</v>
      </c>
      <c r="K4" s="4">
        <f t="shared" ref="K4:P4" si="0">AVERAGE(C4:C86)</f>
        <v>56.267857142857146</v>
      </c>
      <c r="L4" s="4">
        <f t="shared" si="0"/>
        <v>43.625</v>
      </c>
      <c r="M4" s="4">
        <f t="shared" si="0"/>
        <v>63.839285714285715</v>
      </c>
      <c r="N4" s="4">
        <f t="shared" si="0"/>
        <v>53.053571428571431</v>
      </c>
      <c r="O4" s="4">
        <f t="shared" si="0"/>
        <v>60.395833333333336</v>
      </c>
      <c r="P4" s="4">
        <f t="shared" si="0"/>
        <v>61.947395833333331</v>
      </c>
    </row>
    <row r="5" spans="1:23">
      <c r="A5" s="2" t="s">
        <v>42</v>
      </c>
      <c r="B5" s="2" t="s">
        <v>43</v>
      </c>
      <c r="C5" s="4">
        <f>IF('HW1'!H5="",0,'HW1'!H5)</f>
        <v>0</v>
      </c>
      <c r="D5" s="4">
        <f>IF('HW2'!H5="",0,'HW2'!H5)</f>
        <v>0</v>
      </c>
      <c r="E5" s="4">
        <f>IF('HW3'!L5="",0,'HW3'!L5)</f>
        <v>0</v>
      </c>
      <c r="F5" s="4">
        <f>IF(Midterm!F5="",0,Midterm!F5)</f>
        <v>5</v>
      </c>
      <c r="G5" s="4">
        <f>IF(Final!F5="",0,Final!F5)</f>
        <v>5</v>
      </c>
      <c r="H5" s="8">
        <f t="shared" ref="H5:H57" si="1">IF(G5="GR","GR",C5*0.075+D5*0.075+E5*0.15+F5*0.3+G5*0.4)</f>
        <v>3.5</v>
      </c>
      <c r="I5" s="16">
        <f t="shared" ref="I5:I57" si="2">IF(H5="GR","GR",RANK(H5,H:H))</f>
        <v>48</v>
      </c>
      <c r="J5" s="19"/>
    </row>
    <row r="6" spans="1:23">
      <c r="A6" s="2" t="s">
        <v>73</v>
      </c>
      <c r="B6" s="2" t="s">
        <v>74</v>
      </c>
      <c r="C6" s="4">
        <f>IF('HW1'!H6="",0,'HW1'!H6)</f>
        <v>0</v>
      </c>
      <c r="D6" s="4">
        <f>IF('HW2'!H6="",0,'HW2'!H6)</f>
        <v>0</v>
      </c>
      <c r="E6" s="4">
        <f>IF('HW3'!L6="",0,'HW3'!L6)</f>
        <v>0</v>
      </c>
      <c r="F6" s="4">
        <f>IF(Midterm!F6="",0,Midterm!F6)</f>
        <v>0</v>
      </c>
      <c r="G6" s="4" t="str">
        <f>IF(Final!F6="",0,Final!F6)</f>
        <v>GR</v>
      </c>
      <c r="H6" s="8" t="str">
        <f t="shared" si="1"/>
        <v>GR</v>
      </c>
      <c r="I6" s="16" t="str">
        <f t="shared" si="2"/>
        <v>GR</v>
      </c>
      <c r="J6" s="19"/>
    </row>
    <row r="7" spans="1:23">
      <c r="A7" s="2" t="s">
        <v>32</v>
      </c>
      <c r="B7" s="2" t="s">
        <v>33</v>
      </c>
      <c r="C7" s="4">
        <f>IF('HW1'!H7="",0,'HW1'!H7)</f>
        <v>0</v>
      </c>
      <c r="D7" s="4">
        <f>IF('HW2'!H7="",0,'HW2'!H7)</f>
        <v>0</v>
      </c>
      <c r="E7" s="4">
        <f>IF('HW3'!L7="",0,'HW3'!L7)</f>
        <v>0</v>
      </c>
      <c r="F7" s="4">
        <f>IF(Midterm!F7="",0,Midterm!F7)</f>
        <v>0</v>
      </c>
      <c r="G7" s="4" t="str">
        <f>IF(Final!F7="",0,Final!F7)</f>
        <v>GR</v>
      </c>
      <c r="H7" s="8" t="str">
        <f t="shared" si="1"/>
        <v>GR</v>
      </c>
      <c r="I7" s="16" t="str">
        <f t="shared" si="2"/>
        <v>GR</v>
      </c>
      <c r="J7" s="19"/>
    </row>
    <row r="8" spans="1:23">
      <c r="A8" s="2" t="s">
        <v>75</v>
      </c>
      <c r="B8" s="2" t="s">
        <v>76</v>
      </c>
      <c r="C8" s="4">
        <f>IF('HW1'!H8="",0,'HW1'!H8)</f>
        <v>0</v>
      </c>
      <c r="D8" s="4">
        <f>IF('HW2'!H8="",0,'HW2'!H8)</f>
        <v>0</v>
      </c>
      <c r="E8" s="4">
        <f>IF('HW3'!L8="",0,'HW3'!L8)</f>
        <v>0</v>
      </c>
      <c r="F8" s="4">
        <f>IF(Midterm!F8="",0,Midterm!F8)</f>
        <v>7</v>
      </c>
      <c r="G8" s="4" t="str">
        <f>IF(Final!F8="",0,Final!F8)</f>
        <v>GR</v>
      </c>
      <c r="H8" s="8" t="str">
        <f t="shared" si="1"/>
        <v>GR</v>
      </c>
      <c r="I8" s="16" t="str">
        <f t="shared" si="2"/>
        <v>GR</v>
      </c>
      <c r="J8" s="19"/>
      <c r="K8" s="37" t="s">
        <v>25</v>
      </c>
      <c r="L8" s="37"/>
      <c r="M8" s="37"/>
      <c r="N8" s="37"/>
      <c r="O8" s="37"/>
    </row>
    <row r="9" spans="1:23">
      <c r="A9" s="2" t="s">
        <v>34</v>
      </c>
      <c r="B9" s="2" t="s">
        <v>35</v>
      </c>
      <c r="C9" s="4">
        <f>IF('HW1'!H9="",0,'HW1'!H9)</f>
        <v>0</v>
      </c>
      <c r="D9" s="4">
        <f>IF('HW2'!H9="",0,'HW2'!H9)</f>
        <v>0</v>
      </c>
      <c r="E9" s="4">
        <f>IF('HW3'!L9="",0,'HW3'!L9)</f>
        <v>0</v>
      </c>
      <c r="F9" s="4">
        <f>IF(Midterm!F9="",0,Midterm!F9)</f>
        <v>53</v>
      </c>
      <c r="G9" s="4">
        <f>IF(Final!F9="",0,Final!F9)</f>
        <v>49</v>
      </c>
      <c r="H9" s="8">
        <f t="shared" si="1"/>
        <v>35.5</v>
      </c>
      <c r="I9" s="16">
        <f t="shared" si="2"/>
        <v>37</v>
      </c>
      <c r="J9" s="19"/>
      <c r="R9" s="11">
        <v>0</v>
      </c>
      <c r="S9" s="11">
        <v>10</v>
      </c>
      <c r="T9" s="12" t="s">
        <v>7</v>
      </c>
      <c r="U9" s="11">
        <f t="shared" ref="U9:U26" si="3">(COUNTIF(H:H,CONCATENATE("&lt;=",S9)))-V8</f>
        <v>3</v>
      </c>
      <c r="V9" s="11">
        <f>U9+V8</f>
        <v>3</v>
      </c>
      <c r="W9" s="13">
        <f t="shared" ref="W9:W26" si="4">U9/COUNTIF(H:H,"&gt;-1")</f>
        <v>6.25E-2</v>
      </c>
    </row>
    <row r="10" spans="1:23">
      <c r="A10" s="2" t="s">
        <v>36</v>
      </c>
      <c r="B10" s="2" t="s">
        <v>37</v>
      </c>
      <c r="C10" s="4">
        <f>IF('HW1'!H10="",0,'HW1'!H10)</f>
        <v>79</v>
      </c>
      <c r="D10" s="4">
        <f>IF('HW2'!H10="",0,'HW2'!H10)</f>
        <v>0</v>
      </c>
      <c r="E10" s="4">
        <f>IF('HW3'!L10="",0,'HW3'!L10)</f>
        <v>133</v>
      </c>
      <c r="F10" s="4">
        <f>IF(Midterm!F10="",0,Midterm!F10)</f>
        <v>55</v>
      </c>
      <c r="G10" s="4">
        <f>IF(Final!F10="",0,Final!F10)</f>
        <v>94</v>
      </c>
      <c r="H10" s="8">
        <f t="shared" si="1"/>
        <v>79.974999999999994</v>
      </c>
      <c r="I10" s="16">
        <f t="shared" si="2"/>
        <v>16</v>
      </c>
      <c r="J10" s="19"/>
      <c r="R10" s="11">
        <v>10.5</v>
      </c>
      <c r="S10" s="11">
        <v>20</v>
      </c>
      <c r="T10" s="12" t="s">
        <v>8</v>
      </c>
      <c r="U10" s="11">
        <f t="shared" si="3"/>
        <v>3</v>
      </c>
      <c r="V10" s="11">
        <f t="shared" ref="V10:V26" si="5">U10+V9</f>
        <v>6</v>
      </c>
      <c r="W10" s="13">
        <f t="shared" si="4"/>
        <v>6.25E-2</v>
      </c>
    </row>
    <row r="11" spans="1:23">
      <c r="A11" s="2" t="s">
        <v>77</v>
      </c>
      <c r="B11" s="2" t="s">
        <v>78</v>
      </c>
      <c r="C11" s="4">
        <f>IF('HW1'!H11="",0,'HW1'!H11)</f>
        <v>110</v>
      </c>
      <c r="D11" s="4">
        <f>IF('HW2'!H11="",0,'HW2'!H11)</f>
        <v>92</v>
      </c>
      <c r="E11" s="4">
        <f>IF('HW3'!L11="",0,'HW3'!L11)</f>
        <v>127</v>
      </c>
      <c r="F11" s="4">
        <f>IF(Midterm!F11="",0,Midterm!F11)</f>
        <v>125</v>
      </c>
      <c r="G11" s="4">
        <f>IF(Final!F11="",0,Final!F11)</f>
        <v>106</v>
      </c>
      <c r="H11" s="8">
        <f t="shared" si="1"/>
        <v>114.10000000000001</v>
      </c>
      <c r="I11" s="16">
        <f t="shared" si="2"/>
        <v>1</v>
      </c>
      <c r="J11" s="19"/>
      <c r="R11" s="11">
        <v>20.5</v>
      </c>
      <c r="S11" s="11">
        <v>30</v>
      </c>
      <c r="T11" s="12" t="s">
        <v>9</v>
      </c>
      <c r="U11" s="11">
        <f t="shared" si="3"/>
        <v>2</v>
      </c>
      <c r="V11" s="11">
        <f t="shared" si="5"/>
        <v>8</v>
      </c>
      <c r="W11" s="13">
        <f t="shared" si="4"/>
        <v>4.1666666666666664E-2</v>
      </c>
    </row>
    <row r="12" spans="1:23">
      <c r="A12" s="2" t="s">
        <v>38</v>
      </c>
      <c r="B12" s="2" t="s">
        <v>39</v>
      </c>
      <c r="C12" s="4">
        <f>IF('HW1'!H12="",0,'HW1'!H12)</f>
        <v>92</v>
      </c>
      <c r="D12" s="4">
        <f>IF('HW2'!H12="",0,'HW2'!H12)</f>
        <v>60</v>
      </c>
      <c r="E12" s="4">
        <f>IF('HW3'!L12="",0,'HW3'!L12)</f>
        <v>89</v>
      </c>
      <c r="F12" s="4">
        <f>IF(Midterm!F12="",0,Midterm!F12)</f>
        <v>18</v>
      </c>
      <c r="G12" s="4">
        <f>IF(Final!F12="",0,Final!F12)</f>
        <v>71</v>
      </c>
      <c r="H12" s="8">
        <f t="shared" si="1"/>
        <v>58.55</v>
      </c>
      <c r="I12" s="16">
        <f t="shared" si="2"/>
        <v>28</v>
      </c>
      <c r="J12" s="19"/>
      <c r="R12" s="11">
        <v>30.5</v>
      </c>
      <c r="S12" s="11">
        <v>40</v>
      </c>
      <c r="T12" s="12" t="s">
        <v>10</v>
      </c>
      <c r="U12" s="11">
        <f t="shared" si="3"/>
        <v>5</v>
      </c>
      <c r="V12" s="11">
        <f t="shared" si="5"/>
        <v>13</v>
      </c>
      <c r="W12" s="13">
        <f t="shared" si="4"/>
        <v>0.10416666666666667</v>
      </c>
    </row>
    <row r="13" spans="1:23">
      <c r="A13" s="2" t="s">
        <v>79</v>
      </c>
      <c r="B13" s="2" t="s">
        <v>80</v>
      </c>
      <c r="C13" s="4">
        <f>IF('HW1'!H13="",0,'HW1'!H13)</f>
        <v>115</v>
      </c>
      <c r="D13" s="4">
        <f>IF('HW2'!H13="",0,'HW2'!H13)</f>
        <v>93</v>
      </c>
      <c r="E13" s="4">
        <f>IF('HW3'!L13="",0,'HW3'!L13)</f>
        <v>123</v>
      </c>
      <c r="F13" s="4">
        <f>IF(Midterm!F13="",0,Midterm!F13)</f>
        <v>98</v>
      </c>
      <c r="G13" s="4">
        <f>IF(Final!F13="",0,Final!F13)</f>
        <v>74</v>
      </c>
      <c r="H13" s="8">
        <f t="shared" si="1"/>
        <v>93.05</v>
      </c>
      <c r="I13" s="16">
        <f t="shared" si="2"/>
        <v>8</v>
      </c>
      <c r="J13" s="19"/>
      <c r="R13" s="11">
        <v>40.5</v>
      </c>
      <c r="S13" s="11">
        <v>50</v>
      </c>
      <c r="T13" s="12" t="s">
        <v>11</v>
      </c>
      <c r="U13" s="11">
        <f t="shared" si="3"/>
        <v>2</v>
      </c>
      <c r="V13" s="11">
        <f t="shared" si="5"/>
        <v>15</v>
      </c>
      <c r="W13" s="13">
        <f t="shared" si="4"/>
        <v>4.1666666666666664E-2</v>
      </c>
    </row>
    <row r="14" spans="1:23">
      <c r="A14" s="2" t="s">
        <v>81</v>
      </c>
      <c r="B14" s="2" t="s">
        <v>82</v>
      </c>
      <c r="C14" s="4">
        <f>IF('HW1'!H14="",0,'HW1'!H14)</f>
        <v>100</v>
      </c>
      <c r="D14" s="4">
        <f>IF('HW2'!H14="",0,'HW2'!H14)</f>
        <v>82</v>
      </c>
      <c r="E14" s="4">
        <f>IF('HW3'!L14="",0,'HW3'!L14)</f>
        <v>0</v>
      </c>
      <c r="F14" s="4">
        <f>IF(Midterm!F14="",0,Midterm!F14)</f>
        <v>93</v>
      </c>
      <c r="G14" s="4">
        <f>IF(Final!F14="",0,Final!F14)</f>
        <v>60</v>
      </c>
      <c r="H14" s="8">
        <f t="shared" si="1"/>
        <v>65.55</v>
      </c>
      <c r="I14" s="16">
        <f t="shared" si="2"/>
        <v>24</v>
      </c>
      <c r="J14" s="19"/>
      <c r="R14" s="11">
        <v>50.5</v>
      </c>
      <c r="S14" s="11">
        <v>60</v>
      </c>
      <c r="T14" s="12" t="s">
        <v>12</v>
      </c>
      <c r="U14" s="11">
        <f t="shared" si="3"/>
        <v>8</v>
      </c>
      <c r="V14" s="11">
        <f t="shared" si="5"/>
        <v>23</v>
      </c>
      <c r="W14" s="13">
        <f t="shared" si="4"/>
        <v>0.16666666666666666</v>
      </c>
    </row>
    <row r="15" spans="1:23">
      <c r="A15" s="2" t="s">
        <v>83</v>
      </c>
      <c r="B15" s="2" t="s">
        <v>84</v>
      </c>
      <c r="C15" s="4">
        <f>IF('HW1'!H15="",0,'HW1'!H15)</f>
        <v>83</v>
      </c>
      <c r="D15" s="4">
        <f>IF('HW2'!H15="",0,'HW2'!H15)</f>
        <v>104</v>
      </c>
      <c r="E15" s="4">
        <f>IF('HW3'!L15="",0,'HW3'!L15)</f>
        <v>122</v>
      </c>
      <c r="F15" s="4">
        <f>IF(Midterm!F15="",0,Midterm!F15)</f>
        <v>25</v>
      </c>
      <c r="G15" s="4">
        <f>IF(Final!F15="",0,Final!F15)</f>
        <v>50</v>
      </c>
      <c r="H15" s="8">
        <f t="shared" si="1"/>
        <v>59.825000000000003</v>
      </c>
      <c r="I15" s="16">
        <f t="shared" si="2"/>
        <v>26</v>
      </c>
      <c r="J15" s="19"/>
      <c r="R15" s="11">
        <v>60.5</v>
      </c>
      <c r="S15" s="11">
        <v>70</v>
      </c>
      <c r="T15" s="12" t="s">
        <v>13</v>
      </c>
      <c r="U15" s="11">
        <f t="shared" si="3"/>
        <v>4</v>
      </c>
      <c r="V15" s="11">
        <f t="shared" si="5"/>
        <v>27</v>
      </c>
      <c r="W15" s="13">
        <f t="shared" si="4"/>
        <v>8.3333333333333329E-2</v>
      </c>
    </row>
    <row r="16" spans="1:23">
      <c r="A16" s="2" t="s">
        <v>85</v>
      </c>
      <c r="B16" s="2" t="s">
        <v>86</v>
      </c>
      <c r="C16" s="4">
        <f>IF('HW1'!H16="",0,'HW1'!H16)</f>
        <v>37</v>
      </c>
      <c r="D16" s="4">
        <f>IF('HW2'!H16="",0,'HW2'!H16)</f>
        <v>0</v>
      </c>
      <c r="E16" s="4">
        <f>IF('HW3'!L16="",0,'HW3'!L16)</f>
        <v>0</v>
      </c>
      <c r="F16" s="4">
        <f>IF(Midterm!F16="",0,Midterm!F16)</f>
        <v>22</v>
      </c>
      <c r="G16" s="4">
        <f>IF(Final!F16="",0,Final!F16)</f>
        <v>0</v>
      </c>
      <c r="H16" s="8">
        <f t="shared" si="1"/>
        <v>9.375</v>
      </c>
      <c r="I16" s="16">
        <f t="shared" si="2"/>
        <v>46</v>
      </c>
      <c r="J16" s="19"/>
      <c r="R16" s="11">
        <v>70.5</v>
      </c>
      <c r="S16" s="11">
        <v>80</v>
      </c>
      <c r="T16" s="12" t="s">
        <v>14</v>
      </c>
      <c r="U16" s="11">
        <f t="shared" si="3"/>
        <v>6</v>
      </c>
      <c r="V16" s="11">
        <f t="shared" si="5"/>
        <v>33</v>
      </c>
      <c r="W16" s="13">
        <f t="shared" si="4"/>
        <v>0.125</v>
      </c>
    </row>
    <row r="17" spans="1:23">
      <c r="A17" s="2" t="s">
        <v>87</v>
      </c>
      <c r="B17" s="2" t="s">
        <v>88</v>
      </c>
      <c r="C17" s="4">
        <f>IF('HW1'!H17="",0,'HW1'!H17)</f>
        <v>65</v>
      </c>
      <c r="D17" s="4">
        <f>IF('HW2'!H17="",0,'HW2'!H17)</f>
        <v>77</v>
      </c>
      <c r="E17" s="4">
        <f>IF('HW3'!L17="",0,'HW3'!L17)</f>
        <v>99</v>
      </c>
      <c r="F17" s="4">
        <f>IF(Midterm!F17="",0,Midterm!F17)</f>
        <v>32</v>
      </c>
      <c r="G17" s="4">
        <f>IF(Final!F17="",0,Final!F17)</f>
        <v>101</v>
      </c>
      <c r="H17" s="8">
        <f t="shared" si="1"/>
        <v>75.5</v>
      </c>
      <c r="I17" s="16">
        <f t="shared" si="2"/>
        <v>19</v>
      </c>
      <c r="J17" s="19"/>
      <c r="R17" s="11">
        <v>80.5</v>
      </c>
      <c r="S17" s="11">
        <v>90</v>
      </c>
      <c r="T17" s="12" t="s">
        <v>15</v>
      </c>
      <c r="U17" s="11">
        <f t="shared" si="3"/>
        <v>6</v>
      </c>
      <c r="V17" s="11">
        <f t="shared" si="5"/>
        <v>39</v>
      </c>
      <c r="W17" s="13">
        <f t="shared" si="4"/>
        <v>0.125</v>
      </c>
    </row>
    <row r="18" spans="1:23">
      <c r="A18" s="2" t="s">
        <v>89</v>
      </c>
      <c r="B18" s="2" t="s">
        <v>90</v>
      </c>
      <c r="C18" s="4">
        <f>IF('HW1'!H18="",0,'HW1'!H18)</f>
        <v>100</v>
      </c>
      <c r="D18" s="4">
        <f>IF('HW2'!H18="",0,'HW2'!H18)</f>
        <v>110</v>
      </c>
      <c r="E18" s="4">
        <f>IF('HW3'!L18="",0,'HW3'!L18)</f>
        <v>99</v>
      </c>
      <c r="F18" s="4">
        <f>IF(Midterm!F18="",0,Midterm!F18)</f>
        <v>101</v>
      </c>
      <c r="G18" s="4">
        <f>IF(Final!F18="",0,Final!F18)</f>
        <v>62</v>
      </c>
      <c r="H18" s="8">
        <f t="shared" si="1"/>
        <v>85.7</v>
      </c>
      <c r="I18" s="16">
        <f t="shared" si="2"/>
        <v>11</v>
      </c>
      <c r="J18" s="19"/>
      <c r="R18" s="11">
        <v>90.5</v>
      </c>
      <c r="S18" s="11">
        <v>100</v>
      </c>
      <c r="T18" s="12" t="s">
        <v>16</v>
      </c>
      <c r="U18" s="11">
        <f t="shared" si="3"/>
        <v>5</v>
      </c>
      <c r="V18" s="11">
        <f t="shared" si="5"/>
        <v>44</v>
      </c>
      <c r="W18" s="13">
        <f t="shared" si="4"/>
        <v>0.10416666666666667</v>
      </c>
    </row>
    <row r="19" spans="1:23">
      <c r="A19" s="2" t="s">
        <v>91</v>
      </c>
      <c r="B19" s="2" t="s">
        <v>92</v>
      </c>
      <c r="C19" s="4">
        <f>IF('HW1'!H19="",0,'HW1'!H19)</f>
        <v>0</v>
      </c>
      <c r="D19" s="4">
        <f>IF('HW2'!H19="",0,'HW2'!H19)</f>
        <v>0</v>
      </c>
      <c r="E19" s="4">
        <f>IF('HW3'!L19="",0,'HW3'!L19)</f>
        <v>0</v>
      </c>
      <c r="F19" s="4">
        <f>IF(Midterm!F19="",0,Midterm!F19)</f>
        <v>5</v>
      </c>
      <c r="G19" s="4" t="str">
        <f>IF(Final!F19="",0,Final!F19)</f>
        <v>GR</v>
      </c>
      <c r="H19" s="8" t="str">
        <f t="shared" si="1"/>
        <v>GR</v>
      </c>
      <c r="I19" s="16" t="str">
        <f t="shared" si="2"/>
        <v>GR</v>
      </c>
      <c r="J19" s="19"/>
      <c r="R19" s="11">
        <v>100.5</v>
      </c>
      <c r="S19" s="11">
        <v>110</v>
      </c>
      <c r="T19" s="12" t="s">
        <v>17</v>
      </c>
      <c r="U19" s="11">
        <f t="shared" si="3"/>
        <v>2</v>
      </c>
      <c r="V19" s="11">
        <f t="shared" si="5"/>
        <v>46</v>
      </c>
      <c r="W19" s="13">
        <f t="shared" si="4"/>
        <v>4.1666666666666664E-2</v>
      </c>
    </row>
    <row r="20" spans="1:23">
      <c r="A20" s="2" t="s">
        <v>93</v>
      </c>
      <c r="B20" s="2" t="s">
        <v>94</v>
      </c>
      <c r="C20" s="4">
        <f>IF('HW1'!H20="",0,'HW1'!H20)</f>
        <v>92</v>
      </c>
      <c r="D20" s="4">
        <f>IF('HW2'!H20="",0,'HW2'!H20)</f>
        <v>108</v>
      </c>
      <c r="E20" s="4">
        <f>IF('HW3'!L20="",0,'HW3'!L20)</f>
        <v>98</v>
      </c>
      <c r="F20" s="4">
        <f>IF(Midterm!F20="",0,Midterm!F20)</f>
        <v>14</v>
      </c>
      <c r="G20" s="4">
        <f>IF(Final!F20="",0,Final!F20)</f>
        <v>59</v>
      </c>
      <c r="H20" s="8">
        <f t="shared" si="1"/>
        <v>57.5</v>
      </c>
      <c r="I20" s="16">
        <f t="shared" si="2"/>
        <v>29</v>
      </c>
      <c r="J20" s="19"/>
      <c r="R20" s="11">
        <v>110.5</v>
      </c>
      <c r="S20" s="11">
        <v>120</v>
      </c>
      <c r="T20" s="12" t="s">
        <v>18</v>
      </c>
      <c r="U20" s="11">
        <f t="shared" si="3"/>
        <v>2</v>
      </c>
      <c r="V20" s="11">
        <f t="shared" si="5"/>
        <v>48</v>
      </c>
      <c r="W20" s="13">
        <f t="shared" si="4"/>
        <v>4.1666666666666664E-2</v>
      </c>
    </row>
    <row r="21" spans="1:23">
      <c r="A21" s="2" t="s">
        <v>95</v>
      </c>
      <c r="B21" s="2" t="s">
        <v>96</v>
      </c>
      <c r="C21" s="4">
        <f>IF('HW1'!H21="",0,'HW1'!H21)</f>
        <v>100</v>
      </c>
      <c r="D21" s="4">
        <f>IF('HW2'!H21="",0,'HW2'!H21)</f>
        <v>95</v>
      </c>
      <c r="E21" s="4">
        <f>IF('HW3'!L21="",0,'HW3'!L21)</f>
        <v>84</v>
      </c>
      <c r="F21" s="4">
        <f>IF(Midterm!F21="",0,Midterm!F21)</f>
        <v>59</v>
      </c>
      <c r="G21" s="4">
        <f>IF(Final!F21="",0,Final!F21)</f>
        <v>38</v>
      </c>
      <c r="H21" s="8">
        <f t="shared" si="1"/>
        <v>60.125</v>
      </c>
      <c r="I21" s="16">
        <f t="shared" si="2"/>
        <v>25</v>
      </c>
      <c r="J21" s="19"/>
      <c r="R21" s="11">
        <v>120.5</v>
      </c>
      <c r="S21" s="11">
        <v>130</v>
      </c>
      <c r="T21" s="12" t="s">
        <v>19</v>
      </c>
      <c r="U21" s="11">
        <f t="shared" si="3"/>
        <v>0</v>
      </c>
      <c r="V21" s="11">
        <f t="shared" si="5"/>
        <v>48</v>
      </c>
      <c r="W21" s="13">
        <f t="shared" si="4"/>
        <v>0</v>
      </c>
    </row>
    <row r="22" spans="1:23">
      <c r="A22" s="2" t="s">
        <v>97</v>
      </c>
      <c r="B22" s="2" t="s">
        <v>98</v>
      </c>
      <c r="C22" s="4">
        <f>IF('HW1'!H22="",0,'HW1'!H22)</f>
        <v>45</v>
      </c>
      <c r="D22" s="4">
        <f>IF('HW2'!H22="",0,'HW2'!H22)</f>
        <v>38</v>
      </c>
      <c r="E22" s="4">
        <f>IF('HW3'!L22="",0,'HW3'!L22)</f>
        <v>0</v>
      </c>
      <c r="F22" s="4">
        <f>IF(Midterm!F22="",0,Midterm!F22)</f>
        <v>51</v>
      </c>
      <c r="G22" s="4">
        <f>IF(Final!F22="",0,Final!F22)</f>
        <v>18</v>
      </c>
      <c r="H22" s="8">
        <f t="shared" si="1"/>
        <v>28.724999999999998</v>
      </c>
      <c r="I22" s="16">
        <f t="shared" si="2"/>
        <v>41</v>
      </c>
      <c r="J22" s="19"/>
      <c r="R22" s="11">
        <v>130.5</v>
      </c>
      <c r="S22" s="11">
        <v>140</v>
      </c>
      <c r="T22" s="12" t="s">
        <v>20</v>
      </c>
      <c r="U22" s="11">
        <f t="shared" si="3"/>
        <v>0</v>
      </c>
      <c r="V22" s="11">
        <f t="shared" si="5"/>
        <v>48</v>
      </c>
      <c r="W22" s="13">
        <f t="shared" si="4"/>
        <v>0</v>
      </c>
    </row>
    <row r="23" spans="1:23">
      <c r="A23" s="2" t="s">
        <v>99</v>
      </c>
      <c r="B23" s="2" t="s">
        <v>100</v>
      </c>
      <c r="C23" s="4">
        <f>IF('HW1'!H23="",0,'HW1'!H23)</f>
        <v>67</v>
      </c>
      <c r="D23" s="4">
        <f>IF('HW2'!H23="",0,'HW2'!H23)</f>
        <v>62</v>
      </c>
      <c r="E23" s="4">
        <f>IF('HW3'!L23="",0,'HW3'!L23)</f>
        <v>92</v>
      </c>
      <c r="F23" s="4">
        <f>IF(Midterm!F23="",0,Midterm!F23)</f>
        <v>74</v>
      </c>
      <c r="G23" s="4">
        <f>IF(Final!F23="",0,Final!F23)</f>
        <v>87</v>
      </c>
      <c r="H23" s="8">
        <f t="shared" si="1"/>
        <v>80.474999999999994</v>
      </c>
      <c r="I23" s="16">
        <f t="shared" si="2"/>
        <v>15</v>
      </c>
      <c r="J23" s="19"/>
      <c r="R23" s="11">
        <v>140.5</v>
      </c>
      <c r="S23" s="11">
        <v>150</v>
      </c>
      <c r="T23" s="12" t="s">
        <v>21</v>
      </c>
      <c r="U23" s="11">
        <f t="shared" si="3"/>
        <v>0</v>
      </c>
      <c r="V23" s="11">
        <f t="shared" si="5"/>
        <v>48</v>
      </c>
      <c r="W23" s="13">
        <f t="shared" si="4"/>
        <v>0</v>
      </c>
    </row>
    <row r="24" spans="1:23">
      <c r="A24" s="2" t="s">
        <v>101</v>
      </c>
      <c r="B24" s="2" t="s">
        <v>102</v>
      </c>
      <c r="C24" s="4">
        <f>IF('HW1'!H24="",0,'HW1'!H24)</f>
        <v>40</v>
      </c>
      <c r="D24" s="4">
        <f>IF('HW2'!H24="",0,'HW2'!H24)</f>
        <v>0</v>
      </c>
      <c r="E24" s="4">
        <f>IF('HW3'!L24="",0,'HW3'!L24)</f>
        <v>75</v>
      </c>
      <c r="F24" s="4">
        <f>IF(Midterm!F24="",0,Midterm!F24)</f>
        <v>48</v>
      </c>
      <c r="G24" s="4">
        <f>IF(Final!F24="",0,Final!F24)</f>
        <v>72</v>
      </c>
      <c r="H24" s="8">
        <f t="shared" si="1"/>
        <v>57.45</v>
      </c>
      <c r="I24" s="16">
        <f t="shared" si="2"/>
        <v>30</v>
      </c>
      <c r="J24" s="19"/>
      <c r="R24" s="11">
        <v>150.5</v>
      </c>
      <c r="S24" s="11">
        <v>160</v>
      </c>
      <c r="T24" s="12" t="s">
        <v>22</v>
      </c>
      <c r="U24" s="11">
        <f t="shared" si="3"/>
        <v>0</v>
      </c>
      <c r="V24" s="11">
        <f t="shared" si="5"/>
        <v>48</v>
      </c>
      <c r="W24" s="13">
        <f t="shared" si="4"/>
        <v>0</v>
      </c>
    </row>
    <row r="25" spans="1:23">
      <c r="A25" s="2" t="s">
        <v>103</v>
      </c>
      <c r="B25" s="2" t="s">
        <v>104</v>
      </c>
      <c r="C25" s="4">
        <f>IF('HW1'!H25="",0,'HW1'!H25)</f>
        <v>75</v>
      </c>
      <c r="D25" s="4">
        <f>IF('HW2'!H25="",0,'HW2'!H25)</f>
        <v>52</v>
      </c>
      <c r="E25" s="4">
        <f>IF('HW3'!L25="",0,'HW3'!L25)</f>
        <v>120</v>
      </c>
      <c r="F25" s="4">
        <f>IF(Midterm!F25="",0,Midterm!F25)</f>
        <v>65</v>
      </c>
      <c r="G25" s="4">
        <f>IF(Final!F25="",0,Final!F25)</f>
        <v>79</v>
      </c>
      <c r="H25" s="8">
        <f t="shared" si="1"/>
        <v>78.625</v>
      </c>
      <c r="I25" s="16">
        <f t="shared" si="2"/>
        <v>17</v>
      </c>
      <c r="J25" s="19"/>
      <c r="R25" s="11">
        <v>160.5</v>
      </c>
      <c r="S25" s="11">
        <v>170</v>
      </c>
      <c r="T25" s="12" t="s">
        <v>23</v>
      </c>
      <c r="U25" s="11">
        <f t="shared" si="3"/>
        <v>0</v>
      </c>
      <c r="V25" s="11">
        <f t="shared" si="5"/>
        <v>48</v>
      </c>
      <c r="W25" s="13">
        <f t="shared" si="4"/>
        <v>0</v>
      </c>
    </row>
    <row r="26" spans="1:23">
      <c r="A26" s="2" t="s">
        <v>105</v>
      </c>
      <c r="B26" s="2" t="s">
        <v>106</v>
      </c>
      <c r="C26" s="4">
        <f>IF('HW1'!H26="",0,'HW1'!H26)</f>
        <v>0</v>
      </c>
      <c r="D26" s="4">
        <f>IF('HW2'!H26="",0,'HW2'!H26)</f>
        <v>0</v>
      </c>
      <c r="E26" s="4">
        <f>IF('HW3'!L26="",0,'HW3'!L26)</f>
        <v>0</v>
      </c>
      <c r="F26" s="4">
        <f>IF(Midterm!F26="",0,Midterm!F26)</f>
        <v>39</v>
      </c>
      <c r="G26" s="4">
        <f>IF(Final!F26="",0,Final!F26)</f>
        <v>9</v>
      </c>
      <c r="H26" s="8">
        <f t="shared" si="1"/>
        <v>15.299999999999999</v>
      </c>
      <c r="I26" s="16">
        <f t="shared" si="2"/>
        <v>45</v>
      </c>
      <c r="J26" s="19"/>
      <c r="R26" s="11">
        <v>170.5</v>
      </c>
      <c r="S26" s="11">
        <v>180</v>
      </c>
      <c r="T26" s="12" t="s">
        <v>24</v>
      </c>
      <c r="U26" s="11">
        <f t="shared" si="3"/>
        <v>0</v>
      </c>
      <c r="V26" s="11">
        <f t="shared" si="5"/>
        <v>48</v>
      </c>
      <c r="W26" s="13">
        <f t="shared" si="4"/>
        <v>0</v>
      </c>
    </row>
    <row r="27" spans="1:23">
      <c r="A27" s="2" t="s">
        <v>107</v>
      </c>
      <c r="B27" s="2" t="s">
        <v>108</v>
      </c>
      <c r="C27" s="4">
        <f>IF('HW1'!H27="",0,'HW1'!H27)</f>
        <v>95</v>
      </c>
      <c r="D27" s="4">
        <f>IF('HW2'!H27="",0,'HW2'!H27)</f>
        <v>83</v>
      </c>
      <c r="E27" s="4">
        <f>IF('HW3'!L27="",0,'HW3'!L27)</f>
        <v>116</v>
      </c>
      <c r="F27" s="4">
        <f>IF(Midterm!F27="",0,Midterm!F27)</f>
        <v>70</v>
      </c>
      <c r="G27" s="4">
        <f>IF(Final!F27="",0,Final!F27)</f>
        <v>86</v>
      </c>
      <c r="H27" s="8">
        <f t="shared" si="1"/>
        <v>86.15</v>
      </c>
      <c r="I27" s="16">
        <f t="shared" si="2"/>
        <v>10</v>
      </c>
      <c r="J27" s="19"/>
    </row>
    <row r="28" spans="1:23">
      <c r="A28" s="2" t="s">
        <v>109</v>
      </c>
      <c r="B28" s="2" t="s">
        <v>110</v>
      </c>
      <c r="C28" s="4">
        <f>IF('HW1'!H28="",0,'HW1'!H28)</f>
        <v>118</v>
      </c>
      <c r="D28" s="4">
        <f>IF('HW2'!H28="",0,'HW2'!H28)</f>
        <v>99</v>
      </c>
      <c r="E28" s="4">
        <f>IF('HW3'!L28="",0,'HW3'!L28)</f>
        <v>97</v>
      </c>
      <c r="F28" s="4">
        <f>IF(Midterm!F28="",0,Midterm!F28)</f>
        <v>58</v>
      </c>
      <c r="G28" s="4">
        <f>IF(Final!F28="",0,Final!F28)</f>
        <v>91</v>
      </c>
      <c r="H28" s="8">
        <f t="shared" si="1"/>
        <v>84.625</v>
      </c>
      <c r="I28" s="16">
        <f t="shared" si="2"/>
        <v>13</v>
      </c>
      <c r="J28" s="19"/>
    </row>
    <row r="29" spans="1:23">
      <c r="A29" s="2" t="s">
        <v>111</v>
      </c>
      <c r="B29" s="2" t="s">
        <v>112</v>
      </c>
      <c r="C29" s="4">
        <f>IF('HW1'!H29="",0,'HW1'!H29)</f>
        <v>100</v>
      </c>
      <c r="D29" s="4">
        <f>IF('HW2'!H29="",0,'HW2'!H29)</f>
        <v>69</v>
      </c>
      <c r="E29" s="4">
        <f>IF('HW3'!L29="",0,'HW3'!L29)</f>
        <v>83</v>
      </c>
      <c r="F29" s="4">
        <f>IF(Midterm!F29="",0,Midterm!F29)</f>
        <v>62</v>
      </c>
      <c r="G29" s="4">
        <f>IF(Final!F29="",0,Final!F29)</f>
        <v>65</v>
      </c>
      <c r="H29" s="8">
        <f t="shared" si="1"/>
        <v>69.724999999999994</v>
      </c>
      <c r="I29" s="16">
        <f t="shared" si="2"/>
        <v>22</v>
      </c>
      <c r="J29" s="19"/>
    </row>
    <row r="30" spans="1:23">
      <c r="A30" s="2" t="s">
        <v>113</v>
      </c>
      <c r="B30" s="2" t="s">
        <v>114</v>
      </c>
      <c r="C30" s="4">
        <f>IF('HW1'!H30="",0,'HW1'!H30)</f>
        <v>42</v>
      </c>
      <c r="D30" s="4">
        <f>IF('HW2'!H30="",0,'HW2'!H30)</f>
        <v>25</v>
      </c>
      <c r="E30" s="4">
        <f>IF('HW3'!L30="",0,'HW3'!L30)</f>
        <v>0</v>
      </c>
      <c r="F30" s="4">
        <f>IF(Midterm!F30="",0,Midterm!F30)</f>
        <v>35</v>
      </c>
      <c r="G30" s="4">
        <f>IF(Final!F30="",0,Final!F30)</f>
        <v>2</v>
      </c>
      <c r="H30" s="8">
        <f t="shared" si="1"/>
        <v>16.324999999999999</v>
      </c>
      <c r="I30" s="16">
        <f t="shared" si="2"/>
        <v>44</v>
      </c>
      <c r="J30" s="19"/>
    </row>
    <row r="31" spans="1:23">
      <c r="A31" s="2" t="s">
        <v>115</v>
      </c>
      <c r="B31" s="2" t="s">
        <v>116</v>
      </c>
      <c r="C31" s="4">
        <f>IF('HW1'!H31="",0,'HW1'!H31)</f>
        <v>0</v>
      </c>
      <c r="D31" s="4">
        <f>IF('HW2'!H31="",0,'HW2'!H31)</f>
        <v>82</v>
      </c>
      <c r="E31" s="4">
        <f>IF('HW3'!L31="",0,'HW3'!L31)</f>
        <v>151</v>
      </c>
      <c r="F31" s="4">
        <f>IF(Midterm!F31="",0,Midterm!F31)</f>
        <v>77</v>
      </c>
      <c r="G31" s="4">
        <f>IF(Final!F31="",0,Final!F31)</f>
        <v>73</v>
      </c>
      <c r="H31" s="8">
        <f t="shared" si="1"/>
        <v>81.099999999999994</v>
      </c>
      <c r="I31" s="16">
        <f t="shared" si="2"/>
        <v>14</v>
      </c>
      <c r="J31" s="19"/>
    </row>
    <row r="32" spans="1:23">
      <c r="A32" s="2" t="s">
        <v>117</v>
      </c>
      <c r="B32" s="2" t="s">
        <v>118</v>
      </c>
      <c r="C32" s="4">
        <f>IF('HW1'!H32="",0,'HW1'!H32)</f>
        <v>118</v>
      </c>
      <c r="D32" s="4">
        <f>IF('HW2'!H32="",0,'HW2'!H32)</f>
        <v>88</v>
      </c>
      <c r="E32" s="4">
        <f>IF('HW3'!L32="",0,'HW3'!L32)</f>
        <v>135</v>
      </c>
      <c r="F32" s="4">
        <f>IF(Midterm!F32="",0,Midterm!F32)</f>
        <v>89</v>
      </c>
      <c r="G32" s="4">
        <f>IF(Final!F32="",0,Final!F32)</f>
        <v>88</v>
      </c>
      <c r="H32" s="8">
        <f t="shared" si="1"/>
        <v>97.600000000000009</v>
      </c>
      <c r="I32" s="16">
        <f t="shared" si="2"/>
        <v>7</v>
      </c>
      <c r="J32" s="19"/>
    </row>
    <row r="33" spans="1:10">
      <c r="A33" s="2" t="s">
        <v>119</v>
      </c>
      <c r="B33" s="2" t="s">
        <v>120</v>
      </c>
      <c r="C33" s="4">
        <f>IF('HW1'!H33="",0,'HW1'!H33)</f>
        <v>89</v>
      </c>
      <c r="D33" s="4">
        <f>IF('HW2'!H33="",0,'HW2'!H33)</f>
        <v>58</v>
      </c>
      <c r="E33" s="4">
        <f>IF('HW3'!L33="",0,'HW3'!L33)</f>
        <v>145</v>
      </c>
      <c r="F33" s="4">
        <f>IF(Midterm!F33="",0,Midterm!F33)</f>
        <v>95</v>
      </c>
      <c r="G33" s="4">
        <f>IF(Final!F33="",0,Final!F33)</f>
        <v>94</v>
      </c>
      <c r="H33" s="8">
        <f t="shared" si="1"/>
        <v>98.875</v>
      </c>
      <c r="I33" s="16">
        <f t="shared" si="2"/>
        <v>6</v>
      </c>
      <c r="J33" s="19"/>
    </row>
    <row r="34" spans="1:10">
      <c r="A34" s="2" t="s">
        <v>121</v>
      </c>
      <c r="B34" s="2" t="s">
        <v>122</v>
      </c>
      <c r="C34" s="4">
        <f>IF('HW1'!H34="",0,'HW1'!H34)</f>
        <v>89</v>
      </c>
      <c r="D34" s="4">
        <f>IF('HW2'!H34="",0,'HW2'!H34)</f>
        <v>96</v>
      </c>
      <c r="E34" s="4">
        <f>IF('HW3'!L34="",0,'HW3'!L34)</f>
        <v>151</v>
      </c>
      <c r="F34" s="4">
        <f>IF(Midterm!F34="",0,Midterm!F34)</f>
        <v>96</v>
      </c>
      <c r="G34" s="4">
        <f>IF(Final!F34="",0,Final!F34)</f>
        <v>97</v>
      </c>
      <c r="H34" s="8">
        <f t="shared" si="1"/>
        <v>104.125</v>
      </c>
      <c r="I34" s="16">
        <f t="shared" si="2"/>
        <v>4</v>
      </c>
      <c r="J34" s="19"/>
    </row>
    <row r="35" spans="1:10">
      <c r="A35" s="2" t="s">
        <v>123</v>
      </c>
      <c r="B35" s="2" t="s">
        <v>124</v>
      </c>
      <c r="C35" s="4">
        <f>IF('HW1'!H35="",0,'HW1'!H35)</f>
        <v>40</v>
      </c>
      <c r="D35" s="4">
        <f>IF('HW2'!H35="",0,'HW2'!H35)</f>
        <v>39</v>
      </c>
      <c r="E35" s="4">
        <f>IF('HW3'!L35="",0,'HW3'!L35)</f>
        <v>0</v>
      </c>
      <c r="F35" s="4">
        <f>IF(Midterm!F35="",0,Midterm!F35)</f>
        <v>52</v>
      </c>
      <c r="G35" s="4">
        <f>IF(Final!F35="",0,Final!F35)</f>
        <v>39</v>
      </c>
      <c r="H35" s="8">
        <f t="shared" si="1"/>
        <v>37.125</v>
      </c>
      <c r="I35" s="16">
        <f t="shared" si="2"/>
        <v>36</v>
      </c>
      <c r="J35" s="19"/>
    </row>
    <row r="36" spans="1:10">
      <c r="A36" s="2" t="s">
        <v>125</v>
      </c>
      <c r="B36" s="2" t="s">
        <v>126</v>
      </c>
      <c r="C36" s="4">
        <f>IF('HW1'!H36="",0,'HW1'!H36)</f>
        <v>92</v>
      </c>
      <c r="D36" s="4">
        <f>IF('HW2'!H36="",0,'HW2'!H36)</f>
        <v>97</v>
      </c>
      <c r="E36" s="4">
        <f>IF('HW3'!L36="",0,'HW3'!L36)</f>
        <v>134</v>
      </c>
      <c r="F36" s="4">
        <f>IF(Midterm!F36="",0,Midterm!F36)</f>
        <v>110</v>
      </c>
      <c r="G36" s="4">
        <f>IF(Final!F36="",0,Final!F36)</f>
        <v>117</v>
      </c>
      <c r="H36" s="8">
        <f t="shared" si="1"/>
        <v>114.07500000000002</v>
      </c>
      <c r="I36" s="16">
        <f t="shared" si="2"/>
        <v>2</v>
      </c>
      <c r="J36" s="19"/>
    </row>
    <row r="37" spans="1:10">
      <c r="A37" s="2" t="s">
        <v>127</v>
      </c>
      <c r="B37" s="2" t="s">
        <v>128</v>
      </c>
      <c r="C37" s="4">
        <f>IF('HW1'!H37="",0,'HW1'!H37)</f>
        <v>92</v>
      </c>
      <c r="D37" s="4">
        <f>IF('HW2'!H37="",0,'HW2'!H37)</f>
        <v>97</v>
      </c>
      <c r="E37" s="4">
        <f>IF('HW3'!L37="",0,'HW3'!L37)</f>
        <v>125</v>
      </c>
      <c r="F37" s="4">
        <f>IF(Midterm!F37="",0,Midterm!F37)</f>
        <v>107</v>
      </c>
      <c r="G37" s="4">
        <f>IF(Final!F37="",0,Final!F37)</f>
        <v>99</v>
      </c>
      <c r="H37" s="8">
        <f t="shared" si="1"/>
        <v>104.625</v>
      </c>
      <c r="I37" s="16">
        <f t="shared" si="2"/>
        <v>3</v>
      </c>
      <c r="J37" s="19"/>
    </row>
    <row r="38" spans="1:10">
      <c r="A38" s="2" t="s">
        <v>129</v>
      </c>
      <c r="B38" s="2" t="s">
        <v>130</v>
      </c>
      <c r="C38" s="4">
        <f>IF('HW1'!H38="",0,'HW1'!H38)</f>
        <v>80</v>
      </c>
      <c r="D38" s="4">
        <f>IF('HW2'!H38="",0,'HW2'!H38)</f>
        <v>42</v>
      </c>
      <c r="E38" s="4">
        <f>IF('HW3'!L38="",0,'HW3'!L38)</f>
        <v>0</v>
      </c>
      <c r="F38" s="4">
        <f>IF(Midterm!F38="",0,Midterm!F38)</f>
        <v>42</v>
      </c>
      <c r="G38" s="4">
        <f>IF(Final!F38="",0,Final!F38)</f>
        <v>30</v>
      </c>
      <c r="H38" s="8">
        <f t="shared" si="1"/>
        <v>33.75</v>
      </c>
      <c r="I38" s="16">
        <f t="shared" si="2"/>
        <v>38</v>
      </c>
      <c r="J38" s="19"/>
    </row>
    <row r="39" spans="1:10">
      <c r="A39" s="2" t="s">
        <v>131</v>
      </c>
      <c r="B39" s="2" t="s">
        <v>132</v>
      </c>
      <c r="C39" s="4">
        <f>IF('HW1'!H39="",0,'HW1'!H39)</f>
        <v>40</v>
      </c>
      <c r="D39" s="4">
        <f>IF('HW2'!H39="",0,'HW2'!H39)</f>
        <v>29</v>
      </c>
      <c r="E39" s="4">
        <f>IF('HW3'!L39="",0,'HW3'!L39)</f>
        <v>103</v>
      </c>
      <c r="F39" s="4">
        <f>IF(Midterm!F39="",0,Midterm!F39)</f>
        <v>78</v>
      </c>
      <c r="G39" s="4">
        <f>IF(Final!F39="",0,Final!F39)</f>
        <v>77</v>
      </c>
      <c r="H39" s="8">
        <f t="shared" si="1"/>
        <v>74.825000000000003</v>
      </c>
      <c r="I39" s="16">
        <f t="shared" si="2"/>
        <v>20</v>
      </c>
      <c r="J39" s="19"/>
    </row>
    <row r="40" spans="1:10">
      <c r="A40" s="2" t="s">
        <v>133</v>
      </c>
      <c r="B40" s="2" t="s">
        <v>134</v>
      </c>
      <c r="C40" s="4">
        <f>IF('HW1'!H40="",0,'HW1'!H40)</f>
        <v>61</v>
      </c>
      <c r="D40" s="4">
        <f>IF('HW2'!H40="",0,'HW2'!H40)</f>
        <v>0</v>
      </c>
      <c r="E40" s="4">
        <f>IF('HW3'!L40="",0,'HW3'!L40)</f>
        <v>111</v>
      </c>
      <c r="F40" s="4">
        <f>IF(Midterm!F40="",0,Midterm!F40)</f>
        <v>34</v>
      </c>
      <c r="G40" s="4">
        <f>IF(Final!F40="",0,Final!F40)</f>
        <v>48</v>
      </c>
      <c r="H40" s="8">
        <f t="shared" si="1"/>
        <v>50.625</v>
      </c>
      <c r="I40" s="16">
        <f t="shared" si="2"/>
        <v>33</v>
      </c>
      <c r="J40" s="19"/>
    </row>
    <row r="41" spans="1:10">
      <c r="A41" s="2" t="s">
        <v>135</v>
      </c>
      <c r="B41" s="2" t="s">
        <v>136</v>
      </c>
      <c r="C41" s="4">
        <f>IF('HW1'!H41="",0,'HW1'!H41)</f>
        <v>72</v>
      </c>
      <c r="D41" s="4">
        <f>IF('HW2'!H41="",0,'HW2'!H41)</f>
        <v>97</v>
      </c>
      <c r="E41" s="4">
        <f>IF('HW3'!L41="",0,'HW3'!L41)</f>
        <v>120</v>
      </c>
      <c r="F41" s="4">
        <f>IF(Midterm!F41="",0,Midterm!F41)</f>
        <v>61</v>
      </c>
      <c r="G41" s="4">
        <f>IF(Final!F41="",0,Final!F41)</f>
        <v>54</v>
      </c>
      <c r="H41" s="8">
        <f t="shared" si="1"/>
        <v>70.574999999999989</v>
      </c>
      <c r="I41" s="16">
        <f t="shared" si="2"/>
        <v>21</v>
      </c>
      <c r="J41" s="19"/>
    </row>
    <row r="42" spans="1:10">
      <c r="A42" s="2" t="s">
        <v>137</v>
      </c>
      <c r="B42" s="2" t="s">
        <v>138</v>
      </c>
      <c r="C42" s="4">
        <f>IF('HW1'!H42="",0,'HW1'!H42)</f>
        <v>72</v>
      </c>
      <c r="D42" s="4">
        <f>IF('HW2'!H42="",0,'HW2'!H42)</f>
        <v>49</v>
      </c>
      <c r="E42" s="4">
        <f>IF('HW3'!L42="",0,'HW3'!L42)</f>
        <v>0</v>
      </c>
      <c r="F42" s="4">
        <f>IF(Midterm!F42="",0,Midterm!F42)</f>
        <v>56</v>
      </c>
      <c r="G42" s="4">
        <f>IF(Final!F42="",0,Final!F42)</f>
        <v>40</v>
      </c>
      <c r="H42" s="8">
        <f t="shared" si="1"/>
        <v>41.875</v>
      </c>
      <c r="I42" s="16">
        <f t="shared" si="2"/>
        <v>35</v>
      </c>
      <c r="J42" s="19"/>
    </row>
    <row r="43" spans="1:10">
      <c r="A43" s="2" t="s">
        <v>139</v>
      </c>
      <c r="B43" s="2" t="s">
        <v>140</v>
      </c>
      <c r="C43" s="4">
        <f>IF('HW1'!H43="",0,'HW1'!H43)</f>
        <v>65</v>
      </c>
      <c r="D43" s="4">
        <f>IF('HW2'!H43="",0,'HW2'!H43)</f>
        <v>48</v>
      </c>
      <c r="E43" s="4">
        <f>IF('HW3'!L43="",0,'HW3'!L43)</f>
        <v>0</v>
      </c>
      <c r="F43" s="4">
        <f>IF(Midterm!F43="",0,Midterm!F43)</f>
        <v>62</v>
      </c>
      <c r="G43" s="4">
        <f>IF(Final!F43="",0,Final!F43)</f>
        <v>16</v>
      </c>
      <c r="H43" s="8">
        <f t="shared" si="1"/>
        <v>33.474999999999994</v>
      </c>
      <c r="I43" s="16">
        <f t="shared" si="2"/>
        <v>39</v>
      </c>
      <c r="J43" s="19"/>
    </row>
    <row r="44" spans="1:10">
      <c r="A44" s="2" t="s">
        <v>40</v>
      </c>
      <c r="B44" s="2" t="s">
        <v>41</v>
      </c>
      <c r="C44" s="4">
        <f>IF('HW1'!H44="",0,'HW1'!H44)</f>
        <v>25</v>
      </c>
      <c r="D44" s="4">
        <f>IF('HW2'!H44="",0,'HW2'!H44)</f>
        <v>0</v>
      </c>
      <c r="E44" s="4">
        <f>IF('HW3'!L44="",0,'HW3'!L44)</f>
        <v>0</v>
      </c>
      <c r="F44" s="4">
        <f>IF(Midterm!F44="",0,Midterm!F44)</f>
        <v>0</v>
      </c>
      <c r="G44" s="4" t="str">
        <f>IF(Final!F44="",0,Final!F44)</f>
        <v>GR</v>
      </c>
      <c r="H44" s="8" t="str">
        <f t="shared" si="1"/>
        <v>GR</v>
      </c>
      <c r="I44" s="16" t="str">
        <f t="shared" si="2"/>
        <v>GR</v>
      </c>
      <c r="J44" s="19"/>
    </row>
    <row r="45" spans="1:10">
      <c r="A45" s="2" t="s">
        <v>141</v>
      </c>
      <c r="B45" s="2" t="s">
        <v>142</v>
      </c>
      <c r="C45" s="4">
        <f>IF('HW1'!H45="",0,'HW1'!H45)</f>
        <v>0</v>
      </c>
      <c r="D45" s="4">
        <f>IF('HW2'!H45="",0,'HW2'!H45)</f>
        <v>0</v>
      </c>
      <c r="E45" s="4">
        <f>IF('HW3'!L45="",0,'HW3'!L45)</f>
        <v>0</v>
      </c>
      <c r="F45" s="4">
        <f>IF(Midterm!F45="",0,Midterm!F45)</f>
        <v>40</v>
      </c>
      <c r="G45" s="4">
        <f>IF(Final!F45="",0,Final!F45)</f>
        <v>32</v>
      </c>
      <c r="H45" s="8">
        <f t="shared" si="1"/>
        <v>24.8</v>
      </c>
      <c r="I45" s="16">
        <f t="shared" si="2"/>
        <v>42</v>
      </c>
      <c r="J45" s="19"/>
    </row>
    <row r="46" spans="1:10">
      <c r="A46" s="2" t="s">
        <v>143</v>
      </c>
      <c r="B46" s="2" t="s">
        <v>144</v>
      </c>
      <c r="C46" s="4">
        <f>IF('HW1'!H46="",0,'HW1'!H46)</f>
        <v>92</v>
      </c>
      <c r="D46" s="4">
        <f>IF('HW2'!H46="",0,'HW2'!H46)</f>
        <v>60</v>
      </c>
      <c r="E46" s="4">
        <f>IF('HW3'!L46="",0,'HW3'!L46)</f>
        <v>129</v>
      </c>
      <c r="F46" s="4">
        <f>IF(Midterm!F46="",0,Midterm!F46)</f>
        <v>56</v>
      </c>
      <c r="G46" s="4">
        <f>IF(Final!F46="",0,Final!F46)</f>
        <v>74</v>
      </c>
      <c r="H46" s="8">
        <f t="shared" si="1"/>
        <v>77.150000000000006</v>
      </c>
      <c r="I46" s="16">
        <f t="shared" si="2"/>
        <v>18</v>
      </c>
      <c r="J46" s="19"/>
    </row>
    <row r="47" spans="1:10">
      <c r="A47" s="2" t="s">
        <v>145</v>
      </c>
      <c r="B47" s="2" t="s">
        <v>146</v>
      </c>
      <c r="C47" s="4">
        <f>IF('HW1'!H47="",0,'HW1'!H47)</f>
        <v>95</v>
      </c>
      <c r="D47" s="4">
        <f>IF('HW2'!H47="",0,'HW2'!H47)</f>
        <v>90</v>
      </c>
      <c r="E47" s="4">
        <f>IF('HW3'!L47="",0,'HW3'!L47)</f>
        <v>132</v>
      </c>
      <c r="F47" s="4">
        <f>IF(Midterm!F47="",0,Midterm!F47)</f>
        <v>70</v>
      </c>
      <c r="G47" s="4">
        <f>IF(Final!F47="",0,Final!F47)</f>
        <v>76</v>
      </c>
      <c r="H47" s="8">
        <f t="shared" si="1"/>
        <v>85.075000000000003</v>
      </c>
      <c r="I47" s="16">
        <f t="shared" si="2"/>
        <v>12</v>
      </c>
      <c r="J47" s="19"/>
    </row>
    <row r="48" spans="1:10">
      <c r="A48" s="2" t="s">
        <v>147</v>
      </c>
      <c r="B48" s="2" t="s">
        <v>148</v>
      </c>
      <c r="C48" s="4">
        <f>IF('HW1'!H48="",0,'HW1'!H48)</f>
        <v>0</v>
      </c>
      <c r="D48" s="4">
        <f>IF('HW2'!H48="",0,'HW2'!H48)</f>
        <v>0</v>
      </c>
      <c r="E48" s="4">
        <f>IF('HW3'!L48="",0,'HW3'!L48)</f>
        <v>0</v>
      </c>
      <c r="F48" s="4">
        <f>IF(Midterm!F48="",0,Midterm!F48)</f>
        <v>57</v>
      </c>
      <c r="G48" s="4">
        <f>IF(Final!F48="",0,Final!F48)</f>
        <v>38</v>
      </c>
      <c r="H48" s="8">
        <f t="shared" si="1"/>
        <v>32.299999999999997</v>
      </c>
      <c r="I48" s="16">
        <f t="shared" si="2"/>
        <v>40</v>
      </c>
      <c r="J48" s="19"/>
    </row>
    <row r="49" spans="1:10">
      <c r="A49" s="2" t="s">
        <v>44</v>
      </c>
      <c r="B49" s="2" t="s">
        <v>45</v>
      </c>
      <c r="C49" s="4">
        <f>IF('HW1'!H49="",0,'HW1'!H49)</f>
        <v>41</v>
      </c>
      <c r="D49" s="4">
        <f>IF('HW2'!H49="",0,'HW2'!H49)</f>
        <v>19</v>
      </c>
      <c r="E49" s="4">
        <f>IF('HW3'!L49="",0,'HW3'!L49)</f>
        <v>0</v>
      </c>
      <c r="F49" s="4">
        <f>IF(Midterm!F49="",0,Midterm!F49)</f>
        <v>74</v>
      </c>
      <c r="G49" s="4">
        <f>IF(Final!F49="",0,Final!F49)</f>
        <v>43</v>
      </c>
      <c r="H49" s="8">
        <f t="shared" si="1"/>
        <v>43.9</v>
      </c>
      <c r="I49" s="16">
        <f t="shared" si="2"/>
        <v>34</v>
      </c>
      <c r="J49" s="19"/>
    </row>
    <row r="50" spans="1:10">
      <c r="A50" s="2" t="s">
        <v>46</v>
      </c>
      <c r="B50" s="2" t="s">
        <v>47</v>
      </c>
      <c r="C50" s="4">
        <f>IF('HW1'!H50="",0,'HW1'!H50)</f>
        <v>0</v>
      </c>
      <c r="D50" s="4">
        <f>IF('HW2'!H50="",0,'HW2'!H50)</f>
        <v>0</v>
      </c>
      <c r="E50" s="4">
        <f>IF('HW3'!L50="",0,'HW3'!L50)</f>
        <v>0</v>
      </c>
      <c r="F50" s="4">
        <f>IF(Midterm!F50="",0,Midterm!F50)</f>
        <v>26</v>
      </c>
      <c r="G50" s="4">
        <f>IF(Final!F50="",0,Final!F50)</f>
        <v>0</v>
      </c>
      <c r="H50" s="8">
        <f t="shared" si="1"/>
        <v>7.8</v>
      </c>
      <c r="I50" s="16">
        <f t="shared" si="2"/>
        <v>47</v>
      </c>
      <c r="J50" s="19"/>
    </row>
    <row r="51" spans="1:10">
      <c r="A51" s="2" t="s">
        <v>48</v>
      </c>
      <c r="B51" s="2" t="s">
        <v>49</v>
      </c>
      <c r="C51" s="4">
        <f>IF('HW1'!H51="",0,'HW1'!H51)</f>
        <v>37</v>
      </c>
      <c r="D51" s="4">
        <f>IF('HW2'!H51="",0,'HW2'!H51)</f>
        <v>0</v>
      </c>
      <c r="E51" s="4">
        <f>IF('HW3'!L51="",0,'HW3'!L51)</f>
        <v>0</v>
      </c>
      <c r="F51" s="4">
        <f>IF(Midterm!F51="",0,Midterm!F51)</f>
        <v>55</v>
      </c>
      <c r="G51" s="4">
        <f>IF(Final!F51="",0,Final!F51)</f>
        <v>0</v>
      </c>
      <c r="H51" s="8">
        <f t="shared" si="1"/>
        <v>19.274999999999999</v>
      </c>
      <c r="I51" s="16">
        <f t="shared" si="2"/>
        <v>43</v>
      </c>
      <c r="J51" s="19"/>
    </row>
    <row r="52" spans="1:10">
      <c r="A52" s="2" t="s">
        <v>50</v>
      </c>
      <c r="B52" s="2" t="s">
        <v>51</v>
      </c>
      <c r="C52" s="4">
        <f>IF('HW1'!H52="",0,'HW1'!H52)</f>
        <v>0</v>
      </c>
      <c r="D52" s="4">
        <f>IF('HW2'!H52="",0,'HW2'!H52)</f>
        <v>0</v>
      </c>
      <c r="E52" s="4">
        <f>IF('HW3'!L52="",0,'HW3'!L52)</f>
        <v>129</v>
      </c>
      <c r="F52" s="4">
        <f>IF(Midterm!F52="",0,Midterm!F52)</f>
        <v>43</v>
      </c>
      <c r="G52" s="4">
        <f>IF(Final!F52="",0,Final!F52)</f>
        <v>59</v>
      </c>
      <c r="H52" s="8">
        <f t="shared" si="1"/>
        <v>55.85</v>
      </c>
      <c r="I52" s="16">
        <f t="shared" si="2"/>
        <v>31</v>
      </c>
      <c r="J52" s="19"/>
    </row>
    <row r="53" spans="1:10">
      <c r="A53" s="2" t="s">
        <v>52</v>
      </c>
      <c r="B53" s="2" t="s">
        <v>53</v>
      </c>
      <c r="C53" s="4">
        <f>IF('HW1'!H53="",0,'HW1'!H53)</f>
        <v>11</v>
      </c>
      <c r="D53" s="4">
        <f>IF('HW2'!H53="",0,'HW2'!H53)</f>
        <v>0</v>
      </c>
      <c r="E53" s="4">
        <f>IF('HW3'!L53="",0,'HW3'!L53)</f>
        <v>0</v>
      </c>
      <c r="F53" s="4">
        <f>IF(Midterm!F53="",0,Midterm!F53)</f>
        <v>36</v>
      </c>
      <c r="G53" s="4" t="str">
        <f>IF(Final!F53="",0,Final!F53)</f>
        <v>GR</v>
      </c>
      <c r="H53" s="8" t="str">
        <f t="shared" si="1"/>
        <v>GR</v>
      </c>
      <c r="I53" s="16" t="str">
        <f t="shared" si="2"/>
        <v>GR</v>
      </c>
      <c r="J53" s="19"/>
    </row>
    <row r="54" spans="1:10">
      <c r="A54" s="2" t="s">
        <v>149</v>
      </c>
      <c r="B54" s="2" t="s">
        <v>150</v>
      </c>
      <c r="C54" s="4">
        <f>IF('HW1'!H54="",0,'HW1'!H54)</f>
        <v>81</v>
      </c>
      <c r="D54" s="4">
        <f>IF('HW2'!H54="",0,'HW2'!H54)</f>
        <v>96</v>
      </c>
      <c r="E54" s="4">
        <f>IF('HW3'!L54="",0,'HW3'!L54)</f>
        <v>131</v>
      </c>
      <c r="F54" s="4">
        <f>IF(Midterm!F54="",0,Midterm!F54)</f>
        <v>38</v>
      </c>
      <c r="G54" s="4">
        <f>IF(Final!F54="",0,Final!F54)</f>
        <v>116</v>
      </c>
      <c r="H54" s="8">
        <f t="shared" si="1"/>
        <v>90.724999999999994</v>
      </c>
      <c r="I54" s="16">
        <f t="shared" si="2"/>
        <v>9</v>
      </c>
      <c r="J54" s="19"/>
    </row>
    <row r="55" spans="1:10">
      <c r="A55" s="2" t="s">
        <v>151</v>
      </c>
      <c r="B55" s="2" t="s">
        <v>152</v>
      </c>
      <c r="C55" s="4">
        <f>IF('HW1'!H55="",0,'HW1'!H55)</f>
        <v>90</v>
      </c>
      <c r="D55" s="4">
        <f>IF('HW2'!H55="",0,'HW2'!H55)</f>
        <v>61</v>
      </c>
      <c r="E55" s="4">
        <f>IF('HW3'!L55="",0,'HW3'!L55)</f>
        <v>106</v>
      </c>
      <c r="F55" s="4">
        <f>IF(Midterm!F55="",0,Midterm!F55)</f>
        <v>91</v>
      </c>
      <c r="G55" s="4">
        <f>IF(Final!F55="",0,Final!F55)</f>
        <v>113</v>
      </c>
      <c r="H55" s="8">
        <f t="shared" si="1"/>
        <v>99.724999999999994</v>
      </c>
      <c r="I55" s="16">
        <f t="shared" si="2"/>
        <v>5</v>
      </c>
      <c r="J55" s="19"/>
    </row>
    <row r="56" spans="1:10">
      <c r="A56" s="2" t="s">
        <v>54</v>
      </c>
      <c r="B56" s="2" t="s">
        <v>55</v>
      </c>
      <c r="C56" s="4">
        <f>IF('HW1'!H56="",0,'HW1'!H56)</f>
        <v>0</v>
      </c>
      <c r="D56" s="4">
        <f>IF('HW2'!H56="",0,'HW2'!H56)</f>
        <v>0</v>
      </c>
      <c r="E56" s="4">
        <f>IF('HW3'!L56="",0,'HW3'!L56)</f>
        <v>0</v>
      </c>
      <c r="F56" s="4">
        <f>IF(Midterm!F56="",0,Midterm!F56)</f>
        <v>18</v>
      </c>
      <c r="G56" s="4" t="str">
        <f>IF(Final!F56="",0,Final!F56)</f>
        <v>GR</v>
      </c>
      <c r="H56" s="8" t="str">
        <f t="shared" si="1"/>
        <v>GR</v>
      </c>
      <c r="I56" s="16" t="str">
        <f t="shared" si="2"/>
        <v>GR</v>
      </c>
      <c r="J56" s="19"/>
    </row>
    <row r="57" spans="1:10">
      <c r="A57" s="2" t="s">
        <v>153</v>
      </c>
      <c r="B57" s="2" t="s">
        <v>154</v>
      </c>
      <c r="C57" s="4">
        <f>IF('HW1'!H57="",0,'HW1'!H57)</f>
        <v>0</v>
      </c>
      <c r="D57" s="4">
        <f>IF('HW2'!H57="",0,'HW2'!H57)</f>
        <v>0</v>
      </c>
      <c r="E57" s="4">
        <f>IF('HW3'!L57="",0,'HW3'!L57)</f>
        <v>102</v>
      </c>
      <c r="F57" s="4">
        <f>IF(Midterm!F57="",0,Midterm!F57)</f>
        <v>77</v>
      </c>
      <c r="G57" s="4">
        <f>IF(Final!F57="",0,Final!F57)</f>
        <v>53</v>
      </c>
      <c r="H57" s="8">
        <f t="shared" si="1"/>
        <v>59.6</v>
      </c>
      <c r="I57" s="16">
        <f t="shared" si="2"/>
        <v>27</v>
      </c>
      <c r="J57" s="19"/>
    </row>
    <row r="58" spans="1:10">
      <c r="A58" s="2" t="s">
        <v>155</v>
      </c>
      <c r="B58" s="2" t="s">
        <v>156</v>
      </c>
      <c r="C58" s="31">
        <f>IF('HW1'!H58="",0,'HW1'!H58)</f>
        <v>52</v>
      </c>
      <c r="D58" s="31">
        <f>IF('HW2'!H58="",0,'HW2'!H58)</f>
        <v>46</v>
      </c>
      <c r="E58" s="31">
        <f>IF('HW3'!L58="",0,'HW3'!L58)</f>
        <v>0</v>
      </c>
      <c r="F58" s="31">
        <f>IF(Midterm!F58="",0,Midterm!F58)</f>
        <v>75</v>
      </c>
      <c r="G58" s="31">
        <f>IF(Final!F58="",0,Final!F58)</f>
        <v>53</v>
      </c>
      <c r="H58" s="8">
        <f t="shared" ref="H58:H59" si="6">IF(G58="GR","GR",C58*0.075+D58*0.075+E58*0.15+F58*0.3+G58*0.4)</f>
        <v>51.050000000000004</v>
      </c>
      <c r="I58" s="16">
        <f t="shared" ref="I58:I59" si="7">IF(H58="GR","GR",RANK(H58,H:H))</f>
        <v>32</v>
      </c>
    </row>
    <row r="59" spans="1:10">
      <c r="A59" s="1" t="s">
        <v>157</v>
      </c>
      <c r="B59" s="1" t="s">
        <v>158</v>
      </c>
      <c r="C59" s="31">
        <f>IF('HW1'!H59="",0,'HW1'!H59)</f>
        <v>95</v>
      </c>
      <c r="D59" s="31">
        <f>IF('HW2'!H59="",0,'HW2'!H59)</f>
        <v>0</v>
      </c>
      <c r="E59" s="31">
        <f>IF('HW3'!L59="",0,'HW3'!L59)</f>
        <v>0</v>
      </c>
      <c r="F59" s="31">
        <f>IF(Midterm!F59="",0,Midterm!F59)</f>
        <v>12</v>
      </c>
      <c r="G59" s="31" t="str">
        <f>IF(Final!F59="",0,Final!F59)</f>
        <v>GR</v>
      </c>
      <c r="H59" s="8" t="str">
        <f t="shared" si="6"/>
        <v>GR</v>
      </c>
      <c r="I59" s="16" t="str">
        <f t="shared" si="7"/>
        <v>GR</v>
      </c>
    </row>
    <row r="60" spans="1:10">
      <c r="A60" s="1"/>
      <c r="B60" s="1"/>
      <c r="H60" s="8"/>
      <c r="I60" s="16"/>
    </row>
    <row r="61" spans="1:10">
      <c r="A61" s="1"/>
      <c r="B61" s="1"/>
      <c r="H61" s="8"/>
      <c r="I61" s="16"/>
    </row>
    <row r="62" spans="1:10">
      <c r="A62" s="1"/>
      <c r="B62" s="1"/>
      <c r="H62" s="8"/>
      <c r="I62" s="16"/>
    </row>
    <row r="63" spans="1:10">
      <c r="A63" s="1"/>
      <c r="B63" s="1"/>
      <c r="H63" s="8"/>
      <c r="I63" s="16"/>
    </row>
    <row r="64" spans="1:10">
      <c r="A64" s="1"/>
      <c r="B64" s="1"/>
      <c r="H64" s="8"/>
      <c r="I64" s="16"/>
    </row>
    <row r="65" spans="1:9">
      <c r="A65" s="1"/>
      <c r="B65" s="1"/>
      <c r="H65" s="8"/>
      <c r="I65" s="16"/>
    </row>
    <row r="66" spans="1:9">
      <c r="A66" s="1"/>
      <c r="B66" s="1"/>
      <c r="H66" s="8"/>
      <c r="I66" s="16"/>
    </row>
    <row r="67" spans="1:9">
      <c r="A67" s="1"/>
      <c r="B67" s="1"/>
      <c r="H67" s="8"/>
      <c r="I67" s="16"/>
    </row>
    <row r="68" spans="1:9">
      <c r="A68" s="1"/>
      <c r="B68" s="1"/>
      <c r="H68" s="8"/>
      <c r="I68" s="16"/>
    </row>
    <row r="69" spans="1:9">
      <c r="A69" s="1"/>
      <c r="B69" s="1"/>
      <c r="H69" s="8"/>
      <c r="I69" s="16"/>
    </row>
    <row r="70" spans="1:9">
      <c r="A70" s="1"/>
      <c r="B70" s="1"/>
      <c r="H70" s="8"/>
      <c r="I70" s="16"/>
    </row>
    <row r="71" spans="1:9">
      <c r="A71" s="1"/>
      <c r="B71" s="1"/>
      <c r="H71" s="8"/>
      <c r="I71" s="16"/>
    </row>
    <row r="72" spans="1:9">
      <c r="A72" s="1"/>
      <c r="B72" s="1"/>
      <c r="H72" s="8"/>
      <c r="I72" s="16"/>
    </row>
    <row r="73" spans="1:9">
      <c r="A73" s="1"/>
      <c r="B73" s="1"/>
      <c r="H73" s="8"/>
      <c r="I73" s="16"/>
    </row>
    <row r="74" spans="1:9">
      <c r="A74" s="1"/>
      <c r="B74" s="1"/>
      <c r="H74" s="8"/>
      <c r="I74" s="16"/>
    </row>
    <row r="75" spans="1:9">
      <c r="A75" s="1"/>
      <c r="B75" s="1"/>
      <c r="H75" s="8"/>
      <c r="I75" s="16"/>
    </row>
    <row r="76" spans="1:9">
      <c r="A76" s="1"/>
      <c r="B76" s="1"/>
      <c r="H76" s="8"/>
      <c r="I76" s="16"/>
    </row>
    <row r="77" spans="1:9">
      <c r="A77" s="1"/>
      <c r="B77" s="1"/>
      <c r="H77" s="8"/>
      <c r="I77" s="16"/>
    </row>
    <row r="78" spans="1:9">
      <c r="A78" s="1"/>
      <c r="B78" s="1"/>
      <c r="H78" s="8"/>
      <c r="I78" s="16"/>
    </row>
    <row r="79" spans="1:9">
      <c r="A79" s="1"/>
      <c r="B79" s="1"/>
      <c r="H79" s="8"/>
      <c r="I79" s="16"/>
    </row>
    <row r="80" spans="1:9">
      <c r="A80" s="1"/>
      <c r="B80" s="1"/>
      <c r="H80" s="8"/>
      <c r="I80" s="16"/>
    </row>
    <row r="81" spans="1:9">
      <c r="A81" s="1"/>
      <c r="B81" s="1"/>
      <c r="H81" s="8"/>
      <c r="I81" s="16"/>
    </row>
    <row r="82" spans="1:9">
      <c r="A82" s="1"/>
      <c r="B82" s="1"/>
      <c r="H82" s="8"/>
      <c r="I82" s="16"/>
    </row>
    <row r="83" spans="1:9">
      <c r="A83" s="1"/>
      <c r="B83" s="1"/>
      <c r="H83" s="8"/>
      <c r="I83" s="16"/>
    </row>
    <row r="84" spans="1:9">
      <c r="A84" s="1"/>
      <c r="B84" s="1"/>
      <c r="H84" s="8"/>
      <c r="I84" s="16"/>
    </row>
    <row r="85" spans="1:9">
      <c r="A85" s="1"/>
      <c r="B85" s="1"/>
      <c r="H85" s="8"/>
      <c r="I85" s="16"/>
    </row>
    <row r="86" spans="1:9">
      <c r="A86" s="1"/>
      <c r="B86" s="1"/>
      <c r="H86" s="8"/>
      <c r="I86" s="16"/>
    </row>
  </sheetData>
  <mergeCells count="2">
    <mergeCell ref="K8:O8"/>
    <mergeCell ref="K2:P2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3:N86"/>
  <sheetViews>
    <sheetView tabSelected="1" workbookViewId="0">
      <selection activeCell="J28" sqref="J28"/>
    </sheetView>
  </sheetViews>
  <sheetFormatPr defaultRowHeight="15"/>
  <cols>
    <col min="1" max="1" width="11.7109375" bestFit="1" customWidth="1"/>
    <col min="2" max="2" width="27.28515625" bestFit="1" customWidth="1"/>
    <col min="3" max="3" width="8.85546875" style="4"/>
    <col min="10" max="10" width="14.140625" bestFit="1" customWidth="1"/>
    <col min="13" max="13" width="18" customWidth="1"/>
    <col min="14" max="14" width="18.28515625" customWidth="1"/>
  </cols>
  <sheetData>
    <row r="3" spans="1:14">
      <c r="A3" s="5" t="str">
        <f>Average!A3</f>
        <v>Student Number</v>
      </c>
      <c r="B3" s="5" t="str">
        <f>Average!B3</f>
        <v>Student Name</v>
      </c>
      <c r="C3" s="6" t="str">
        <f>Average!C3</f>
        <v>HW1</v>
      </c>
      <c r="D3" s="6" t="str">
        <f>Average!D3</f>
        <v>HW2</v>
      </c>
      <c r="E3" s="6" t="str">
        <f>Average!E3</f>
        <v>HW3</v>
      </c>
      <c r="F3" s="6" t="str">
        <f>Average!F3</f>
        <v>Midterm</v>
      </c>
      <c r="G3" s="6" t="str">
        <f>Average!G3</f>
        <v>Final</v>
      </c>
      <c r="H3" s="7" t="str">
        <f>Average!H3</f>
        <v>Average</v>
      </c>
      <c r="I3" s="15" t="str">
        <f>Average!I3</f>
        <v>Rank</v>
      </c>
      <c r="J3" t="s">
        <v>194</v>
      </c>
    </row>
    <row r="4" spans="1:14">
      <c r="A4" s="2" t="str">
        <f>Average!A11</f>
        <v>1312.10069</v>
      </c>
      <c r="B4" s="2" t="str">
        <f>Average!B11</f>
        <v>EMİRHAN ÖZSOY</v>
      </c>
      <c r="C4" s="4">
        <f>Average!C11</f>
        <v>110</v>
      </c>
      <c r="D4" s="4">
        <f>Average!D11</f>
        <v>92</v>
      </c>
      <c r="E4" s="4">
        <f>Average!E11</f>
        <v>127</v>
      </c>
      <c r="F4" s="4">
        <f>Average!F11</f>
        <v>125</v>
      </c>
      <c r="G4" s="4">
        <f>Average!G11</f>
        <v>106</v>
      </c>
      <c r="H4" s="8">
        <f>Average!H11</f>
        <v>114.10000000000001</v>
      </c>
      <c r="I4" s="16">
        <f>Average!I11</f>
        <v>1</v>
      </c>
      <c r="J4" t="s">
        <v>195</v>
      </c>
      <c r="M4" t="s">
        <v>204</v>
      </c>
      <c r="N4" t="s">
        <v>205</v>
      </c>
    </row>
    <row r="5" spans="1:14" ht="15" customHeight="1">
      <c r="A5" s="2" t="str">
        <f>Average!A36</f>
        <v>1512.10012</v>
      </c>
      <c r="B5" s="2" t="str">
        <f>Average!B36</f>
        <v>RABİA YÜCEL</v>
      </c>
      <c r="C5" s="31">
        <f>Average!C36</f>
        <v>92</v>
      </c>
      <c r="D5" s="31">
        <f>Average!D36</f>
        <v>97</v>
      </c>
      <c r="E5" s="31">
        <f>Average!E36</f>
        <v>134</v>
      </c>
      <c r="F5" s="31">
        <f>Average!F36</f>
        <v>110</v>
      </c>
      <c r="G5" s="31">
        <f>Average!G36</f>
        <v>117</v>
      </c>
      <c r="H5" s="8">
        <f>Average!H36</f>
        <v>114.07500000000002</v>
      </c>
      <c r="I5" s="16">
        <f>Average!I36</f>
        <v>2</v>
      </c>
      <c r="J5" t="s">
        <v>195</v>
      </c>
      <c r="L5" t="s">
        <v>195</v>
      </c>
      <c r="M5" t="s">
        <v>206</v>
      </c>
      <c r="N5" s="46">
        <f>COUNTIF(J:J,L5)</f>
        <v>9</v>
      </c>
    </row>
    <row r="6" spans="1:14">
      <c r="A6" s="2" t="str">
        <f>Average!A37</f>
        <v>1512.10043</v>
      </c>
      <c r="B6" s="2" t="str">
        <f>Average!B37</f>
        <v>FURKAN ÜŞEKCİOĞLU</v>
      </c>
      <c r="C6" s="31">
        <f>Average!C37</f>
        <v>92</v>
      </c>
      <c r="D6" s="31">
        <f>Average!D37</f>
        <v>97</v>
      </c>
      <c r="E6" s="31">
        <f>Average!E37</f>
        <v>125</v>
      </c>
      <c r="F6" s="31">
        <f>Average!F37</f>
        <v>107</v>
      </c>
      <c r="G6" s="31">
        <f>Average!G37</f>
        <v>99</v>
      </c>
      <c r="H6" s="8">
        <f>Average!H37</f>
        <v>104.625</v>
      </c>
      <c r="I6" s="16">
        <f>Average!I37</f>
        <v>3</v>
      </c>
      <c r="J6" t="s">
        <v>195</v>
      </c>
      <c r="L6" t="s">
        <v>196</v>
      </c>
      <c r="M6" t="s">
        <v>207</v>
      </c>
      <c r="N6" s="46">
        <f t="shared" ref="N6:N13" si="0">COUNTIF(J:J,L6)</f>
        <v>4</v>
      </c>
    </row>
    <row r="7" spans="1:14">
      <c r="A7" s="2" t="str">
        <f>Average!A34</f>
        <v>1412.10120</v>
      </c>
      <c r="B7" s="2" t="str">
        <f>Average!B34</f>
        <v>AIDA TAHIRBEGOVIC</v>
      </c>
      <c r="C7" s="31">
        <f>Average!C34</f>
        <v>89</v>
      </c>
      <c r="D7" s="31">
        <f>Average!D34</f>
        <v>96</v>
      </c>
      <c r="E7" s="31">
        <f>Average!E34</f>
        <v>151</v>
      </c>
      <c r="F7" s="31">
        <f>Average!F34</f>
        <v>96</v>
      </c>
      <c r="G7" s="31">
        <f>Average!G34</f>
        <v>97</v>
      </c>
      <c r="H7" s="8">
        <f>Average!H34</f>
        <v>104.125</v>
      </c>
      <c r="I7" s="16">
        <f>Average!I34</f>
        <v>4</v>
      </c>
      <c r="J7" t="s">
        <v>195</v>
      </c>
      <c r="L7" t="s">
        <v>197</v>
      </c>
      <c r="M7" t="s">
        <v>208</v>
      </c>
      <c r="N7" s="46">
        <f t="shared" si="0"/>
        <v>7</v>
      </c>
    </row>
    <row r="8" spans="1:14">
      <c r="A8" s="2" t="str">
        <f>Average!A55</f>
        <v>G1409.10047</v>
      </c>
      <c r="B8" s="2" t="str">
        <f>Average!B55</f>
        <v>MEHMETALİ DEMİR</v>
      </c>
      <c r="C8" s="31">
        <f>Average!C55</f>
        <v>90</v>
      </c>
      <c r="D8" s="31">
        <f>Average!D55</f>
        <v>61</v>
      </c>
      <c r="E8" s="31">
        <f>Average!E55</f>
        <v>106</v>
      </c>
      <c r="F8" s="31">
        <f>Average!F55</f>
        <v>91</v>
      </c>
      <c r="G8" s="31">
        <f>Average!G55</f>
        <v>113</v>
      </c>
      <c r="H8" s="8">
        <f>Average!H55</f>
        <v>99.724999999999994</v>
      </c>
      <c r="I8" s="16">
        <f>Average!I55</f>
        <v>5</v>
      </c>
      <c r="J8" t="s">
        <v>195</v>
      </c>
      <c r="L8" t="s">
        <v>198</v>
      </c>
      <c r="M8" t="s">
        <v>209</v>
      </c>
      <c r="N8" s="46">
        <f t="shared" si="0"/>
        <v>4</v>
      </c>
    </row>
    <row r="9" spans="1:14">
      <c r="A9" s="2" t="str">
        <f>Average!A33</f>
        <v>1412.10108</v>
      </c>
      <c r="B9" s="2" t="str">
        <f>Average!B33</f>
        <v>MOHAMED TAREK ALHASHME</v>
      </c>
      <c r="C9" s="31">
        <f>Average!C33</f>
        <v>89</v>
      </c>
      <c r="D9" s="31">
        <f>Average!D33</f>
        <v>58</v>
      </c>
      <c r="E9" s="31">
        <f>Average!E33</f>
        <v>145</v>
      </c>
      <c r="F9" s="31">
        <f>Average!F33</f>
        <v>95</v>
      </c>
      <c r="G9" s="31">
        <f>Average!G33</f>
        <v>94</v>
      </c>
      <c r="H9" s="8">
        <f>Average!H33</f>
        <v>98.875</v>
      </c>
      <c r="I9" s="16">
        <f>Average!I33</f>
        <v>6</v>
      </c>
      <c r="J9" t="s">
        <v>195</v>
      </c>
      <c r="L9" t="s">
        <v>199</v>
      </c>
      <c r="M9" t="s">
        <v>210</v>
      </c>
      <c r="N9" s="46">
        <f t="shared" si="0"/>
        <v>7</v>
      </c>
    </row>
    <row r="10" spans="1:14">
      <c r="A10" s="2" t="str">
        <f>Average!A32</f>
        <v>1412.10104</v>
      </c>
      <c r="B10" s="2" t="str">
        <f>Average!B32</f>
        <v>FAWZY ABDERRAHMAN</v>
      </c>
      <c r="C10" s="31">
        <f>Average!C32</f>
        <v>118</v>
      </c>
      <c r="D10" s="31">
        <f>Average!D32</f>
        <v>88</v>
      </c>
      <c r="E10" s="31">
        <f>Average!E32</f>
        <v>135</v>
      </c>
      <c r="F10" s="31">
        <f>Average!F32</f>
        <v>89</v>
      </c>
      <c r="G10" s="31">
        <f>Average!G32</f>
        <v>88</v>
      </c>
      <c r="H10" s="8">
        <f>Average!H32</f>
        <v>97.600000000000009</v>
      </c>
      <c r="I10" s="16">
        <f>Average!I32</f>
        <v>7</v>
      </c>
      <c r="J10" t="s">
        <v>195</v>
      </c>
      <c r="L10" t="s">
        <v>200</v>
      </c>
      <c r="M10" t="s">
        <v>211</v>
      </c>
      <c r="N10" s="46">
        <f t="shared" si="0"/>
        <v>2</v>
      </c>
    </row>
    <row r="11" spans="1:14">
      <c r="A11" s="2" t="str">
        <f>Average!A13</f>
        <v>1409.10017</v>
      </c>
      <c r="B11" s="2" t="str">
        <f>Average!B13</f>
        <v>MURAT ÖZDEMİR</v>
      </c>
      <c r="C11" s="31">
        <f>Average!C13</f>
        <v>115</v>
      </c>
      <c r="D11" s="31">
        <f>Average!D13</f>
        <v>93</v>
      </c>
      <c r="E11" s="31">
        <f>Average!E13</f>
        <v>123</v>
      </c>
      <c r="F11" s="31">
        <f>Average!F13</f>
        <v>98</v>
      </c>
      <c r="G11" s="31">
        <f>Average!G13</f>
        <v>74</v>
      </c>
      <c r="H11" s="8">
        <f>Average!H13</f>
        <v>93.05</v>
      </c>
      <c r="I11" s="16">
        <f>Average!I13</f>
        <v>8</v>
      </c>
      <c r="J11" t="s">
        <v>195</v>
      </c>
      <c r="L11" t="s">
        <v>201</v>
      </c>
      <c r="M11" t="s">
        <v>212</v>
      </c>
      <c r="N11" s="46">
        <f t="shared" si="0"/>
        <v>2</v>
      </c>
    </row>
    <row r="12" spans="1:14">
      <c r="A12" s="2" t="str">
        <f>Average!A54</f>
        <v>G1409.10046</v>
      </c>
      <c r="B12" s="2" t="str">
        <f>Average!B54</f>
        <v>EMİN GÜNEY</v>
      </c>
      <c r="C12" s="31">
        <f>Average!C54</f>
        <v>81</v>
      </c>
      <c r="D12" s="31">
        <f>Average!D54</f>
        <v>96</v>
      </c>
      <c r="E12" s="31">
        <f>Average!E54</f>
        <v>131</v>
      </c>
      <c r="F12" s="31">
        <f>Average!F54</f>
        <v>38</v>
      </c>
      <c r="G12" s="31">
        <f>Average!G54</f>
        <v>116</v>
      </c>
      <c r="H12" s="8">
        <f>Average!H54</f>
        <v>90.724999999999994</v>
      </c>
      <c r="I12" s="16">
        <f>Average!I54</f>
        <v>9</v>
      </c>
      <c r="J12" t="s">
        <v>195</v>
      </c>
      <c r="L12" t="s">
        <v>202</v>
      </c>
      <c r="M12" t="s">
        <v>213</v>
      </c>
      <c r="N12" s="46">
        <f t="shared" si="0"/>
        <v>13</v>
      </c>
    </row>
    <row r="13" spans="1:14">
      <c r="A13" s="2" t="str">
        <f>Average!A27</f>
        <v>1412.10078</v>
      </c>
      <c r="B13" s="2" t="str">
        <f>Average!B27</f>
        <v>EBRU ÜNSAL</v>
      </c>
      <c r="C13" s="31">
        <f>Average!C27</f>
        <v>95</v>
      </c>
      <c r="D13" s="31">
        <f>Average!D27</f>
        <v>83</v>
      </c>
      <c r="E13" s="31">
        <f>Average!E27</f>
        <v>116</v>
      </c>
      <c r="F13" s="31">
        <f>Average!F27</f>
        <v>70</v>
      </c>
      <c r="G13" s="31">
        <f>Average!G27</f>
        <v>86</v>
      </c>
      <c r="H13" s="8">
        <f>Average!H27</f>
        <v>86.15</v>
      </c>
      <c r="I13" s="16">
        <f>Average!I27</f>
        <v>10</v>
      </c>
      <c r="J13" t="s">
        <v>196</v>
      </c>
      <c r="L13" t="s">
        <v>203</v>
      </c>
      <c r="N13" s="46">
        <f t="shared" si="0"/>
        <v>8</v>
      </c>
    </row>
    <row r="14" spans="1:14">
      <c r="A14" s="2" t="str">
        <f>Average!A18</f>
        <v>1412.10001</v>
      </c>
      <c r="B14" s="2" t="str">
        <f>Average!B18</f>
        <v>PINAR KAYHAN</v>
      </c>
      <c r="C14" s="31">
        <f>Average!C18</f>
        <v>100</v>
      </c>
      <c r="D14" s="31">
        <f>Average!D18</f>
        <v>110</v>
      </c>
      <c r="E14" s="31">
        <f>Average!E18</f>
        <v>99</v>
      </c>
      <c r="F14" s="31">
        <f>Average!F18</f>
        <v>101</v>
      </c>
      <c r="G14" s="31">
        <f>Average!G18</f>
        <v>62</v>
      </c>
      <c r="H14" s="8">
        <f>Average!H18</f>
        <v>85.7</v>
      </c>
      <c r="I14" s="16">
        <f>Average!I18</f>
        <v>11</v>
      </c>
      <c r="J14" t="s">
        <v>196</v>
      </c>
    </row>
    <row r="15" spans="1:14">
      <c r="A15" s="2" t="str">
        <f>Average!A47</f>
        <v>1612.10352</v>
      </c>
      <c r="B15" s="2" t="str">
        <f>Average!B47</f>
        <v>MELİH ÇELENK</v>
      </c>
      <c r="C15" s="31">
        <f>Average!C47</f>
        <v>95</v>
      </c>
      <c r="D15" s="31">
        <f>Average!D47</f>
        <v>90</v>
      </c>
      <c r="E15" s="31">
        <f>Average!E47</f>
        <v>132</v>
      </c>
      <c r="F15" s="31">
        <f>Average!F47</f>
        <v>70</v>
      </c>
      <c r="G15" s="31">
        <f>Average!G47</f>
        <v>76</v>
      </c>
      <c r="H15" s="8">
        <f>Average!H47</f>
        <v>85.075000000000003</v>
      </c>
      <c r="I15" s="16">
        <f>Average!I47</f>
        <v>12</v>
      </c>
      <c r="J15" t="s">
        <v>196</v>
      </c>
    </row>
    <row r="16" spans="1:14">
      <c r="A16" s="2" t="str">
        <f>Average!A28</f>
        <v>1412.10088</v>
      </c>
      <c r="B16" s="2" t="str">
        <f>Average!B28</f>
        <v>ARZU ÜSTÜN</v>
      </c>
      <c r="C16" s="31">
        <f>Average!C28</f>
        <v>118</v>
      </c>
      <c r="D16" s="31">
        <f>Average!D28</f>
        <v>99</v>
      </c>
      <c r="E16" s="31">
        <f>Average!E28</f>
        <v>97</v>
      </c>
      <c r="F16" s="31">
        <f>Average!F28</f>
        <v>58</v>
      </c>
      <c r="G16" s="31">
        <f>Average!G28</f>
        <v>91</v>
      </c>
      <c r="H16" s="8">
        <f>Average!H28</f>
        <v>84.625</v>
      </c>
      <c r="I16" s="16">
        <f>Average!I28</f>
        <v>13</v>
      </c>
      <c r="J16" t="s">
        <v>196</v>
      </c>
    </row>
    <row r="17" spans="1:10">
      <c r="A17" s="2" t="str">
        <f>Average!A31</f>
        <v>1412.10103</v>
      </c>
      <c r="B17" s="2" t="str">
        <f>Average!B31</f>
        <v>AHMED BERBEROVIC</v>
      </c>
      <c r="C17" s="31">
        <f>Average!C31</f>
        <v>0</v>
      </c>
      <c r="D17" s="31">
        <f>Average!D31</f>
        <v>82</v>
      </c>
      <c r="E17" s="31">
        <f>Average!E31</f>
        <v>151</v>
      </c>
      <c r="F17" s="31">
        <f>Average!F31</f>
        <v>77</v>
      </c>
      <c r="G17" s="31">
        <f>Average!G31</f>
        <v>73</v>
      </c>
      <c r="H17" s="8">
        <f>Average!H31</f>
        <v>81.099999999999994</v>
      </c>
      <c r="I17" s="16">
        <f>Average!I31</f>
        <v>14</v>
      </c>
      <c r="J17" t="s">
        <v>197</v>
      </c>
    </row>
    <row r="18" spans="1:10">
      <c r="A18" s="2" t="str">
        <f>Average!A23</f>
        <v>1412.10046</v>
      </c>
      <c r="B18" s="2" t="str">
        <f>Average!B23</f>
        <v>ŞEVVAL TEZCAN</v>
      </c>
      <c r="C18" s="31">
        <f>Average!C23</f>
        <v>67</v>
      </c>
      <c r="D18" s="31">
        <f>Average!D23</f>
        <v>62</v>
      </c>
      <c r="E18" s="31">
        <f>Average!E23</f>
        <v>92</v>
      </c>
      <c r="F18" s="31">
        <f>Average!F23</f>
        <v>74</v>
      </c>
      <c r="G18" s="31">
        <f>Average!G23</f>
        <v>87</v>
      </c>
      <c r="H18" s="8">
        <f>Average!H23</f>
        <v>80.474999999999994</v>
      </c>
      <c r="I18" s="16">
        <f>Average!I23</f>
        <v>15</v>
      </c>
      <c r="J18" t="s">
        <v>197</v>
      </c>
    </row>
    <row r="19" spans="1:10">
      <c r="A19" s="2" t="str">
        <f>Average!A10</f>
        <v>1312.10051</v>
      </c>
      <c r="B19" s="2" t="str">
        <f>Average!B10</f>
        <v>FURKAN ARABACI</v>
      </c>
      <c r="C19" s="31">
        <f>Average!C10</f>
        <v>79</v>
      </c>
      <c r="D19" s="31">
        <f>Average!D10</f>
        <v>0</v>
      </c>
      <c r="E19" s="31">
        <f>Average!E10</f>
        <v>133</v>
      </c>
      <c r="F19" s="31">
        <f>Average!F10</f>
        <v>55</v>
      </c>
      <c r="G19" s="31">
        <f>Average!G10</f>
        <v>94</v>
      </c>
      <c r="H19" s="8">
        <f>Average!H10</f>
        <v>79.974999999999994</v>
      </c>
      <c r="I19" s="16">
        <f>Average!I10</f>
        <v>16</v>
      </c>
      <c r="J19" t="s">
        <v>197</v>
      </c>
    </row>
    <row r="20" spans="1:10">
      <c r="A20" s="2" t="str">
        <f>Average!A25</f>
        <v>1412.10059</v>
      </c>
      <c r="B20" s="2" t="str">
        <f>Average!B25</f>
        <v>FERİDE ÜNLÜ</v>
      </c>
      <c r="C20" s="31">
        <f>Average!C25</f>
        <v>75</v>
      </c>
      <c r="D20" s="31">
        <f>Average!D25</f>
        <v>52</v>
      </c>
      <c r="E20" s="31">
        <f>Average!E25</f>
        <v>120</v>
      </c>
      <c r="F20" s="31">
        <f>Average!F25</f>
        <v>65</v>
      </c>
      <c r="G20" s="31">
        <f>Average!G25</f>
        <v>79</v>
      </c>
      <c r="H20" s="8">
        <f>Average!H25</f>
        <v>78.625</v>
      </c>
      <c r="I20" s="16">
        <f>Average!I25</f>
        <v>17</v>
      </c>
      <c r="J20" t="s">
        <v>197</v>
      </c>
    </row>
    <row r="21" spans="1:10">
      <c r="A21" s="2" t="str">
        <f>Average!A46</f>
        <v>1512.10571</v>
      </c>
      <c r="B21" s="2" t="str">
        <f>Average!B46</f>
        <v>HAMZA BOUZIDI</v>
      </c>
      <c r="C21" s="31">
        <f>Average!C46</f>
        <v>92</v>
      </c>
      <c r="D21" s="31">
        <f>Average!D46</f>
        <v>60</v>
      </c>
      <c r="E21" s="31">
        <f>Average!E46</f>
        <v>129</v>
      </c>
      <c r="F21" s="31">
        <f>Average!F46</f>
        <v>56</v>
      </c>
      <c r="G21" s="31">
        <f>Average!G46</f>
        <v>74</v>
      </c>
      <c r="H21" s="8">
        <f>Average!H46</f>
        <v>77.150000000000006</v>
      </c>
      <c r="I21" s="16">
        <f>Average!I46</f>
        <v>18</v>
      </c>
      <c r="J21" t="s">
        <v>197</v>
      </c>
    </row>
    <row r="22" spans="1:10">
      <c r="A22" s="2" t="str">
        <f>Average!A17</f>
        <v>1409.10075</v>
      </c>
      <c r="B22" s="2" t="str">
        <f>Average!B17</f>
        <v>SEDA İNTEPE</v>
      </c>
      <c r="C22" s="31">
        <f>Average!C17</f>
        <v>65</v>
      </c>
      <c r="D22" s="31">
        <f>Average!D17</f>
        <v>77</v>
      </c>
      <c r="E22" s="31">
        <f>Average!E17</f>
        <v>99</v>
      </c>
      <c r="F22" s="31">
        <f>Average!F17</f>
        <v>32</v>
      </c>
      <c r="G22" s="31">
        <f>Average!G17</f>
        <v>101</v>
      </c>
      <c r="H22" s="8">
        <f>Average!H17</f>
        <v>75.5</v>
      </c>
      <c r="I22" s="16">
        <f>Average!I17</f>
        <v>19</v>
      </c>
      <c r="J22" t="s">
        <v>197</v>
      </c>
    </row>
    <row r="23" spans="1:10">
      <c r="A23" s="2" t="str">
        <f>Average!A39</f>
        <v>1512.10069</v>
      </c>
      <c r="B23" s="2" t="str">
        <f>Average!B39</f>
        <v>BEKİR DURAK</v>
      </c>
      <c r="C23" s="31">
        <f>Average!C39</f>
        <v>40</v>
      </c>
      <c r="D23" s="31">
        <f>Average!D39</f>
        <v>29</v>
      </c>
      <c r="E23" s="31">
        <f>Average!E39</f>
        <v>103</v>
      </c>
      <c r="F23" s="31">
        <f>Average!F39</f>
        <v>78</v>
      </c>
      <c r="G23" s="31">
        <f>Average!G39</f>
        <v>77</v>
      </c>
      <c r="H23" s="8">
        <f>Average!H39</f>
        <v>74.825000000000003</v>
      </c>
      <c r="I23" s="16">
        <f>Average!I39</f>
        <v>20</v>
      </c>
      <c r="J23" t="s">
        <v>197</v>
      </c>
    </row>
    <row r="24" spans="1:10">
      <c r="A24" s="2" t="str">
        <f>Average!A41</f>
        <v>1512.10091</v>
      </c>
      <c r="B24" s="2" t="str">
        <f>Average!B41</f>
        <v>UĞUR BAŞ</v>
      </c>
      <c r="C24" s="31">
        <f>Average!C41</f>
        <v>72</v>
      </c>
      <c r="D24" s="31">
        <f>Average!D41</f>
        <v>97</v>
      </c>
      <c r="E24" s="31">
        <f>Average!E41</f>
        <v>120</v>
      </c>
      <c r="F24" s="31">
        <f>Average!F41</f>
        <v>61</v>
      </c>
      <c r="G24" s="31">
        <f>Average!G41</f>
        <v>54</v>
      </c>
      <c r="H24" s="8">
        <f>Average!H41</f>
        <v>70.574999999999989</v>
      </c>
      <c r="I24" s="16">
        <f>Average!I41</f>
        <v>21</v>
      </c>
      <c r="J24" t="s">
        <v>198</v>
      </c>
    </row>
    <row r="25" spans="1:10">
      <c r="A25" s="2" t="str">
        <f>Average!A29</f>
        <v>1412.10091</v>
      </c>
      <c r="B25" s="2" t="str">
        <f>Average!B29</f>
        <v>RIDVAN ETHEM CANAVAR</v>
      </c>
      <c r="C25" s="31">
        <f>Average!C29</f>
        <v>100</v>
      </c>
      <c r="D25" s="31">
        <f>Average!D29</f>
        <v>69</v>
      </c>
      <c r="E25" s="31">
        <f>Average!E29</f>
        <v>83</v>
      </c>
      <c r="F25" s="31">
        <f>Average!F29</f>
        <v>62</v>
      </c>
      <c r="G25" s="31">
        <f>Average!G29</f>
        <v>65</v>
      </c>
      <c r="H25" s="8">
        <f>Average!H29</f>
        <v>69.724999999999994</v>
      </c>
      <c r="I25" s="16">
        <f>Average!I29</f>
        <v>22</v>
      </c>
      <c r="J25" t="s">
        <v>198</v>
      </c>
    </row>
    <row r="26" spans="1:10">
      <c r="A26" s="2" t="str">
        <f>Average!A4</f>
        <v>1112.10082</v>
      </c>
      <c r="B26" s="2" t="str">
        <f>Average!B4</f>
        <v>RAMAZAN ÇOBANOĞLU</v>
      </c>
      <c r="C26" s="31">
        <f>Average!C4</f>
        <v>67</v>
      </c>
      <c r="D26" s="31">
        <f>Average!D4</f>
        <v>0</v>
      </c>
      <c r="E26" s="31">
        <f>Average!E4</f>
        <v>114</v>
      </c>
      <c r="F26" s="31">
        <f>Average!F4</f>
        <v>30</v>
      </c>
      <c r="G26" s="31">
        <f>Average!G4</f>
        <v>92</v>
      </c>
      <c r="H26" s="8">
        <f>Average!H4</f>
        <v>67.924999999999997</v>
      </c>
      <c r="I26" s="16">
        <f>Average!I4</f>
        <v>23</v>
      </c>
      <c r="J26" t="s">
        <v>198</v>
      </c>
    </row>
    <row r="27" spans="1:10">
      <c r="A27" s="2" t="str">
        <f>Average!A14</f>
        <v>1409.10019</v>
      </c>
      <c r="B27" s="2" t="str">
        <f>Average!B14</f>
        <v>MERVENUR SAĞLAM</v>
      </c>
      <c r="C27" s="31">
        <f>Average!C14</f>
        <v>100</v>
      </c>
      <c r="D27" s="31">
        <f>Average!D14</f>
        <v>82</v>
      </c>
      <c r="E27" s="31">
        <f>Average!E14</f>
        <v>0</v>
      </c>
      <c r="F27" s="31">
        <f>Average!F14</f>
        <v>93</v>
      </c>
      <c r="G27" s="31">
        <f>Average!G14</f>
        <v>60</v>
      </c>
      <c r="H27" s="8">
        <f>Average!H14</f>
        <v>65.55</v>
      </c>
      <c r="I27" s="16">
        <f>Average!I14</f>
        <v>24</v>
      </c>
      <c r="J27" t="s">
        <v>198</v>
      </c>
    </row>
    <row r="28" spans="1:10">
      <c r="A28" s="2" t="str">
        <f>Average!A21</f>
        <v>1412.10029</v>
      </c>
      <c r="B28" s="2" t="str">
        <f>Average!B21</f>
        <v>MERYEM SENA KILIÇ</v>
      </c>
      <c r="C28" s="31">
        <f>Average!C21</f>
        <v>100</v>
      </c>
      <c r="D28" s="31">
        <f>Average!D21</f>
        <v>95</v>
      </c>
      <c r="E28" s="31">
        <f>Average!E21</f>
        <v>84</v>
      </c>
      <c r="F28" s="31">
        <f>Average!F21</f>
        <v>59</v>
      </c>
      <c r="G28" s="31">
        <f>Average!G21</f>
        <v>38</v>
      </c>
      <c r="H28" s="8">
        <f>Average!H21</f>
        <v>60.125</v>
      </c>
      <c r="I28" s="16">
        <f>Average!I21</f>
        <v>25</v>
      </c>
      <c r="J28" t="s">
        <v>199</v>
      </c>
    </row>
    <row r="29" spans="1:10">
      <c r="A29" s="2" t="str">
        <f>Average!A15</f>
        <v>1409.10020</v>
      </c>
      <c r="B29" s="2" t="str">
        <f>Average!B15</f>
        <v>RABİYE YELER</v>
      </c>
      <c r="C29" s="31">
        <f>Average!C15</f>
        <v>83</v>
      </c>
      <c r="D29" s="31">
        <f>Average!D15</f>
        <v>104</v>
      </c>
      <c r="E29" s="31">
        <f>Average!E15</f>
        <v>122</v>
      </c>
      <c r="F29" s="31">
        <f>Average!F15</f>
        <v>25</v>
      </c>
      <c r="G29" s="31">
        <f>Average!G15</f>
        <v>50</v>
      </c>
      <c r="H29" s="8">
        <f>Average!H15</f>
        <v>59.825000000000003</v>
      </c>
      <c r="I29" s="16">
        <f>Average!I15</f>
        <v>26</v>
      </c>
      <c r="J29" t="s">
        <v>199</v>
      </c>
    </row>
    <row r="30" spans="1:10">
      <c r="A30" s="2" t="str">
        <f>Average!A57</f>
        <v>G1412.10059</v>
      </c>
      <c r="B30" s="2" t="str">
        <f>Average!B57</f>
        <v>GÖKMEN DEMİR</v>
      </c>
      <c r="C30" s="31">
        <f>Average!C57</f>
        <v>0</v>
      </c>
      <c r="D30" s="31">
        <f>Average!D57</f>
        <v>0</v>
      </c>
      <c r="E30" s="31">
        <f>Average!E57</f>
        <v>102</v>
      </c>
      <c r="F30" s="31">
        <f>Average!F57</f>
        <v>77</v>
      </c>
      <c r="G30" s="31">
        <f>Average!G57</f>
        <v>53</v>
      </c>
      <c r="H30" s="8">
        <f>Average!H57</f>
        <v>59.6</v>
      </c>
      <c r="I30" s="16">
        <f>Average!I57</f>
        <v>27</v>
      </c>
      <c r="J30" t="s">
        <v>199</v>
      </c>
    </row>
    <row r="31" spans="1:10">
      <c r="A31" s="2" t="str">
        <f>Average!A12</f>
        <v>1312.10093</v>
      </c>
      <c r="B31" s="2" t="str">
        <f>Average!B12</f>
        <v>KÜBRA ŞEN</v>
      </c>
      <c r="C31" s="31">
        <f>Average!C12</f>
        <v>92</v>
      </c>
      <c r="D31" s="31">
        <f>Average!D12</f>
        <v>60</v>
      </c>
      <c r="E31" s="31">
        <f>Average!E12</f>
        <v>89</v>
      </c>
      <c r="F31" s="31">
        <f>Average!F12</f>
        <v>18</v>
      </c>
      <c r="G31" s="31">
        <f>Average!G12</f>
        <v>71</v>
      </c>
      <c r="H31" s="8">
        <f>Average!H12</f>
        <v>58.55</v>
      </c>
      <c r="I31" s="16">
        <f>Average!I12</f>
        <v>28</v>
      </c>
      <c r="J31" t="s">
        <v>199</v>
      </c>
    </row>
    <row r="32" spans="1:10">
      <c r="A32" s="2" t="str">
        <f>Average!A20</f>
        <v>1412.10020</v>
      </c>
      <c r="B32" s="2" t="str">
        <f>Average!B20</f>
        <v>ŞULE KELEK</v>
      </c>
      <c r="C32" s="31">
        <f>Average!C20</f>
        <v>92</v>
      </c>
      <c r="D32" s="31">
        <f>Average!D20</f>
        <v>108</v>
      </c>
      <c r="E32" s="31">
        <f>Average!E20</f>
        <v>98</v>
      </c>
      <c r="F32" s="31">
        <f>Average!F20</f>
        <v>14</v>
      </c>
      <c r="G32" s="31">
        <f>Average!G20</f>
        <v>59</v>
      </c>
      <c r="H32" s="8">
        <f>Average!H20</f>
        <v>57.5</v>
      </c>
      <c r="I32" s="16">
        <f>Average!I20</f>
        <v>29</v>
      </c>
      <c r="J32" t="s">
        <v>199</v>
      </c>
    </row>
    <row r="33" spans="1:10">
      <c r="A33" s="2" t="str">
        <f>Average!A24</f>
        <v>1412.10054</v>
      </c>
      <c r="B33" s="2" t="str">
        <f>Average!B24</f>
        <v>İSMAİL DENİZ</v>
      </c>
      <c r="C33" s="31">
        <f>Average!C24</f>
        <v>40</v>
      </c>
      <c r="D33" s="31">
        <f>Average!D24</f>
        <v>0</v>
      </c>
      <c r="E33" s="31">
        <f>Average!E24</f>
        <v>75</v>
      </c>
      <c r="F33" s="31">
        <f>Average!F24</f>
        <v>48</v>
      </c>
      <c r="G33" s="31">
        <f>Average!G24</f>
        <v>72</v>
      </c>
      <c r="H33" s="8">
        <f>Average!H24</f>
        <v>57.45</v>
      </c>
      <c r="I33" s="16">
        <f>Average!I24</f>
        <v>30</v>
      </c>
      <c r="J33" t="s">
        <v>199</v>
      </c>
    </row>
    <row r="34" spans="1:10">
      <c r="A34" s="2" t="str">
        <f>Average!A52</f>
        <v>G1312.10063</v>
      </c>
      <c r="B34" s="2" t="str">
        <f>Average!B52</f>
        <v>İBRAHİM ŞENKAYA</v>
      </c>
      <c r="C34" s="31">
        <f>Average!C52</f>
        <v>0</v>
      </c>
      <c r="D34" s="31">
        <f>Average!D52</f>
        <v>0</v>
      </c>
      <c r="E34" s="31">
        <f>Average!E52</f>
        <v>129</v>
      </c>
      <c r="F34" s="31">
        <f>Average!F52</f>
        <v>43</v>
      </c>
      <c r="G34" s="31">
        <f>Average!G52</f>
        <v>59</v>
      </c>
      <c r="H34" s="8">
        <f>Average!H52</f>
        <v>55.85</v>
      </c>
      <c r="I34" s="16">
        <f>Average!I52</f>
        <v>31</v>
      </c>
      <c r="J34" t="s">
        <v>199</v>
      </c>
    </row>
    <row r="35" spans="1:10">
      <c r="A35" s="2" t="str">
        <f>Average!A58</f>
        <v>G1412.10061</v>
      </c>
      <c r="B35" s="2" t="str">
        <f>Average!B58</f>
        <v>İLHAN ÜNLÜ</v>
      </c>
      <c r="C35" s="31">
        <f>Average!C58</f>
        <v>52</v>
      </c>
      <c r="D35" s="31">
        <f>Average!D58</f>
        <v>46</v>
      </c>
      <c r="E35" s="31">
        <f>Average!E58</f>
        <v>0</v>
      </c>
      <c r="F35" s="31">
        <f>Average!F58</f>
        <v>75</v>
      </c>
      <c r="G35" s="31">
        <f>Average!G58</f>
        <v>53</v>
      </c>
      <c r="H35" s="8">
        <f>Average!H58</f>
        <v>51.050000000000004</v>
      </c>
      <c r="I35" s="16">
        <f>Average!I58</f>
        <v>32</v>
      </c>
      <c r="J35" t="s">
        <v>200</v>
      </c>
    </row>
    <row r="36" spans="1:10">
      <c r="A36" s="2" t="str">
        <f>Average!A40</f>
        <v>1512.10086</v>
      </c>
      <c r="B36" s="2" t="str">
        <f>Average!B40</f>
        <v>EBRU KARA</v>
      </c>
      <c r="C36" s="31">
        <f>Average!C40</f>
        <v>61</v>
      </c>
      <c r="D36" s="31">
        <f>Average!D40</f>
        <v>0</v>
      </c>
      <c r="E36" s="31">
        <f>Average!E40</f>
        <v>111</v>
      </c>
      <c r="F36" s="31">
        <f>Average!F40</f>
        <v>34</v>
      </c>
      <c r="G36" s="31">
        <f>Average!G40</f>
        <v>48</v>
      </c>
      <c r="H36" s="8">
        <f>Average!H40</f>
        <v>50.625</v>
      </c>
      <c r="I36" s="16">
        <f>Average!I40</f>
        <v>33</v>
      </c>
      <c r="J36" t="s">
        <v>200</v>
      </c>
    </row>
    <row r="37" spans="1:10">
      <c r="A37" s="2" t="str">
        <f>Average!A49</f>
        <v>G1212.10077</v>
      </c>
      <c r="B37" s="2" t="str">
        <f>Average!B49</f>
        <v>TOLGA HAN KAYA</v>
      </c>
      <c r="C37" s="31">
        <f>Average!C49</f>
        <v>41</v>
      </c>
      <c r="D37" s="31">
        <f>Average!D49</f>
        <v>19</v>
      </c>
      <c r="E37" s="31">
        <f>Average!E49</f>
        <v>0</v>
      </c>
      <c r="F37" s="31">
        <f>Average!F49</f>
        <v>74</v>
      </c>
      <c r="G37" s="31">
        <f>Average!G49</f>
        <v>43</v>
      </c>
      <c r="H37" s="8">
        <f>Average!H49</f>
        <v>43.9</v>
      </c>
      <c r="I37" s="16">
        <f>Average!I49</f>
        <v>34</v>
      </c>
      <c r="J37" t="s">
        <v>201</v>
      </c>
    </row>
    <row r="38" spans="1:10">
      <c r="A38" s="2" t="str">
        <f>Average!A42</f>
        <v>1512.10098</v>
      </c>
      <c r="B38" s="2" t="str">
        <f>Average!B42</f>
        <v>ALPEREN KAYMAK</v>
      </c>
      <c r="C38" s="31">
        <f>Average!C42</f>
        <v>72</v>
      </c>
      <c r="D38" s="31">
        <f>Average!D42</f>
        <v>49</v>
      </c>
      <c r="E38" s="31">
        <f>Average!E42</f>
        <v>0</v>
      </c>
      <c r="F38" s="31">
        <f>Average!F42</f>
        <v>56</v>
      </c>
      <c r="G38" s="31">
        <f>Average!G42</f>
        <v>40</v>
      </c>
      <c r="H38" s="8">
        <f>Average!H42</f>
        <v>41.875</v>
      </c>
      <c r="I38" s="16">
        <f>Average!I42</f>
        <v>35</v>
      </c>
      <c r="J38" t="s">
        <v>201</v>
      </c>
    </row>
    <row r="39" spans="1:10">
      <c r="A39" s="2" t="str">
        <f>Average!A35</f>
        <v>1412.10406</v>
      </c>
      <c r="B39" s="2" t="str">
        <f>Average!B35</f>
        <v>GAMZE ERDAŞ</v>
      </c>
      <c r="C39" s="31">
        <f>Average!C35</f>
        <v>40</v>
      </c>
      <c r="D39" s="31">
        <f>Average!D35</f>
        <v>39</v>
      </c>
      <c r="E39" s="31">
        <f>Average!E35</f>
        <v>0</v>
      </c>
      <c r="F39" s="31">
        <f>Average!F35</f>
        <v>52</v>
      </c>
      <c r="G39" s="31">
        <f>Average!G35</f>
        <v>39</v>
      </c>
      <c r="H39" s="8">
        <f>Average!H35</f>
        <v>37.125</v>
      </c>
      <c r="I39" s="16">
        <f>Average!I35</f>
        <v>36</v>
      </c>
      <c r="J39" t="s">
        <v>202</v>
      </c>
    </row>
    <row r="40" spans="1:10">
      <c r="A40" s="2" t="str">
        <f>Average!A9</f>
        <v>1312.10016</v>
      </c>
      <c r="B40" s="2" t="str">
        <f>Average!B9</f>
        <v>MUHAMMET FATİH SAĞLAM</v>
      </c>
      <c r="C40" s="31">
        <f>Average!C9</f>
        <v>0</v>
      </c>
      <c r="D40" s="31">
        <f>Average!D9</f>
        <v>0</v>
      </c>
      <c r="E40" s="31">
        <f>Average!E9</f>
        <v>0</v>
      </c>
      <c r="F40" s="31">
        <f>Average!F9</f>
        <v>53</v>
      </c>
      <c r="G40" s="31">
        <f>Average!G9</f>
        <v>49</v>
      </c>
      <c r="H40" s="8">
        <f>Average!H9</f>
        <v>35.5</v>
      </c>
      <c r="I40" s="16">
        <f>Average!I9</f>
        <v>37</v>
      </c>
      <c r="J40" t="s">
        <v>202</v>
      </c>
    </row>
    <row r="41" spans="1:10">
      <c r="A41" s="2" t="str">
        <f>Average!A38</f>
        <v>1512.10053</v>
      </c>
      <c r="B41" s="2" t="str">
        <f>Average!B38</f>
        <v>ERBİL NAS</v>
      </c>
      <c r="C41" s="31">
        <f>Average!C38</f>
        <v>80</v>
      </c>
      <c r="D41" s="31">
        <f>Average!D38</f>
        <v>42</v>
      </c>
      <c r="E41" s="31">
        <f>Average!E38</f>
        <v>0</v>
      </c>
      <c r="F41" s="31">
        <f>Average!F38</f>
        <v>42</v>
      </c>
      <c r="G41" s="31">
        <f>Average!G38</f>
        <v>30</v>
      </c>
      <c r="H41" s="8">
        <f>Average!H38</f>
        <v>33.75</v>
      </c>
      <c r="I41" s="16">
        <f>Average!I38</f>
        <v>38</v>
      </c>
      <c r="J41" t="s">
        <v>202</v>
      </c>
    </row>
    <row r="42" spans="1:10">
      <c r="A42" s="2" t="str">
        <f>Average!A43</f>
        <v>1512.10113</v>
      </c>
      <c r="B42" s="2" t="str">
        <f>Average!B43</f>
        <v>UMUT TOSUN</v>
      </c>
      <c r="C42" s="31">
        <f>Average!C43</f>
        <v>65</v>
      </c>
      <c r="D42" s="31">
        <f>Average!D43</f>
        <v>48</v>
      </c>
      <c r="E42" s="31">
        <f>Average!E43</f>
        <v>0</v>
      </c>
      <c r="F42" s="31">
        <f>Average!F43</f>
        <v>62</v>
      </c>
      <c r="G42" s="31">
        <f>Average!G43</f>
        <v>16</v>
      </c>
      <c r="H42" s="8">
        <f>Average!H43</f>
        <v>33.474999999999994</v>
      </c>
      <c r="I42" s="16">
        <f>Average!I43</f>
        <v>39</v>
      </c>
      <c r="J42" t="s">
        <v>202</v>
      </c>
    </row>
    <row r="43" spans="1:10">
      <c r="A43" s="2" t="str">
        <f>Average!A48</f>
        <v>1612.10388</v>
      </c>
      <c r="B43" s="2" t="str">
        <f>Average!B48</f>
        <v>HALUK GÜL</v>
      </c>
      <c r="C43" s="31">
        <f>Average!C48</f>
        <v>0</v>
      </c>
      <c r="D43" s="31">
        <f>Average!D48</f>
        <v>0</v>
      </c>
      <c r="E43" s="31">
        <f>Average!E48</f>
        <v>0</v>
      </c>
      <c r="F43" s="31">
        <f>Average!F48</f>
        <v>57</v>
      </c>
      <c r="G43" s="31">
        <f>Average!G48</f>
        <v>38</v>
      </c>
      <c r="H43" s="8">
        <f>Average!H48</f>
        <v>32.299999999999997</v>
      </c>
      <c r="I43" s="16">
        <f>Average!I48</f>
        <v>40</v>
      </c>
      <c r="J43" t="s">
        <v>202</v>
      </c>
    </row>
    <row r="44" spans="1:10">
      <c r="A44" s="2" t="str">
        <f>Average!A22</f>
        <v>1412.10043</v>
      </c>
      <c r="B44" s="2" t="str">
        <f>Average!B22</f>
        <v>CAN ŞENTÜRK</v>
      </c>
      <c r="C44" s="31">
        <f>Average!C22</f>
        <v>45</v>
      </c>
      <c r="D44" s="31">
        <f>Average!D22</f>
        <v>38</v>
      </c>
      <c r="E44" s="31">
        <f>Average!E22</f>
        <v>0</v>
      </c>
      <c r="F44" s="31">
        <f>Average!F22</f>
        <v>51</v>
      </c>
      <c r="G44" s="31">
        <f>Average!G22</f>
        <v>18</v>
      </c>
      <c r="H44" s="8">
        <f>Average!H22</f>
        <v>28.724999999999998</v>
      </c>
      <c r="I44" s="16">
        <f>Average!I22</f>
        <v>41</v>
      </c>
      <c r="J44" t="s">
        <v>202</v>
      </c>
    </row>
    <row r="45" spans="1:10">
      <c r="A45" s="2" t="str">
        <f>Average!A45</f>
        <v>1512.10274</v>
      </c>
      <c r="B45" s="2" t="str">
        <f>Average!B45</f>
        <v>İBRAHİM AÇIK</v>
      </c>
      <c r="C45" s="31">
        <f>Average!C45</f>
        <v>0</v>
      </c>
      <c r="D45" s="31">
        <f>Average!D45</f>
        <v>0</v>
      </c>
      <c r="E45" s="31">
        <f>Average!E45</f>
        <v>0</v>
      </c>
      <c r="F45" s="31">
        <f>Average!F45</f>
        <v>40</v>
      </c>
      <c r="G45" s="31">
        <f>Average!G45</f>
        <v>32</v>
      </c>
      <c r="H45" s="8">
        <f>Average!H45</f>
        <v>24.8</v>
      </c>
      <c r="I45" s="16">
        <f>Average!I45</f>
        <v>42</v>
      </c>
      <c r="J45" t="s">
        <v>202</v>
      </c>
    </row>
    <row r="46" spans="1:10">
      <c r="A46" s="2" t="str">
        <f>Average!A51</f>
        <v>G1312.10059</v>
      </c>
      <c r="B46" s="2" t="str">
        <f>Average!B51</f>
        <v>SÜHA MERT YAVUZ</v>
      </c>
      <c r="C46" s="31">
        <f>Average!C51</f>
        <v>37</v>
      </c>
      <c r="D46" s="31">
        <f>Average!D51</f>
        <v>0</v>
      </c>
      <c r="E46" s="31">
        <f>Average!E51</f>
        <v>0</v>
      </c>
      <c r="F46" s="31">
        <f>Average!F51</f>
        <v>55</v>
      </c>
      <c r="G46" s="31">
        <f>Average!G51</f>
        <v>0</v>
      </c>
      <c r="H46" s="8">
        <f>Average!H51</f>
        <v>19.274999999999999</v>
      </c>
      <c r="I46" s="16">
        <f>Average!I51</f>
        <v>43</v>
      </c>
      <c r="J46" t="s">
        <v>202</v>
      </c>
    </row>
    <row r="47" spans="1:10">
      <c r="A47" s="2" t="str">
        <f>Average!A30</f>
        <v>1412.10093</v>
      </c>
      <c r="B47" s="2" t="str">
        <f>Average!B30</f>
        <v>MAHMUT ŞEREN</v>
      </c>
      <c r="C47" s="31">
        <f>Average!C30</f>
        <v>42</v>
      </c>
      <c r="D47" s="31">
        <f>Average!D30</f>
        <v>25</v>
      </c>
      <c r="E47" s="31">
        <f>Average!E30</f>
        <v>0</v>
      </c>
      <c r="F47" s="31">
        <f>Average!F30</f>
        <v>35</v>
      </c>
      <c r="G47" s="31">
        <f>Average!G30</f>
        <v>2</v>
      </c>
      <c r="H47" s="8">
        <f>Average!H30</f>
        <v>16.324999999999999</v>
      </c>
      <c r="I47" s="16">
        <f>Average!I30</f>
        <v>44</v>
      </c>
      <c r="J47" t="s">
        <v>202</v>
      </c>
    </row>
    <row r="48" spans="1:10">
      <c r="A48" s="2" t="str">
        <f>Average!A26</f>
        <v>1412.10060</v>
      </c>
      <c r="B48" s="2" t="str">
        <f>Average!B26</f>
        <v>AKİF NURİ DEMİR</v>
      </c>
      <c r="C48" s="31">
        <f>Average!C26</f>
        <v>0</v>
      </c>
      <c r="D48" s="31">
        <f>Average!D26</f>
        <v>0</v>
      </c>
      <c r="E48" s="31">
        <f>Average!E26</f>
        <v>0</v>
      </c>
      <c r="F48" s="31">
        <f>Average!F26</f>
        <v>39</v>
      </c>
      <c r="G48" s="31">
        <f>Average!G26</f>
        <v>9</v>
      </c>
      <c r="H48" s="8">
        <f>Average!H26</f>
        <v>15.299999999999999</v>
      </c>
      <c r="I48" s="16">
        <f>Average!I26</f>
        <v>45</v>
      </c>
      <c r="J48" t="s">
        <v>202</v>
      </c>
    </row>
    <row r="49" spans="1:10">
      <c r="A49" s="2" t="str">
        <f>Average!A16</f>
        <v>1409.10037</v>
      </c>
      <c r="B49" s="2" t="str">
        <f>Average!B16</f>
        <v>MEHMET ÖZTÜRK</v>
      </c>
      <c r="C49" s="31">
        <f>Average!C16</f>
        <v>37</v>
      </c>
      <c r="D49" s="31">
        <f>Average!D16</f>
        <v>0</v>
      </c>
      <c r="E49" s="31">
        <f>Average!E16</f>
        <v>0</v>
      </c>
      <c r="F49" s="31">
        <f>Average!F16</f>
        <v>22</v>
      </c>
      <c r="G49" s="31">
        <f>Average!G16</f>
        <v>0</v>
      </c>
      <c r="H49" s="8">
        <f>Average!H16</f>
        <v>9.375</v>
      </c>
      <c r="I49" s="16">
        <f>Average!I16</f>
        <v>46</v>
      </c>
      <c r="J49" t="s">
        <v>202</v>
      </c>
    </row>
    <row r="50" spans="1:10">
      <c r="A50" s="2" t="str">
        <f>Average!A50</f>
        <v>G1312.10028</v>
      </c>
      <c r="B50" s="2" t="str">
        <f>Average!B50</f>
        <v>ŞÜKRÜ ŞAHİN</v>
      </c>
      <c r="C50" s="31">
        <f>Average!C50</f>
        <v>0</v>
      </c>
      <c r="D50" s="31">
        <f>Average!D50</f>
        <v>0</v>
      </c>
      <c r="E50" s="31">
        <f>Average!E50</f>
        <v>0</v>
      </c>
      <c r="F50" s="31">
        <f>Average!F50</f>
        <v>26</v>
      </c>
      <c r="G50" s="31">
        <f>Average!G50</f>
        <v>0</v>
      </c>
      <c r="H50" s="8">
        <f>Average!H50</f>
        <v>7.8</v>
      </c>
      <c r="I50" s="16">
        <f>Average!I50</f>
        <v>47</v>
      </c>
      <c r="J50" t="s">
        <v>202</v>
      </c>
    </row>
    <row r="51" spans="1:10">
      <c r="A51" s="2" t="str">
        <f>Average!A5</f>
        <v>1212.10009</v>
      </c>
      <c r="B51" s="2" t="str">
        <f>Average!B5</f>
        <v>DENİZ DİZİ</v>
      </c>
      <c r="C51" s="31">
        <f>Average!C5</f>
        <v>0</v>
      </c>
      <c r="D51" s="31">
        <f>Average!D5</f>
        <v>0</v>
      </c>
      <c r="E51" s="31">
        <f>Average!E5</f>
        <v>0</v>
      </c>
      <c r="F51" s="31">
        <f>Average!F5</f>
        <v>5</v>
      </c>
      <c r="G51" s="31">
        <f>Average!G5</f>
        <v>5</v>
      </c>
      <c r="H51" s="8">
        <f>Average!H5</f>
        <v>3.5</v>
      </c>
      <c r="I51" s="16">
        <f>Average!I5</f>
        <v>48</v>
      </c>
      <c r="J51" t="s">
        <v>202</v>
      </c>
    </row>
    <row r="52" spans="1:10">
      <c r="A52" s="2" t="str">
        <f>Average!A53</f>
        <v>G1312.10077</v>
      </c>
      <c r="B52" s="2" t="str">
        <f>Average!B53</f>
        <v>ÖMER FARUK ALKIN</v>
      </c>
      <c r="C52" s="31">
        <f>Average!C53</f>
        <v>11</v>
      </c>
      <c r="D52" s="31">
        <f>Average!D53</f>
        <v>0</v>
      </c>
      <c r="E52" s="31">
        <f>Average!E53</f>
        <v>0</v>
      </c>
      <c r="F52" s="31">
        <f>Average!F53</f>
        <v>36</v>
      </c>
      <c r="G52" s="31" t="str">
        <f>Average!G53</f>
        <v>GR</v>
      </c>
      <c r="H52" s="8" t="str">
        <f>Average!H53</f>
        <v>GR</v>
      </c>
      <c r="I52" s="16" t="str">
        <f>Average!I53</f>
        <v>GR</v>
      </c>
      <c r="J52" t="s">
        <v>203</v>
      </c>
    </row>
    <row r="53" spans="1:10">
      <c r="A53" s="2" t="str">
        <f>Average!A59</f>
        <v>G1412.10352</v>
      </c>
      <c r="B53" s="2" t="str">
        <f>Average!B59</f>
        <v>ŞEVVAL BENGÜL</v>
      </c>
      <c r="C53" s="31">
        <f>Average!C59</f>
        <v>95</v>
      </c>
      <c r="D53" s="31">
        <f>Average!D59</f>
        <v>0</v>
      </c>
      <c r="E53" s="31">
        <f>Average!E59</f>
        <v>0</v>
      </c>
      <c r="F53" s="31">
        <f>Average!F59</f>
        <v>12</v>
      </c>
      <c r="G53" s="31" t="str">
        <f>Average!G59</f>
        <v>GR</v>
      </c>
      <c r="H53" s="8" t="str">
        <f>Average!H59</f>
        <v>GR</v>
      </c>
      <c r="I53" s="16" t="str">
        <f>Average!I59</f>
        <v>GR</v>
      </c>
      <c r="J53" t="s">
        <v>203</v>
      </c>
    </row>
    <row r="54" spans="1:10">
      <c r="A54" s="2" t="str">
        <f>Average!A56</f>
        <v>G1412.10047</v>
      </c>
      <c r="B54" s="2" t="str">
        <f>Average!B56</f>
        <v>ALPER SARPER</v>
      </c>
      <c r="C54" s="31">
        <f>Average!C56</f>
        <v>0</v>
      </c>
      <c r="D54" s="31">
        <f>Average!D56</f>
        <v>0</v>
      </c>
      <c r="E54" s="31">
        <f>Average!E56</f>
        <v>0</v>
      </c>
      <c r="F54" s="31">
        <f>Average!F56</f>
        <v>18</v>
      </c>
      <c r="G54" s="31" t="str">
        <f>Average!G56</f>
        <v>GR</v>
      </c>
      <c r="H54" s="8" t="str">
        <f>Average!H56</f>
        <v>GR</v>
      </c>
      <c r="I54" s="16" t="str">
        <f>Average!I56</f>
        <v>GR</v>
      </c>
      <c r="J54" t="s">
        <v>203</v>
      </c>
    </row>
    <row r="55" spans="1:10">
      <c r="A55" s="2" t="str">
        <f>Average!A8</f>
        <v>1212.10120</v>
      </c>
      <c r="B55" s="2" t="str">
        <f>Average!B8</f>
        <v>SALUM NDAYİSHİMİYE</v>
      </c>
      <c r="C55" s="31">
        <f>Average!C8</f>
        <v>0</v>
      </c>
      <c r="D55" s="31">
        <f>Average!D8</f>
        <v>0</v>
      </c>
      <c r="E55" s="31">
        <f>Average!E8</f>
        <v>0</v>
      </c>
      <c r="F55" s="31">
        <f>Average!F8</f>
        <v>7</v>
      </c>
      <c r="G55" s="31" t="str">
        <f>Average!G8</f>
        <v>GR</v>
      </c>
      <c r="H55" s="8" t="str">
        <f>Average!H8</f>
        <v>GR</v>
      </c>
      <c r="I55" s="16" t="str">
        <f>Average!I8</f>
        <v>GR</v>
      </c>
      <c r="J55" t="s">
        <v>203</v>
      </c>
    </row>
    <row r="56" spans="1:10">
      <c r="A56" s="2" t="str">
        <f>Average!A44</f>
        <v>1512.10257</v>
      </c>
      <c r="B56" s="2" t="str">
        <f>Average!B44</f>
        <v>BURAK DEMİR</v>
      </c>
      <c r="C56" s="31">
        <f>Average!C44</f>
        <v>25</v>
      </c>
      <c r="D56" s="31">
        <f>Average!D44</f>
        <v>0</v>
      </c>
      <c r="E56" s="31">
        <f>Average!E44</f>
        <v>0</v>
      </c>
      <c r="F56" s="31">
        <f>Average!F44</f>
        <v>0</v>
      </c>
      <c r="G56" s="31" t="str">
        <f>Average!G44</f>
        <v>GR</v>
      </c>
      <c r="H56" s="8" t="str">
        <f>Average!H44</f>
        <v>GR</v>
      </c>
      <c r="I56" s="16" t="str">
        <f>Average!I44</f>
        <v>GR</v>
      </c>
      <c r="J56" t="s">
        <v>203</v>
      </c>
    </row>
    <row r="57" spans="1:10">
      <c r="A57" s="2" t="str">
        <f>Average!A19</f>
        <v>1412.10017</v>
      </c>
      <c r="B57" s="2" t="str">
        <f>Average!B19</f>
        <v>ÖMER FARUK VARDAR</v>
      </c>
      <c r="C57" s="31">
        <f>Average!C19</f>
        <v>0</v>
      </c>
      <c r="D57" s="31">
        <f>Average!D19</f>
        <v>0</v>
      </c>
      <c r="E57" s="31">
        <f>Average!E19</f>
        <v>0</v>
      </c>
      <c r="F57" s="31">
        <f>Average!F19</f>
        <v>5</v>
      </c>
      <c r="G57" s="31" t="str">
        <f>Average!G19</f>
        <v>GR</v>
      </c>
      <c r="H57" s="8" t="str">
        <f>Average!H19</f>
        <v>GR</v>
      </c>
      <c r="I57" s="16" t="str">
        <f>Average!I19</f>
        <v>GR</v>
      </c>
      <c r="J57" t="s">
        <v>203</v>
      </c>
    </row>
    <row r="58" spans="1:10">
      <c r="A58" s="2" t="str">
        <f>Average!A6</f>
        <v>1212.10045</v>
      </c>
      <c r="B58" s="2" t="str">
        <f>Average!B6</f>
        <v>ŞADİYE ATEŞ</v>
      </c>
      <c r="C58" s="31">
        <f>Average!C6</f>
        <v>0</v>
      </c>
      <c r="D58" s="31">
        <f>Average!D6</f>
        <v>0</v>
      </c>
      <c r="E58" s="31">
        <f>Average!E6</f>
        <v>0</v>
      </c>
      <c r="F58" s="31">
        <f>Average!F6</f>
        <v>0</v>
      </c>
      <c r="G58" s="31" t="str">
        <f>Average!G6</f>
        <v>GR</v>
      </c>
      <c r="H58" s="8" t="str">
        <f>Average!H6</f>
        <v>GR</v>
      </c>
      <c r="I58" s="16" t="str">
        <f>Average!I6</f>
        <v>GR</v>
      </c>
      <c r="J58" t="s">
        <v>203</v>
      </c>
    </row>
    <row r="59" spans="1:10">
      <c r="A59" s="2" t="str">
        <f>Average!A7</f>
        <v>1212.10062</v>
      </c>
      <c r="B59" s="2" t="str">
        <f>Average!B7</f>
        <v>ŞEVKİ KÖSEOĞLU</v>
      </c>
      <c r="C59" s="31">
        <f>Average!C7</f>
        <v>0</v>
      </c>
      <c r="D59" s="31">
        <f>Average!D7</f>
        <v>0</v>
      </c>
      <c r="E59" s="31">
        <f>Average!E7</f>
        <v>0</v>
      </c>
      <c r="F59" s="31">
        <f>Average!F7</f>
        <v>0</v>
      </c>
      <c r="G59" s="31" t="str">
        <f>Average!G7</f>
        <v>GR</v>
      </c>
      <c r="H59" s="8" t="str">
        <f>Average!H7</f>
        <v>GR</v>
      </c>
      <c r="I59" s="16" t="str">
        <f>Average!I7</f>
        <v>GR</v>
      </c>
      <c r="J59" t="s">
        <v>203</v>
      </c>
    </row>
    <row r="60" spans="1:10">
      <c r="A60" s="1"/>
      <c r="B60" s="1"/>
      <c r="D60" s="4"/>
      <c r="E60" s="4"/>
      <c r="F60" s="4"/>
      <c r="G60" s="4"/>
      <c r="H60" s="8"/>
      <c r="I60" s="16"/>
    </row>
    <row r="61" spans="1:10">
      <c r="A61" s="1"/>
      <c r="B61" s="1"/>
      <c r="D61" s="4"/>
      <c r="E61" s="4"/>
      <c r="F61" s="4"/>
      <c r="G61" s="4"/>
      <c r="H61" s="8"/>
      <c r="I61" s="16"/>
    </row>
    <row r="62" spans="1:10">
      <c r="A62" s="2"/>
      <c r="B62" s="2"/>
      <c r="D62" s="4"/>
      <c r="E62" s="4"/>
      <c r="F62" s="4"/>
      <c r="G62" s="4"/>
      <c r="H62" s="8"/>
      <c r="I62" s="16"/>
    </row>
    <row r="63" spans="1:10">
      <c r="A63" s="1"/>
      <c r="B63" s="1"/>
      <c r="D63" s="4"/>
      <c r="E63" s="4"/>
      <c r="F63" s="4"/>
      <c r="G63" s="4"/>
      <c r="H63" s="8"/>
      <c r="I63" s="16"/>
    </row>
    <row r="64" spans="1:10">
      <c r="A64" s="1"/>
      <c r="B64" s="1"/>
      <c r="D64" s="4"/>
      <c r="E64" s="4"/>
      <c r="F64" s="4"/>
      <c r="G64" s="4"/>
      <c r="H64" s="8"/>
      <c r="I64" s="16"/>
    </row>
    <row r="65" spans="1:9">
      <c r="A65" s="1"/>
      <c r="B65" s="1"/>
      <c r="D65" s="4"/>
      <c r="E65" s="4"/>
      <c r="F65" s="4"/>
      <c r="G65" s="4"/>
      <c r="H65" s="8"/>
      <c r="I65" s="16"/>
    </row>
    <row r="66" spans="1:9">
      <c r="A66" s="1"/>
      <c r="B66" s="1"/>
      <c r="D66" s="4"/>
      <c r="E66" s="4"/>
      <c r="F66" s="4"/>
      <c r="G66" s="4"/>
      <c r="H66" s="8"/>
      <c r="I66" s="16"/>
    </row>
    <row r="67" spans="1:9">
      <c r="A67" s="1"/>
      <c r="B67" s="1"/>
      <c r="D67" s="4"/>
      <c r="E67" s="4"/>
      <c r="F67" s="4"/>
      <c r="G67" s="4"/>
      <c r="H67" s="8"/>
      <c r="I67" s="16"/>
    </row>
    <row r="68" spans="1:9">
      <c r="A68" s="1"/>
      <c r="B68" s="1"/>
      <c r="D68" s="4"/>
      <c r="E68" s="4"/>
      <c r="F68" s="4"/>
      <c r="G68" s="4"/>
      <c r="H68" s="8"/>
      <c r="I68" s="16"/>
    </row>
    <row r="69" spans="1:9">
      <c r="A69" s="1"/>
      <c r="B69" s="1"/>
      <c r="D69" s="4"/>
      <c r="E69" s="4"/>
      <c r="F69" s="4"/>
      <c r="G69" s="4"/>
      <c r="H69" s="8"/>
      <c r="I69" s="16"/>
    </row>
    <row r="70" spans="1:9">
      <c r="A70" s="1"/>
      <c r="B70" s="1"/>
      <c r="D70" s="4"/>
      <c r="E70" s="4"/>
      <c r="F70" s="4"/>
      <c r="G70" s="4"/>
      <c r="H70" s="8"/>
      <c r="I70" s="16"/>
    </row>
    <row r="71" spans="1:9">
      <c r="A71" s="1"/>
      <c r="B71" s="1"/>
      <c r="D71" s="4"/>
      <c r="E71" s="4"/>
      <c r="F71" s="4"/>
      <c r="G71" s="4"/>
      <c r="H71" s="8"/>
      <c r="I71" s="16"/>
    </row>
    <row r="72" spans="1:9">
      <c r="A72" s="1"/>
      <c r="B72" s="1"/>
      <c r="D72" s="4"/>
      <c r="E72" s="4"/>
      <c r="F72" s="4"/>
      <c r="G72" s="4"/>
      <c r="H72" s="8"/>
      <c r="I72" s="16"/>
    </row>
    <row r="73" spans="1:9">
      <c r="A73" s="1"/>
      <c r="B73" s="1"/>
      <c r="D73" s="4"/>
      <c r="E73" s="4"/>
      <c r="F73" s="4"/>
      <c r="G73" s="4"/>
      <c r="H73" s="8"/>
      <c r="I73" s="16"/>
    </row>
    <row r="74" spans="1:9">
      <c r="A74" s="1"/>
      <c r="B74" s="1"/>
      <c r="D74" s="4"/>
      <c r="E74" s="4"/>
      <c r="F74" s="4"/>
      <c r="G74" s="4"/>
      <c r="H74" s="8"/>
      <c r="I74" s="16"/>
    </row>
    <row r="75" spans="1:9">
      <c r="A75" s="1"/>
      <c r="B75" s="1"/>
      <c r="D75" s="4"/>
      <c r="E75" s="4"/>
      <c r="F75" s="4"/>
      <c r="G75" s="4"/>
      <c r="H75" s="8"/>
      <c r="I75" s="16"/>
    </row>
    <row r="76" spans="1:9">
      <c r="A76" s="1"/>
      <c r="B76" s="1"/>
      <c r="D76" s="4"/>
      <c r="E76" s="4"/>
      <c r="F76" s="4"/>
      <c r="G76" s="4"/>
      <c r="H76" s="8"/>
      <c r="I76" s="16"/>
    </row>
    <row r="77" spans="1:9">
      <c r="A77" s="1"/>
      <c r="B77" s="1"/>
      <c r="D77" s="4"/>
      <c r="E77" s="4"/>
      <c r="F77" s="4"/>
      <c r="G77" s="4"/>
      <c r="H77" s="8"/>
      <c r="I77" s="16"/>
    </row>
    <row r="78" spans="1:9">
      <c r="A78" s="1"/>
      <c r="B78" s="1"/>
      <c r="D78" s="4"/>
      <c r="E78" s="4"/>
      <c r="F78" s="4"/>
      <c r="G78" s="4"/>
      <c r="H78" s="8"/>
      <c r="I78" s="16"/>
    </row>
    <row r="79" spans="1:9">
      <c r="A79" s="1"/>
      <c r="B79" s="1"/>
      <c r="D79" s="4"/>
      <c r="E79" s="4"/>
      <c r="F79" s="4"/>
      <c r="G79" s="4"/>
      <c r="H79" s="8"/>
      <c r="I79" s="16"/>
    </row>
    <row r="80" spans="1:9">
      <c r="A80" s="1"/>
      <c r="B80" s="1"/>
      <c r="D80" s="4"/>
      <c r="E80" s="4"/>
      <c r="F80" s="4"/>
      <c r="G80" s="4"/>
      <c r="H80" s="8"/>
      <c r="I80" s="16"/>
    </row>
    <row r="81" spans="1:9">
      <c r="A81" s="1"/>
      <c r="B81" s="1"/>
      <c r="D81" s="4"/>
      <c r="E81" s="4"/>
      <c r="F81" s="4"/>
      <c r="G81" s="4"/>
      <c r="H81" s="8"/>
      <c r="I81" s="16"/>
    </row>
    <row r="82" spans="1:9">
      <c r="A82" s="1"/>
      <c r="B82" s="1"/>
      <c r="D82" s="4"/>
      <c r="E82" s="4"/>
      <c r="F82" s="4"/>
      <c r="G82" s="4"/>
      <c r="H82" s="8"/>
      <c r="I82" s="16"/>
    </row>
    <row r="83" spans="1:9">
      <c r="A83" s="1"/>
      <c r="B83" s="1"/>
      <c r="D83" s="4"/>
      <c r="E83" s="4"/>
      <c r="F83" s="4"/>
      <c r="G83" s="4"/>
      <c r="H83" s="8"/>
      <c r="I83" s="16"/>
    </row>
    <row r="84" spans="1:9">
      <c r="A84" s="1"/>
      <c r="B84" s="1"/>
      <c r="D84" s="4"/>
      <c r="E84" s="4"/>
      <c r="F84" s="4"/>
      <c r="G84" s="4"/>
      <c r="H84" s="8"/>
      <c r="I84" s="16"/>
    </row>
    <row r="85" spans="1:9">
      <c r="A85" s="1"/>
      <c r="B85" s="1"/>
      <c r="D85" s="4"/>
      <c r="E85" s="4"/>
      <c r="F85" s="4"/>
      <c r="G85" s="4"/>
      <c r="H85" s="8"/>
      <c r="I85" s="16"/>
    </row>
    <row r="86" spans="1:9">
      <c r="A86" s="1"/>
      <c r="B86" s="1"/>
      <c r="D86" s="4"/>
      <c r="E86" s="4"/>
      <c r="F86" s="4"/>
      <c r="G86" s="4"/>
      <c r="H86" s="8"/>
      <c r="I86" s="16"/>
    </row>
  </sheetData>
  <autoFilter ref="A3:I3">
    <sortState ref="A4:I59">
      <sortCondition ref="I3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5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14" sqref="K14"/>
    </sheetView>
  </sheetViews>
  <sheetFormatPr defaultRowHeight="15"/>
  <cols>
    <col min="2" max="2" width="23.85546875" bestFit="1" customWidth="1"/>
    <col min="10" max="10" width="11.7109375" style="25" customWidth="1"/>
    <col min="11" max="11" width="11.7109375" style="27" customWidth="1"/>
    <col min="12" max="12" width="10" style="25" customWidth="1"/>
    <col min="13" max="13" width="9.140625" style="25"/>
  </cols>
  <sheetData>
    <row r="1" spans="1:13">
      <c r="C1" s="25"/>
      <c r="D1" s="25"/>
      <c r="E1" s="25"/>
      <c r="F1" s="25"/>
      <c r="G1" s="25"/>
      <c r="H1" s="25"/>
    </row>
    <row r="2" spans="1:13">
      <c r="C2" s="25"/>
      <c r="D2" s="25"/>
      <c r="E2" s="25"/>
      <c r="F2" s="25"/>
      <c r="G2" s="25"/>
      <c r="H2" s="25"/>
      <c r="J2" s="41" t="s">
        <v>66</v>
      </c>
      <c r="K2" s="42" t="s">
        <v>68</v>
      </c>
      <c r="L2" s="41" t="s">
        <v>69</v>
      </c>
    </row>
    <row r="3" spans="1:13" ht="15" customHeight="1">
      <c r="A3" s="5" t="str">
        <f>Average!A3</f>
        <v>Student Number</v>
      </c>
      <c r="B3" s="5" t="str">
        <f>Average!B3</f>
        <v>Student Name</v>
      </c>
      <c r="C3" s="6" t="str">
        <f>Average!C3</f>
        <v>HW1</v>
      </c>
      <c r="D3" s="6" t="str">
        <f>Average!D3</f>
        <v>HW2</v>
      </c>
      <c r="E3" s="6" t="str">
        <f>Average!E3</f>
        <v>HW3</v>
      </c>
      <c r="F3" s="6" t="str">
        <f>Average!F3</f>
        <v>Midterm</v>
      </c>
      <c r="G3" s="6" t="str">
        <f>Average!G3</f>
        <v>Final</v>
      </c>
      <c r="H3" s="7" t="str">
        <f>Average!H3</f>
        <v>Average</v>
      </c>
      <c r="I3" s="15" t="str">
        <f>Average!I3</f>
        <v>Rank</v>
      </c>
      <c r="J3" s="41"/>
      <c r="K3" s="42"/>
      <c r="L3" s="41"/>
      <c r="M3" s="25" t="s">
        <v>70</v>
      </c>
    </row>
    <row r="4" spans="1:13">
      <c r="A4" s="2" t="str">
        <f>Average!A4</f>
        <v>1112.10082</v>
      </c>
      <c r="B4" s="2" t="str">
        <f>Average!B4</f>
        <v>RAMAZAN ÇOBANOĞLU</v>
      </c>
      <c r="C4" s="25">
        <f>Average!C4</f>
        <v>67</v>
      </c>
      <c r="D4" s="25">
        <f>Average!D4</f>
        <v>0</v>
      </c>
      <c r="E4" s="25">
        <f>Average!E4</f>
        <v>114</v>
      </c>
      <c r="F4" s="25">
        <f>Average!F4</f>
        <v>30</v>
      </c>
      <c r="G4" s="25">
        <f>Average!G4</f>
        <v>92</v>
      </c>
      <c r="H4" s="8">
        <f>Average!H4</f>
        <v>67.924999999999997</v>
      </c>
      <c r="I4" s="16">
        <f>Average!I4</f>
        <v>23</v>
      </c>
      <c r="J4" s="26">
        <f>MIN(ROUND(C4*0.125+D4*0.125+E4*0.25+F4*0.5,0),100)</f>
        <v>52</v>
      </c>
      <c r="K4" s="27">
        <v>84</v>
      </c>
      <c r="L4" s="25">
        <f>IF(K4="GR","GR",J4/2+K4/2)</f>
        <v>68</v>
      </c>
      <c r="M4" s="25">
        <f>IF(L4="GR","",ROUND(L4-H4,0))</f>
        <v>0</v>
      </c>
    </row>
    <row r="5" spans="1:13">
      <c r="A5" s="2" t="str">
        <f>Average!A5</f>
        <v>1212.10009</v>
      </c>
      <c r="B5" s="2" t="str">
        <f>Average!B5</f>
        <v>DENİZ DİZİ</v>
      </c>
      <c r="C5" s="25">
        <f>Average!C5</f>
        <v>0</v>
      </c>
      <c r="D5" s="25">
        <f>Average!D5</f>
        <v>0</v>
      </c>
      <c r="E5" s="25">
        <f>Average!E5</f>
        <v>0</v>
      </c>
      <c r="F5" s="25">
        <f>Average!F5</f>
        <v>5</v>
      </c>
      <c r="G5" s="33">
        <f>Average!G5</f>
        <v>5</v>
      </c>
      <c r="H5" s="8">
        <f>Average!H5</f>
        <v>3.5</v>
      </c>
      <c r="I5" s="16">
        <f>Average!I5</f>
        <v>48</v>
      </c>
      <c r="J5" s="26">
        <f t="shared" ref="J5:J57" si="0">MIN(ROUND(C5*0.125+D5*0.125+E5*0.25+F5*0.5,0),100)</f>
        <v>3</v>
      </c>
      <c r="K5" s="27">
        <v>4</v>
      </c>
      <c r="L5" s="33">
        <f t="shared" ref="L5:L59" si="1">IF(K5="GR","GR",J5/2+K5/2)</f>
        <v>3.5</v>
      </c>
      <c r="M5" s="33">
        <f t="shared" ref="M5:M59" si="2">IF(L5="GR","",L5-H5)</f>
        <v>0</v>
      </c>
    </row>
    <row r="6" spans="1:13">
      <c r="A6" s="2" t="str">
        <f>Average!A6</f>
        <v>1212.10045</v>
      </c>
      <c r="B6" s="2" t="str">
        <f>Average!B6</f>
        <v>ŞADİYE ATEŞ</v>
      </c>
      <c r="C6" s="25">
        <f>Average!C6</f>
        <v>0</v>
      </c>
      <c r="D6" s="25">
        <f>Average!D6</f>
        <v>0</v>
      </c>
      <c r="E6" s="25">
        <f>Average!E6</f>
        <v>0</v>
      </c>
      <c r="F6" s="25">
        <f>Average!F6</f>
        <v>0</v>
      </c>
      <c r="G6" s="33" t="str">
        <f>Average!G6</f>
        <v>GR</v>
      </c>
      <c r="H6" s="8" t="str">
        <f>Average!H6</f>
        <v>GR</v>
      </c>
      <c r="I6" s="16" t="str">
        <f>Average!I6</f>
        <v>GR</v>
      </c>
      <c r="J6" s="26">
        <f t="shared" si="0"/>
        <v>0</v>
      </c>
      <c r="K6" s="27" t="str">
        <f t="shared" ref="K6:K59" si="3">G6</f>
        <v>GR</v>
      </c>
      <c r="L6" s="33" t="str">
        <f t="shared" si="1"/>
        <v>GR</v>
      </c>
      <c r="M6" s="33" t="str">
        <f t="shared" si="2"/>
        <v/>
      </c>
    </row>
    <row r="7" spans="1:13">
      <c r="A7" s="2" t="str">
        <f>Average!A7</f>
        <v>1212.10062</v>
      </c>
      <c r="B7" s="2" t="str">
        <f>Average!B7</f>
        <v>ŞEVKİ KÖSEOĞLU</v>
      </c>
      <c r="C7" s="25">
        <f>Average!C7</f>
        <v>0</v>
      </c>
      <c r="D7" s="25">
        <f>Average!D7</f>
        <v>0</v>
      </c>
      <c r="E7" s="25">
        <f>Average!E7</f>
        <v>0</v>
      </c>
      <c r="F7" s="25">
        <f>Average!F7</f>
        <v>0</v>
      </c>
      <c r="G7" s="33" t="str">
        <f>Average!G7</f>
        <v>GR</v>
      </c>
      <c r="H7" s="8" t="str">
        <f>Average!H7</f>
        <v>GR</v>
      </c>
      <c r="I7" s="16" t="str">
        <f>Average!I7</f>
        <v>GR</v>
      </c>
      <c r="J7" s="26">
        <f t="shared" si="0"/>
        <v>0</v>
      </c>
      <c r="K7" s="27" t="str">
        <f t="shared" si="3"/>
        <v>GR</v>
      </c>
      <c r="L7" s="33" t="str">
        <f t="shared" si="1"/>
        <v>GR</v>
      </c>
      <c r="M7" s="33" t="str">
        <f t="shared" si="2"/>
        <v/>
      </c>
    </row>
    <row r="8" spans="1:13">
      <c r="A8" s="2" t="str">
        <f>Average!A8</f>
        <v>1212.10120</v>
      </c>
      <c r="B8" s="2" t="str">
        <f>Average!B8</f>
        <v>SALUM NDAYİSHİMİYE</v>
      </c>
      <c r="C8" s="25">
        <f>Average!C8</f>
        <v>0</v>
      </c>
      <c r="D8" s="25">
        <f>Average!D8</f>
        <v>0</v>
      </c>
      <c r="E8" s="25">
        <f>Average!E8</f>
        <v>0</v>
      </c>
      <c r="F8" s="25">
        <f>Average!F8</f>
        <v>7</v>
      </c>
      <c r="G8" s="33" t="str">
        <f>Average!G8</f>
        <v>GR</v>
      </c>
      <c r="H8" s="8" t="str">
        <f>Average!H8</f>
        <v>GR</v>
      </c>
      <c r="I8" s="16" t="str">
        <f>Average!I8</f>
        <v>GR</v>
      </c>
      <c r="J8" s="26">
        <f t="shared" si="0"/>
        <v>4</v>
      </c>
      <c r="K8" s="27" t="str">
        <f t="shared" si="3"/>
        <v>GR</v>
      </c>
      <c r="L8" s="33" t="str">
        <f t="shared" si="1"/>
        <v>GR</v>
      </c>
      <c r="M8" s="33" t="str">
        <f t="shared" si="2"/>
        <v/>
      </c>
    </row>
    <row r="9" spans="1:13">
      <c r="A9" s="2" t="str">
        <f>Average!A9</f>
        <v>1312.10016</v>
      </c>
      <c r="B9" s="2" t="str">
        <f>Average!B9</f>
        <v>MUHAMMET FATİH SAĞLAM</v>
      </c>
      <c r="C9" s="25">
        <f>Average!C9</f>
        <v>0</v>
      </c>
      <c r="D9" s="25">
        <f>Average!D9</f>
        <v>0</v>
      </c>
      <c r="E9" s="25">
        <f>Average!E9</f>
        <v>0</v>
      </c>
      <c r="F9" s="25">
        <f>Average!F9</f>
        <v>53</v>
      </c>
      <c r="G9" s="33">
        <f>Average!G9</f>
        <v>49</v>
      </c>
      <c r="H9" s="8">
        <f>Average!H9</f>
        <v>35.5</v>
      </c>
      <c r="I9" s="16">
        <f>Average!I9</f>
        <v>37</v>
      </c>
      <c r="J9" s="26">
        <f t="shared" si="0"/>
        <v>27</v>
      </c>
      <c r="K9" s="27">
        <v>44</v>
      </c>
      <c r="L9" s="33">
        <f t="shared" si="1"/>
        <v>35.5</v>
      </c>
      <c r="M9" s="33">
        <f t="shared" si="2"/>
        <v>0</v>
      </c>
    </row>
    <row r="10" spans="1:13">
      <c r="A10" s="2" t="str">
        <f>Average!A10</f>
        <v>1312.10051</v>
      </c>
      <c r="B10" s="2" t="str">
        <f>Average!B10</f>
        <v>FURKAN ARABACI</v>
      </c>
      <c r="C10" s="25">
        <f>Average!C10</f>
        <v>79</v>
      </c>
      <c r="D10" s="25">
        <f>Average!D10</f>
        <v>0</v>
      </c>
      <c r="E10" s="25">
        <f>Average!E10</f>
        <v>133</v>
      </c>
      <c r="F10" s="25">
        <f>Average!F10</f>
        <v>55</v>
      </c>
      <c r="G10" s="33">
        <f>Average!G10</f>
        <v>94</v>
      </c>
      <c r="H10" s="8">
        <f>Average!H10</f>
        <v>79.974999999999994</v>
      </c>
      <c r="I10" s="16">
        <f>Average!I10</f>
        <v>16</v>
      </c>
      <c r="J10" s="26">
        <f t="shared" si="0"/>
        <v>71</v>
      </c>
      <c r="K10" s="27">
        <v>89</v>
      </c>
      <c r="L10" s="33">
        <f t="shared" si="1"/>
        <v>80</v>
      </c>
      <c r="M10" s="33">
        <f t="shared" si="2"/>
        <v>2.5000000000005684E-2</v>
      </c>
    </row>
    <row r="11" spans="1:13">
      <c r="A11" s="2" t="str">
        <f>Average!A11</f>
        <v>1312.10069</v>
      </c>
      <c r="B11" s="2" t="str">
        <f>Average!B11</f>
        <v>EMİRHAN ÖZSOY</v>
      </c>
      <c r="C11" s="25">
        <f>Average!C11</f>
        <v>110</v>
      </c>
      <c r="D11" s="25">
        <f>Average!D11</f>
        <v>92</v>
      </c>
      <c r="E11" s="25">
        <f>Average!E11</f>
        <v>127</v>
      </c>
      <c r="F11" s="25">
        <f>Average!F11</f>
        <v>125</v>
      </c>
      <c r="G11" s="33">
        <f>Average!G11</f>
        <v>106</v>
      </c>
      <c r="H11" s="8">
        <f>Average!H11</f>
        <v>114.10000000000001</v>
      </c>
      <c r="I11" s="16">
        <f>Average!I11</f>
        <v>1</v>
      </c>
      <c r="J11" s="26">
        <f t="shared" si="0"/>
        <v>100</v>
      </c>
      <c r="K11" s="27">
        <v>100</v>
      </c>
      <c r="L11" s="33">
        <f t="shared" si="1"/>
        <v>100</v>
      </c>
      <c r="M11" s="33">
        <f t="shared" si="2"/>
        <v>-14.100000000000009</v>
      </c>
    </row>
    <row r="12" spans="1:13">
      <c r="A12" s="2" t="str">
        <f>Average!A12</f>
        <v>1312.10093</v>
      </c>
      <c r="B12" s="2" t="str">
        <f>Average!B12</f>
        <v>KÜBRA ŞEN</v>
      </c>
      <c r="C12" s="25">
        <f>Average!C12</f>
        <v>92</v>
      </c>
      <c r="D12" s="25">
        <f>Average!D12</f>
        <v>60</v>
      </c>
      <c r="E12" s="25">
        <f>Average!E12</f>
        <v>89</v>
      </c>
      <c r="F12" s="25">
        <f>Average!F12</f>
        <v>18</v>
      </c>
      <c r="G12" s="33">
        <f>Average!G12</f>
        <v>71</v>
      </c>
      <c r="H12" s="8">
        <f>Average!H12</f>
        <v>58.55</v>
      </c>
      <c r="I12" s="16">
        <f>Average!I12</f>
        <v>28</v>
      </c>
      <c r="J12" s="26">
        <f t="shared" si="0"/>
        <v>50</v>
      </c>
      <c r="K12" s="27">
        <v>67</v>
      </c>
      <c r="L12" s="33">
        <f t="shared" si="1"/>
        <v>58.5</v>
      </c>
      <c r="M12" s="33">
        <f t="shared" si="2"/>
        <v>-4.9999999999997158E-2</v>
      </c>
    </row>
    <row r="13" spans="1:13">
      <c r="A13" s="2" t="str">
        <f>Average!A13</f>
        <v>1409.10017</v>
      </c>
      <c r="B13" s="2" t="str">
        <f>Average!B13</f>
        <v>MURAT ÖZDEMİR</v>
      </c>
      <c r="C13" s="25">
        <f>Average!C13</f>
        <v>115</v>
      </c>
      <c r="D13" s="25">
        <f>Average!D13</f>
        <v>93</v>
      </c>
      <c r="E13" s="25">
        <f>Average!E13</f>
        <v>123</v>
      </c>
      <c r="F13" s="25">
        <f>Average!F13</f>
        <v>98</v>
      </c>
      <c r="G13" s="33">
        <f>Average!G13</f>
        <v>74</v>
      </c>
      <c r="H13" s="8">
        <f>Average!H13</f>
        <v>93.05</v>
      </c>
      <c r="I13" s="16">
        <f>Average!I13</f>
        <v>8</v>
      </c>
      <c r="J13" s="26">
        <f t="shared" si="0"/>
        <v>100</v>
      </c>
      <c r="K13" s="27">
        <v>86</v>
      </c>
      <c r="L13" s="33">
        <f t="shared" si="1"/>
        <v>93</v>
      </c>
      <c r="M13" s="33">
        <f t="shared" si="2"/>
        <v>-4.9999999999997158E-2</v>
      </c>
    </row>
    <row r="14" spans="1:13">
      <c r="A14" s="2" t="str">
        <f>Average!A14</f>
        <v>1409.10019</v>
      </c>
      <c r="B14" s="2" t="str">
        <f>Average!B14</f>
        <v>MERVENUR SAĞLAM</v>
      </c>
      <c r="C14" s="25">
        <f>Average!C14</f>
        <v>100</v>
      </c>
      <c r="D14" s="25">
        <f>Average!D14</f>
        <v>82</v>
      </c>
      <c r="E14" s="25">
        <f>Average!E14</f>
        <v>0</v>
      </c>
      <c r="F14" s="25">
        <f>Average!F14</f>
        <v>93</v>
      </c>
      <c r="G14" s="33">
        <f>Average!G14</f>
        <v>60</v>
      </c>
      <c r="H14" s="8">
        <f>Average!H14</f>
        <v>65.55</v>
      </c>
      <c r="I14" s="16">
        <f>Average!I14</f>
        <v>24</v>
      </c>
      <c r="J14" s="26">
        <f t="shared" si="0"/>
        <v>69</v>
      </c>
      <c r="K14" s="27">
        <v>62</v>
      </c>
      <c r="L14" s="33">
        <f t="shared" si="1"/>
        <v>65.5</v>
      </c>
      <c r="M14" s="33">
        <f t="shared" si="2"/>
        <v>-4.9999999999997158E-2</v>
      </c>
    </row>
    <row r="15" spans="1:13">
      <c r="A15" s="2" t="str">
        <f>Average!A15</f>
        <v>1409.10020</v>
      </c>
      <c r="B15" s="2" t="str">
        <f>Average!B15</f>
        <v>RABİYE YELER</v>
      </c>
      <c r="C15" s="25">
        <f>Average!C15</f>
        <v>83</v>
      </c>
      <c r="D15" s="25">
        <f>Average!D15</f>
        <v>104</v>
      </c>
      <c r="E15" s="25">
        <f>Average!E15</f>
        <v>122</v>
      </c>
      <c r="F15" s="25">
        <f>Average!F15</f>
        <v>25</v>
      </c>
      <c r="G15" s="33">
        <f>Average!G15</f>
        <v>50</v>
      </c>
      <c r="H15" s="8">
        <f>Average!H15</f>
        <v>59.825000000000003</v>
      </c>
      <c r="I15" s="16">
        <f>Average!I15</f>
        <v>26</v>
      </c>
      <c r="J15" s="26">
        <f t="shared" si="0"/>
        <v>66</v>
      </c>
      <c r="K15" s="27">
        <v>54</v>
      </c>
      <c r="L15" s="33">
        <f t="shared" si="1"/>
        <v>60</v>
      </c>
      <c r="M15" s="33">
        <f t="shared" si="2"/>
        <v>0.17499999999999716</v>
      </c>
    </row>
    <row r="16" spans="1:13">
      <c r="A16" s="2" t="str">
        <f>Average!A16</f>
        <v>1409.10037</v>
      </c>
      <c r="B16" s="2" t="str">
        <f>Average!B16</f>
        <v>MEHMET ÖZTÜRK</v>
      </c>
      <c r="C16" s="25">
        <f>Average!C16</f>
        <v>37</v>
      </c>
      <c r="D16" s="25">
        <f>Average!D16</f>
        <v>0</v>
      </c>
      <c r="E16" s="25">
        <f>Average!E16</f>
        <v>0</v>
      </c>
      <c r="F16" s="25">
        <f>Average!F16</f>
        <v>22</v>
      </c>
      <c r="G16" s="33">
        <f>Average!G16</f>
        <v>0</v>
      </c>
      <c r="H16" s="8">
        <f>Average!H16</f>
        <v>9.375</v>
      </c>
      <c r="I16" s="16">
        <f>Average!I16</f>
        <v>46</v>
      </c>
      <c r="J16" s="26">
        <f t="shared" si="0"/>
        <v>16</v>
      </c>
      <c r="K16" s="27">
        <f t="shared" si="3"/>
        <v>0</v>
      </c>
      <c r="L16" s="33">
        <f t="shared" si="1"/>
        <v>8</v>
      </c>
      <c r="M16" s="33">
        <f t="shared" si="2"/>
        <v>-1.375</v>
      </c>
    </row>
    <row r="17" spans="1:13">
      <c r="A17" s="2" t="str">
        <f>Average!A17</f>
        <v>1409.10075</v>
      </c>
      <c r="B17" s="2" t="str">
        <f>Average!B17</f>
        <v>SEDA İNTEPE</v>
      </c>
      <c r="C17" s="25">
        <f>Average!C17</f>
        <v>65</v>
      </c>
      <c r="D17" s="25">
        <f>Average!D17</f>
        <v>77</v>
      </c>
      <c r="E17" s="25">
        <f>Average!E17</f>
        <v>99</v>
      </c>
      <c r="F17" s="25">
        <f>Average!F17</f>
        <v>32</v>
      </c>
      <c r="G17" s="33">
        <f>Average!G17</f>
        <v>101</v>
      </c>
      <c r="H17" s="8">
        <f>Average!H17</f>
        <v>75.5</v>
      </c>
      <c r="I17" s="16">
        <f>Average!I17</f>
        <v>19</v>
      </c>
      <c r="J17" s="26">
        <f t="shared" si="0"/>
        <v>59</v>
      </c>
      <c r="K17" s="27">
        <v>92</v>
      </c>
      <c r="L17" s="33">
        <f t="shared" si="1"/>
        <v>75.5</v>
      </c>
      <c r="M17" s="33">
        <f t="shared" si="2"/>
        <v>0</v>
      </c>
    </row>
    <row r="18" spans="1:13">
      <c r="A18" s="2" t="str">
        <f>Average!A18</f>
        <v>1412.10001</v>
      </c>
      <c r="B18" s="2" t="str">
        <f>Average!B18</f>
        <v>PINAR KAYHAN</v>
      </c>
      <c r="C18" s="25">
        <f>Average!C18</f>
        <v>100</v>
      </c>
      <c r="D18" s="25">
        <f>Average!D18</f>
        <v>110</v>
      </c>
      <c r="E18" s="25">
        <f>Average!E18</f>
        <v>99</v>
      </c>
      <c r="F18" s="25">
        <f>Average!F18</f>
        <v>101</v>
      </c>
      <c r="G18" s="33">
        <f>Average!G18</f>
        <v>62</v>
      </c>
      <c r="H18" s="8">
        <f>Average!H18</f>
        <v>85.7</v>
      </c>
      <c r="I18" s="16">
        <f>Average!I18</f>
        <v>11</v>
      </c>
      <c r="J18" s="26">
        <f t="shared" si="0"/>
        <v>100</v>
      </c>
      <c r="K18" s="27">
        <v>71</v>
      </c>
      <c r="L18" s="33">
        <f t="shared" si="1"/>
        <v>85.5</v>
      </c>
      <c r="M18" s="33">
        <f t="shared" si="2"/>
        <v>-0.20000000000000284</v>
      </c>
    </row>
    <row r="19" spans="1:13">
      <c r="A19" s="2" t="str">
        <f>Average!A19</f>
        <v>1412.10017</v>
      </c>
      <c r="B19" s="2" t="str">
        <f>Average!B19</f>
        <v>ÖMER FARUK VARDAR</v>
      </c>
      <c r="C19" s="25">
        <f>Average!C19</f>
        <v>0</v>
      </c>
      <c r="D19" s="25">
        <f>Average!D19</f>
        <v>0</v>
      </c>
      <c r="E19" s="25">
        <f>Average!E19</f>
        <v>0</v>
      </c>
      <c r="F19" s="25">
        <f>Average!F19</f>
        <v>5</v>
      </c>
      <c r="G19" s="33" t="str">
        <f>Average!G19</f>
        <v>GR</v>
      </c>
      <c r="H19" s="8" t="str">
        <f>Average!H19</f>
        <v>GR</v>
      </c>
      <c r="I19" s="16" t="str">
        <f>Average!I19</f>
        <v>GR</v>
      </c>
      <c r="J19" s="26">
        <f t="shared" si="0"/>
        <v>3</v>
      </c>
      <c r="K19" s="27" t="str">
        <f t="shared" si="3"/>
        <v>GR</v>
      </c>
      <c r="L19" s="33" t="str">
        <f t="shared" si="1"/>
        <v>GR</v>
      </c>
      <c r="M19" s="33" t="str">
        <f t="shared" si="2"/>
        <v/>
      </c>
    </row>
    <row r="20" spans="1:13">
      <c r="A20" s="2" t="str">
        <f>Average!A20</f>
        <v>1412.10020</v>
      </c>
      <c r="B20" s="2" t="str">
        <f>Average!B20</f>
        <v>ŞULE KELEK</v>
      </c>
      <c r="C20" s="25">
        <f>Average!C20</f>
        <v>92</v>
      </c>
      <c r="D20" s="25">
        <f>Average!D20</f>
        <v>108</v>
      </c>
      <c r="E20" s="25">
        <f>Average!E20</f>
        <v>98</v>
      </c>
      <c r="F20" s="25">
        <f>Average!F20</f>
        <v>14</v>
      </c>
      <c r="G20" s="33">
        <f>Average!G20</f>
        <v>59</v>
      </c>
      <c r="H20" s="8">
        <f>Average!H20</f>
        <v>57.5</v>
      </c>
      <c r="I20" s="16">
        <f>Average!I20</f>
        <v>29</v>
      </c>
      <c r="J20" s="26">
        <f t="shared" si="0"/>
        <v>57</v>
      </c>
      <c r="K20" s="27">
        <v>58</v>
      </c>
      <c r="L20" s="33">
        <f t="shared" si="1"/>
        <v>57.5</v>
      </c>
      <c r="M20" s="33">
        <f t="shared" si="2"/>
        <v>0</v>
      </c>
    </row>
    <row r="21" spans="1:13">
      <c r="A21" s="2" t="str">
        <f>Average!A21</f>
        <v>1412.10029</v>
      </c>
      <c r="B21" s="2" t="str">
        <f>Average!B21</f>
        <v>MERYEM SENA KILIÇ</v>
      </c>
      <c r="C21" s="25">
        <f>Average!C21</f>
        <v>100</v>
      </c>
      <c r="D21" s="25">
        <f>Average!D21</f>
        <v>95</v>
      </c>
      <c r="E21" s="25">
        <f>Average!E21</f>
        <v>84</v>
      </c>
      <c r="F21" s="25">
        <f>Average!F21</f>
        <v>59</v>
      </c>
      <c r="G21" s="33">
        <f>Average!G21</f>
        <v>38</v>
      </c>
      <c r="H21" s="8">
        <f>Average!H21</f>
        <v>60.125</v>
      </c>
      <c r="I21" s="16">
        <f>Average!I21</f>
        <v>25</v>
      </c>
      <c r="J21" s="26">
        <f t="shared" si="0"/>
        <v>75</v>
      </c>
      <c r="K21" s="27">
        <v>45</v>
      </c>
      <c r="L21" s="33">
        <f t="shared" si="1"/>
        <v>60</v>
      </c>
      <c r="M21" s="33">
        <f t="shared" si="2"/>
        <v>-0.125</v>
      </c>
    </row>
    <row r="22" spans="1:13">
      <c r="A22" s="2" t="str">
        <f>Average!A22</f>
        <v>1412.10043</v>
      </c>
      <c r="B22" s="2" t="str">
        <f>Average!B22</f>
        <v>CAN ŞENTÜRK</v>
      </c>
      <c r="C22" s="25">
        <f>Average!C22</f>
        <v>45</v>
      </c>
      <c r="D22" s="25">
        <f>Average!D22</f>
        <v>38</v>
      </c>
      <c r="E22" s="25">
        <f>Average!E22</f>
        <v>0</v>
      </c>
      <c r="F22" s="25">
        <f>Average!F22</f>
        <v>51</v>
      </c>
      <c r="G22" s="33">
        <f>Average!G22</f>
        <v>18</v>
      </c>
      <c r="H22" s="8">
        <f>Average!H22</f>
        <v>28.724999999999998</v>
      </c>
      <c r="I22" s="16">
        <f>Average!I22</f>
        <v>41</v>
      </c>
      <c r="J22" s="26">
        <f t="shared" si="0"/>
        <v>36</v>
      </c>
      <c r="K22" s="27">
        <v>22</v>
      </c>
      <c r="L22" s="33">
        <f t="shared" si="1"/>
        <v>29</v>
      </c>
      <c r="M22" s="33">
        <f t="shared" si="2"/>
        <v>0.27500000000000213</v>
      </c>
    </row>
    <row r="23" spans="1:13">
      <c r="A23" s="2" t="str">
        <f>Average!A23</f>
        <v>1412.10046</v>
      </c>
      <c r="B23" s="2" t="str">
        <f>Average!B23</f>
        <v>ŞEVVAL TEZCAN</v>
      </c>
      <c r="C23" s="25">
        <f>Average!C23</f>
        <v>67</v>
      </c>
      <c r="D23" s="25">
        <f>Average!D23</f>
        <v>62</v>
      </c>
      <c r="E23" s="25">
        <f>Average!E23</f>
        <v>92</v>
      </c>
      <c r="F23" s="25">
        <f>Average!F23</f>
        <v>74</v>
      </c>
      <c r="G23" s="33">
        <f>Average!G23</f>
        <v>87</v>
      </c>
      <c r="H23" s="8">
        <f>Average!H23</f>
        <v>80.474999999999994</v>
      </c>
      <c r="I23" s="16">
        <f>Average!I23</f>
        <v>15</v>
      </c>
      <c r="J23" s="26">
        <f t="shared" si="0"/>
        <v>76</v>
      </c>
      <c r="K23" s="27">
        <v>85</v>
      </c>
      <c r="L23" s="33">
        <f t="shared" si="1"/>
        <v>80.5</v>
      </c>
      <c r="M23" s="33">
        <f t="shared" si="2"/>
        <v>2.5000000000005684E-2</v>
      </c>
    </row>
    <row r="24" spans="1:13">
      <c r="A24" s="2" t="str">
        <f>Average!A24</f>
        <v>1412.10054</v>
      </c>
      <c r="B24" s="2" t="str">
        <f>Average!B24</f>
        <v>İSMAİL DENİZ</v>
      </c>
      <c r="C24" s="25">
        <f>Average!C24</f>
        <v>40</v>
      </c>
      <c r="D24" s="25">
        <f>Average!D24</f>
        <v>0</v>
      </c>
      <c r="E24" s="25">
        <f>Average!E24</f>
        <v>75</v>
      </c>
      <c r="F24" s="25">
        <f>Average!F24</f>
        <v>48</v>
      </c>
      <c r="G24" s="33">
        <f>Average!G24</f>
        <v>72</v>
      </c>
      <c r="H24" s="8">
        <f>Average!H24</f>
        <v>57.45</v>
      </c>
      <c r="I24" s="16">
        <f>Average!I24</f>
        <v>30</v>
      </c>
      <c r="J24" s="26">
        <f t="shared" si="0"/>
        <v>48</v>
      </c>
      <c r="K24" s="27">
        <v>67</v>
      </c>
      <c r="L24" s="33">
        <f t="shared" si="1"/>
        <v>57.5</v>
      </c>
      <c r="M24" s="33">
        <f t="shared" si="2"/>
        <v>4.9999999999997158E-2</v>
      </c>
    </row>
    <row r="25" spans="1:13">
      <c r="A25" s="2" t="str">
        <f>Average!A25</f>
        <v>1412.10059</v>
      </c>
      <c r="B25" s="2" t="str">
        <f>Average!B25</f>
        <v>FERİDE ÜNLÜ</v>
      </c>
      <c r="C25" s="25">
        <f>Average!C25</f>
        <v>75</v>
      </c>
      <c r="D25" s="25">
        <f>Average!D25</f>
        <v>52</v>
      </c>
      <c r="E25" s="25">
        <f>Average!E25</f>
        <v>120</v>
      </c>
      <c r="F25" s="25">
        <f>Average!F25</f>
        <v>65</v>
      </c>
      <c r="G25" s="33">
        <f>Average!G25</f>
        <v>79</v>
      </c>
      <c r="H25" s="8">
        <f>Average!H25</f>
        <v>78.625</v>
      </c>
      <c r="I25" s="16">
        <f>Average!I25</f>
        <v>17</v>
      </c>
      <c r="J25" s="26">
        <f t="shared" si="0"/>
        <v>78</v>
      </c>
      <c r="K25" s="27">
        <v>80</v>
      </c>
      <c r="L25" s="33">
        <f t="shared" si="1"/>
        <v>79</v>
      </c>
      <c r="M25" s="33">
        <f t="shared" si="2"/>
        <v>0.375</v>
      </c>
    </row>
    <row r="26" spans="1:13">
      <c r="A26" s="2" t="str">
        <f>Average!A26</f>
        <v>1412.10060</v>
      </c>
      <c r="B26" s="2" t="str">
        <f>Average!B26</f>
        <v>AKİF NURİ DEMİR</v>
      </c>
      <c r="C26" s="25">
        <f>Average!C26</f>
        <v>0</v>
      </c>
      <c r="D26" s="25">
        <f>Average!D26</f>
        <v>0</v>
      </c>
      <c r="E26" s="25">
        <f>Average!E26</f>
        <v>0</v>
      </c>
      <c r="F26" s="25">
        <f>Average!F26</f>
        <v>39</v>
      </c>
      <c r="G26" s="33">
        <f>Average!G26</f>
        <v>9</v>
      </c>
      <c r="H26" s="8">
        <f>Average!H26</f>
        <v>15.299999999999999</v>
      </c>
      <c r="I26" s="16">
        <f>Average!I26</f>
        <v>45</v>
      </c>
      <c r="J26" s="26">
        <f t="shared" si="0"/>
        <v>20</v>
      </c>
      <c r="K26" s="27">
        <v>11</v>
      </c>
      <c r="L26" s="33">
        <f t="shared" si="1"/>
        <v>15.5</v>
      </c>
      <c r="M26" s="33">
        <f t="shared" si="2"/>
        <v>0.20000000000000107</v>
      </c>
    </row>
    <row r="27" spans="1:13">
      <c r="A27" s="2" t="str">
        <f>Average!A27</f>
        <v>1412.10078</v>
      </c>
      <c r="B27" s="2" t="str">
        <f>Average!B27</f>
        <v>EBRU ÜNSAL</v>
      </c>
      <c r="C27" s="25">
        <f>Average!C27</f>
        <v>95</v>
      </c>
      <c r="D27" s="25">
        <f>Average!D27</f>
        <v>83</v>
      </c>
      <c r="E27" s="25">
        <f>Average!E27</f>
        <v>116</v>
      </c>
      <c r="F27" s="25">
        <f>Average!F27</f>
        <v>70</v>
      </c>
      <c r="G27" s="33">
        <f>Average!G27</f>
        <v>86</v>
      </c>
      <c r="H27" s="8">
        <f>Average!H27</f>
        <v>86.15</v>
      </c>
      <c r="I27" s="16">
        <f>Average!I27</f>
        <v>10</v>
      </c>
      <c r="J27" s="26">
        <f t="shared" si="0"/>
        <v>86</v>
      </c>
      <c r="K27" s="27">
        <v>87</v>
      </c>
      <c r="L27" s="33">
        <f t="shared" si="1"/>
        <v>86.5</v>
      </c>
      <c r="M27" s="33">
        <f t="shared" si="2"/>
        <v>0.34999999999999432</v>
      </c>
    </row>
    <row r="28" spans="1:13">
      <c r="A28" s="2" t="str">
        <f>Average!A28</f>
        <v>1412.10088</v>
      </c>
      <c r="B28" s="2" t="str">
        <f>Average!B28</f>
        <v>ARZU ÜSTÜN</v>
      </c>
      <c r="C28" s="25">
        <f>Average!C28</f>
        <v>118</v>
      </c>
      <c r="D28" s="25">
        <f>Average!D28</f>
        <v>99</v>
      </c>
      <c r="E28" s="25">
        <f>Average!E28</f>
        <v>97</v>
      </c>
      <c r="F28" s="25">
        <f>Average!F28</f>
        <v>58</v>
      </c>
      <c r="G28" s="33">
        <f>Average!G28</f>
        <v>91</v>
      </c>
      <c r="H28" s="8">
        <f>Average!H28</f>
        <v>84.625</v>
      </c>
      <c r="I28" s="16">
        <f>Average!I28</f>
        <v>13</v>
      </c>
      <c r="J28" s="26">
        <f t="shared" si="0"/>
        <v>80</v>
      </c>
      <c r="K28" s="27">
        <v>88</v>
      </c>
      <c r="L28" s="33">
        <f t="shared" si="1"/>
        <v>84</v>
      </c>
      <c r="M28" s="33">
        <f t="shared" si="2"/>
        <v>-0.625</v>
      </c>
    </row>
    <row r="29" spans="1:13">
      <c r="A29" s="2" t="str">
        <f>Average!A29</f>
        <v>1412.10091</v>
      </c>
      <c r="B29" s="2" t="str">
        <f>Average!B29</f>
        <v>RIDVAN ETHEM CANAVAR</v>
      </c>
      <c r="C29" s="25">
        <f>Average!C29</f>
        <v>100</v>
      </c>
      <c r="D29" s="25">
        <f>Average!D29</f>
        <v>69</v>
      </c>
      <c r="E29" s="25">
        <f>Average!E29</f>
        <v>83</v>
      </c>
      <c r="F29" s="25">
        <f>Average!F29</f>
        <v>62</v>
      </c>
      <c r="G29" s="33">
        <f>Average!G29</f>
        <v>65</v>
      </c>
      <c r="H29" s="8">
        <f>Average!H29</f>
        <v>69.724999999999994</v>
      </c>
      <c r="I29" s="16">
        <f>Average!I29</f>
        <v>22</v>
      </c>
      <c r="J29" s="26">
        <f t="shared" si="0"/>
        <v>73</v>
      </c>
      <c r="K29" s="27">
        <v>67</v>
      </c>
      <c r="L29" s="33">
        <f t="shared" si="1"/>
        <v>70</v>
      </c>
      <c r="M29" s="33">
        <f t="shared" si="2"/>
        <v>0.27500000000000568</v>
      </c>
    </row>
    <row r="30" spans="1:13">
      <c r="A30" s="2" t="str">
        <f>Average!A30</f>
        <v>1412.10093</v>
      </c>
      <c r="B30" s="2" t="str">
        <f>Average!B30</f>
        <v>MAHMUT ŞEREN</v>
      </c>
      <c r="C30" s="25">
        <f>Average!C30</f>
        <v>42</v>
      </c>
      <c r="D30" s="25">
        <f>Average!D30</f>
        <v>25</v>
      </c>
      <c r="E30" s="25">
        <f>Average!E30</f>
        <v>0</v>
      </c>
      <c r="F30" s="25">
        <f>Average!F30</f>
        <v>35</v>
      </c>
      <c r="G30" s="33">
        <f>Average!G30</f>
        <v>2</v>
      </c>
      <c r="H30" s="8">
        <f>Average!H30</f>
        <v>16.324999999999999</v>
      </c>
      <c r="I30" s="16">
        <f>Average!I30</f>
        <v>44</v>
      </c>
      <c r="J30" s="26">
        <f t="shared" si="0"/>
        <v>26</v>
      </c>
      <c r="K30" s="27">
        <v>7</v>
      </c>
      <c r="L30" s="33">
        <f t="shared" si="1"/>
        <v>16.5</v>
      </c>
      <c r="M30" s="33">
        <f t="shared" si="2"/>
        <v>0.17500000000000071</v>
      </c>
    </row>
    <row r="31" spans="1:13">
      <c r="A31" s="2" t="str">
        <f>Average!A31</f>
        <v>1412.10103</v>
      </c>
      <c r="B31" s="2" t="str">
        <f>Average!B31</f>
        <v>AHMED BERBEROVIC</v>
      </c>
      <c r="C31" s="25">
        <f>Average!C31</f>
        <v>0</v>
      </c>
      <c r="D31" s="25">
        <f>Average!D31</f>
        <v>82</v>
      </c>
      <c r="E31" s="25">
        <f>Average!E31</f>
        <v>151</v>
      </c>
      <c r="F31" s="25">
        <f>Average!F31</f>
        <v>77</v>
      </c>
      <c r="G31" s="33">
        <f>Average!G31</f>
        <v>73</v>
      </c>
      <c r="H31" s="8">
        <f>Average!H31</f>
        <v>81.099999999999994</v>
      </c>
      <c r="I31" s="16">
        <f>Average!I31</f>
        <v>14</v>
      </c>
      <c r="J31" s="26">
        <f t="shared" si="0"/>
        <v>87</v>
      </c>
      <c r="K31" s="27">
        <v>75</v>
      </c>
      <c r="L31" s="33">
        <f t="shared" si="1"/>
        <v>81</v>
      </c>
      <c r="M31" s="33">
        <f t="shared" si="2"/>
        <v>-9.9999999999994316E-2</v>
      </c>
    </row>
    <row r="32" spans="1:13">
      <c r="A32" s="2" t="str">
        <f>Average!A32</f>
        <v>1412.10104</v>
      </c>
      <c r="B32" s="2" t="str">
        <f>Average!B32</f>
        <v>FAWZY ABDERRAHMAN</v>
      </c>
      <c r="C32" s="25">
        <f>Average!C32</f>
        <v>118</v>
      </c>
      <c r="D32" s="25">
        <f>Average!D32</f>
        <v>88</v>
      </c>
      <c r="E32" s="25">
        <f>Average!E32</f>
        <v>135</v>
      </c>
      <c r="F32" s="25">
        <f>Average!F32</f>
        <v>89</v>
      </c>
      <c r="G32" s="33">
        <f>Average!G32</f>
        <v>88</v>
      </c>
      <c r="H32" s="8">
        <f>Average!H32</f>
        <v>97.600000000000009</v>
      </c>
      <c r="I32" s="16">
        <f>Average!I32</f>
        <v>7</v>
      </c>
      <c r="J32" s="26">
        <f t="shared" si="0"/>
        <v>100</v>
      </c>
      <c r="K32" s="27">
        <v>95</v>
      </c>
      <c r="L32" s="33">
        <f t="shared" si="1"/>
        <v>97.5</v>
      </c>
      <c r="M32" s="33">
        <f t="shared" si="2"/>
        <v>-0.10000000000000853</v>
      </c>
    </row>
    <row r="33" spans="1:13">
      <c r="A33" s="2" t="str">
        <f>Average!A33</f>
        <v>1412.10108</v>
      </c>
      <c r="B33" s="2" t="str">
        <f>Average!B33</f>
        <v>MOHAMED TAREK ALHASHME</v>
      </c>
      <c r="C33" s="25">
        <f>Average!C33</f>
        <v>89</v>
      </c>
      <c r="D33" s="25">
        <f>Average!D33</f>
        <v>58</v>
      </c>
      <c r="E33" s="25">
        <f>Average!E33</f>
        <v>145</v>
      </c>
      <c r="F33" s="25">
        <f>Average!F33</f>
        <v>95</v>
      </c>
      <c r="G33" s="33">
        <f>Average!G33</f>
        <v>94</v>
      </c>
      <c r="H33" s="8">
        <f>Average!H33</f>
        <v>98.875</v>
      </c>
      <c r="I33" s="16">
        <f>Average!I33</f>
        <v>6</v>
      </c>
      <c r="J33" s="26">
        <f t="shared" si="0"/>
        <v>100</v>
      </c>
      <c r="K33" s="27">
        <v>98</v>
      </c>
      <c r="L33" s="33">
        <f t="shared" si="1"/>
        <v>99</v>
      </c>
      <c r="M33" s="33">
        <f t="shared" si="2"/>
        <v>0.125</v>
      </c>
    </row>
    <row r="34" spans="1:13">
      <c r="A34" s="2" t="str">
        <f>Average!A34</f>
        <v>1412.10120</v>
      </c>
      <c r="B34" s="2" t="str">
        <f>Average!B34</f>
        <v>AIDA TAHIRBEGOVIC</v>
      </c>
      <c r="C34" s="25">
        <f>Average!C34</f>
        <v>89</v>
      </c>
      <c r="D34" s="25">
        <f>Average!D34</f>
        <v>96</v>
      </c>
      <c r="E34" s="25">
        <f>Average!E34</f>
        <v>151</v>
      </c>
      <c r="F34" s="25">
        <f>Average!F34</f>
        <v>96</v>
      </c>
      <c r="G34" s="33">
        <f>Average!G34</f>
        <v>97</v>
      </c>
      <c r="H34" s="8">
        <f>Average!H34</f>
        <v>104.125</v>
      </c>
      <c r="I34" s="16">
        <f>Average!I34</f>
        <v>4</v>
      </c>
      <c r="J34" s="26">
        <f t="shared" si="0"/>
        <v>100</v>
      </c>
      <c r="K34" s="27">
        <v>100</v>
      </c>
      <c r="L34" s="33">
        <f t="shared" si="1"/>
        <v>100</v>
      </c>
      <c r="M34" s="33">
        <f t="shared" si="2"/>
        <v>-4.125</v>
      </c>
    </row>
    <row r="35" spans="1:13">
      <c r="A35" s="2" t="str">
        <f>Average!A35</f>
        <v>1412.10406</v>
      </c>
      <c r="B35" s="2" t="str">
        <f>Average!B35</f>
        <v>GAMZE ERDAŞ</v>
      </c>
      <c r="C35" s="25">
        <f>Average!C35</f>
        <v>40</v>
      </c>
      <c r="D35" s="25">
        <f>Average!D35</f>
        <v>39</v>
      </c>
      <c r="E35" s="25">
        <f>Average!E35</f>
        <v>0</v>
      </c>
      <c r="F35" s="25">
        <f>Average!F35</f>
        <v>52</v>
      </c>
      <c r="G35" s="33">
        <f>Average!G35</f>
        <v>39</v>
      </c>
      <c r="H35" s="8">
        <f>Average!H35</f>
        <v>37.125</v>
      </c>
      <c r="I35" s="16">
        <f>Average!I35</f>
        <v>36</v>
      </c>
      <c r="J35" s="26">
        <f t="shared" si="0"/>
        <v>36</v>
      </c>
      <c r="K35" s="27">
        <v>38</v>
      </c>
      <c r="L35" s="33">
        <f t="shared" si="1"/>
        <v>37</v>
      </c>
      <c r="M35" s="33">
        <f t="shared" si="2"/>
        <v>-0.125</v>
      </c>
    </row>
    <row r="36" spans="1:13">
      <c r="A36" s="2" t="str">
        <f>Average!A36</f>
        <v>1512.10012</v>
      </c>
      <c r="B36" s="2" t="str">
        <f>Average!B36</f>
        <v>RABİA YÜCEL</v>
      </c>
      <c r="C36" s="25">
        <f>Average!C36</f>
        <v>92</v>
      </c>
      <c r="D36" s="25">
        <f>Average!D36</f>
        <v>97</v>
      </c>
      <c r="E36" s="25">
        <f>Average!E36</f>
        <v>134</v>
      </c>
      <c r="F36" s="25">
        <f>Average!F36</f>
        <v>110</v>
      </c>
      <c r="G36" s="33">
        <f>Average!G36</f>
        <v>117</v>
      </c>
      <c r="H36" s="8">
        <f>Average!H36</f>
        <v>114.07500000000002</v>
      </c>
      <c r="I36" s="16">
        <f>Average!I36</f>
        <v>2</v>
      </c>
      <c r="J36" s="26">
        <f t="shared" si="0"/>
        <v>100</v>
      </c>
      <c r="K36" s="27">
        <v>100</v>
      </c>
      <c r="L36" s="33">
        <f t="shared" si="1"/>
        <v>100</v>
      </c>
      <c r="M36" s="33">
        <f t="shared" si="2"/>
        <v>-14.075000000000017</v>
      </c>
    </row>
    <row r="37" spans="1:13">
      <c r="A37" s="2" t="str">
        <f>Average!A37</f>
        <v>1512.10043</v>
      </c>
      <c r="B37" s="2" t="str">
        <f>Average!B37</f>
        <v>FURKAN ÜŞEKCİOĞLU</v>
      </c>
      <c r="C37" s="25">
        <f>Average!C37</f>
        <v>92</v>
      </c>
      <c r="D37" s="25">
        <f>Average!D37</f>
        <v>97</v>
      </c>
      <c r="E37" s="25">
        <f>Average!E37</f>
        <v>125</v>
      </c>
      <c r="F37" s="25">
        <f>Average!F37</f>
        <v>107</v>
      </c>
      <c r="G37" s="33">
        <f>Average!G37</f>
        <v>99</v>
      </c>
      <c r="H37" s="8">
        <f>Average!H37</f>
        <v>104.625</v>
      </c>
      <c r="I37" s="16">
        <f>Average!I37</f>
        <v>3</v>
      </c>
      <c r="J37" s="26">
        <f t="shared" si="0"/>
        <v>100</v>
      </c>
      <c r="K37" s="27">
        <v>100</v>
      </c>
      <c r="L37" s="33">
        <f t="shared" si="1"/>
        <v>100</v>
      </c>
      <c r="M37" s="33">
        <f t="shared" si="2"/>
        <v>-4.625</v>
      </c>
    </row>
    <row r="38" spans="1:13">
      <c r="A38" s="2" t="str">
        <f>Average!A38</f>
        <v>1512.10053</v>
      </c>
      <c r="B38" s="2" t="str">
        <f>Average!B38</f>
        <v>ERBİL NAS</v>
      </c>
      <c r="C38" s="25">
        <f>Average!C38</f>
        <v>80</v>
      </c>
      <c r="D38" s="25">
        <f>Average!D38</f>
        <v>42</v>
      </c>
      <c r="E38" s="25">
        <f>Average!E38</f>
        <v>0</v>
      </c>
      <c r="F38" s="25">
        <f>Average!F38</f>
        <v>42</v>
      </c>
      <c r="G38" s="33">
        <f>Average!G38</f>
        <v>30</v>
      </c>
      <c r="H38" s="8">
        <f>Average!H38</f>
        <v>33.75</v>
      </c>
      <c r="I38" s="16">
        <f>Average!I38</f>
        <v>38</v>
      </c>
      <c r="J38" s="26">
        <f t="shared" si="0"/>
        <v>36</v>
      </c>
      <c r="K38" s="27">
        <v>31</v>
      </c>
      <c r="L38" s="33">
        <f t="shared" si="1"/>
        <v>33.5</v>
      </c>
      <c r="M38" s="33">
        <f t="shared" si="2"/>
        <v>-0.25</v>
      </c>
    </row>
    <row r="39" spans="1:13">
      <c r="A39" s="2" t="str">
        <f>Average!A39</f>
        <v>1512.10069</v>
      </c>
      <c r="B39" s="2" t="str">
        <f>Average!B39</f>
        <v>BEKİR DURAK</v>
      </c>
      <c r="C39" s="25">
        <f>Average!C39</f>
        <v>40</v>
      </c>
      <c r="D39" s="25">
        <f>Average!D39</f>
        <v>29</v>
      </c>
      <c r="E39" s="25">
        <f>Average!E39</f>
        <v>103</v>
      </c>
      <c r="F39" s="25">
        <f>Average!F39</f>
        <v>78</v>
      </c>
      <c r="G39" s="33">
        <f>Average!G39</f>
        <v>77</v>
      </c>
      <c r="H39" s="8">
        <f>Average!H39</f>
        <v>74.825000000000003</v>
      </c>
      <c r="I39" s="16">
        <f>Average!I39</f>
        <v>20</v>
      </c>
      <c r="J39" s="26">
        <f t="shared" si="0"/>
        <v>73</v>
      </c>
      <c r="K39" s="27">
        <v>77</v>
      </c>
      <c r="L39" s="33">
        <f t="shared" si="1"/>
        <v>75</v>
      </c>
      <c r="M39" s="33">
        <f t="shared" si="2"/>
        <v>0.17499999999999716</v>
      </c>
    </row>
    <row r="40" spans="1:13">
      <c r="A40" s="2" t="str">
        <f>Average!A40</f>
        <v>1512.10086</v>
      </c>
      <c r="B40" s="2" t="str">
        <f>Average!B40</f>
        <v>EBRU KARA</v>
      </c>
      <c r="C40" s="25">
        <f>Average!C40</f>
        <v>61</v>
      </c>
      <c r="D40" s="25">
        <f>Average!D40</f>
        <v>0</v>
      </c>
      <c r="E40" s="25">
        <f>Average!E40</f>
        <v>111</v>
      </c>
      <c r="F40" s="25">
        <f>Average!F40</f>
        <v>34</v>
      </c>
      <c r="G40" s="33">
        <f>Average!G40</f>
        <v>48</v>
      </c>
      <c r="H40" s="8">
        <f>Average!H40</f>
        <v>50.625</v>
      </c>
      <c r="I40" s="16">
        <f>Average!I40</f>
        <v>33</v>
      </c>
      <c r="J40" s="26">
        <f t="shared" si="0"/>
        <v>52</v>
      </c>
      <c r="K40" s="27">
        <v>49</v>
      </c>
      <c r="L40" s="33">
        <f t="shared" si="1"/>
        <v>50.5</v>
      </c>
      <c r="M40" s="33">
        <f t="shared" si="2"/>
        <v>-0.125</v>
      </c>
    </row>
    <row r="41" spans="1:13">
      <c r="A41" s="2" t="str">
        <f>Average!A41</f>
        <v>1512.10091</v>
      </c>
      <c r="B41" s="2" t="str">
        <f>Average!B41</f>
        <v>UĞUR BAŞ</v>
      </c>
      <c r="C41" s="25">
        <f>Average!C41</f>
        <v>72</v>
      </c>
      <c r="D41" s="25">
        <f>Average!D41</f>
        <v>97</v>
      </c>
      <c r="E41" s="25">
        <f>Average!E41</f>
        <v>120</v>
      </c>
      <c r="F41" s="25">
        <f>Average!F41</f>
        <v>61</v>
      </c>
      <c r="G41" s="33">
        <f>Average!G41</f>
        <v>54</v>
      </c>
      <c r="H41" s="8">
        <f>Average!H41</f>
        <v>70.574999999999989</v>
      </c>
      <c r="I41" s="16">
        <f>Average!I41</f>
        <v>21</v>
      </c>
      <c r="J41" s="26">
        <f t="shared" si="0"/>
        <v>82</v>
      </c>
      <c r="K41" s="27">
        <v>59</v>
      </c>
      <c r="L41" s="33">
        <f t="shared" si="1"/>
        <v>70.5</v>
      </c>
      <c r="M41" s="33">
        <f t="shared" si="2"/>
        <v>-7.4999999999988631E-2</v>
      </c>
    </row>
    <row r="42" spans="1:13">
      <c r="A42" s="2" t="str">
        <f>Average!A42</f>
        <v>1512.10098</v>
      </c>
      <c r="B42" s="2" t="str">
        <f>Average!B42</f>
        <v>ALPEREN KAYMAK</v>
      </c>
      <c r="C42" s="25">
        <f>Average!C42</f>
        <v>72</v>
      </c>
      <c r="D42" s="25">
        <f>Average!D42</f>
        <v>49</v>
      </c>
      <c r="E42" s="25">
        <f>Average!E42</f>
        <v>0</v>
      </c>
      <c r="F42" s="25">
        <f>Average!F42</f>
        <v>56</v>
      </c>
      <c r="G42" s="33">
        <f>Average!G42</f>
        <v>40</v>
      </c>
      <c r="H42" s="8">
        <f>Average!H42</f>
        <v>41.875</v>
      </c>
      <c r="I42" s="16">
        <f>Average!I42</f>
        <v>35</v>
      </c>
      <c r="J42" s="26">
        <f t="shared" si="0"/>
        <v>43</v>
      </c>
      <c r="K42" s="43">
        <v>41</v>
      </c>
      <c r="L42" s="33">
        <f t="shared" si="1"/>
        <v>42</v>
      </c>
      <c r="M42" s="33">
        <f t="shared" si="2"/>
        <v>0.125</v>
      </c>
    </row>
    <row r="43" spans="1:13">
      <c r="A43" s="2" t="str">
        <f>Average!A43</f>
        <v>1512.10113</v>
      </c>
      <c r="B43" s="2" t="str">
        <f>Average!B43</f>
        <v>UMUT TOSUN</v>
      </c>
      <c r="C43" s="25">
        <f>Average!C43</f>
        <v>65</v>
      </c>
      <c r="D43" s="25">
        <f>Average!D43</f>
        <v>48</v>
      </c>
      <c r="E43" s="25">
        <f>Average!E43</f>
        <v>0</v>
      </c>
      <c r="F43" s="25">
        <f>Average!F43</f>
        <v>62</v>
      </c>
      <c r="G43" s="33">
        <f>Average!G43</f>
        <v>16</v>
      </c>
      <c r="H43" s="8">
        <f>Average!H43</f>
        <v>33.474999999999994</v>
      </c>
      <c r="I43" s="16">
        <f>Average!I43</f>
        <v>39</v>
      </c>
      <c r="J43" s="26">
        <f t="shared" si="0"/>
        <v>45</v>
      </c>
      <c r="K43" s="27">
        <v>22</v>
      </c>
      <c r="L43" s="33">
        <f t="shared" si="1"/>
        <v>33.5</v>
      </c>
      <c r="M43" s="33">
        <f t="shared" si="2"/>
        <v>2.5000000000005684E-2</v>
      </c>
    </row>
    <row r="44" spans="1:13">
      <c r="A44" s="2" t="str">
        <f>Average!A44</f>
        <v>1512.10257</v>
      </c>
      <c r="B44" s="2" t="str">
        <f>Average!B44</f>
        <v>BURAK DEMİR</v>
      </c>
      <c r="C44" s="25">
        <f>Average!C44</f>
        <v>25</v>
      </c>
      <c r="D44" s="25">
        <f>Average!D44</f>
        <v>0</v>
      </c>
      <c r="E44" s="25">
        <f>Average!E44</f>
        <v>0</v>
      </c>
      <c r="F44" s="25">
        <f>Average!F44</f>
        <v>0</v>
      </c>
      <c r="G44" s="33" t="str">
        <f>Average!G44</f>
        <v>GR</v>
      </c>
      <c r="H44" s="8" t="str">
        <f>Average!H44</f>
        <v>GR</v>
      </c>
      <c r="I44" s="16" t="str">
        <f>Average!I44</f>
        <v>GR</v>
      </c>
      <c r="J44" s="26">
        <f t="shared" si="0"/>
        <v>3</v>
      </c>
      <c r="K44" s="27" t="str">
        <f t="shared" si="3"/>
        <v>GR</v>
      </c>
      <c r="L44" s="33" t="str">
        <f t="shared" si="1"/>
        <v>GR</v>
      </c>
      <c r="M44" s="33" t="str">
        <f t="shared" si="2"/>
        <v/>
      </c>
    </row>
    <row r="45" spans="1:13">
      <c r="A45" s="2" t="str">
        <f>Average!A45</f>
        <v>1512.10274</v>
      </c>
      <c r="B45" s="2" t="str">
        <f>Average!B45</f>
        <v>İBRAHİM AÇIK</v>
      </c>
      <c r="C45" s="25">
        <f>Average!C45</f>
        <v>0</v>
      </c>
      <c r="D45" s="25">
        <f>Average!D45</f>
        <v>0</v>
      </c>
      <c r="E45" s="25">
        <f>Average!E45</f>
        <v>0</v>
      </c>
      <c r="F45" s="25">
        <f>Average!F45</f>
        <v>40</v>
      </c>
      <c r="G45" s="33">
        <f>Average!G45</f>
        <v>32</v>
      </c>
      <c r="H45" s="8">
        <f>Average!H45</f>
        <v>24.8</v>
      </c>
      <c r="I45" s="16">
        <f>Average!I45</f>
        <v>42</v>
      </c>
      <c r="J45" s="26">
        <f t="shared" si="0"/>
        <v>20</v>
      </c>
      <c r="K45" s="27">
        <v>30</v>
      </c>
      <c r="L45" s="33">
        <f t="shared" si="1"/>
        <v>25</v>
      </c>
      <c r="M45" s="33">
        <f t="shared" si="2"/>
        <v>0.19999999999999929</v>
      </c>
    </row>
    <row r="46" spans="1:13">
      <c r="A46" s="2" t="str">
        <f>Average!A46</f>
        <v>1512.10571</v>
      </c>
      <c r="B46" s="2" t="str">
        <f>Average!B46</f>
        <v>HAMZA BOUZIDI</v>
      </c>
      <c r="C46" s="25">
        <f>Average!C46</f>
        <v>92</v>
      </c>
      <c r="D46" s="25">
        <f>Average!D46</f>
        <v>60</v>
      </c>
      <c r="E46" s="25">
        <f>Average!E46</f>
        <v>129</v>
      </c>
      <c r="F46" s="25">
        <f>Average!F46</f>
        <v>56</v>
      </c>
      <c r="G46" s="33">
        <f>Average!G46</f>
        <v>74</v>
      </c>
      <c r="H46" s="8">
        <f>Average!H46</f>
        <v>77.150000000000006</v>
      </c>
      <c r="I46" s="16">
        <f>Average!I46</f>
        <v>18</v>
      </c>
      <c r="J46" s="26">
        <f t="shared" si="0"/>
        <v>79</v>
      </c>
      <c r="K46" s="27">
        <v>75</v>
      </c>
      <c r="L46" s="33">
        <f t="shared" si="1"/>
        <v>77</v>
      </c>
      <c r="M46" s="33">
        <f t="shared" si="2"/>
        <v>-0.15000000000000568</v>
      </c>
    </row>
    <row r="47" spans="1:13">
      <c r="A47" s="2" t="str">
        <f>Average!A47</f>
        <v>1612.10352</v>
      </c>
      <c r="B47" s="2" t="str">
        <f>Average!B47</f>
        <v>MELİH ÇELENK</v>
      </c>
      <c r="C47" s="25">
        <f>Average!C47</f>
        <v>95</v>
      </c>
      <c r="D47" s="25">
        <f>Average!D47</f>
        <v>90</v>
      </c>
      <c r="E47" s="25">
        <f>Average!E47</f>
        <v>132</v>
      </c>
      <c r="F47" s="25">
        <f>Average!F47</f>
        <v>70</v>
      </c>
      <c r="G47" s="33">
        <f>Average!G47</f>
        <v>76</v>
      </c>
      <c r="H47" s="8">
        <f>Average!H47</f>
        <v>85.075000000000003</v>
      </c>
      <c r="I47" s="16">
        <f>Average!I47</f>
        <v>12</v>
      </c>
      <c r="J47" s="26">
        <f t="shared" si="0"/>
        <v>91</v>
      </c>
      <c r="K47" s="27">
        <v>79</v>
      </c>
      <c r="L47" s="33">
        <f t="shared" si="1"/>
        <v>85</v>
      </c>
      <c r="M47" s="33">
        <f t="shared" si="2"/>
        <v>-7.5000000000002842E-2</v>
      </c>
    </row>
    <row r="48" spans="1:13">
      <c r="A48" s="2" t="str">
        <f>Average!A48</f>
        <v>1612.10388</v>
      </c>
      <c r="B48" s="2" t="str">
        <f>Average!B48</f>
        <v>HALUK GÜL</v>
      </c>
      <c r="C48" s="25">
        <f>Average!C48</f>
        <v>0</v>
      </c>
      <c r="D48" s="25">
        <f>Average!D48</f>
        <v>0</v>
      </c>
      <c r="E48" s="25">
        <f>Average!E48</f>
        <v>0</v>
      </c>
      <c r="F48" s="25">
        <f>Average!F48</f>
        <v>57</v>
      </c>
      <c r="G48" s="33">
        <f>Average!G48</f>
        <v>38</v>
      </c>
      <c r="H48" s="8">
        <f>Average!H48</f>
        <v>32.299999999999997</v>
      </c>
      <c r="I48" s="16">
        <f>Average!I48</f>
        <v>40</v>
      </c>
      <c r="J48" s="26">
        <f t="shared" si="0"/>
        <v>29</v>
      </c>
      <c r="K48" s="27">
        <v>36</v>
      </c>
      <c r="L48" s="33">
        <f t="shared" si="1"/>
        <v>32.5</v>
      </c>
      <c r="M48" s="33">
        <f t="shared" si="2"/>
        <v>0.20000000000000284</v>
      </c>
    </row>
    <row r="49" spans="1:13">
      <c r="A49" s="2" t="str">
        <f>Average!A49</f>
        <v>G1212.10077</v>
      </c>
      <c r="B49" s="2" t="str">
        <f>Average!B49</f>
        <v>TOLGA HAN KAYA</v>
      </c>
      <c r="C49" s="25">
        <f>Average!C49</f>
        <v>41</v>
      </c>
      <c r="D49" s="25">
        <f>Average!D49</f>
        <v>19</v>
      </c>
      <c r="E49" s="25">
        <f>Average!E49</f>
        <v>0</v>
      </c>
      <c r="F49" s="25">
        <f>Average!F49</f>
        <v>74</v>
      </c>
      <c r="G49" s="33">
        <f>Average!G49</f>
        <v>43</v>
      </c>
      <c r="H49" s="8">
        <f>Average!H49</f>
        <v>43.9</v>
      </c>
      <c r="I49" s="16">
        <f>Average!I49</f>
        <v>34</v>
      </c>
      <c r="J49" s="26">
        <f t="shared" si="0"/>
        <v>45</v>
      </c>
      <c r="K49" s="27">
        <v>43</v>
      </c>
      <c r="L49" s="33">
        <f t="shared" si="1"/>
        <v>44</v>
      </c>
      <c r="M49" s="33">
        <f t="shared" si="2"/>
        <v>0.10000000000000142</v>
      </c>
    </row>
    <row r="50" spans="1:13">
      <c r="A50" s="2" t="str">
        <f>Average!A50</f>
        <v>G1312.10028</v>
      </c>
      <c r="B50" s="2" t="str">
        <f>Average!B50</f>
        <v>ŞÜKRÜ ŞAHİN</v>
      </c>
      <c r="C50" s="25">
        <f>Average!C50</f>
        <v>0</v>
      </c>
      <c r="D50" s="25">
        <f>Average!D50</f>
        <v>0</v>
      </c>
      <c r="E50" s="25">
        <f>Average!E50</f>
        <v>0</v>
      </c>
      <c r="F50" s="25">
        <f>Average!F50</f>
        <v>26</v>
      </c>
      <c r="G50" s="33">
        <f>Average!G50</f>
        <v>0</v>
      </c>
      <c r="H50" s="8">
        <f>Average!H50</f>
        <v>7.8</v>
      </c>
      <c r="I50" s="16">
        <f>Average!I50</f>
        <v>47</v>
      </c>
      <c r="J50" s="26">
        <f t="shared" si="0"/>
        <v>13</v>
      </c>
      <c r="K50" s="27">
        <f t="shared" si="3"/>
        <v>0</v>
      </c>
      <c r="L50" s="33">
        <f t="shared" si="1"/>
        <v>6.5</v>
      </c>
      <c r="M50" s="33">
        <f t="shared" si="2"/>
        <v>-1.2999999999999998</v>
      </c>
    </row>
    <row r="51" spans="1:13">
      <c r="A51" s="2" t="str">
        <f>Average!A51</f>
        <v>G1312.10059</v>
      </c>
      <c r="B51" s="2" t="str">
        <f>Average!B51</f>
        <v>SÜHA MERT YAVUZ</v>
      </c>
      <c r="C51" s="25">
        <f>Average!C51</f>
        <v>37</v>
      </c>
      <c r="D51" s="25">
        <f>Average!D51</f>
        <v>0</v>
      </c>
      <c r="E51" s="25">
        <f>Average!E51</f>
        <v>0</v>
      </c>
      <c r="F51" s="25">
        <f>Average!F51</f>
        <v>55</v>
      </c>
      <c r="G51" s="33">
        <f>Average!G51</f>
        <v>0</v>
      </c>
      <c r="H51" s="8">
        <f>Average!H51</f>
        <v>19.274999999999999</v>
      </c>
      <c r="I51" s="16">
        <f>Average!I51</f>
        <v>43</v>
      </c>
      <c r="J51" s="26">
        <f t="shared" si="0"/>
        <v>32</v>
      </c>
      <c r="K51" s="27">
        <f t="shared" si="3"/>
        <v>0</v>
      </c>
      <c r="L51" s="33">
        <f t="shared" si="1"/>
        <v>16</v>
      </c>
      <c r="M51" s="33">
        <f t="shared" si="2"/>
        <v>-3.2749999999999986</v>
      </c>
    </row>
    <row r="52" spans="1:13">
      <c r="A52" s="2" t="str">
        <f>Average!A52</f>
        <v>G1312.10063</v>
      </c>
      <c r="B52" s="2" t="str">
        <f>Average!B52</f>
        <v>İBRAHİM ŞENKAYA</v>
      </c>
      <c r="C52" s="25">
        <f>Average!C52</f>
        <v>0</v>
      </c>
      <c r="D52" s="25">
        <f>Average!D52</f>
        <v>0</v>
      </c>
      <c r="E52" s="25">
        <f>Average!E52</f>
        <v>129</v>
      </c>
      <c r="F52" s="25">
        <f>Average!F52</f>
        <v>43</v>
      </c>
      <c r="G52" s="33">
        <f>Average!G52</f>
        <v>59</v>
      </c>
      <c r="H52" s="8">
        <f>Average!H52</f>
        <v>55.85</v>
      </c>
      <c r="I52" s="16">
        <f>Average!I52</f>
        <v>31</v>
      </c>
      <c r="J52" s="26">
        <f t="shared" si="0"/>
        <v>54</v>
      </c>
      <c r="K52" s="27">
        <v>58</v>
      </c>
      <c r="L52" s="33">
        <f t="shared" si="1"/>
        <v>56</v>
      </c>
      <c r="M52" s="33">
        <f t="shared" si="2"/>
        <v>0.14999999999999858</v>
      </c>
    </row>
    <row r="53" spans="1:13">
      <c r="A53" s="2" t="str">
        <f>Average!A53</f>
        <v>G1312.10077</v>
      </c>
      <c r="B53" s="2" t="str">
        <f>Average!B53</f>
        <v>ÖMER FARUK ALKIN</v>
      </c>
      <c r="C53" s="25">
        <f>Average!C53</f>
        <v>11</v>
      </c>
      <c r="D53" s="25">
        <f>Average!D53</f>
        <v>0</v>
      </c>
      <c r="E53" s="25">
        <f>Average!E53</f>
        <v>0</v>
      </c>
      <c r="F53" s="25">
        <f>Average!F53</f>
        <v>36</v>
      </c>
      <c r="G53" s="33" t="str">
        <f>Average!G53</f>
        <v>GR</v>
      </c>
      <c r="H53" s="8" t="str">
        <f>Average!H53</f>
        <v>GR</v>
      </c>
      <c r="I53" s="16" t="str">
        <f>Average!I53</f>
        <v>GR</v>
      </c>
      <c r="J53" s="26">
        <f t="shared" si="0"/>
        <v>19</v>
      </c>
      <c r="K53" s="27" t="str">
        <f t="shared" si="3"/>
        <v>GR</v>
      </c>
      <c r="L53" s="33" t="str">
        <f t="shared" si="1"/>
        <v>GR</v>
      </c>
      <c r="M53" s="33" t="str">
        <f t="shared" si="2"/>
        <v/>
      </c>
    </row>
    <row r="54" spans="1:13">
      <c r="A54" s="2" t="str">
        <f>Average!A54</f>
        <v>G1409.10046</v>
      </c>
      <c r="B54" s="2" t="str">
        <f>Average!B54</f>
        <v>EMİN GÜNEY</v>
      </c>
      <c r="C54" s="25">
        <f>Average!C54</f>
        <v>81</v>
      </c>
      <c r="D54" s="25">
        <f>Average!D54</f>
        <v>96</v>
      </c>
      <c r="E54" s="25">
        <f>Average!E54</f>
        <v>131</v>
      </c>
      <c r="F54" s="25">
        <f>Average!F54</f>
        <v>38</v>
      </c>
      <c r="G54" s="33">
        <f>Average!G54</f>
        <v>116</v>
      </c>
      <c r="H54" s="8">
        <f>Average!H54</f>
        <v>90.724999999999994</v>
      </c>
      <c r="I54" s="16">
        <f>Average!I54</f>
        <v>9</v>
      </c>
      <c r="J54" s="44">
        <v>81</v>
      </c>
      <c r="K54" s="27">
        <v>100</v>
      </c>
      <c r="L54" s="33">
        <f t="shared" si="1"/>
        <v>90.5</v>
      </c>
      <c r="M54" s="33">
        <f t="shared" si="2"/>
        <v>-0.22499999999999432</v>
      </c>
    </row>
    <row r="55" spans="1:13">
      <c r="A55" s="2" t="str">
        <f>Average!A55</f>
        <v>G1409.10047</v>
      </c>
      <c r="B55" s="2" t="str">
        <f>Average!B55</f>
        <v>MEHMETALİ DEMİR</v>
      </c>
      <c r="C55" s="25">
        <f>Average!C55</f>
        <v>90</v>
      </c>
      <c r="D55" s="25">
        <f>Average!D55</f>
        <v>61</v>
      </c>
      <c r="E55" s="25">
        <f>Average!E55</f>
        <v>106</v>
      </c>
      <c r="F55" s="25">
        <f>Average!F55</f>
        <v>91</v>
      </c>
      <c r="G55" s="33">
        <f>Average!G55</f>
        <v>113</v>
      </c>
      <c r="H55" s="8">
        <f>Average!H55</f>
        <v>99.724999999999994</v>
      </c>
      <c r="I55" s="16">
        <f>Average!I55</f>
        <v>5</v>
      </c>
      <c r="J55" s="44">
        <v>100</v>
      </c>
      <c r="K55" s="27">
        <v>100</v>
      </c>
      <c r="L55" s="33">
        <f t="shared" si="1"/>
        <v>100</v>
      </c>
      <c r="M55" s="33">
        <f t="shared" si="2"/>
        <v>0.27500000000000568</v>
      </c>
    </row>
    <row r="56" spans="1:13">
      <c r="A56" s="2" t="str">
        <f>Average!A56</f>
        <v>G1412.10047</v>
      </c>
      <c r="B56" s="2" t="str">
        <f>Average!B56</f>
        <v>ALPER SARPER</v>
      </c>
      <c r="C56" s="25">
        <f>Average!C56</f>
        <v>0</v>
      </c>
      <c r="D56" s="25">
        <f>Average!D56</f>
        <v>0</v>
      </c>
      <c r="E56" s="25">
        <f>Average!E56</f>
        <v>0</v>
      </c>
      <c r="F56" s="25">
        <f>Average!F56</f>
        <v>18</v>
      </c>
      <c r="G56" s="33" t="str">
        <f>Average!G56</f>
        <v>GR</v>
      </c>
      <c r="H56" s="8" t="str">
        <f>Average!H56</f>
        <v>GR</v>
      </c>
      <c r="I56" s="16" t="str">
        <f>Average!I56</f>
        <v>GR</v>
      </c>
      <c r="J56" s="26">
        <f t="shared" si="0"/>
        <v>9</v>
      </c>
      <c r="K56" s="27" t="str">
        <f t="shared" si="3"/>
        <v>GR</v>
      </c>
      <c r="L56" s="33" t="str">
        <f t="shared" si="1"/>
        <v>GR</v>
      </c>
      <c r="M56" s="33" t="str">
        <f t="shared" si="2"/>
        <v/>
      </c>
    </row>
    <row r="57" spans="1:13">
      <c r="A57" s="2" t="str">
        <f>Average!A57</f>
        <v>G1412.10059</v>
      </c>
      <c r="B57" s="2" t="str">
        <f>Average!B57</f>
        <v>GÖKMEN DEMİR</v>
      </c>
      <c r="C57" s="25">
        <f>Average!C57</f>
        <v>0</v>
      </c>
      <c r="D57" s="25">
        <f>Average!D57</f>
        <v>0</v>
      </c>
      <c r="E57" s="25">
        <f>Average!E57</f>
        <v>102</v>
      </c>
      <c r="F57" s="25">
        <f>Average!F57</f>
        <v>77</v>
      </c>
      <c r="G57" s="33">
        <f>Average!G57</f>
        <v>53</v>
      </c>
      <c r="H57" s="8">
        <f>Average!H57</f>
        <v>59.6</v>
      </c>
      <c r="I57" s="16">
        <f>Average!I57</f>
        <v>27</v>
      </c>
      <c r="J57" s="26">
        <f t="shared" si="0"/>
        <v>64</v>
      </c>
      <c r="K57" s="27">
        <v>56</v>
      </c>
      <c r="L57" s="33">
        <f t="shared" si="1"/>
        <v>60</v>
      </c>
      <c r="M57" s="33">
        <f t="shared" si="2"/>
        <v>0.39999999999999858</v>
      </c>
    </row>
    <row r="58" spans="1:13">
      <c r="A58" s="2" t="str">
        <f>Average!A58</f>
        <v>G1412.10061</v>
      </c>
      <c r="B58" s="2" t="str">
        <f>Average!B58</f>
        <v>İLHAN ÜNLÜ</v>
      </c>
      <c r="C58" s="32">
        <f>Average!C58</f>
        <v>52</v>
      </c>
      <c r="D58" s="32">
        <f>Average!D58</f>
        <v>46</v>
      </c>
      <c r="E58" s="32">
        <f>Average!E58</f>
        <v>0</v>
      </c>
      <c r="F58" s="32">
        <f>Average!F58</f>
        <v>75</v>
      </c>
      <c r="G58" s="33">
        <f>Average!G58</f>
        <v>53</v>
      </c>
      <c r="H58" s="8">
        <f>Average!H58</f>
        <v>51.050000000000004</v>
      </c>
      <c r="I58" s="16">
        <f>Average!I58</f>
        <v>32</v>
      </c>
      <c r="J58" s="26">
        <f t="shared" ref="J58:J59" si="4">MIN(ROUND(C58*0.125+D58*0.125+E58*0.25+F58*0.5,0),100)</f>
        <v>50</v>
      </c>
      <c r="K58" s="27">
        <v>52</v>
      </c>
      <c r="L58" s="33">
        <f t="shared" si="1"/>
        <v>51</v>
      </c>
      <c r="M58" s="33">
        <f t="shared" si="2"/>
        <v>-5.0000000000004263E-2</v>
      </c>
    </row>
    <row r="59" spans="1:13">
      <c r="A59" s="2" t="str">
        <f>Average!A59</f>
        <v>G1412.10352</v>
      </c>
      <c r="B59" s="2" t="str">
        <f>Average!B59</f>
        <v>ŞEVVAL BENGÜL</v>
      </c>
      <c r="C59" s="32">
        <f>Average!C59</f>
        <v>95</v>
      </c>
      <c r="D59" s="32">
        <f>Average!D59</f>
        <v>0</v>
      </c>
      <c r="E59" s="32">
        <f>Average!E59</f>
        <v>0</v>
      </c>
      <c r="F59" s="32">
        <f>Average!F59</f>
        <v>12</v>
      </c>
      <c r="G59" s="33" t="str">
        <f>Average!G59</f>
        <v>GR</v>
      </c>
      <c r="H59" s="8" t="str">
        <f>Average!H59</f>
        <v>GR</v>
      </c>
      <c r="I59" s="16" t="str">
        <f>Average!I59</f>
        <v>GR</v>
      </c>
      <c r="J59" s="26">
        <f t="shared" si="4"/>
        <v>18</v>
      </c>
      <c r="K59" s="27" t="str">
        <f t="shared" si="3"/>
        <v>GR</v>
      </c>
      <c r="L59" s="33" t="str">
        <f t="shared" si="1"/>
        <v>GR</v>
      </c>
      <c r="M59" s="33" t="str">
        <f t="shared" si="2"/>
        <v/>
      </c>
    </row>
  </sheetData>
  <mergeCells count="3">
    <mergeCell ref="J2:J3"/>
    <mergeCell ref="K2:K3"/>
    <mergeCell ref="L2:L3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Y57"/>
  <sheetViews>
    <sheetView workbookViewId="0">
      <selection activeCell="R2" sqref="R2"/>
    </sheetView>
  </sheetViews>
  <sheetFormatPr defaultRowHeight="15"/>
  <cols>
    <col min="1" max="1" width="11.85546875" style="34" customWidth="1"/>
    <col min="2" max="2" width="28.140625" style="34" customWidth="1"/>
    <col min="3" max="11" width="9.140625" style="34" customWidth="1"/>
    <col min="12" max="22" width="9.42578125" style="34" customWidth="1"/>
    <col min="23" max="16384" width="9.140625" style="34"/>
  </cols>
  <sheetData>
    <row r="1" spans="1:25">
      <c r="A1" s="34" t="s">
        <v>183</v>
      </c>
      <c r="B1" s="34" t="s">
        <v>172</v>
      </c>
      <c r="C1" s="35" t="s">
        <v>173</v>
      </c>
      <c r="D1" s="35" t="s">
        <v>174</v>
      </c>
      <c r="E1" s="35" t="s">
        <v>175</v>
      </c>
      <c r="F1" s="35" t="s">
        <v>176</v>
      </c>
      <c r="G1" s="35" t="s">
        <v>177</v>
      </c>
      <c r="H1" s="35" t="s">
        <v>178</v>
      </c>
      <c r="I1" s="35" t="s">
        <v>179</v>
      </c>
      <c r="J1" s="35" t="s">
        <v>180</v>
      </c>
      <c r="K1" s="35" t="s">
        <v>181</v>
      </c>
      <c r="L1" s="35" t="s">
        <v>182</v>
      </c>
      <c r="M1" s="35" t="s">
        <v>184</v>
      </c>
      <c r="N1" s="35" t="s">
        <v>185</v>
      </c>
      <c r="O1" s="35" t="s">
        <v>186</v>
      </c>
      <c r="P1" s="35" t="s">
        <v>187</v>
      </c>
      <c r="Q1" s="35" t="s">
        <v>188</v>
      </c>
      <c r="R1" s="35" t="s">
        <v>189</v>
      </c>
      <c r="S1" s="35" t="s">
        <v>190</v>
      </c>
      <c r="T1" s="35" t="s">
        <v>191</v>
      </c>
      <c r="U1" s="35" t="s">
        <v>192</v>
      </c>
      <c r="V1" s="35" t="s">
        <v>193</v>
      </c>
    </row>
    <row r="2" spans="1:25">
      <c r="A2" s="34" t="s">
        <v>71</v>
      </c>
      <c r="B2" s="34" t="s">
        <v>72</v>
      </c>
      <c r="C2" s="36">
        <f>IF(SABIS!K4="GR","GR",ROUND(SABIS!K4/20,0))</f>
        <v>4</v>
      </c>
      <c r="D2" s="36">
        <f>IF(C2="GR","GR",C2)</f>
        <v>4</v>
      </c>
      <c r="E2" s="36">
        <f t="shared" ref="E2:V2" si="0">IF(D2="GR","GR",D2)</f>
        <v>4</v>
      </c>
      <c r="F2" s="36">
        <f t="shared" si="0"/>
        <v>4</v>
      </c>
      <c r="G2" s="36">
        <f t="shared" si="0"/>
        <v>4</v>
      </c>
      <c r="H2" s="36">
        <f t="shared" si="0"/>
        <v>4</v>
      </c>
      <c r="I2" s="36">
        <f t="shared" si="0"/>
        <v>4</v>
      </c>
      <c r="J2" s="36">
        <f t="shared" si="0"/>
        <v>4</v>
      </c>
      <c r="K2" s="36">
        <f t="shared" si="0"/>
        <v>4</v>
      </c>
      <c r="L2" s="36">
        <f t="shared" si="0"/>
        <v>4</v>
      </c>
      <c r="M2" s="36">
        <f t="shared" si="0"/>
        <v>4</v>
      </c>
      <c r="N2" s="36">
        <f t="shared" si="0"/>
        <v>4</v>
      </c>
      <c r="O2" s="36">
        <f t="shared" si="0"/>
        <v>4</v>
      </c>
      <c r="P2" s="36">
        <f t="shared" si="0"/>
        <v>4</v>
      </c>
      <c r="Q2" s="36">
        <f t="shared" si="0"/>
        <v>4</v>
      </c>
      <c r="R2" s="36">
        <f t="shared" si="0"/>
        <v>4</v>
      </c>
      <c r="S2" s="36">
        <v>5</v>
      </c>
      <c r="T2" s="36">
        <v>5</v>
      </c>
      <c r="U2" s="36">
        <v>5</v>
      </c>
      <c r="V2" s="36">
        <v>5</v>
      </c>
      <c r="W2" s="45">
        <f>SUM(C2:V2)</f>
        <v>84</v>
      </c>
      <c r="X2" s="45">
        <f>SABIS!K4</f>
        <v>84</v>
      </c>
      <c r="Y2" s="34">
        <f>X2-W2</f>
        <v>0</v>
      </c>
    </row>
    <row r="3" spans="1:25">
      <c r="A3" s="34" t="s">
        <v>42</v>
      </c>
      <c r="B3" s="34" t="s">
        <v>43</v>
      </c>
      <c r="C3" s="36">
        <f>IF(SABIS!K5="GR","GR",ROUND(SABIS!K5/20,0))</f>
        <v>0</v>
      </c>
      <c r="D3" s="36">
        <f t="shared" ref="D3:V3" si="1">IF(C3="GR","GR",C3)</f>
        <v>0</v>
      </c>
      <c r="E3" s="36">
        <f t="shared" si="1"/>
        <v>0</v>
      </c>
      <c r="F3" s="36">
        <f t="shared" si="1"/>
        <v>0</v>
      </c>
      <c r="G3" s="36">
        <f t="shared" si="1"/>
        <v>0</v>
      </c>
      <c r="H3" s="36">
        <f t="shared" si="1"/>
        <v>0</v>
      </c>
      <c r="I3" s="36">
        <f t="shared" si="1"/>
        <v>0</v>
      </c>
      <c r="J3" s="36">
        <f t="shared" si="1"/>
        <v>0</v>
      </c>
      <c r="K3" s="36">
        <f t="shared" si="1"/>
        <v>0</v>
      </c>
      <c r="L3" s="36">
        <f t="shared" si="1"/>
        <v>0</v>
      </c>
      <c r="M3" s="36">
        <f t="shared" si="1"/>
        <v>0</v>
      </c>
      <c r="N3" s="36">
        <f t="shared" si="1"/>
        <v>0</v>
      </c>
      <c r="O3" s="36">
        <f t="shared" si="1"/>
        <v>0</v>
      </c>
      <c r="P3" s="36">
        <f t="shared" si="1"/>
        <v>0</v>
      </c>
      <c r="Q3" s="36">
        <f t="shared" si="1"/>
        <v>0</v>
      </c>
      <c r="R3" s="36">
        <f t="shared" si="1"/>
        <v>0</v>
      </c>
      <c r="S3" s="36">
        <f t="shared" si="1"/>
        <v>0</v>
      </c>
      <c r="T3" s="36">
        <f t="shared" si="1"/>
        <v>0</v>
      </c>
      <c r="U3" s="36">
        <f t="shared" si="1"/>
        <v>0</v>
      </c>
      <c r="V3" s="36">
        <v>4</v>
      </c>
      <c r="W3" s="45">
        <f t="shared" ref="W3:W46" si="2">SUM(C3:V3)</f>
        <v>4</v>
      </c>
      <c r="X3" s="45">
        <f>SABIS!K5</f>
        <v>4</v>
      </c>
      <c r="Y3" s="34">
        <f t="shared" ref="Y3:Y46" si="3">X3-W3</f>
        <v>0</v>
      </c>
    </row>
    <row r="4" spans="1:25">
      <c r="A4" s="34" t="s">
        <v>73</v>
      </c>
      <c r="B4" s="34" t="s">
        <v>74</v>
      </c>
      <c r="C4" s="36" t="str">
        <f>IF(SABIS!K6="GR","GR",ROUND(SABIS!K6/20,0))</f>
        <v>GR</v>
      </c>
      <c r="D4" s="36" t="str">
        <f t="shared" ref="D4:V4" si="4">IF(C4="GR","GR",C4)</f>
        <v>GR</v>
      </c>
      <c r="E4" s="36" t="str">
        <f t="shared" si="4"/>
        <v>GR</v>
      </c>
      <c r="F4" s="36" t="str">
        <f t="shared" si="4"/>
        <v>GR</v>
      </c>
      <c r="G4" s="36" t="str">
        <f t="shared" si="4"/>
        <v>GR</v>
      </c>
      <c r="H4" s="36" t="str">
        <f t="shared" si="4"/>
        <v>GR</v>
      </c>
      <c r="I4" s="36" t="str">
        <f t="shared" si="4"/>
        <v>GR</v>
      </c>
      <c r="J4" s="36" t="str">
        <f t="shared" si="4"/>
        <v>GR</v>
      </c>
      <c r="K4" s="36" t="str">
        <f t="shared" si="4"/>
        <v>GR</v>
      </c>
      <c r="L4" s="36" t="str">
        <f t="shared" si="4"/>
        <v>GR</v>
      </c>
      <c r="M4" s="36" t="str">
        <f t="shared" si="4"/>
        <v>GR</v>
      </c>
      <c r="N4" s="36" t="str">
        <f t="shared" si="4"/>
        <v>GR</v>
      </c>
      <c r="O4" s="36" t="str">
        <f t="shared" si="4"/>
        <v>GR</v>
      </c>
      <c r="P4" s="36" t="str">
        <f t="shared" si="4"/>
        <v>GR</v>
      </c>
      <c r="Q4" s="36" t="str">
        <f t="shared" si="4"/>
        <v>GR</v>
      </c>
      <c r="R4" s="36" t="str">
        <f t="shared" si="4"/>
        <v>GR</v>
      </c>
      <c r="S4" s="36" t="str">
        <f t="shared" si="4"/>
        <v>GR</v>
      </c>
      <c r="T4" s="36" t="str">
        <f t="shared" si="4"/>
        <v>GR</v>
      </c>
      <c r="U4" s="36" t="str">
        <f t="shared" si="4"/>
        <v>GR</v>
      </c>
      <c r="V4" s="36" t="str">
        <f t="shared" si="4"/>
        <v>GR</v>
      </c>
      <c r="W4" s="45">
        <f t="shared" si="2"/>
        <v>0</v>
      </c>
      <c r="X4" s="45" t="str">
        <f>SABIS!K6</f>
        <v>GR</v>
      </c>
      <c r="Y4" s="34" t="e">
        <f t="shared" si="3"/>
        <v>#VALUE!</v>
      </c>
    </row>
    <row r="5" spans="1:25">
      <c r="A5" s="34" t="s">
        <v>32</v>
      </c>
      <c r="B5" s="34" t="s">
        <v>33</v>
      </c>
      <c r="C5" s="36" t="str">
        <f>IF(SABIS!K7="GR","GR",ROUND(SABIS!K7/20,0))</f>
        <v>GR</v>
      </c>
      <c r="D5" s="36" t="str">
        <f t="shared" ref="D5:V5" si="5">IF(C5="GR","GR",C5)</f>
        <v>GR</v>
      </c>
      <c r="E5" s="36" t="str">
        <f t="shared" si="5"/>
        <v>GR</v>
      </c>
      <c r="F5" s="36" t="str">
        <f t="shared" si="5"/>
        <v>GR</v>
      </c>
      <c r="G5" s="36" t="str">
        <f t="shared" si="5"/>
        <v>GR</v>
      </c>
      <c r="H5" s="36" t="str">
        <f t="shared" si="5"/>
        <v>GR</v>
      </c>
      <c r="I5" s="36" t="str">
        <f t="shared" si="5"/>
        <v>GR</v>
      </c>
      <c r="J5" s="36" t="str">
        <f t="shared" si="5"/>
        <v>GR</v>
      </c>
      <c r="K5" s="36" t="str">
        <f t="shared" si="5"/>
        <v>GR</v>
      </c>
      <c r="L5" s="36" t="str">
        <f t="shared" si="5"/>
        <v>GR</v>
      </c>
      <c r="M5" s="36" t="str">
        <f t="shared" si="5"/>
        <v>GR</v>
      </c>
      <c r="N5" s="36" t="str">
        <f t="shared" si="5"/>
        <v>GR</v>
      </c>
      <c r="O5" s="36" t="str">
        <f t="shared" si="5"/>
        <v>GR</v>
      </c>
      <c r="P5" s="36" t="str">
        <f t="shared" si="5"/>
        <v>GR</v>
      </c>
      <c r="Q5" s="36" t="str">
        <f t="shared" si="5"/>
        <v>GR</v>
      </c>
      <c r="R5" s="36" t="str">
        <f t="shared" si="5"/>
        <v>GR</v>
      </c>
      <c r="S5" s="36" t="str">
        <f t="shared" si="5"/>
        <v>GR</v>
      </c>
      <c r="T5" s="36" t="str">
        <f t="shared" si="5"/>
        <v>GR</v>
      </c>
      <c r="U5" s="36" t="str">
        <f t="shared" si="5"/>
        <v>GR</v>
      </c>
      <c r="V5" s="36" t="str">
        <f t="shared" si="5"/>
        <v>GR</v>
      </c>
      <c r="W5" s="45">
        <f t="shared" si="2"/>
        <v>0</v>
      </c>
      <c r="X5" s="45" t="str">
        <f>SABIS!K7</f>
        <v>GR</v>
      </c>
      <c r="Y5" s="34" t="e">
        <f t="shared" si="3"/>
        <v>#VALUE!</v>
      </c>
    </row>
    <row r="6" spans="1:25">
      <c r="A6" s="34" t="s">
        <v>75</v>
      </c>
      <c r="B6" s="34" t="s">
        <v>76</v>
      </c>
      <c r="C6" s="36" t="str">
        <f>IF(SABIS!K8="GR","GR",ROUND(SABIS!K8/20,0))</f>
        <v>GR</v>
      </c>
      <c r="D6" s="36" t="str">
        <f t="shared" ref="D6:V6" si="6">IF(C6="GR","GR",C6)</f>
        <v>GR</v>
      </c>
      <c r="E6" s="36" t="str">
        <f t="shared" si="6"/>
        <v>GR</v>
      </c>
      <c r="F6" s="36" t="str">
        <f t="shared" si="6"/>
        <v>GR</v>
      </c>
      <c r="G6" s="36" t="str">
        <f t="shared" si="6"/>
        <v>GR</v>
      </c>
      <c r="H6" s="36" t="str">
        <f t="shared" si="6"/>
        <v>GR</v>
      </c>
      <c r="I6" s="36" t="str">
        <f t="shared" si="6"/>
        <v>GR</v>
      </c>
      <c r="J6" s="36" t="str">
        <f t="shared" si="6"/>
        <v>GR</v>
      </c>
      <c r="K6" s="36" t="str">
        <f t="shared" si="6"/>
        <v>GR</v>
      </c>
      <c r="L6" s="36" t="str">
        <f t="shared" si="6"/>
        <v>GR</v>
      </c>
      <c r="M6" s="36" t="str">
        <f t="shared" si="6"/>
        <v>GR</v>
      </c>
      <c r="N6" s="36" t="str">
        <f t="shared" si="6"/>
        <v>GR</v>
      </c>
      <c r="O6" s="36" t="str">
        <f t="shared" si="6"/>
        <v>GR</v>
      </c>
      <c r="P6" s="36" t="str">
        <f t="shared" si="6"/>
        <v>GR</v>
      </c>
      <c r="Q6" s="36" t="str">
        <f t="shared" si="6"/>
        <v>GR</v>
      </c>
      <c r="R6" s="36" t="str">
        <f t="shared" si="6"/>
        <v>GR</v>
      </c>
      <c r="S6" s="36" t="str">
        <f t="shared" si="6"/>
        <v>GR</v>
      </c>
      <c r="T6" s="36" t="str">
        <f t="shared" si="6"/>
        <v>GR</v>
      </c>
      <c r="U6" s="36" t="str">
        <f t="shared" si="6"/>
        <v>GR</v>
      </c>
      <c r="V6" s="36" t="str">
        <f t="shared" si="6"/>
        <v>GR</v>
      </c>
      <c r="W6" s="45">
        <f t="shared" si="2"/>
        <v>0</v>
      </c>
      <c r="X6" s="45" t="str">
        <f>SABIS!K8</f>
        <v>GR</v>
      </c>
      <c r="Y6" s="34" t="e">
        <f t="shared" si="3"/>
        <v>#VALUE!</v>
      </c>
    </row>
    <row r="7" spans="1:25">
      <c r="A7" s="34" t="s">
        <v>34</v>
      </c>
      <c r="B7" s="34" t="s">
        <v>35</v>
      </c>
      <c r="C7" s="36">
        <f>IF(SABIS!K9="GR","GR",ROUND(SABIS!K9/20,0))</f>
        <v>2</v>
      </c>
      <c r="D7" s="36">
        <f t="shared" ref="D7:V7" si="7">IF(C7="GR","GR",C7)</f>
        <v>2</v>
      </c>
      <c r="E7" s="36">
        <f t="shared" si="7"/>
        <v>2</v>
      </c>
      <c r="F7" s="36">
        <f t="shared" si="7"/>
        <v>2</v>
      </c>
      <c r="G7" s="36">
        <f t="shared" si="7"/>
        <v>2</v>
      </c>
      <c r="H7" s="36">
        <f t="shared" si="7"/>
        <v>2</v>
      </c>
      <c r="I7" s="36">
        <f t="shared" si="7"/>
        <v>2</v>
      </c>
      <c r="J7" s="36">
        <f t="shared" si="7"/>
        <v>2</v>
      </c>
      <c r="K7" s="36">
        <f t="shared" si="7"/>
        <v>2</v>
      </c>
      <c r="L7" s="36">
        <f t="shared" si="7"/>
        <v>2</v>
      </c>
      <c r="M7" s="36">
        <f t="shared" si="7"/>
        <v>2</v>
      </c>
      <c r="N7" s="36">
        <f t="shared" si="7"/>
        <v>2</v>
      </c>
      <c r="O7" s="36">
        <f t="shared" si="7"/>
        <v>2</v>
      </c>
      <c r="P7" s="36">
        <f t="shared" si="7"/>
        <v>2</v>
      </c>
      <c r="Q7" s="36">
        <f t="shared" si="7"/>
        <v>2</v>
      </c>
      <c r="R7" s="36">
        <f t="shared" si="7"/>
        <v>2</v>
      </c>
      <c r="S7" s="36">
        <f t="shared" si="7"/>
        <v>2</v>
      </c>
      <c r="T7" s="36">
        <f t="shared" si="7"/>
        <v>2</v>
      </c>
      <c r="U7" s="36">
        <v>4</v>
      </c>
      <c r="V7" s="36">
        <v>4</v>
      </c>
      <c r="W7" s="45">
        <f t="shared" si="2"/>
        <v>44</v>
      </c>
      <c r="X7" s="45">
        <f>SABIS!K9</f>
        <v>44</v>
      </c>
      <c r="Y7" s="34">
        <f t="shared" si="3"/>
        <v>0</v>
      </c>
    </row>
    <row r="8" spans="1:25">
      <c r="A8" s="34" t="s">
        <v>36</v>
      </c>
      <c r="B8" s="34" t="s">
        <v>37</v>
      </c>
      <c r="C8" s="36">
        <f>IF(SABIS!K10="GR","GR",ROUND(SABIS!K10/20,0))</f>
        <v>4</v>
      </c>
      <c r="D8" s="36">
        <f t="shared" ref="D8:V8" si="8">IF(C8="GR","GR",C8)</f>
        <v>4</v>
      </c>
      <c r="E8" s="36">
        <f t="shared" si="8"/>
        <v>4</v>
      </c>
      <c r="F8" s="36">
        <f t="shared" si="8"/>
        <v>4</v>
      </c>
      <c r="G8" s="36">
        <f t="shared" si="8"/>
        <v>4</v>
      </c>
      <c r="H8" s="36">
        <f t="shared" si="8"/>
        <v>4</v>
      </c>
      <c r="I8" s="36">
        <f t="shared" si="8"/>
        <v>4</v>
      </c>
      <c r="J8" s="36">
        <f t="shared" si="8"/>
        <v>4</v>
      </c>
      <c r="K8" s="36">
        <f t="shared" si="8"/>
        <v>4</v>
      </c>
      <c r="L8" s="36">
        <f t="shared" si="8"/>
        <v>4</v>
      </c>
      <c r="M8" s="36">
        <f t="shared" si="8"/>
        <v>4</v>
      </c>
      <c r="N8" s="36">
        <v>5</v>
      </c>
      <c r="O8" s="36">
        <v>5</v>
      </c>
      <c r="P8" s="36">
        <v>5</v>
      </c>
      <c r="Q8" s="36">
        <v>5</v>
      </c>
      <c r="R8" s="36">
        <v>5</v>
      </c>
      <c r="S8" s="36">
        <v>5</v>
      </c>
      <c r="T8" s="36">
        <v>5</v>
      </c>
      <c r="U8" s="36">
        <v>5</v>
      </c>
      <c r="V8" s="36">
        <v>5</v>
      </c>
      <c r="W8" s="45">
        <f t="shared" si="2"/>
        <v>89</v>
      </c>
      <c r="X8" s="45">
        <f>SABIS!K10</f>
        <v>89</v>
      </c>
      <c r="Y8" s="34">
        <f t="shared" si="3"/>
        <v>0</v>
      </c>
    </row>
    <row r="9" spans="1:25">
      <c r="A9" s="34" t="s">
        <v>77</v>
      </c>
      <c r="B9" s="34" t="s">
        <v>78</v>
      </c>
      <c r="C9" s="36">
        <f>IF(SABIS!K11="GR","GR",ROUND(SABIS!K11/20,0))</f>
        <v>5</v>
      </c>
      <c r="D9" s="36">
        <f t="shared" ref="D9:V9" si="9">IF(C9="GR","GR",C9)</f>
        <v>5</v>
      </c>
      <c r="E9" s="36">
        <f t="shared" si="9"/>
        <v>5</v>
      </c>
      <c r="F9" s="36">
        <f t="shared" si="9"/>
        <v>5</v>
      </c>
      <c r="G9" s="36">
        <f t="shared" si="9"/>
        <v>5</v>
      </c>
      <c r="H9" s="36">
        <f t="shared" si="9"/>
        <v>5</v>
      </c>
      <c r="I9" s="36">
        <f t="shared" si="9"/>
        <v>5</v>
      </c>
      <c r="J9" s="36">
        <f t="shared" si="9"/>
        <v>5</v>
      </c>
      <c r="K9" s="36">
        <f t="shared" si="9"/>
        <v>5</v>
      </c>
      <c r="L9" s="36">
        <f t="shared" si="9"/>
        <v>5</v>
      </c>
      <c r="M9" s="36">
        <f t="shared" si="9"/>
        <v>5</v>
      </c>
      <c r="N9" s="36">
        <f t="shared" si="9"/>
        <v>5</v>
      </c>
      <c r="O9" s="36">
        <f t="shared" si="9"/>
        <v>5</v>
      </c>
      <c r="P9" s="36">
        <f t="shared" si="9"/>
        <v>5</v>
      </c>
      <c r="Q9" s="36">
        <f t="shared" si="9"/>
        <v>5</v>
      </c>
      <c r="R9" s="36">
        <f t="shared" si="9"/>
        <v>5</v>
      </c>
      <c r="S9" s="36">
        <f t="shared" si="9"/>
        <v>5</v>
      </c>
      <c r="T9" s="36">
        <f t="shared" si="9"/>
        <v>5</v>
      </c>
      <c r="U9" s="36">
        <f t="shared" si="9"/>
        <v>5</v>
      </c>
      <c r="V9" s="36">
        <f t="shared" si="9"/>
        <v>5</v>
      </c>
      <c r="W9" s="45">
        <f t="shared" si="2"/>
        <v>100</v>
      </c>
      <c r="X9" s="45">
        <f>SABIS!K11</f>
        <v>100</v>
      </c>
      <c r="Y9" s="34">
        <f t="shared" si="3"/>
        <v>0</v>
      </c>
    </row>
    <row r="10" spans="1:25">
      <c r="A10" s="34" t="s">
        <v>38</v>
      </c>
      <c r="B10" s="34" t="s">
        <v>39</v>
      </c>
      <c r="C10" s="36">
        <f>IF(SABIS!K12="GR","GR",ROUND(SABIS!K12/20,0))</f>
        <v>3</v>
      </c>
      <c r="D10" s="36">
        <f t="shared" ref="D10:V10" si="10">IF(C10="GR","GR",C10)</f>
        <v>3</v>
      </c>
      <c r="E10" s="36">
        <f t="shared" si="10"/>
        <v>3</v>
      </c>
      <c r="F10" s="36">
        <f t="shared" si="10"/>
        <v>3</v>
      </c>
      <c r="G10" s="36">
        <f t="shared" si="10"/>
        <v>3</v>
      </c>
      <c r="H10" s="36">
        <f t="shared" si="10"/>
        <v>3</v>
      </c>
      <c r="I10" s="36">
        <f t="shared" si="10"/>
        <v>3</v>
      </c>
      <c r="J10" s="36">
        <f t="shared" si="10"/>
        <v>3</v>
      </c>
      <c r="K10" s="36">
        <f t="shared" si="10"/>
        <v>3</v>
      </c>
      <c r="L10" s="36">
        <f t="shared" si="10"/>
        <v>3</v>
      </c>
      <c r="M10" s="36">
        <f t="shared" si="10"/>
        <v>3</v>
      </c>
      <c r="N10" s="36">
        <f t="shared" si="10"/>
        <v>3</v>
      </c>
      <c r="O10" s="36">
        <f t="shared" si="10"/>
        <v>3</v>
      </c>
      <c r="P10" s="36">
        <f t="shared" si="10"/>
        <v>3</v>
      </c>
      <c r="Q10" s="36">
        <f t="shared" si="10"/>
        <v>3</v>
      </c>
      <c r="R10" s="36">
        <f t="shared" si="10"/>
        <v>3</v>
      </c>
      <c r="S10" s="36">
        <v>4</v>
      </c>
      <c r="T10" s="36">
        <v>5</v>
      </c>
      <c r="U10" s="36">
        <v>5</v>
      </c>
      <c r="V10" s="36">
        <v>5</v>
      </c>
      <c r="W10" s="45">
        <f t="shared" si="2"/>
        <v>67</v>
      </c>
      <c r="X10" s="45">
        <f>SABIS!K12</f>
        <v>67</v>
      </c>
      <c r="Y10" s="34">
        <f t="shared" si="3"/>
        <v>0</v>
      </c>
    </row>
    <row r="11" spans="1:25">
      <c r="A11" s="34" t="s">
        <v>79</v>
      </c>
      <c r="B11" s="34" t="s">
        <v>80</v>
      </c>
      <c r="C11" s="36">
        <f>IF(SABIS!K13="GR","GR",ROUND(SABIS!K13/20,0))</f>
        <v>4</v>
      </c>
      <c r="D11" s="36">
        <f t="shared" ref="D11:V11" si="11">IF(C11="GR","GR",C11)</f>
        <v>4</v>
      </c>
      <c r="E11" s="36">
        <f t="shared" si="11"/>
        <v>4</v>
      </c>
      <c r="F11" s="36">
        <f t="shared" si="11"/>
        <v>4</v>
      </c>
      <c r="G11" s="36">
        <f t="shared" si="11"/>
        <v>4</v>
      </c>
      <c r="H11" s="36">
        <f t="shared" si="11"/>
        <v>4</v>
      </c>
      <c r="I11" s="36">
        <f t="shared" si="11"/>
        <v>4</v>
      </c>
      <c r="J11" s="36">
        <f t="shared" si="11"/>
        <v>4</v>
      </c>
      <c r="K11" s="36">
        <f t="shared" si="11"/>
        <v>4</v>
      </c>
      <c r="L11" s="36">
        <f t="shared" si="11"/>
        <v>4</v>
      </c>
      <c r="M11" s="36">
        <f t="shared" si="11"/>
        <v>4</v>
      </c>
      <c r="N11" s="36">
        <f t="shared" si="11"/>
        <v>4</v>
      </c>
      <c r="O11" s="36">
        <f t="shared" si="11"/>
        <v>4</v>
      </c>
      <c r="P11" s="36">
        <f t="shared" si="11"/>
        <v>4</v>
      </c>
      <c r="Q11" s="36">
        <v>5</v>
      </c>
      <c r="R11" s="36">
        <v>5</v>
      </c>
      <c r="S11" s="36">
        <v>5</v>
      </c>
      <c r="T11" s="36">
        <v>5</v>
      </c>
      <c r="U11" s="36">
        <v>5</v>
      </c>
      <c r="V11" s="36">
        <v>5</v>
      </c>
      <c r="W11" s="45">
        <f t="shared" si="2"/>
        <v>86</v>
      </c>
      <c r="X11" s="45">
        <f>SABIS!K13</f>
        <v>86</v>
      </c>
      <c r="Y11" s="34">
        <f t="shared" si="3"/>
        <v>0</v>
      </c>
    </row>
    <row r="12" spans="1:25">
      <c r="A12" s="34" t="s">
        <v>81</v>
      </c>
      <c r="B12" s="34" t="s">
        <v>82</v>
      </c>
      <c r="C12" s="36">
        <f>IF(SABIS!K14="GR","GR",ROUND(SABIS!K14/20,0))</f>
        <v>3</v>
      </c>
      <c r="D12" s="36">
        <f t="shared" ref="D12:V12" si="12">IF(C12="GR","GR",C12)</f>
        <v>3</v>
      </c>
      <c r="E12" s="36">
        <f t="shared" si="12"/>
        <v>3</v>
      </c>
      <c r="F12" s="36">
        <f t="shared" si="12"/>
        <v>3</v>
      </c>
      <c r="G12" s="36">
        <f t="shared" si="12"/>
        <v>3</v>
      </c>
      <c r="H12" s="36">
        <f t="shared" si="12"/>
        <v>3</v>
      </c>
      <c r="I12" s="36">
        <f t="shared" si="12"/>
        <v>3</v>
      </c>
      <c r="J12" s="36">
        <f t="shared" si="12"/>
        <v>3</v>
      </c>
      <c r="K12" s="36">
        <f t="shared" si="12"/>
        <v>3</v>
      </c>
      <c r="L12" s="36">
        <f t="shared" si="12"/>
        <v>3</v>
      </c>
      <c r="M12" s="36">
        <f t="shared" si="12"/>
        <v>3</v>
      </c>
      <c r="N12" s="36">
        <f t="shared" si="12"/>
        <v>3</v>
      </c>
      <c r="O12" s="36">
        <f t="shared" si="12"/>
        <v>3</v>
      </c>
      <c r="P12" s="36">
        <f t="shared" si="12"/>
        <v>3</v>
      </c>
      <c r="Q12" s="36">
        <f t="shared" si="12"/>
        <v>3</v>
      </c>
      <c r="R12" s="36">
        <f t="shared" si="12"/>
        <v>3</v>
      </c>
      <c r="S12" s="36">
        <f t="shared" si="12"/>
        <v>3</v>
      </c>
      <c r="T12" s="36">
        <f t="shared" si="12"/>
        <v>3</v>
      </c>
      <c r="U12" s="36">
        <f t="shared" si="12"/>
        <v>3</v>
      </c>
      <c r="V12" s="36">
        <v>5</v>
      </c>
      <c r="W12" s="45">
        <f t="shared" si="2"/>
        <v>62</v>
      </c>
      <c r="X12" s="45">
        <f>SABIS!K14</f>
        <v>62</v>
      </c>
      <c r="Y12" s="34">
        <f t="shared" si="3"/>
        <v>0</v>
      </c>
    </row>
    <row r="13" spans="1:25">
      <c r="A13" s="34" t="s">
        <v>83</v>
      </c>
      <c r="B13" s="34" t="s">
        <v>84</v>
      </c>
      <c r="C13" s="36">
        <f>IF(SABIS!K15="GR","GR",ROUND(SABIS!K15/20,0))</f>
        <v>3</v>
      </c>
      <c r="D13" s="36">
        <f t="shared" ref="D13:V13" si="13">IF(C13="GR","GR",C13)</f>
        <v>3</v>
      </c>
      <c r="E13" s="36">
        <f t="shared" si="13"/>
        <v>3</v>
      </c>
      <c r="F13" s="36">
        <f t="shared" si="13"/>
        <v>3</v>
      </c>
      <c r="G13" s="36">
        <f t="shared" si="13"/>
        <v>3</v>
      </c>
      <c r="H13" s="36">
        <f t="shared" si="13"/>
        <v>3</v>
      </c>
      <c r="I13" s="36">
        <f t="shared" si="13"/>
        <v>3</v>
      </c>
      <c r="J13" s="36">
        <f t="shared" si="13"/>
        <v>3</v>
      </c>
      <c r="K13" s="36">
        <f t="shared" si="13"/>
        <v>3</v>
      </c>
      <c r="L13" s="36">
        <f t="shared" si="13"/>
        <v>3</v>
      </c>
      <c r="M13" s="36">
        <f t="shared" si="13"/>
        <v>3</v>
      </c>
      <c r="N13" s="36">
        <f t="shared" si="13"/>
        <v>3</v>
      </c>
      <c r="O13" s="36">
        <f t="shared" si="13"/>
        <v>3</v>
      </c>
      <c r="P13" s="36">
        <f t="shared" si="13"/>
        <v>3</v>
      </c>
      <c r="Q13" s="36">
        <f t="shared" si="13"/>
        <v>3</v>
      </c>
      <c r="R13" s="36">
        <f t="shared" si="13"/>
        <v>3</v>
      </c>
      <c r="S13" s="36">
        <f t="shared" si="13"/>
        <v>3</v>
      </c>
      <c r="T13" s="36">
        <f t="shared" si="13"/>
        <v>3</v>
      </c>
      <c r="U13" s="36">
        <v>0</v>
      </c>
      <c r="V13" s="36">
        <v>0</v>
      </c>
      <c r="W13" s="45">
        <f t="shared" si="2"/>
        <v>54</v>
      </c>
      <c r="X13" s="45">
        <f>SABIS!K15</f>
        <v>54</v>
      </c>
      <c r="Y13" s="34">
        <f t="shared" si="3"/>
        <v>0</v>
      </c>
    </row>
    <row r="14" spans="1:25">
      <c r="A14" s="34" t="s">
        <v>85</v>
      </c>
      <c r="B14" s="34" t="s">
        <v>86</v>
      </c>
      <c r="C14" s="36">
        <f>IF(SABIS!K16="GR","GR",ROUND(SABIS!K16/20,0))</f>
        <v>0</v>
      </c>
      <c r="D14" s="36">
        <f t="shared" ref="D14:V14" si="14">IF(C14="GR","GR",C14)</f>
        <v>0</v>
      </c>
      <c r="E14" s="36">
        <f t="shared" si="14"/>
        <v>0</v>
      </c>
      <c r="F14" s="36">
        <f t="shared" si="14"/>
        <v>0</v>
      </c>
      <c r="G14" s="36">
        <f t="shared" si="14"/>
        <v>0</v>
      </c>
      <c r="H14" s="36">
        <f t="shared" si="14"/>
        <v>0</v>
      </c>
      <c r="I14" s="36">
        <f t="shared" si="14"/>
        <v>0</v>
      </c>
      <c r="J14" s="36">
        <f t="shared" si="14"/>
        <v>0</v>
      </c>
      <c r="K14" s="36">
        <f t="shared" si="14"/>
        <v>0</v>
      </c>
      <c r="L14" s="36">
        <f t="shared" si="14"/>
        <v>0</v>
      </c>
      <c r="M14" s="36">
        <f t="shared" si="14"/>
        <v>0</v>
      </c>
      <c r="N14" s="36">
        <f t="shared" si="14"/>
        <v>0</v>
      </c>
      <c r="O14" s="36">
        <f t="shared" si="14"/>
        <v>0</v>
      </c>
      <c r="P14" s="36">
        <f t="shared" si="14"/>
        <v>0</v>
      </c>
      <c r="Q14" s="36">
        <f t="shared" si="14"/>
        <v>0</v>
      </c>
      <c r="R14" s="36">
        <f t="shared" si="14"/>
        <v>0</v>
      </c>
      <c r="S14" s="36">
        <f t="shared" si="14"/>
        <v>0</v>
      </c>
      <c r="T14" s="36">
        <f t="shared" si="14"/>
        <v>0</v>
      </c>
      <c r="U14" s="36">
        <f t="shared" si="14"/>
        <v>0</v>
      </c>
      <c r="V14" s="36">
        <f t="shared" si="14"/>
        <v>0</v>
      </c>
      <c r="W14" s="45">
        <f t="shared" si="2"/>
        <v>0</v>
      </c>
      <c r="X14" s="45">
        <f>SABIS!K16</f>
        <v>0</v>
      </c>
      <c r="Y14" s="34">
        <f t="shared" si="3"/>
        <v>0</v>
      </c>
    </row>
    <row r="15" spans="1:25">
      <c r="A15" s="34" t="s">
        <v>87</v>
      </c>
      <c r="B15" s="34" t="s">
        <v>88</v>
      </c>
      <c r="C15" s="36">
        <f>IF(SABIS!K17="GR","GR",ROUND(SABIS!K17/20,0))</f>
        <v>5</v>
      </c>
      <c r="D15" s="36">
        <f t="shared" ref="D15:V15" si="15">IF(C15="GR","GR",C15)</f>
        <v>5</v>
      </c>
      <c r="E15" s="36">
        <f t="shared" si="15"/>
        <v>5</v>
      </c>
      <c r="F15" s="36">
        <f t="shared" si="15"/>
        <v>5</v>
      </c>
      <c r="G15" s="36">
        <f t="shared" si="15"/>
        <v>5</v>
      </c>
      <c r="H15" s="36">
        <f t="shared" si="15"/>
        <v>5</v>
      </c>
      <c r="I15" s="36">
        <f t="shared" si="15"/>
        <v>5</v>
      </c>
      <c r="J15" s="36">
        <f t="shared" si="15"/>
        <v>5</v>
      </c>
      <c r="K15" s="36">
        <f t="shared" si="15"/>
        <v>5</v>
      </c>
      <c r="L15" s="36">
        <f t="shared" si="15"/>
        <v>5</v>
      </c>
      <c r="M15" s="36">
        <f t="shared" si="15"/>
        <v>5</v>
      </c>
      <c r="N15" s="36">
        <f t="shared" si="15"/>
        <v>5</v>
      </c>
      <c r="O15" s="36">
        <f t="shared" si="15"/>
        <v>5</v>
      </c>
      <c r="P15" s="36">
        <f t="shared" si="15"/>
        <v>5</v>
      </c>
      <c r="Q15" s="36">
        <f t="shared" si="15"/>
        <v>5</v>
      </c>
      <c r="R15" s="36">
        <f t="shared" si="15"/>
        <v>5</v>
      </c>
      <c r="S15" s="36">
        <f t="shared" si="15"/>
        <v>5</v>
      </c>
      <c r="T15" s="36">
        <f t="shared" si="15"/>
        <v>5</v>
      </c>
      <c r="U15" s="36">
        <v>2</v>
      </c>
      <c r="V15" s="36">
        <v>0</v>
      </c>
      <c r="W15" s="45">
        <f t="shared" si="2"/>
        <v>92</v>
      </c>
      <c r="X15" s="45">
        <f>SABIS!K17</f>
        <v>92</v>
      </c>
      <c r="Y15" s="34">
        <f t="shared" si="3"/>
        <v>0</v>
      </c>
    </row>
    <row r="16" spans="1:25">
      <c r="A16" s="34" t="s">
        <v>89</v>
      </c>
      <c r="B16" s="34" t="s">
        <v>90</v>
      </c>
      <c r="C16" s="36">
        <f>IF(SABIS!K18="GR","GR",ROUND(SABIS!K18/20,0))</f>
        <v>4</v>
      </c>
      <c r="D16" s="36">
        <f t="shared" ref="D16:V16" si="16">IF(C16="GR","GR",C16)</f>
        <v>4</v>
      </c>
      <c r="E16" s="36">
        <f t="shared" si="16"/>
        <v>4</v>
      </c>
      <c r="F16" s="36">
        <f t="shared" si="16"/>
        <v>4</v>
      </c>
      <c r="G16" s="36">
        <f t="shared" si="16"/>
        <v>4</v>
      </c>
      <c r="H16" s="36">
        <f t="shared" si="16"/>
        <v>4</v>
      </c>
      <c r="I16" s="36">
        <f t="shared" si="16"/>
        <v>4</v>
      </c>
      <c r="J16" s="36">
        <f t="shared" si="16"/>
        <v>4</v>
      </c>
      <c r="K16" s="36">
        <f t="shared" si="16"/>
        <v>4</v>
      </c>
      <c r="L16" s="36">
        <f t="shared" si="16"/>
        <v>4</v>
      </c>
      <c r="M16" s="36">
        <f t="shared" si="16"/>
        <v>4</v>
      </c>
      <c r="N16" s="36">
        <f t="shared" si="16"/>
        <v>4</v>
      </c>
      <c r="O16" s="36">
        <f t="shared" si="16"/>
        <v>4</v>
      </c>
      <c r="P16" s="36">
        <f t="shared" si="16"/>
        <v>4</v>
      </c>
      <c r="Q16" s="36">
        <f t="shared" si="16"/>
        <v>4</v>
      </c>
      <c r="R16" s="36">
        <f t="shared" si="16"/>
        <v>4</v>
      </c>
      <c r="S16" s="36">
        <f t="shared" si="16"/>
        <v>4</v>
      </c>
      <c r="T16" s="36">
        <v>3</v>
      </c>
      <c r="U16" s="36">
        <v>0</v>
      </c>
      <c r="V16" s="36">
        <v>0</v>
      </c>
      <c r="W16" s="45">
        <f t="shared" si="2"/>
        <v>71</v>
      </c>
      <c r="X16" s="45">
        <f>SABIS!K18</f>
        <v>71</v>
      </c>
      <c r="Y16" s="34">
        <f t="shared" si="3"/>
        <v>0</v>
      </c>
    </row>
    <row r="17" spans="1:25">
      <c r="A17" s="34" t="s">
        <v>91</v>
      </c>
      <c r="B17" s="34" t="s">
        <v>92</v>
      </c>
      <c r="C17" s="36" t="str">
        <f>IF(SABIS!K19="GR","GR",ROUND(SABIS!K19/20,0))</f>
        <v>GR</v>
      </c>
      <c r="D17" s="36" t="str">
        <f t="shared" ref="D17:V17" si="17">IF(C17="GR","GR",C17)</f>
        <v>GR</v>
      </c>
      <c r="E17" s="36" t="str">
        <f t="shared" si="17"/>
        <v>GR</v>
      </c>
      <c r="F17" s="36" t="str">
        <f t="shared" si="17"/>
        <v>GR</v>
      </c>
      <c r="G17" s="36" t="str">
        <f t="shared" si="17"/>
        <v>GR</v>
      </c>
      <c r="H17" s="36" t="str">
        <f t="shared" si="17"/>
        <v>GR</v>
      </c>
      <c r="I17" s="36" t="str">
        <f t="shared" si="17"/>
        <v>GR</v>
      </c>
      <c r="J17" s="36" t="str">
        <f t="shared" si="17"/>
        <v>GR</v>
      </c>
      <c r="K17" s="36" t="str">
        <f t="shared" si="17"/>
        <v>GR</v>
      </c>
      <c r="L17" s="36" t="str">
        <f t="shared" si="17"/>
        <v>GR</v>
      </c>
      <c r="M17" s="36" t="str">
        <f t="shared" si="17"/>
        <v>GR</v>
      </c>
      <c r="N17" s="36" t="str">
        <f t="shared" si="17"/>
        <v>GR</v>
      </c>
      <c r="O17" s="36" t="str">
        <f t="shared" si="17"/>
        <v>GR</v>
      </c>
      <c r="P17" s="36" t="str">
        <f t="shared" si="17"/>
        <v>GR</v>
      </c>
      <c r="Q17" s="36" t="str">
        <f t="shared" si="17"/>
        <v>GR</v>
      </c>
      <c r="R17" s="36" t="str">
        <f t="shared" si="17"/>
        <v>GR</v>
      </c>
      <c r="S17" s="36" t="str">
        <f t="shared" si="17"/>
        <v>GR</v>
      </c>
      <c r="T17" s="36" t="str">
        <f t="shared" si="17"/>
        <v>GR</v>
      </c>
      <c r="U17" s="36" t="str">
        <f t="shared" si="17"/>
        <v>GR</v>
      </c>
      <c r="V17" s="36" t="str">
        <f t="shared" si="17"/>
        <v>GR</v>
      </c>
      <c r="W17" s="45">
        <f t="shared" si="2"/>
        <v>0</v>
      </c>
      <c r="X17" s="45" t="str">
        <f>SABIS!K19</f>
        <v>GR</v>
      </c>
      <c r="Y17" s="34" t="e">
        <f t="shared" si="3"/>
        <v>#VALUE!</v>
      </c>
    </row>
    <row r="18" spans="1:25">
      <c r="A18" s="34" t="s">
        <v>93</v>
      </c>
      <c r="B18" s="34" t="s">
        <v>94</v>
      </c>
      <c r="C18" s="36">
        <f>IF(SABIS!K20="GR","GR",ROUND(SABIS!K20/20,0))</f>
        <v>3</v>
      </c>
      <c r="D18" s="36">
        <f t="shared" ref="D18:V18" si="18">IF(C18="GR","GR",C18)</f>
        <v>3</v>
      </c>
      <c r="E18" s="36">
        <f t="shared" si="18"/>
        <v>3</v>
      </c>
      <c r="F18" s="36">
        <f t="shared" si="18"/>
        <v>3</v>
      </c>
      <c r="G18" s="36">
        <f t="shared" si="18"/>
        <v>3</v>
      </c>
      <c r="H18" s="36">
        <f t="shared" si="18"/>
        <v>3</v>
      </c>
      <c r="I18" s="36">
        <f t="shared" si="18"/>
        <v>3</v>
      </c>
      <c r="J18" s="36">
        <f t="shared" si="18"/>
        <v>3</v>
      </c>
      <c r="K18" s="36">
        <f t="shared" si="18"/>
        <v>3</v>
      </c>
      <c r="L18" s="36">
        <f t="shared" si="18"/>
        <v>3</v>
      </c>
      <c r="M18" s="36">
        <f t="shared" si="18"/>
        <v>3</v>
      </c>
      <c r="N18" s="36">
        <f t="shared" si="18"/>
        <v>3</v>
      </c>
      <c r="O18" s="36">
        <f t="shared" si="18"/>
        <v>3</v>
      </c>
      <c r="P18" s="36">
        <f t="shared" si="18"/>
        <v>3</v>
      </c>
      <c r="Q18" s="36">
        <f t="shared" si="18"/>
        <v>3</v>
      </c>
      <c r="R18" s="36">
        <f t="shared" si="18"/>
        <v>3</v>
      </c>
      <c r="S18" s="36">
        <f t="shared" si="18"/>
        <v>3</v>
      </c>
      <c r="T18" s="36">
        <f t="shared" si="18"/>
        <v>3</v>
      </c>
      <c r="U18" s="36">
        <f t="shared" si="18"/>
        <v>3</v>
      </c>
      <c r="V18" s="36">
        <v>1</v>
      </c>
      <c r="W18" s="45">
        <f t="shared" si="2"/>
        <v>58</v>
      </c>
      <c r="X18" s="45">
        <f>SABIS!K20</f>
        <v>58</v>
      </c>
      <c r="Y18" s="34">
        <f t="shared" si="3"/>
        <v>0</v>
      </c>
    </row>
    <row r="19" spans="1:25">
      <c r="A19" s="34" t="s">
        <v>95</v>
      </c>
      <c r="B19" s="34" t="s">
        <v>96</v>
      </c>
      <c r="C19" s="36">
        <f>IF(SABIS!K21="GR","GR",ROUND(SABIS!K21/20,0))</f>
        <v>2</v>
      </c>
      <c r="D19" s="36">
        <f t="shared" ref="D19:V19" si="19">IF(C19="GR","GR",C19)</f>
        <v>2</v>
      </c>
      <c r="E19" s="36">
        <f t="shared" si="19"/>
        <v>2</v>
      </c>
      <c r="F19" s="36">
        <f t="shared" si="19"/>
        <v>2</v>
      </c>
      <c r="G19" s="36">
        <f t="shared" si="19"/>
        <v>2</v>
      </c>
      <c r="H19" s="36">
        <f t="shared" si="19"/>
        <v>2</v>
      </c>
      <c r="I19" s="36">
        <f t="shared" si="19"/>
        <v>2</v>
      </c>
      <c r="J19" s="36">
        <f t="shared" si="19"/>
        <v>2</v>
      </c>
      <c r="K19" s="36">
        <f t="shared" si="19"/>
        <v>2</v>
      </c>
      <c r="L19" s="36">
        <f t="shared" si="19"/>
        <v>2</v>
      </c>
      <c r="M19" s="36">
        <f t="shared" si="19"/>
        <v>2</v>
      </c>
      <c r="N19" s="36">
        <f t="shared" si="19"/>
        <v>2</v>
      </c>
      <c r="O19" s="36">
        <f t="shared" si="19"/>
        <v>2</v>
      </c>
      <c r="P19" s="36">
        <f t="shared" si="19"/>
        <v>2</v>
      </c>
      <c r="Q19" s="36">
        <f t="shared" si="19"/>
        <v>2</v>
      </c>
      <c r="R19" s="36">
        <f t="shared" si="19"/>
        <v>2</v>
      </c>
      <c r="S19" s="36">
        <f t="shared" si="19"/>
        <v>2</v>
      </c>
      <c r="T19" s="36">
        <f t="shared" si="19"/>
        <v>2</v>
      </c>
      <c r="U19" s="36">
        <v>4</v>
      </c>
      <c r="V19" s="36">
        <v>5</v>
      </c>
      <c r="W19" s="45">
        <f t="shared" si="2"/>
        <v>45</v>
      </c>
      <c r="X19" s="45">
        <f>SABIS!K21</f>
        <v>45</v>
      </c>
      <c r="Y19" s="34">
        <f t="shared" si="3"/>
        <v>0</v>
      </c>
    </row>
    <row r="20" spans="1:25">
      <c r="A20" s="34" t="s">
        <v>97</v>
      </c>
      <c r="B20" s="34" t="s">
        <v>98</v>
      </c>
      <c r="C20" s="36">
        <f>IF(SABIS!K22="GR","GR",ROUND(SABIS!K22/20,0))</f>
        <v>1</v>
      </c>
      <c r="D20" s="36">
        <f t="shared" ref="D20:V20" si="20">IF(C20="GR","GR",C20)</f>
        <v>1</v>
      </c>
      <c r="E20" s="36">
        <f t="shared" si="20"/>
        <v>1</v>
      </c>
      <c r="F20" s="36">
        <f t="shared" si="20"/>
        <v>1</v>
      </c>
      <c r="G20" s="36">
        <f t="shared" si="20"/>
        <v>1</v>
      </c>
      <c r="H20" s="36">
        <f t="shared" si="20"/>
        <v>1</v>
      </c>
      <c r="I20" s="36">
        <f t="shared" si="20"/>
        <v>1</v>
      </c>
      <c r="J20" s="36">
        <f t="shared" si="20"/>
        <v>1</v>
      </c>
      <c r="K20" s="36">
        <f t="shared" si="20"/>
        <v>1</v>
      </c>
      <c r="L20" s="36">
        <f t="shared" si="20"/>
        <v>1</v>
      </c>
      <c r="M20" s="36">
        <f t="shared" si="20"/>
        <v>1</v>
      </c>
      <c r="N20" s="36">
        <f t="shared" si="20"/>
        <v>1</v>
      </c>
      <c r="O20" s="36">
        <f t="shared" si="20"/>
        <v>1</v>
      </c>
      <c r="P20" s="36">
        <f t="shared" si="20"/>
        <v>1</v>
      </c>
      <c r="Q20" s="36">
        <f t="shared" si="20"/>
        <v>1</v>
      </c>
      <c r="R20" s="36">
        <f t="shared" si="20"/>
        <v>1</v>
      </c>
      <c r="S20" s="36">
        <f t="shared" si="20"/>
        <v>1</v>
      </c>
      <c r="T20" s="36">
        <f t="shared" si="20"/>
        <v>1</v>
      </c>
      <c r="U20" s="36">
        <f t="shared" si="20"/>
        <v>1</v>
      </c>
      <c r="V20" s="36">
        <v>3</v>
      </c>
      <c r="W20" s="45">
        <f t="shared" si="2"/>
        <v>22</v>
      </c>
      <c r="X20" s="45">
        <f>SABIS!K22</f>
        <v>22</v>
      </c>
      <c r="Y20" s="34">
        <f t="shared" si="3"/>
        <v>0</v>
      </c>
    </row>
    <row r="21" spans="1:25">
      <c r="A21" s="34" t="s">
        <v>99</v>
      </c>
      <c r="B21" s="34" t="s">
        <v>100</v>
      </c>
      <c r="C21" s="36">
        <f>IF(SABIS!K23="GR","GR",ROUND(SABIS!K23/20,0))</f>
        <v>4</v>
      </c>
      <c r="D21" s="36">
        <f t="shared" ref="D21:V21" si="21">IF(C21="GR","GR",C21)</f>
        <v>4</v>
      </c>
      <c r="E21" s="36">
        <f t="shared" si="21"/>
        <v>4</v>
      </c>
      <c r="F21" s="36">
        <f t="shared" si="21"/>
        <v>4</v>
      </c>
      <c r="G21" s="36">
        <f t="shared" si="21"/>
        <v>4</v>
      </c>
      <c r="H21" s="36">
        <f t="shared" si="21"/>
        <v>4</v>
      </c>
      <c r="I21" s="36">
        <f t="shared" si="21"/>
        <v>4</v>
      </c>
      <c r="J21" s="36">
        <f t="shared" si="21"/>
        <v>4</v>
      </c>
      <c r="K21" s="36">
        <f t="shared" si="21"/>
        <v>4</v>
      </c>
      <c r="L21" s="36">
        <f t="shared" si="21"/>
        <v>4</v>
      </c>
      <c r="M21" s="36">
        <f t="shared" si="21"/>
        <v>4</v>
      </c>
      <c r="N21" s="36">
        <f t="shared" si="21"/>
        <v>4</v>
      </c>
      <c r="O21" s="36">
        <f t="shared" si="21"/>
        <v>4</v>
      </c>
      <c r="P21" s="36">
        <f t="shared" si="21"/>
        <v>4</v>
      </c>
      <c r="Q21" s="36">
        <f t="shared" si="21"/>
        <v>4</v>
      </c>
      <c r="R21" s="36">
        <v>5</v>
      </c>
      <c r="S21" s="36">
        <v>5</v>
      </c>
      <c r="T21" s="36">
        <v>5</v>
      </c>
      <c r="U21" s="36">
        <v>5</v>
      </c>
      <c r="V21" s="36">
        <v>5</v>
      </c>
      <c r="W21" s="45">
        <f t="shared" si="2"/>
        <v>85</v>
      </c>
      <c r="X21" s="45">
        <f>SABIS!K23</f>
        <v>85</v>
      </c>
      <c r="Y21" s="34">
        <f t="shared" si="3"/>
        <v>0</v>
      </c>
    </row>
    <row r="22" spans="1:25">
      <c r="A22" s="34" t="s">
        <v>101</v>
      </c>
      <c r="B22" s="34" t="s">
        <v>102</v>
      </c>
      <c r="C22" s="36">
        <f>IF(SABIS!K24="GR","GR",ROUND(SABIS!K24/20,0))</f>
        <v>3</v>
      </c>
      <c r="D22" s="36">
        <f t="shared" ref="D22:V22" si="22">IF(C22="GR","GR",C22)</f>
        <v>3</v>
      </c>
      <c r="E22" s="36">
        <f t="shared" si="22"/>
        <v>3</v>
      </c>
      <c r="F22" s="36">
        <f t="shared" si="22"/>
        <v>3</v>
      </c>
      <c r="G22" s="36">
        <f t="shared" si="22"/>
        <v>3</v>
      </c>
      <c r="H22" s="36">
        <f t="shared" si="22"/>
        <v>3</v>
      </c>
      <c r="I22" s="36">
        <f t="shared" si="22"/>
        <v>3</v>
      </c>
      <c r="J22" s="36">
        <f t="shared" si="22"/>
        <v>3</v>
      </c>
      <c r="K22" s="36">
        <f t="shared" si="22"/>
        <v>3</v>
      </c>
      <c r="L22" s="36">
        <f t="shared" si="22"/>
        <v>3</v>
      </c>
      <c r="M22" s="36">
        <f t="shared" si="22"/>
        <v>3</v>
      </c>
      <c r="N22" s="36">
        <f t="shared" si="22"/>
        <v>3</v>
      </c>
      <c r="O22" s="36">
        <f t="shared" si="22"/>
        <v>3</v>
      </c>
      <c r="P22" s="36">
        <f t="shared" si="22"/>
        <v>3</v>
      </c>
      <c r="Q22" s="36">
        <f t="shared" si="22"/>
        <v>3</v>
      </c>
      <c r="R22" s="36">
        <f t="shared" si="22"/>
        <v>3</v>
      </c>
      <c r="S22" s="36">
        <v>4</v>
      </c>
      <c r="T22" s="36">
        <v>5</v>
      </c>
      <c r="U22" s="36">
        <v>5</v>
      </c>
      <c r="V22" s="36">
        <v>5</v>
      </c>
      <c r="W22" s="45">
        <f t="shared" si="2"/>
        <v>67</v>
      </c>
      <c r="X22" s="45">
        <f>SABIS!K24</f>
        <v>67</v>
      </c>
      <c r="Y22" s="34">
        <f t="shared" si="3"/>
        <v>0</v>
      </c>
    </row>
    <row r="23" spans="1:25">
      <c r="A23" s="34" t="s">
        <v>103</v>
      </c>
      <c r="B23" s="34" t="s">
        <v>104</v>
      </c>
      <c r="C23" s="36">
        <f>IF(SABIS!K25="GR","GR",ROUND(SABIS!K25/20,0))</f>
        <v>4</v>
      </c>
      <c r="D23" s="36">
        <f t="shared" ref="D23:V23" si="23">IF(C23="GR","GR",C23)</f>
        <v>4</v>
      </c>
      <c r="E23" s="36">
        <f t="shared" si="23"/>
        <v>4</v>
      </c>
      <c r="F23" s="36">
        <f t="shared" si="23"/>
        <v>4</v>
      </c>
      <c r="G23" s="36">
        <f t="shared" si="23"/>
        <v>4</v>
      </c>
      <c r="H23" s="36">
        <f t="shared" si="23"/>
        <v>4</v>
      </c>
      <c r="I23" s="36">
        <f t="shared" si="23"/>
        <v>4</v>
      </c>
      <c r="J23" s="36">
        <f t="shared" si="23"/>
        <v>4</v>
      </c>
      <c r="K23" s="36">
        <f t="shared" si="23"/>
        <v>4</v>
      </c>
      <c r="L23" s="36">
        <f t="shared" si="23"/>
        <v>4</v>
      </c>
      <c r="M23" s="36">
        <f t="shared" si="23"/>
        <v>4</v>
      </c>
      <c r="N23" s="36">
        <f t="shared" si="23"/>
        <v>4</v>
      </c>
      <c r="O23" s="36">
        <f t="shared" si="23"/>
        <v>4</v>
      </c>
      <c r="P23" s="36">
        <f t="shared" si="23"/>
        <v>4</v>
      </c>
      <c r="Q23" s="36">
        <f t="shared" si="23"/>
        <v>4</v>
      </c>
      <c r="R23" s="36">
        <f t="shared" si="23"/>
        <v>4</v>
      </c>
      <c r="S23" s="36">
        <f t="shared" si="23"/>
        <v>4</v>
      </c>
      <c r="T23" s="36">
        <f t="shared" si="23"/>
        <v>4</v>
      </c>
      <c r="U23" s="36">
        <f t="shared" si="23"/>
        <v>4</v>
      </c>
      <c r="V23" s="36">
        <f t="shared" si="23"/>
        <v>4</v>
      </c>
      <c r="W23" s="45">
        <f t="shared" si="2"/>
        <v>80</v>
      </c>
      <c r="X23" s="45">
        <f>SABIS!K25</f>
        <v>80</v>
      </c>
      <c r="Y23" s="34">
        <f t="shared" si="3"/>
        <v>0</v>
      </c>
    </row>
    <row r="24" spans="1:25">
      <c r="A24" s="34" t="s">
        <v>105</v>
      </c>
      <c r="B24" s="34" t="s">
        <v>106</v>
      </c>
      <c r="C24" s="36">
        <f>IF(SABIS!K26="GR","GR",ROUND(SABIS!K26/20,0))</f>
        <v>1</v>
      </c>
      <c r="D24" s="36">
        <f t="shared" ref="D24:V24" si="24">IF(C24="GR","GR",C24)</f>
        <v>1</v>
      </c>
      <c r="E24" s="36">
        <f t="shared" si="24"/>
        <v>1</v>
      </c>
      <c r="F24" s="36">
        <f t="shared" si="24"/>
        <v>1</v>
      </c>
      <c r="G24" s="36">
        <f t="shared" si="24"/>
        <v>1</v>
      </c>
      <c r="H24" s="36">
        <f t="shared" si="24"/>
        <v>1</v>
      </c>
      <c r="I24" s="36">
        <f t="shared" si="24"/>
        <v>1</v>
      </c>
      <c r="J24" s="36">
        <f t="shared" si="24"/>
        <v>1</v>
      </c>
      <c r="K24" s="36">
        <f t="shared" si="24"/>
        <v>1</v>
      </c>
      <c r="L24" s="36">
        <f t="shared" si="24"/>
        <v>1</v>
      </c>
      <c r="M24" s="36">
        <f t="shared" si="24"/>
        <v>1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6">
        <v>0</v>
      </c>
      <c r="T24" s="36">
        <v>0</v>
      </c>
      <c r="U24" s="36">
        <v>0</v>
      </c>
      <c r="V24" s="36">
        <v>0</v>
      </c>
      <c r="W24" s="45">
        <f t="shared" si="2"/>
        <v>11</v>
      </c>
      <c r="X24" s="45">
        <f>SABIS!K26</f>
        <v>11</v>
      </c>
      <c r="Y24" s="34">
        <f t="shared" si="3"/>
        <v>0</v>
      </c>
    </row>
    <row r="25" spans="1:25">
      <c r="A25" s="34" t="s">
        <v>107</v>
      </c>
      <c r="B25" s="34" t="s">
        <v>108</v>
      </c>
      <c r="C25" s="36">
        <f>IF(SABIS!K27="GR","GR",ROUND(SABIS!K27/20,0))</f>
        <v>4</v>
      </c>
      <c r="D25" s="36">
        <f t="shared" ref="D25:V25" si="25">IF(C25="GR","GR",C25)</f>
        <v>4</v>
      </c>
      <c r="E25" s="36">
        <f t="shared" si="25"/>
        <v>4</v>
      </c>
      <c r="F25" s="36">
        <f t="shared" si="25"/>
        <v>4</v>
      </c>
      <c r="G25" s="36">
        <f t="shared" si="25"/>
        <v>4</v>
      </c>
      <c r="H25" s="36">
        <f t="shared" si="25"/>
        <v>4</v>
      </c>
      <c r="I25" s="36">
        <f t="shared" si="25"/>
        <v>4</v>
      </c>
      <c r="J25" s="36">
        <f t="shared" si="25"/>
        <v>4</v>
      </c>
      <c r="K25" s="36">
        <f t="shared" si="25"/>
        <v>4</v>
      </c>
      <c r="L25" s="36">
        <f t="shared" si="25"/>
        <v>4</v>
      </c>
      <c r="M25" s="36">
        <f t="shared" si="25"/>
        <v>4</v>
      </c>
      <c r="N25" s="36">
        <f t="shared" si="25"/>
        <v>4</v>
      </c>
      <c r="O25" s="36">
        <f t="shared" si="25"/>
        <v>4</v>
      </c>
      <c r="P25" s="36">
        <v>5</v>
      </c>
      <c r="Q25" s="36">
        <v>5</v>
      </c>
      <c r="R25" s="36">
        <v>5</v>
      </c>
      <c r="S25" s="36">
        <v>5</v>
      </c>
      <c r="T25" s="36">
        <v>5</v>
      </c>
      <c r="U25" s="36">
        <v>5</v>
      </c>
      <c r="V25" s="36">
        <v>5</v>
      </c>
      <c r="W25" s="45">
        <f t="shared" si="2"/>
        <v>87</v>
      </c>
      <c r="X25" s="45">
        <f>SABIS!K27</f>
        <v>87</v>
      </c>
      <c r="Y25" s="34">
        <f t="shared" si="3"/>
        <v>0</v>
      </c>
    </row>
    <row r="26" spans="1:25">
      <c r="A26" s="34" t="s">
        <v>109</v>
      </c>
      <c r="B26" s="34" t="s">
        <v>110</v>
      </c>
      <c r="C26" s="36">
        <f>IF(SABIS!K28="GR","GR",ROUND(SABIS!K28/20,0))</f>
        <v>4</v>
      </c>
      <c r="D26" s="36">
        <f t="shared" ref="D26:V26" si="26">IF(C26="GR","GR",C26)</f>
        <v>4</v>
      </c>
      <c r="E26" s="36">
        <f t="shared" si="26"/>
        <v>4</v>
      </c>
      <c r="F26" s="36">
        <f t="shared" si="26"/>
        <v>4</v>
      </c>
      <c r="G26" s="36">
        <f t="shared" si="26"/>
        <v>4</v>
      </c>
      <c r="H26" s="36">
        <f t="shared" si="26"/>
        <v>4</v>
      </c>
      <c r="I26" s="36">
        <f t="shared" si="26"/>
        <v>4</v>
      </c>
      <c r="J26" s="36">
        <f t="shared" si="26"/>
        <v>4</v>
      </c>
      <c r="K26" s="36">
        <f t="shared" si="26"/>
        <v>4</v>
      </c>
      <c r="L26" s="36">
        <f t="shared" si="26"/>
        <v>4</v>
      </c>
      <c r="M26" s="36">
        <f t="shared" si="26"/>
        <v>4</v>
      </c>
      <c r="N26" s="36">
        <f t="shared" si="26"/>
        <v>4</v>
      </c>
      <c r="O26" s="36">
        <v>5</v>
      </c>
      <c r="P26" s="36">
        <v>5</v>
      </c>
      <c r="Q26" s="36">
        <v>5</v>
      </c>
      <c r="R26" s="36">
        <v>5</v>
      </c>
      <c r="S26" s="36">
        <v>5</v>
      </c>
      <c r="T26" s="36">
        <v>5</v>
      </c>
      <c r="U26" s="36">
        <v>5</v>
      </c>
      <c r="V26" s="36">
        <v>5</v>
      </c>
      <c r="W26" s="45">
        <f t="shared" si="2"/>
        <v>88</v>
      </c>
      <c r="X26" s="45">
        <f>SABIS!K28</f>
        <v>88</v>
      </c>
      <c r="Y26" s="34">
        <f t="shared" si="3"/>
        <v>0</v>
      </c>
    </row>
    <row r="27" spans="1:25">
      <c r="A27" s="34" t="s">
        <v>111</v>
      </c>
      <c r="B27" s="34" t="s">
        <v>112</v>
      </c>
      <c r="C27" s="36">
        <f>IF(SABIS!K29="GR","GR",ROUND(SABIS!K29/20,0))</f>
        <v>3</v>
      </c>
      <c r="D27" s="36">
        <f t="shared" ref="D27:V27" si="27">IF(C27="GR","GR",C27)</f>
        <v>3</v>
      </c>
      <c r="E27" s="36">
        <f t="shared" si="27"/>
        <v>3</v>
      </c>
      <c r="F27" s="36">
        <f t="shared" si="27"/>
        <v>3</v>
      </c>
      <c r="G27" s="36">
        <f t="shared" si="27"/>
        <v>3</v>
      </c>
      <c r="H27" s="36">
        <f t="shared" si="27"/>
        <v>3</v>
      </c>
      <c r="I27" s="36">
        <f t="shared" si="27"/>
        <v>3</v>
      </c>
      <c r="J27" s="36">
        <f t="shared" si="27"/>
        <v>3</v>
      </c>
      <c r="K27" s="36">
        <f t="shared" si="27"/>
        <v>3</v>
      </c>
      <c r="L27" s="36">
        <f t="shared" si="27"/>
        <v>3</v>
      </c>
      <c r="M27" s="36">
        <f t="shared" si="27"/>
        <v>3</v>
      </c>
      <c r="N27" s="36">
        <f t="shared" si="27"/>
        <v>3</v>
      </c>
      <c r="O27" s="36">
        <f t="shared" si="27"/>
        <v>3</v>
      </c>
      <c r="P27" s="36">
        <f t="shared" si="27"/>
        <v>3</v>
      </c>
      <c r="Q27" s="36">
        <f t="shared" si="27"/>
        <v>3</v>
      </c>
      <c r="R27" s="36">
        <f t="shared" si="27"/>
        <v>3</v>
      </c>
      <c r="S27" s="36">
        <v>4</v>
      </c>
      <c r="T27" s="36">
        <v>5</v>
      </c>
      <c r="U27" s="36">
        <v>5</v>
      </c>
      <c r="V27" s="36">
        <v>5</v>
      </c>
      <c r="W27" s="45">
        <f t="shared" si="2"/>
        <v>67</v>
      </c>
      <c r="X27" s="45">
        <f>SABIS!K29</f>
        <v>67</v>
      </c>
      <c r="Y27" s="34">
        <f t="shared" si="3"/>
        <v>0</v>
      </c>
    </row>
    <row r="28" spans="1:25">
      <c r="A28" s="34" t="s">
        <v>113</v>
      </c>
      <c r="B28" s="34" t="s">
        <v>114</v>
      </c>
      <c r="C28" s="36">
        <f>IF(SABIS!K30="GR","GR",ROUND(SABIS!K30/20,0))</f>
        <v>0</v>
      </c>
      <c r="D28" s="36">
        <f t="shared" ref="D28:V28" si="28">IF(C28="GR","GR",C28)</f>
        <v>0</v>
      </c>
      <c r="E28" s="36">
        <f t="shared" si="28"/>
        <v>0</v>
      </c>
      <c r="F28" s="36">
        <f t="shared" si="28"/>
        <v>0</v>
      </c>
      <c r="G28" s="36">
        <f t="shared" si="28"/>
        <v>0</v>
      </c>
      <c r="H28" s="36">
        <f t="shared" si="28"/>
        <v>0</v>
      </c>
      <c r="I28" s="36">
        <f t="shared" si="28"/>
        <v>0</v>
      </c>
      <c r="J28" s="36">
        <f t="shared" si="28"/>
        <v>0</v>
      </c>
      <c r="K28" s="36">
        <f t="shared" si="28"/>
        <v>0</v>
      </c>
      <c r="L28" s="36">
        <f t="shared" si="28"/>
        <v>0</v>
      </c>
      <c r="M28" s="36">
        <f t="shared" si="28"/>
        <v>0</v>
      </c>
      <c r="N28" s="36">
        <f t="shared" si="28"/>
        <v>0</v>
      </c>
      <c r="O28" s="36">
        <f t="shared" si="28"/>
        <v>0</v>
      </c>
      <c r="P28" s="36">
        <f t="shared" si="28"/>
        <v>0</v>
      </c>
      <c r="Q28" s="36">
        <f t="shared" si="28"/>
        <v>0</v>
      </c>
      <c r="R28" s="36">
        <f t="shared" si="28"/>
        <v>0</v>
      </c>
      <c r="S28" s="36">
        <f t="shared" si="28"/>
        <v>0</v>
      </c>
      <c r="T28" s="36">
        <f t="shared" si="28"/>
        <v>0</v>
      </c>
      <c r="U28" s="36">
        <v>2</v>
      </c>
      <c r="V28" s="36">
        <v>5</v>
      </c>
      <c r="W28" s="45">
        <f t="shared" si="2"/>
        <v>7</v>
      </c>
      <c r="X28" s="45">
        <f>SABIS!K30</f>
        <v>7</v>
      </c>
      <c r="Y28" s="34">
        <f t="shared" si="3"/>
        <v>0</v>
      </c>
    </row>
    <row r="29" spans="1:25">
      <c r="A29" s="34" t="s">
        <v>115</v>
      </c>
      <c r="B29" s="34" t="s">
        <v>116</v>
      </c>
      <c r="C29" s="36">
        <f>IF(SABIS!K31="GR","GR",ROUND(SABIS!K31/20,0))</f>
        <v>4</v>
      </c>
      <c r="D29" s="36">
        <f t="shared" ref="D29:V29" si="29">IF(C29="GR","GR",C29)</f>
        <v>4</v>
      </c>
      <c r="E29" s="36">
        <f t="shared" si="29"/>
        <v>4</v>
      </c>
      <c r="F29" s="36">
        <f t="shared" si="29"/>
        <v>4</v>
      </c>
      <c r="G29" s="36">
        <f t="shared" si="29"/>
        <v>4</v>
      </c>
      <c r="H29" s="36">
        <f t="shared" si="29"/>
        <v>4</v>
      </c>
      <c r="I29" s="36">
        <f t="shared" si="29"/>
        <v>4</v>
      </c>
      <c r="J29" s="36">
        <f t="shared" si="29"/>
        <v>4</v>
      </c>
      <c r="K29" s="36">
        <f t="shared" si="29"/>
        <v>4</v>
      </c>
      <c r="L29" s="36">
        <f t="shared" si="29"/>
        <v>4</v>
      </c>
      <c r="M29" s="36">
        <f t="shared" si="29"/>
        <v>4</v>
      </c>
      <c r="N29" s="36">
        <f t="shared" si="29"/>
        <v>4</v>
      </c>
      <c r="O29" s="36">
        <f t="shared" si="29"/>
        <v>4</v>
      </c>
      <c r="P29" s="36">
        <f t="shared" si="29"/>
        <v>4</v>
      </c>
      <c r="Q29" s="36">
        <f t="shared" si="29"/>
        <v>4</v>
      </c>
      <c r="R29" s="36">
        <f t="shared" si="29"/>
        <v>4</v>
      </c>
      <c r="S29" s="36">
        <f t="shared" si="29"/>
        <v>4</v>
      </c>
      <c r="T29" s="36">
        <f t="shared" si="29"/>
        <v>4</v>
      </c>
      <c r="U29" s="36">
        <v>3</v>
      </c>
      <c r="V29" s="36">
        <v>0</v>
      </c>
      <c r="W29" s="45">
        <f t="shared" si="2"/>
        <v>75</v>
      </c>
      <c r="X29" s="45">
        <f>SABIS!K31</f>
        <v>75</v>
      </c>
      <c r="Y29" s="34">
        <f t="shared" si="3"/>
        <v>0</v>
      </c>
    </row>
    <row r="30" spans="1:25">
      <c r="A30" s="34" t="s">
        <v>117</v>
      </c>
      <c r="B30" s="34" t="s">
        <v>118</v>
      </c>
      <c r="C30" s="36">
        <f>IF(SABIS!K32="GR","GR",ROUND(SABIS!K32/20,0))</f>
        <v>5</v>
      </c>
      <c r="D30" s="36">
        <f t="shared" ref="D30:V30" si="30">IF(C30="GR","GR",C30)</f>
        <v>5</v>
      </c>
      <c r="E30" s="36">
        <f t="shared" si="30"/>
        <v>5</v>
      </c>
      <c r="F30" s="36">
        <f t="shared" si="30"/>
        <v>5</v>
      </c>
      <c r="G30" s="36">
        <f t="shared" si="30"/>
        <v>5</v>
      </c>
      <c r="H30" s="36">
        <f t="shared" si="30"/>
        <v>5</v>
      </c>
      <c r="I30" s="36">
        <f t="shared" si="30"/>
        <v>5</v>
      </c>
      <c r="J30" s="36">
        <f t="shared" si="30"/>
        <v>5</v>
      </c>
      <c r="K30" s="36">
        <f t="shared" si="30"/>
        <v>5</v>
      </c>
      <c r="L30" s="36">
        <f t="shared" si="30"/>
        <v>5</v>
      </c>
      <c r="M30" s="36">
        <f t="shared" si="30"/>
        <v>5</v>
      </c>
      <c r="N30" s="36">
        <f t="shared" si="30"/>
        <v>5</v>
      </c>
      <c r="O30" s="36">
        <f t="shared" si="30"/>
        <v>5</v>
      </c>
      <c r="P30" s="36">
        <f t="shared" si="30"/>
        <v>5</v>
      </c>
      <c r="Q30" s="36">
        <f t="shared" si="30"/>
        <v>5</v>
      </c>
      <c r="R30" s="36">
        <f t="shared" si="30"/>
        <v>5</v>
      </c>
      <c r="S30" s="36">
        <f t="shared" si="30"/>
        <v>5</v>
      </c>
      <c r="T30" s="36">
        <f t="shared" si="30"/>
        <v>5</v>
      </c>
      <c r="U30" s="36">
        <f t="shared" si="30"/>
        <v>5</v>
      </c>
      <c r="V30" s="36">
        <v>0</v>
      </c>
      <c r="W30" s="45">
        <f t="shared" si="2"/>
        <v>95</v>
      </c>
      <c r="X30" s="45">
        <f>SABIS!K32</f>
        <v>95</v>
      </c>
      <c r="Y30" s="34">
        <f t="shared" si="3"/>
        <v>0</v>
      </c>
    </row>
    <row r="31" spans="1:25">
      <c r="A31" s="34" t="s">
        <v>119</v>
      </c>
      <c r="B31" s="34" t="s">
        <v>120</v>
      </c>
      <c r="C31" s="36">
        <f>IF(SABIS!K33="GR","GR",ROUND(SABIS!K33/20,0))</f>
        <v>5</v>
      </c>
      <c r="D31" s="36">
        <f t="shared" ref="D31:V31" si="31">IF(C31="GR","GR",C31)</f>
        <v>5</v>
      </c>
      <c r="E31" s="36">
        <f t="shared" si="31"/>
        <v>5</v>
      </c>
      <c r="F31" s="36">
        <f t="shared" si="31"/>
        <v>5</v>
      </c>
      <c r="G31" s="36">
        <f t="shared" si="31"/>
        <v>5</v>
      </c>
      <c r="H31" s="36">
        <f t="shared" si="31"/>
        <v>5</v>
      </c>
      <c r="I31" s="36">
        <f t="shared" si="31"/>
        <v>5</v>
      </c>
      <c r="J31" s="36">
        <f t="shared" si="31"/>
        <v>5</v>
      </c>
      <c r="K31" s="36">
        <f t="shared" si="31"/>
        <v>5</v>
      </c>
      <c r="L31" s="36">
        <f t="shared" si="31"/>
        <v>5</v>
      </c>
      <c r="M31" s="36">
        <f t="shared" si="31"/>
        <v>5</v>
      </c>
      <c r="N31" s="36">
        <f t="shared" si="31"/>
        <v>5</v>
      </c>
      <c r="O31" s="36">
        <f t="shared" si="31"/>
        <v>5</v>
      </c>
      <c r="P31" s="36">
        <f t="shared" si="31"/>
        <v>5</v>
      </c>
      <c r="Q31" s="36">
        <f t="shared" si="31"/>
        <v>5</v>
      </c>
      <c r="R31" s="36">
        <f t="shared" si="31"/>
        <v>5</v>
      </c>
      <c r="S31" s="36">
        <f t="shared" si="31"/>
        <v>5</v>
      </c>
      <c r="T31" s="36">
        <f t="shared" si="31"/>
        <v>5</v>
      </c>
      <c r="U31" s="36">
        <f t="shared" si="31"/>
        <v>5</v>
      </c>
      <c r="V31" s="36">
        <v>3</v>
      </c>
      <c r="W31" s="45">
        <f t="shared" si="2"/>
        <v>98</v>
      </c>
      <c r="X31" s="45">
        <f>SABIS!K33</f>
        <v>98</v>
      </c>
      <c r="Y31" s="34">
        <f t="shared" si="3"/>
        <v>0</v>
      </c>
    </row>
    <row r="32" spans="1:25">
      <c r="A32" s="34" t="s">
        <v>121</v>
      </c>
      <c r="B32" s="34" t="s">
        <v>122</v>
      </c>
      <c r="C32" s="36">
        <f>IF(SABIS!K34="GR","GR",ROUND(SABIS!K34/20,0))</f>
        <v>5</v>
      </c>
      <c r="D32" s="36">
        <f t="shared" ref="D32:V32" si="32">IF(C32="GR","GR",C32)</f>
        <v>5</v>
      </c>
      <c r="E32" s="36">
        <f t="shared" si="32"/>
        <v>5</v>
      </c>
      <c r="F32" s="36">
        <f t="shared" si="32"/>
        <v>5</v>
      </c>
      <c r="G32" s="36">
        <f t="shared" si="32"/>
        <v>5</v>
      </c>
      <c r="H32" s="36">
        <f t="shared" si="32"/>
        <v>5</v>
      </c>
      <c r="I32" s="36">
        <f t="shared" si="32"/>
        <v>5</v>
      </c>
      <c r="J32" s="36">
        <f t="shared" si="32"/>
        <v>5</v>
      </c>
      <c r="K32" s="36">
        <f t="shared" si="32"/>
        <v>5</v>
      </c>
      <c r="L32" s="36">
        <f t="shared" si="32"/>
        <v>5</v>
      </c>
      <c r="M32" s="36">
        <f t="shared" si="32"/>
        <v>5</v>
      </c>
      <c r="N32" s="36">
        <f t="shared" si="32"/>
        <v>5</v>
      </c>
      <c r="O32" s="36">
        <f t="shared" si="32"/>
        <v>5</v>
      </c>
      <c r="P32" s="36">
        <f t="shared" si="32"/>
        <v>5</v>
      </c>
      <c r="Q32" s="36">
        <f t="shared" si="32"/>
        <v>5</v>
      </c>
      <c r="R32" s="36">
        <f t="shared" si="32"/>
        <v>5</v>
      </c>
      <c r="S32" s="36">
        <f t="shared" si="32"/>
        <v>5</v>
      </c>
      <c r="T32" s="36">
        <f t="shared" si="32"/>
        <v>5</v>
      </c>
      <c r="U32" s="36">
        <f t="shared" si="32"/>
        <v>5</v>
      </c>
      <c r="V32" s="36">
        <f t="shared" si="32"/>
        <v>5</v>
      </c>
      <c r="W32" s="45">
        <f t="shared" si="2"/>
        <v>100</v>
      </c>
      <c r="X32" s="45">
        <f>SABIS!K34</f>
        <v>100</v>
      </c>
      <c r="Y32" s="34">
        <f t="shared" si="3"/>
        <v>0</v>
      </c>
    </row>
    <row r="33" spans="1:25">
      <c r="A33" s="34" t="s">
        <v>123</v>
      </c>
      <c r="B33" s="34" t="s">
        <v>124</v>
      </c>
      <c r="C33" s="36">
        <f>IF(SABIS!K35="GR","GR",ROUND(SABIS!K35/20,0))</f>
        <v>2</v>
      </c>
      <c r="D33" s="36">
        <f t="shared" ref="D33:V33" si="33">IF(C33="GR","GR",C33)</f>
        <v>2</v>
      </c>
      <c r="E33" s="36">
        <f t="shared" si="33"/>
        <v>2</v>
      </c>
      <c r="F33" s="36">
        <f t="shared" si="33"/>
        <v>2</v>
      </c>
      <c r="G33" s="36">
        <f t="shared" si="33"/>
        <v>2</v>
      </c>
      <c r="H33" s="36">
        <f t="shared" si="33"/>
        <v>2</v>
      </c>
      <c r="I33" s="36">
        <f t="shared" si="33"/>
        <v>2</v>
      </c>
      <c r="J33" s="36">
        <f t="shared" si="33"/>
        <v>2</v>
      </c>
      <c r="K33" s="36">
        <f t="shared" si="33"/>
        <v>2</v>
      </c>
      <c r="L33" s="36">
        <f t="shared" si="33"/>
        <v>2</v>
      </c>
      <c r="M33" s="36">
        <f t="shared" si="33"/>
        <v>2</v>
      </c>
      <c r="N33" s="36">
        <f t="shared" si="33"/>
        <v>2</v>
      </c>
      <c r="O33" s="36">
        <f t="shared" si="33"/>
        <v>2</v>
      </c>
      <c r="P33" s="36">
        <f t="shared" si="33"/>
        <v>2</v>
      </c>
      <c r="Q33" s="36">
        <f t="shared" si="33"/>
        <v>2</v>
      </c>
      <c r="R33" s="36">
        <f t="shared" si="33"/>
        <v>2</v>
      </c>
      <c r="S33" s="36">
        <f t="shared" si="33"/>
        <v>2</v>
      </c>
      <c r="T33" s="36">
        <f t="shared" si="33"/>
        <v>2</v>
      </c>
      <c r="U33" s="36">
        <f t="shared" si="33"/>
        <v>2</v>
      </c>
      <c r="V33" s="36">
        <v>0</v>
      </c>
      <c r="W33" s="45">
        <f t="shared" si="2"/>
        <v>38</v>
      </c>
      <c r="X33" s="45">
        <f>SABIS!K35</f>
        <v>38</v>
      </c>
      <c r="Y33" s="34">
        <f t="shared" si="3"/>
        <v>0</v>
      </c>
    </row>
    <row r="34" spans="1:25">
      <c r="A34" s="34" t="s">
        <v>125</v>
      </c>
      <c r="B34" s="34" t="s">
        <v>126</v>
      </c>
      <c r="C34" s="36">
        <f>IF(SABIS!K36="GR","GR",ROUND(SABIS!K36/20,0))</f>
        <v>5</v>
      </c>
      <c r="D34" s="36">
        <f t="shared" ref="D34:V34" si="34">IF(C34="GR","GR",C34)</f>
        <v>5</v>
      </c>
      <c r="E34" s="36">
        <f t="shared" si="34"/>
        <v>5</v>
      </c>
      <c r="F34" s="36">
        <f t="shared" si="34"/>
        <v>5</v>
      </c>
      <c r="G34" s="36">
        <f t="shared" si="34"/>
        <v>5</v>
      </c>
      <c r="H34" s="36">
        <f t="shared" si="34"/>
        <v>5</v>
      </c>
      <c r="I34" s="36">
        <f t="shared" si="34"/>
        <v>5</v>
      </c>
      <c r="J34" s="36">
        <f t="shared" si="34"/>
        <v>5</v>
      </c>
      <c r="K34" s="36">
        <f t="shared" si="34"/>
        <v>5</v>
      </c>
      <c r="L34" s="36">
        <f t="shared" si="34"/>
        <v>5</v>
      </c>
      <c r="M34" s="36">
        <f t="shared" si="34"/>
        <v>5</v>
      </c>
      <c r="N34" s="36">
        <f t="shared" si="34"/>
        <v>5</v>
      </c>
      <c r="O34" s="36">
        <f t="shared" si="34"/>
        <v>5</v>
      </c>
      <c r="P34" s="36">
        <f t="shared" si="34"/>
        <v>5</v>
      </c>
      <c r="Q34" s="36">
        <f t="shared" si="34"/>
        <v>5</v>
      </c>
      <c r="R34" s="36">
        <f t="shared" si="34"/>
        <v>5</v>
      </c>
      <c r="S34" s="36">
        <f t="shared" si="34"/>
        <v>5</v>
      </c>
      <c r="T34" s="36">
        <f t="shared" si="34"/>
        <v>5</v>
      </c>
      <c r="U34" s="36">
        <f t="shared" si="34"/>
        <v>5</v>
      </c>
      <c r="V34" s="36">
        <f t="shared" si="34"/>
        <v>5</v>
      </c>
      <c r="W34" s="45">
        <f t="shared" si="2"/>
        <v>100</v>
      </c>
      <c r="X34" s="45">
        <f>SABIS!K36</f>
        <v>100</v>
      </c>
      <c r="Y34" s="34">
        <f t="shared" si="3"/>
        <v>0</v>
      </c>
    </row>
    <row r="35" spans="1:25">
      <c r="A35" s="34" t="s">
        <v>127</v>
      </c>
      <c r="B35" s="34" t="s">
        <v>128</v>
      </c>
      <c r="C35" s="36">
        <f>IF(SABIS!K37="GR","GR",ROUND(SABIS!K37/20,0))</f>
        <v>5</v>
      </c>
      <c r="D35" s="36">
        <f t="shared" ref="D35:V35" si="35">IF(C35="GR","GR",C35)</f>
        <v>5</v>
      </c>
      <c r="E35" s="36">
        <f t="shared" si="35"/>
        <v>5</v>
      </c>
      <c r="F35" s="36">
        <f t="shared" si="35"/>
        <v>5</v>
      </c>
      <c r="G35" s="36">
        <f t="shared" si="35"/>
        <v>5</v>
      </c>
      <c r="H35" s="36">
        <f t="shared" si="35"/>
        <v>5</v>
      </c>
      <c r="I35" s="36">
        <f t="shared" si="35"/>
        <v>5</v>
      </c>
      <c r="J35" s="36">
        <f t="shared" si="35"/>
        <v>5</v>
      </c>
      <c r="K35" s="36">
        <f t="shared" si="35"/>
        <v>5</v>
      </c>
      <c r="L35" s="36">
        <f t="shared" si="35"/>
        <v>5</v>
      </c>
      <c r="M35" s="36">
        <f t="shared" si="35"/>
        <v>5</v>
      </c>
      <c r="N35" s="36">
        <f t="shared" si="35"/>
        <v>5</v>
      </c>
      <c r="O35" s="36">
        <f t="shared" si="35"/>
        <v>5</v>
      </c>
      <c r="P35" s="36">
        <f t="shared" si="35"/>
        <v>5</v>
      </c>
      <c r="Q35" s="36">
        <f t="shared" si="35"/>
        <v>5</v>
      </c>
      <c r="R35" s="36">
        <f t="shared" si="35"/>
        <v>5</v>
      </c>
      <c r="S35" s="36">
        <f t="shared" si="35"/>
        <v>5</v>
      </c>
      <c r="T35" s="36">
        <f t="shared" si="35"/>
        <v>5</v>
      </c>
      <c r="U35" s="36">
        <f t="shared" si="35"/>
        <v>5</v>
      </c>
      <c r="V35" s="36">
        <f t="shared" si="35"/>
        <v>5</v>
      </c>
      <c r="W35" s="45">
        <f t="shared" si="2"/>
        <v>100</v>
      </c>
      <c r="X35" s="45">
        <f>SABIS!K37</f>
        <v>100</v>
      </c>
      <c r="Y35" s="34">
        <f t="shared" si="3"/>
        <v>0</v>
      </c>
    </row>
    <row r="36" spans="1:25">
      <c r="A36" s="34" t="s">
        <v>129</v>
      </c>
      <c r="B36" s="34" t="s">
        <v>130</v>
      </c>
      <c r="C36" s="36">
        <f>IF(SABIS!K38="GR","GR",ROUND(SABIS!K38/20,0))</f>
        <v>2</v>
      </c>
      <c r="D36" s="36">
        <f t="shared" ref="D36:V36" si="36">IF(C36="GR","GR",C36)</f>
        <v>2</v>
      </c>
      <c r="E36" s="36">
        <f t="shared" si="36"/>
        <v>2</v>
      </c>
      <c r="F36" s="36">
        <f t="shared" si="36"/>
        <v>2</v>
      </c>
      <c r="G36" s="36">
        <f t="shared" si="36"/>
        <v>2</v>
      </c>
      <c r="H36" s="36">
        <f t="shared" si="36"/>
        <v>2</v>
      </c>
      <c r="I36" s="36">
        <f t="shared" si="36"/>
        <v>2</v>
      </c>
      <c r="J36" s="36">
        <f t="shared" si="36"/>
        <v>2</v>
      </c>
      <c r="K36" s="36">
        <f t="shared" si="36"/>
        <v>2</v>
      </c>
      <c r="L36" s="36">
        <f t="shared" si="36"/>
        <v>2</v>
      </c>
      <c r="M36" s="36">
        <f t="shared" si="36"/>
        <v>2</v>
      </c>
      <c r="N36" s="36">
        <f t="shared" si="36"/>
        <v>2</v>
      </c>
      <c r="O36" s="36">
        <f t="shared" si="36"/>
        <v>2</v>
      </c>
      <c r="P36" s="36">
        <f t="shared" si="36"/>
        <v>2</v>
      </c>
      <c r="Q36" s="36">
        <f t="shared" si="36"/>
        <v>2</v>
      </c>
      <c r="R36" s="36">
        <v>1</v>
      </c>
      <c r="S36" s="36">
        <v>0</v>
      </c>
      <c r="T36" s="36">
        <v>0</v>
      </c>
      <c r="U36" s="36">
        <v>0</v>
      </c>
      <c r="V36" s="36">
        <v>0</v>
      </c>
      <c r="W36" s="45">
        <f t="shared" si="2"/>
        <v>31</v>
      </c>
      <c r="X36" s="45">
        <f>SABIS!K38</f>
        <v>31</v>
      </c>
      <c r="Y36" s="34">
        <f t="shared" si="3"/>
        <v>0</v>
      </c>
    </row>
    <row r="37" spans="1:25">
      <c r="A37" s="34" t="s">
        <v>131</v>
      </c>
      <c r="B37" s="34" t="s">
        <v>132</v>
      </c>
      <c r="C37" s="36">
        <f>IF(SABIS!K39="GR","GR",ROUND(SABIS!K39/20,0))</f>
        <v>4</v>
      </c>
      <c r="D37" s="36">
        <f t="shared" ref="D37:V37" si="37">IF(C37="GR","GR",C37)</f>
        <v>4</v>
      </c>
      <c r="E37" s="36">
        <f t="shared" si="37"/>
        <v>4</v>
      </c>
      <c r="F37" s="36">
        <f t="shared" si="37"/>
        <v>4</v>
      </c>
      <c r="G37" s="36">
        <f t="shared" si="37"/>
        <v>4</v>
      </c>
      <c r="H37" s="36">
        <f t="shared" si="37"/>
        <v>4</v>
      </c>
      <c r="I37" s="36">
        <f t="shared" si="37"/>
        <v>4</v>
      </c>
      <c r="J37" s="36">
        <f t="shared" si="37"/>
        <v>4</v>
      </c>
      <c r="K37" s="36">
        <f t="shared" si="37"/>
        <v>4</v>
      </c>
      <c r="L37" s="36">
        <f t="shared" si="37"/>
        <v>4</v>
      </c>
      <c r="M37" s="36">
        <f t="shared" si="37"/>
        <v>4</v>
      </c>
      <c r="N37" s="36">
        <f t="shared" si="37"/>
        <v>4</v>
      </c>
      <c r="O37" s="36">
        <f t="shared" si="37"/>
        <v>4</v>
      </c>
      <c r="P37" s="36">
        <f t="shared" si="37"/>
        <v>4</v>
      </c>
      <c r="Q37" s="36">
        <f t="shared" si="37"/>
        <v>4</v>
      </c>
      <c r="R37" s="36">
        <f t="shared" si="37"/>
        <v>4</v>
      </c>
      <c r="S37" s="36">
        <f t="shared" si="37"/>
        <v>4</v>
      </c>
      <c r="T37" s="36">
        <f t="shared" si="37"/>
        <v>4</v>
      </c>
      <c r="U37" s="36">
        <f t="shared" si="37"/>
        <v>4</v>
      </c>
      <c r="V37" s="36">
        <v>1</v>
      </c>
      <c r="W37" s="45">
        <f t="shared" si="2"/>
        <v>77</v>
      </c>
      <c r="X37" s="45">
        <f>SABIS!K39</f>
        <v>77</v>
      </c>
      <c r="Y37" s="34">
        <f t="shared" si="3"/>
        <v>0</v>
      </c>
    </row>
    <row r="38" spans="1:25">
      <c r="A38" s="34" t="s">
        <v>133</v>
      </c>
      <c r="B38" s="34" t="s">
        <v>134</v>
      </c>
      <c r="C38" s="36">
        <f>IF(SABIS!K40="GR","GR",ROUND(SABIS!K40/20,0))</f>
        <v>2</v>
      </c>
      <c r="D38" s="36">
        <f t="shared" ref="D38:V38" si="38">IF(C38="GR","GR",C38)</f>
        <v>2</v>
      </c>
      <c r="E38" s="36">
        <f t="shared" si="38"/>
        <v>2</v>
      </c>
      <c r="F38" s="36">
        <f t="shared" si="38"/>
        <v>2</v>
      </c>
      <c r="G38" s="36">
        <f t="shared" si="38"/>
        <v>2</v>
      </c>
      <c r="H38" s="36">
        <f t="shared" si="38"/>
        <v>2</v>
      </c>
      <c r="I38" s="36">
        <f t="shared" si="38"/>
        <v>2</v>
      </c>
      <c r="J38" s="36">
        <f t="shared" si="38"/>
        <v>2</v>
      </c>
      <c r="K38" s="36">
        <f t="shared" si="38"/>
        <v>2</v>
      </c>
      <c r="L38" s="36">
        <f t="shared" si="38"/>
        <v>2</v>
      </c>
      <c r="M38" s="36">
        <f t="shared" si="38"/>
        <v>2</v>
      </c>
      <c r="N38" s="36">
        <f t="shared" si="38"/>
        <v>2</v>
      </c>
      <c r="O38" s="36">
        <f t="shared" si="38"/>
        <v>2</v>
      </c>
      <c r="P38" s="36">
        <f t="shared" si="38"/>
        <v>2</v>
      </c>
      <c r="Q38" s="36">
        <f t="shared" si="38"/>
        <v>2</v>
      </c>
      <c r="R38" s="36">
        <f t="shared" si="38"/>
        <v>2</v>
      </c>
      <c r="S38" s="36">
        <f t="shared" si="38"/>
        <v>2</v>
      </c>
      <c r="T38" s="36">
        <v>5</v>
      </c>
      <c r="U38" s="36">
        <v>5</v>
      </c>
      <c r="V38" s="36">
        <v>5</v>
      </c>
      <c r="W38" s="45">
        <f t="shared" si="2"/>
        <v>49</v>
      </c>
      <c r="X38" s="45">
        <f>SABIS!K40</f>
        <v>49</v>
      </c>
      <c r="Y38" s="34">
        <f t="shared" si="3"/>
        <v>0</v>
      </c>
    </row>
    <row r="39" spans="1:25">
      <c r="A39" s="34" t="s">
        <v>135</v>
      </c>
      <c r="B39" s="34" t="s">
        <v>136</v>
      </c>
      <c r="C39" s="36">
        <f>IF(SABIS!K41="GR","GR",ROUND(SABIS!K41/20,0))</f>
        <v>3</v>
      </c>
      <c r="D39" s="36">
        <f t="shared" ref="D39:V39" si="39">IF(C39="GR","GR",C39)</f>
        <v>3</v>
      </c>
      <c r="E39" s="36">
        <f t="shared" si="39"/>
        <v>3</v>
      </c>
      <c r="F39" s="36">
        <f t="shared" si="39"/>
        <v>3</v>
      </c>
      <c r="G39" s="36">
        <f t="shared" si="39"/>
        <v>3</v>
      </c>
      <c r="H39" s="36">
        <f t="shared" si="39"/>
        <v>3</v>
      </c>
      <c r="I39" s="36">
        <f t="shared" si="39"/>
        <v>3</v>
      </c>
      <c r="J39" s="36">
        <f t="shared" si="39"/>
        <v>3</v>
      </c>
      <c r="K39" s="36">
        <f t="shared" si="39"/>
        <v>3</v>
      </c>
      <c r="L39" s="36">
        <f t="shared" si="39"/>
        <v>3</v>
      </c>
      <c r="M39" s="36">
        <f t="shared" si="39"/>
        <v>3</v>
      </c>
      <c r="N39" s="36">
        <f t="shared" si="39"/>
        <v>3</v>
      </c>
      <c r="O39" s="36">
        <f t="shared" si="39"/>
        <v>3</v>
      </c>
      <c r="P39" s="36">
        <f t="shared" si="39"/>
        <v>3</v>
      </c>
      <c r="Q39" s="36">
        <f t="shared" si="39"/>
        <v>3</v>
      </c>
      <c r="R39" s="36">
        <f t="shared" si="39"/>
        <v>3</v>
      </c>
      <c r="S39" s="36">
        <f t="shared" si="39"/>
        <v>3</v>
      </c>
      <c r="T39" s="36">
        <f t="shared" si="39"/>
        <v>3</v>
      </c>
      <c r="U39" s="36">
        <f t="shared" si="39"/>
        <v>3</v>
      </c>
      <c r="V39" s="36">
        <v>2</v>
      </c>
      <c r="W39" s="45">
        <f t="shared" si="2"/>
        <v>59</v>
      </c>
      <c r="X39" s="45">
        <f>SABIS!K41</f>
        <v>59</v>
      </c>
      <c r="Y39" s="34">
        <f t="shared" si="3"/>
        <v>0</v>
      </c>
    </row>
    <row r="40" spans="1:25">
      <c r="A40" s="34" t="s">
        <v>137</v>
      </c>
      <c r="B40" s="34" t="s">
        <v>138</v>
      </c>
      <c r="C40" s="36">
        <f>IF(SABIS!K42="GR","GR",ROUND(SABIS!K42/20,0))</f>
        <v>2</v>
      </c>
      <c r="D40" s="36">
        <f t="shared" ref="D40:V40" si="40">IF(C40="GR","GR",C40)</f>
        <v>2</v>
      </c>
      <c r="E40" s="36">
        <f t="shared" si="40"/>
        <v>2</v>
      </c>
      <c r="F40" s="36">
        <f t="shared" si="40"/>
        <v>2</v>
      </c>
      <c r="G40" s="36">
        <f t="shared" si="40"/>
        <v>2</v>
      </c>
      <c r="H40" s="36">
        <f t="shared" si="40"/>
        <v>2</v>
      </c>
      <c r="I40" s="36">
        <f t="shared" si="40"/>
        <v>2</v>
      </c>
      <c r="J40" s="36">
        <f t="shared" si="40"/>
        <v>2</v>
      </c>
      <c r="K40" s="36">
        <f t="shared" si="40"/>
        <v>2</v>
      </c>
      <c r="L40" s="36">
        <f t="shared" si="40"/>
        <v>2</v>
      </c>
      <c r="M40" s="36">
        <f t="shared" si="40"/>
        <v>2</v>
      </c>
      <c r="N40" s="36">
        <f t="shared" si="40"/>
        <v>2</v>
      </c>
      <c r="O40" s="36">
        <f t="shared" si="40"/>
        <v>2</v>
      </c>
      <c r="P40" s="36">
        <f t="shared" si="40"/>
        <v>2</v>
      </c>
      <c r="Q40" s="36">
        <f t="shared" si="40"/>
        <v>2</v>
      </c>
      <c r="R40" s="36">
        <f t="shared" si="40"/>
        <v>2</v>
      </c>
      <c r="S40" s="36">
        <f t="shared" si="40"/>
        <v>2</v>
      </c>
      <c r="T40" s="36">
        <f t="shared" si="40"/>
        <v>2</v>
      </c>
      <c r="U40" s="36">
        <f t="shared" si="40"/>
        <v>2</v>
      </c>
      <c r="V40" s="36">
        <v>3</v>
      </c>
      <c r="W40" s="45">
        <f t="shared" si="2"/>
        <v>41</v>
      </c>
      <c r="X40" s="45">
        <f>SABIS!K42</f>
        <v>41</v>
      </c>
      <c r="Y40" s="34">
        <f t="shared" si="3"/>
        <v>0</v>
      </c>
    </row>
    <row r="41" spans="1:25">
      <c r="A41" s="34" t="s">
        <v>139</v>
      </c>
      <c r="B41" s="34" t="s">
        <v>140</v>
      </c>
      <c r="C41" s="36">
        <f>IF(SABIS!K43="GR","GR",ROUND(SABIS!K43/20,0))</f>
        <v>1</v>
      </c>
      <c r="D41" s="36">
        <f t="shared" ref="D41:V41" si="41">IF(C41="GR","GR",C41)</f>
        <v>1</v>
      </c>
      <c r="E41" s="36">
        <f t="shared" si="41"/>
        <v>1</v>
      </c>
      <c r="F41" s="36">
        <f t="shared" si="41"/>
        <v>1</v>
      </c>
      <c r="G41" s="36">
        <f t="shared" si="41"/>
        <v>1</v>
      </c>
      <c r="H41" s="36">
        <f t="shared" si="41"/>
        <v>1</v>
      </c>
      <c r="I41" s="36">
        <f t="shared" si="41"/>
        <v>1</v>
      </c>
      <c r="J41" s="36">
        <f t="shared" si="41"/>
        <v>1</v>
      </c>
      <c r="K41" s="36">
        <f t="shared" si="41"/>
        <v>1</v>
      </c>
      <c r="L41" s="36">
        <f t="shared" si="41"/>
        <v>1</v>
      </c>
      <c r="M41" s="36">
        <f t="shared" si="41"/>
        <v>1</v>
      </c>
      <c r="N41" s="36">
        <f t="shared" si="41"/>
        <v>1</v>
      </c>
      <c r="O41" s="36">
        <f t="shared" si="41"/>
        <v>1</v>
      </c>
      <c r="P41" s="36">
        <f t="shared" si="41"/>
        <v>1</v>
      </c>
      <c r="Q41" s="36">
        <f t="shared" si="41"/>
        <v>1</v>
      </c>
      <c r="R41" s="36">
        <f t="shared" si="41"/>
        <v>1</v>
      </c>
      <c r="S41" s="36">
        <f t="shared" si="41"/>
        <v>1</v>
      </c>
      <c r="T41" s="36">
        <f t="shared" si="41"/>
        <v>1</v>
      </c>
      <c r="U41" s="36">
        <f t="shared" si="41"/>
        <v>1</v>
      </c>
      <c r="V41" s="36">
        <v>3</v>
      </c>
      <c r="W41" s="45">
        <f t="shared" si="2"/>
        <v>22</v>
      </c>
      <c r="X41" s="45">
        <f>SABIS!K43</f>
        <v>22</v>
      </c>
      <c r="Y41" s="34">
        <f t="shared" si="3"/>
        <v>0</v>
      </c>
    </row>
    <row r="42" spans="1:25">
      <c r="A42" s="34" t="s">
        <v>40</v>
      </c>
      <c r="B42" s="34" t="s">
        <v>41</v>
      </c>
      <c r="C42" s="36" t="str">
        <f>IF(SABIS!K44="GR","GR",ROUND(SABIS!K44/20,0))</f>
        <v>GR</v>
      </c>
      <c r="D42" s="36" t="str">
        <f t="shared" ref="D42:V42" si="42">IF(C42="GR","GR",C42)</f>
        <v>GR</v>
      </c>
      <c r="E42" s="36" t="str">
        <f t="shared" si="42"/>
        <v>GR</v>
      </c>
      <c r="F42" s="36" t="str">
        <f t="shared" si="42"/>
        <v>GR</v>
      </c>
      <c r="G42" s="36" t="str">
        <f t="shared" si="42"/>
        <v>GR</v>
      </c>
      <c r="H42" s="36" t="str">
        <f t="shared" si="42"/>
        <v>GR</v>
      </c>
      <c r="I42" s="36" t="str">
        <f t="shared" si="42"/>
        <v>GR</v>
      </c>
      <c r="J42" s="36" t="str">
        <f t="shared" si="42"/>
        <v>GR</v>
      </c>
      <c r="K42" s="36" t="str">
        <f t="shared" si="42"/>
        <v>GR</v>
      </c>
      <c r="L42" s="36" t="str">
        <f t="shared" si="42"/>
        <v>GR</v>
      </c>
      <c r="M42" s="36" t="str">
        <f t="shared" si="42"/>
        <v>GR</v>
      </c>
      <c r="N42" s="36" t="str">
        <f t="shared" si="42"/>
        <v>GR</v>
      </c>
      <c r="O42" s="36" t="str">
        <f t="shared" si="42"/>
        <v>GR</v>
      </c>
      <c r="P42" s="36" t="str">
        <f t="shared" si="42"/>
        <v>GR</v>
      </c>
      <c r="Q42" s="36" t="str">
        <f t="shared" si="42"/>
        <v>GR</v>
      </c>
      <c r="R42" s="36" t="str">
        <f t="shared" si="42"/>
        <v>GR</v>
      </c>
      <c r="S42" s="36" t="str">
        <f t="shared" si="42"/>
        <v>GR</v>
      </c>
      <c r="T42" s="36" t="str">
        <f t="shared" si="42"/>
        <v>GR</v>
      </c>
      <c r="U42" s="36" t="str">
        <f t="shared" si="42"/>
        <v>GR</v>
      </c>
      <c r="V42" s="36" t="str">
        <f t="shared" si="42"/>
        <v>GR</v>
      </c>
      <c r="W42" s="45">
        <f t="shared" si="2"/>
        <v>0</v>
      </c>
      <c r="X42" s="45" t="str">
        <f>SABIS!K44</f>
        <v>GR</v>
      </c>
      <c r="Y42" s="34" t="e">
        <f t="shared" si="3"/>
        <v>#VALUE!</v>
      </c>
    </row>
    <row r="43" spans="1:25">
      <c r="A43" s="34" t="s">
        <v>141</v>
      </c>
      <c r="B43" s="34" t="s">
        <v>142</v>
      </c>
      <c r="C43" s="36">
        <f>IF(SABIS!K45="GR","GR",ROUND(SABIS!K45/20,0))</f>
        <v>2</v>
      </c>
      <c r="D43" s="36">
        <f t="shared" ref="D43:V43" si="43">IF(C43="GR","GR",C43)</f>
        <v>2</v>
      </c>
      <c r="E43" s="36">
        <f t="shared" si="43"/>
        <v>2</v>
      </c>
      <c r="F43" s="36">
        <f t="shared" si="43"/>
        <v>2</v>
      </c>
      <c r="G43" s="36">
        <f t="shared" si="43"/>
        <v>2</v>
      </c>
      <c r="H43" s="36">
        <f t="shared" si="43"/>
        <v>2</v>
      </c>
      <c r="I43" s="36">
        <f t="shared" si="43"/>
        <v>2</v>
      </c>
      <c r="J43" s="36">
        <f t="shared" si="43"/>
        <v>2</v>
      </c>
      <c r="K43" s="36">
        <f t="shared" si="43"/>
        <v>2</v>
      </c>
      <c r="L43" s="36">
        <f t="shared" si="43"/>
        <v>2</v>
      </c>
      <c r="M43" s="36">
        <f t="shared" si="43"/>
        <v>2</v>
      </c>
      <c r="N43" s="36">
        <f t="shared" si="43"/>
        <v>2</v>
      </c>
      <c r="O43" s="36">
        <f t="shared" si="43"/>
        <v>2</v>
      </c>
      <c r="P43" s="36">
        <f t="shared" si="43"/>
        <v>2</v>
      </c>
      <c r="Q43" s="36">
        <f t="shared" si="43"/>
        <v>2</v>
      </c>
      <c r="R43" s="36">
        <v>0</v>
      </c>
      <c r="S43" s="36">
        <v>0</v>
      </c>
      <c r="T43" s="36">
        <v>0</v>
      </c>
      <c r="U43" s="36">
        <v>0</v>
      </c>
      <c r="V43" s="36">
        <v>0</v>
      </c>
      <c r="W43" s="45">
        <f t="shared" si="2"/>
        <v>30</v>
      </c>
      <c r="X43" s="45">
        <f>SABIS!K45</f>
        <v>30</v>
      </c>
      <c r="Y43" s="34">
        <f t="shared" si="3"/>
        <v>0</v>
      </c>
    </row>
    <row r="44" spans="1:25">
      <c r="A44" s="34" t="s">
        <v>143</v>
      </c>
      <c r="B44" s="34" t="s">
        <v>144</v>
      </c>
      <c r="C44" s="36">
        <f>IF(SABIS!K46="GR","GR",ROUND(SABIS!K46/20,0))</f>
        <v>4</v>
      </c>
      <c r="D44" s="36">
        <f t="shared" ref="D44:V44" si="44">IF(C44="GR","GR",C44)</f>
        <v>4</v>
      </c>
      <c r="E44" s="36">
        <f t="shared" si="44"/>
        <v>4</v>
      </c>
      <c r="F44" s="36">
        <f t="shared" si="44"/>
        <v>4</v>
      </c>
      <c r="G44" s="36">
        <f t="shared" si="44"/>
        <v>4</v>
      </c>
      <c r="H44" s="36">
        <f t="shared" si="44"/>
        <v>4</v>
      </c>
      <c r="I44" s="36">
        <f t="shared" si="44"/>
        <v>4</v>
      </c>
      <c r="J44" s="36">
        <f t="shared" si="44"/>
        <v>4</v>
      </c>
      <c r="K44" s="36">
        <f t="shared" si="44"/>
        <v>4</v>
      </c>
      <c r="L44" s="36">
        <f t="shared" si="44"/>
        <v>4</v>
      </c>
      <c r="M44" s="36">
        <f t="shared" si="44"/>
        <v>4</v>
      </c>
      <c r="N44" s="36">
        <f t="shared" si="44"/>
        <v>4</v>
      </c>
      <c r="O44" s="36">
        <f t="shared" si="44"/>
        <v>4</v>
      </c>
      <c r="P44" s="36">
        <f t="shared" si="44"/>
        <v>4</v>
      </c>
      <c r="Q44" s="36">
        <f t="shared" si="44"/>
        <v>4</v>
      </c>
      <c r="R44" s="36">
        <f t="shared" si="44"/>
        <v>4</v>
      </c>
      <c r="S44" s="36">
        <f t="shared" si="44"/>
        <v>4</v>
      </c>
      <c r="T44" s="36">
        <f t="shared" si="44"/>
        <v>4</v>
      </c>
      <c r="U44" s="36">
        <v>3</v>
      </c>
      <c r="V44" s="36">
        <v>0</v>
      </c>
      <c r="W44" s="45">
        <f t="shared" si="2"/>
        <v>75</v>
      </c>
      <c r="X44" s="45">
        <f>SABIS!K46</f>
        <v>75</v>
      </c>
      <c r="Y44" s="34">
        <f t="shared" si="3"/>
        <v>0</v>
      </c>
    </row>
    <row r="45" spans="1:25">
      <c r="A45" s="34" t="s">
        <v>145</v>
      </c>
      <c r="B45" s="34" t="s">
        <v>146</v>
      </c>
      <c r="C45" s="36">
        <f>IF(SABIS!K47="GR","GR",ROUND(SABIS!K47/20,0))</f>
        <v>4</v>
      </c>
      <c r="D45" s="36">
        <f t="shared" ref="D45:V45" si="45">IF(C45="GR","GR",C45)</f>
        <v>4</v>
      </c>
      <c r="E45" s="36">
        <f t="shared" si="45"/>
        <v>4</v>
      </c>
      <c r="F45" s="36">
        <f t="shared" si="45"/>
        <v>4</v>
      </c>
      <c r="G45" s="36">
        <f t="shared" si="45"/>
        <v>4</v>
      </c>
      <c r="H45" s="36">
        <f t="shared" si="45"/>
        <v>4</v>
      </c>
      <c r="I45" s="36">
        <f t="shared" si="45"/>
        <v>4</v>
      </c>
      <c r="J45" s="36">
        <f t="shared" si="45"/>
        <v>4</v>
      </c>
      <c r="K45" s="36">
        <f t="shared" si="45"/>
        <v>4</v>
      </c>
      <c r="L45" s="36">
        <f t="shared" si="45"/>
        <v>4</v>
      </c>
      <c r="M45" s="36">
        <f t="shared" si="45"/>
        <v>4</v>
      </c>
      <c r="N45" s="36">
        <f t="shared" si="45"/>
        <v>4</v>
      </c>
      <c r="O45" s="36">
        <f t="shared" si="45"/>
        <v>4</v>
      </c>
      <c r="P45" s="36">
        <f t="shared" si="45"/>
        <v>4</v>
      </c>
      <c r="Q45" s="36">
        <f t="shared" si="45"/>
        <v>4</v>
      </c>
      <c r="R45" s="36">
        <f t="shared" si="45"/>
        <v>4</v>
      </c>
      <c r="S45" s="36">
        <f t="shared" si="45"/>
        <v>4</v>
      </c>
      <c r="T45" s="36">
        <f t="shared" si="45"/>
        <v>4</v>
      </c>
      <c r="U45" s="36">
        <f t="shared" si="45"/>
        <v>4</v>
      </c>
      <c r="V45" s="36">
        <v>3</v>
      </c>
      <c r="W45" s="45">
        <f t="shared" si="2"/>
        <v>79</v>
      </c>
      <c r="X45" s="45">
        <f>SABIS!K47</f>
        <v>79</v>
      </c>
      <c r="Y45" s="34">
        <f t="shared" si="3"/>
        <v>0</v>
      </c>
    </row>
    <row r="46" spans="1:25">
      <c r="A46" s="34" t="s">
        <v>147</v>
      </c>
      <c r="B46" s="34" t="s">
        <v>148</v>
      </c>
      <c r="C46" s="36">
        <f>IF(SABIS!K48="GR","GR",ROUND(SABIS!K48/20,0))</f>
        <v>2</v>
      </c>
      <c r="D46" s="36">
        <f t="shared" ref="D46:V47" si="46">IF(C46="GR","GR",C46)</f>
        <v>2</v>
      </c>
      <c r="E46" s="36">
        <f t="shared" si="46"/>
        <v>2</v>
      </c>
      <c r="F46" s="36">
        <f t="shared" si="46"/>
        <v>2</v>
      </c>
      <c r="G46" s="36">
        <f t="shared" si="46"/>
        <v>2</v>
      </c>
      <c r="H46" s="36">
        <f t="shared" si="46"/>
        <v>2</v>
      </c>
      <c r="I46" s="36">
        <f t="shared" si="46"/>
        <v>2</v>
      </c>
      <c r="J46" s="36">
        <f t="shared" si="46"/>
        <v>2</v>
      </c>
      <c r="K46" s="36">
        <f t="shared" si="46"/>
        <v>2</v>
      </c>
      <c r="L46" s="36">
        <f t="shared" si="46"/>
        <v>2</v>
      </c>
      <c r="M46" s="36">
        <f t="shared" si="46"/>
        <v>2</v>
      </c>
      <c r="N46" s="36">
        <f t="shared" si="46"/>
        <v>2</v>
      </c>
      <c r="O46" s="36">
        <f t="shared" si="46"/>
        <v>2</v>
      </c>
      <c r="P46" s="36">
        <f t="shared" si="46"/>
        <v>2</v>
      </c>
      <c r="Q46" s="36">
        <f t="shared" si="46"/>
        <v>2</v>
      </c>
      <c r="R46" s="36">
        <f t="shared" si="46"/>
        <v>2</v>
      </c>
      <c r="S46" s="36">
        <f t="shared" si="46"/>
        <v>2</v>
      </c>
      <c r="T46" s="36">
        <f t="shared" si="46"/>
        <v>2</v>
      </c>
      <c r="U46" s="36">
        <v>0</v>
      </c>
      <c r="V46" s="36">
        <v>0</v>
      </c>
      <c r="W46" s="45">
        <f t="shared" si="2"/>
        <v>36</v>
      </c>
      <c r="X46" s="45">
        <f>SABIS!K48</f>
        <v>36</v>
      </c>
      <c r="Y46" s="34">
        <f t="shared" si="3"/>
        <v>0</v>
      </c>
    </row>
    <row r="47" spans="1:25">
      <c r="A47" s="34" t="s">
        <v>44</v>
      </c>
      <c r="B47" s="34" t="s">
        <v>45</v>
      </c>
      <c r="C47" s="36">
        <f>IF(SABIS!K49="GR","GR",ROUND(SABIS!K49/20,0))</f>
        <v>2</v>
      </c>
      <c r="D47" s="36">
        <f t="shared" si="46"/>
        <v>2</v>
      </c>
      <c r="E47" s="36">
        <f t="shared" si="46"/>
        <v>2</v>
      </c>
      <c r="F47" s="36">
        <f t="shared" si="46"/>
        <v>2</v>
      </c>
      <c r="G47" s="36">
        <f t="shared" si="46"/>
        <v>2</v>
      </c>
      <c r="H47" s="36">
        <f t="shared" si="46"/>
        <v>2</v>
      </c>
      <c r="I47" s="36">
        <f t="shared" si="46"/>
        <v>2</v>
      </c>
      <c r="J47" s="36">
        <f t="shared" si="46"/>
        <v>2</v>
      </c>
      <c r="K47" s="36">
        <f t="shared" si="46"/>
        <v>2</v>
      </c>
      <c r="L47" s="36">
        <f t="shared" si="46"/>
        <v>2</v>
      </c>
      <c r="M47" s="36">
        <f t="shared" si="46"/>
        <v>2</v>
      </c>
      <c r="N47" s="36">
        <f t="shared" si="46"/>
        <v>2</v>
      </c>
      <c r="O47" s="36">
        <f t="shared" si="46"/>
        <v>2</v>
      </c>
      <c r="P47" s="36">
        <f t="shared" si="46"/>
        <v>2</v>
      </c>
      <c r="Q47" s="36">
        <f t="shared" si="46"/>
        <v>2</v>
      </c>
      <c r="R47" s="36">
        <f t="shared" si="46"/>
        <v>2</v>
      </c>
      <c r="S47" s="36">
        <f t="shared" si="46"/>
        <v>2</v>
      </c>
      <c r="T47" s="36">
        <f t="shared" si="46"/>
        <v>2</v>
      </c>
      <c r="U47" s="36">
        <f t="shared" si="46"/>
        <v>2</v>
      </c>
      <c r="V47" s="36">
        <v>5</v>
      </c>
      <c r="W47" s="45">
        <f t="shared" ref="W47:W57" si="47">SUM(C47:V47)</f>
        <v>43</v>
      </c>
      <c r="X47" s="45">
        <f>SABIS!K49</f>
        <v>43</v>
      </c>
      <c r="Y47" s="34">
        <f t="shared" ref="Y47:Y57" si="48">X47-W47</f>
        <v>0</v>
      </c>
    </row>
    <row r="48" spans="1:25">
      <c r="A48" s="34" t="s">
        <v>46</v>
      </c>
      <c r="B48" s="34" t="s">
        <v>47</v>
      </c>
      <c r="C48" s="36">
        <f>IF(SABIS!K50="GR","GR",ROUND(SABIS!K50/20,0))</f>
        <v>0</v>
      </c>
      <c r="D48" s="36">
        <f t="shared" ref="D48:V48" si="49">IF(C48="GR","GR",C48)</f>
        <v>0</v>
      </c>
      <c r="E48" s="36">
        <f t="shared" si="49"/>
        <v>0</v>
      </c>
      <c r="F48" s="36">
        <f t="shared" si="49"/>
        <v>0</v>
      </c>
      <c r="G48" s="36">
        <f t="shared" si="49"/>
        <v>0</v>
      </c>
      <c r="H48" s="36">
        <f t="shared" si="49"/>
        <v>0</v>
      </c>
      <c r="I48" s="36">
        <f t="shared" si="49"/>
        <v>0</v>
      </c>
      <c r="J48" s="36">
        <f t="shared" si="49"/>
        <v>0</v>
      </c>
      <c r="K48" s="36">
        <f t="shared" si="49"/>
        <v>0</v>
      </c>
      <c r="L48" s="36">
        <f t="shared" si="49"/>
        <v>0</v>
      </c>
      <c r="M48" s="36">
        <f t="shared" si="49"/>
        <v>0</v>
      </c>
      <c r="N48" s="36">
        <f t="shared" si="49"/>
        <v>0</v>
      </c>
      <c r="O48" s="36">
        <f t="shared" si="49"/>
        <v>0</v>
      </c>
      <c r="P48" s="36">
        <f t="shared" si="49"/>
        <v>0</v>
      </c>
      <c r="Q48" s="36">
        <f t="shared" si="49"/>
        <v>0</v>
      </c>
      <c r="R48" s="36">
        <f t="shared" si="49"/>
        <v>0</v>
      </c>
      <c r="S48" s="36">
        <f t="shared" si="49"/>
        <v>0</v>
      </c>
      <c r="T48" s="36">
        <f t="shared" si="49"/>
        <v>0</v>
      </c>
      <c r="U48" s="36">
        <f t="shared" si="49"/>
        <v>0</v>
      </c>
      <c r="V48" s="36">
        <f t="shared" si="49"/>
        <v>0</v>
      </c>
      <c r="W48" s="45">
        <f t="shared" si="47"/>
        <v>0</v>
      </c>
      <c r="X48" s="45">
        <f>SABIS!K50</f>
        <v>0</v>
      </c>
      <c r="Y48" s="34">
        <f t="shared" si="48"/>
        <v>0</v>
      </c>
    </row>
    <row r="49" spans="1:25">
      <c r="A49" s="34" t="s">
        <v>48</v>
      </c>
      <c r="B49" s="34" t="s">
        <v>49</v>
      </c>
      <c r="C49" s="36">
        <f>IF(SABIS!K51="GR","GR",ROUND(SABIS!K51/20,0))</f>
        <v>0</v>
      </c>
      <c r="D49" s="36">
        <f t="shared" ref="D49:V49" si="50">IF(C49="GR","GR",C49)</f>
        <v>0</v>
      </c>
      <c r="E49" s="36">
        <f t="shared" si="50"/>
        <v>0</v>
      </c>
      <c r="F49" s="36">
        <f t="shared" si="50"/>
        <v>0</v>
      </c>
      <c r="G49" s="36">
        <f t="shared" si="50"/>
        <v>0</v>
      </c>
      <c r="H49" s="36">
        <f t="shared" si="50"/>
        <v>0</v>
      </c>
      <c r="I49" s="36">
        <f t="shared" si="50"/>
        <v>0</v>
      </c>
      <c r="J49" s="36">
        <f t="shared" si="50"/>
        <v>0</v>
      </c>
      <c r="K49" s="36">
        <f t="shared" si="50"/>
        <v>0</v>
      </c>
      <c r="L49" s="36">
        <f t="shared" si="50"/>
        <v>0</v>
      </c>
      <c r="M49" s="36">
        <f t="shared" si="50"/>
        <v>0</v>
      </c>
      <c r="N49" s="36">
        <f t="shared" si="50"/>
        <v>0</v>
      </c>
      <c r="O49" s="36">
        <f t="shared" si="50"/>
        <v>0</v>
      </c>
      <c r="P49" s="36">
        <f t="shared" si="50"/>
        <v>0</v>
      </c>
      <c r="Q49" s="36">
        <f t="shared" si="50"/>
        <v>0</v>
      </c>
      <c r="R49" s="36">
        <f t="shared" si="50"/>
        <v>0</v>
      </c>
      <c r="S49" s="36">
        <f t="shared" si="50"/>
        <v>0</v>
      </c>
      <c r="T49" s="36">
        <f t="shared" si="50"/>
        <v>0</v>
      </c>
      <c r="U49" s="36">
        <f t="shared" si="50"/>
        <v>0</v>
      </c>
      <c r="V49" s="36">
        <f t="shared" si="50"/>
        <v>0</v>
      </c>
      <c r="W49" s="45">
        <f t="shared" si="47"/>
        <v>0</v>
      </c>
      <c r="X49" s="45">
        <f>SABIS!K51</f>
        <v>0</v>
      </c>
      <c r="Y49" s="34">
        <f t="shared" si="48"/>
        <v>0</v>
      </c>
    </row>
    <row r="50" spans="1:25">
      <c r="A50" s="34" t="s">
        <v>50</v>
      </c>
      <c r="B50" s="34" t="s">
        <v>51</v>
      </c>
      <c r="C50" s="36">
        <f>IF(SABIS!K52="GR","GR",ROUND(SABIS!K52/20,0))</f>
        <v>3</v>
      </c>
      <c r="D50" s="36">
        <f t="shared" ref="D50:V50" si="51">IF(C50="GR","GR",C50)</f>
        <v>3</v>
      </c>
      <c r="E50" s="36">
        <f t="shared" si="51"/>
        <v>3</v>
      </c>
      <c r="F50" s="36">
        <f t="shared" si="51"/>
        <v>3</v>
      </c>
      <c r="G50" s="36">
        <f t="shared" si="51"/>
        <v>3</v>
      </c>
      <c r="H50" s="36">
        <f t="shared" si="51"/>
        <v>3</v>
      </c>
      <c r="I50" s="36">
        <f t="shared" si="51"/>
        <v>3</v>
      </c>
      <c r="J50" s="36">
        <f t="shared" si="51"/>
        <v>3</v>
      </c>
      <c r="K50" s="36">
        <f t="shared" si="51"/>
        <v>3</v>
      </c>
      <c r="L50" s="36">
        <f t="shared" si="51"/>
        <v>3</v>
      </c>
      <c r="M50" s="36">
        <f t="shared" si="51"/>
        <v>3</v>
      </c>
      <c r="N50" s="36">
        <f t="shared" si="51"/>
        <v>3</v>
      </c>
      <c r="O50" s="36">
        <f t="shared" si="51"/>
        <v>3</v>
      </c>
      <c r="P50" s="36">
        <f t="shared" si="51"/>
        <v>3</v>
      </c>
      <c r="Q50" s="36">
        <f t="shared" si="51"/>
        <v>3</v>
      </c>
      <c r="R50" s="36">
        <f t="shared" si="51"/>
        <v>3</v>
      </c>
      <c r="S50" s="36">
        <f t="shared" si="51"/>
        <v>3</v>
      </c>
      <c r="T50" s="36">
        <f t="shared" si="51"/>
        <v>3</v>
      </c>
      <c r="U50" s="36">
        <f t="shared" si="51"/>
        <v>3</v>
      </c>
      <c r="V50" s="36">
        <v>1</v>
      </c>
      <c r="W50" s="45">
        <f t="shared" si="47"/>
        <v>58</v>
      </c>
      <c r="X50" s="45">
        <f>SABIS!K52</f>
        <v>58</v>
      </c>
      <c r="Y50" s="34">
        <f t="shared" si="48"/>
        <v>0</v>
      </c>
    </row>
    <row r="51" spans="1:25">
      <c r="A51" s="34" t="s">
        <v>52</v>
      </c>
      <c r="B51" s="34" t="s">
        <v>53</v>
      </c>
      <c r="C51" s="36" t="str">
        <f>IF(SABIS!K53="GR","GR",ROUND(SABIS!K53/20,0))</f>
        <v>GR</v>
      </c>
      <c r="D51" s="36" t="str">
        <f t="shared" ref="D51:V51" si="52">IF(C51="GR","GR",C51)</f>
        <v>GR</v>
      </c>
      <c r="E51" s="36" t="str">
        <f t="shared" si="52"/>
        <v>GR</v>
      </c>
      <c r="F51" s="36" t="str">
        <f t="shared" si="52"/>
        <v>GR</v>
      </c>
      <c r="G51" s="36" t="str">
        <f t="shared" si="52"/>
        <v>GR</v>
      </c>
      <c r="H51" s="36" t="str">
        <f t="shared" si="52"/>
        <v>GR</v>
      </c>
      <c r="I51" s="36" t="str">
        <f t="shared" si="52"/>
        <v>GR</v>
      </c>
      <c r="J51" s="36" t="str">
        <f t="shared" si="52"/>
        <v>GR</v>
      </c>
      <c r="K51" s="36" t="str">
        <f t="shared" si="52"/>
        <v>GR</v>
      </c>
      <c r="L51" s="36" t="str">
        <f t="shared" si="52"/>
        <v>GR</v>
      </c>
      <c r="M51" s="36" t="str">
        <f t="shared" si="52"/>
        <v>GR</v>
      </c>
      <c r="N51" s="36" t="str">
        <f t="shared" si="52"/>
        <v>GR</v>
      </c>
      <c r="O51" s="36" t="str">
        <f t="shared" si="52"/>
        <v>GR</v>
      </c>
      <c r="P51" s="36" t="str">
        <f t="shared" si="52"/>
        <v>GR</v>
      </c>
      <c r="Q51" s="36" t="str">
        <f t="shared" si="52"/>
        <v>GR</v>
      </c>
      <c r="R51" s="36" t="str">
        <f t="shared" si="52"/>
        <v>GR</v>
      </c>
      <c r="S51" s="36" t="str">
        <f t="shared" si="52"/>
        <v>GR</v>
      </c>
      <c r="T51" s="36" t="str">
        <f t="shared" si="52"/>
        <v>GR</v>
      </c>
      <c r="U51" s="36" t="str">
        <f t="shared" si="52"/>
        <v>GR</v>
      </c>
      <c r="V51" s="36" t="str">
        <f t="shared" si="52"/>
        <v>GR</v>
      </c>
      <c r="W51" s="45">
        <f t="shared" si="47"/>
        <v>0</v>
      </c>
      <c r="X51" s="45" t="str">
        <f>SABIS!K53</f>
        <v>GR</v>
      </c>
      <c r="Y51" s="34" t="e">
        <f t="shared" si="48"/>
        <v>#VALUE!</v>
      </c>
    </row>
    <row r="52" spans="1:25">
      <c r="A52" s="34" t="s">
        <v>149</v>
      </c>
      <c r="B52" s="34" t="s">
        <v>150</v>
      </c>
      <c r="C52" s="36">
        <f>IF(SABIS!K54="GR","GR",ROUND(SABIS!K54/20,0))</f>
        <v>5</v>
      </c>
      <c r="D52" s="36">
        <f t="shared" ref="D52:V52" si="53">IF(C52="GR","GR",C52)</f>
        <v>5</v>
      </c>
      <c r="E52" s="36">
        <f t="shared" si="53"/>
        <v>5</v>
      </c>
      <c r="F52" s="36">
        <f t="shared" si="53"/>
        <v>5</v>
      </c>
      <c r="G52" s="36">
        <f t="shared" si="53"/>
        <v>5</v>
      </c>
      <c r="H52" s="36">
        <f t="shared" si="53"/>
        <v>5</v>
      </c>
      <c r="I52" s="36">
        <f t="shared" si="53"/>
        <v>5</v>
      </c>
      <c r="J52" s="36">
        <f t="shared" si="53"/>
        <v>5</v>
      </c>
      <c r="K52" s="36">
        <f t="shared" si="53"/>
        <v>5</v>
      </c>
      <c r="L52" s="36">
        <f t="shared" si="53"/>
        <v>5</v>
      </c>
      <c r="M52" s="36">
        <f t="shared" si="53"/>
        <v>5</v>
      </c>
      <c r="N52" s="36">
        <f t="shared" si="53"/>
        <v>5</v>
      </c>
      <c r="O52" s="36">
        <f t="shared" si="53"/>
        <v>5</v>
      </c>
      <c r="P52" s="36">
        <f t="shared" si="53"/>
        <v>5</v>
      </c>
      <c r="Q52" s="36">
        <f t="shared" si="53"/>
        <v>5</v>
      </c>
      <c r="R52" s="36">
        <f t="shared" si="53"/>
        <v>5</v>
      </c>
      <c r="S52" s="36">
        <f t="shared" si="53"/>
        <v>5</v>
      </c>
      <c r="T52" s="36">
        <f t="shared" si="53"/>
        <v>5</v>
      </c>
      <c r="U52" s="36">
        <f t="shared" si="53"/>
        <v>5</v>
      </c>
      <c r="V52" s="36">
        <f t="shared" si="53"/>
        <v>5</v>
      </c>
      <c r="W52" s="45">
        <f t="shared" si="47"/>
        <v>100</v>
      </c>
      <c r="X52" s="45">
        <f>SABIS!K54</f>
        <v>100</v>
      </c>
      <c r="Y52" s="34">
        <f t="shared" si="48"/>
        <v>0</v>
      </c>
    </row>
    <row r="53" spans="1:25">
      <c r="A53" s="34" t="s">
        <v>151</v>
      </c>
      <c r="B53" s="34" t="s">
        <v>152</v>
      </c>
      <c r="C53" s="36">
        <f>IF(SABIS!K55="GR","GR",ROUND(SABIS!K55/20,0))</f>
        <v>5</v>
      </c>
      <c r="D53" s="36">
        <f t="shared" ref="D53:V53" si="54">IF(C53="GR","GR",C53)</f>
        <v>5</v>
      </c>
      <c r="E53" s="36">
        <f t="shared" si="54"/>
        <v>5</v>
      </c>
      <c r="F53" s="36">
        <f t="shared" si="54"/>
        <v>5</v>
      </c>
      <c r="G53" s="36">
        <f t="shared" si="54"/>
        <v>5</v>
      </c>
      <c r="H53" s="36">
        <f t="shared" si="54"/>
        <v>5</v>
      </c>
      <c r="I53" s="36">
        <f t="shared" si="54"/>
        <v>5</v>
      </c>
      <c r="J53" s="36">
        <f t="shared" si="54"/>
        <v>5</v>
      </c>
      <c r="K53" s="36">
        <f t="shared" si="54"/>
        <v>5</v>
      </c>
      <c r="L53" s="36">
        <f t="shared" si="54"/>
        <v>5</v>
      </c>
      <c r="M53" s="36">
        <f t="shared" si="54"/>
        <v>5</v>
      </c>
      <c r="N53" s="36">
        <f t="shared" si="54"/>
        <v>5</v>
      </c>
      <c r="O53" s="36">
        <f t="shared" si="54"/>
        <v>5</v>
      </c>
      <c r="P53" s="36">
        <f t="shared" si="54"/>
        <v>5</v>
      </c>
      <c r="Q53" s="36">
        <f t="shared" si="54"/>
        <v>5</v>
      </c>
      <c r="R53" s="36">
        <f t="shared" si="54"/>
        <v>5</v>
      </c>
      <c r="S53" s="36">
        <f t="shared" si="54"/>
        <v>5</v>
      </c>
      <c r="T53" s="36">
        <f t="shared" si="54"/>
        <v>5</v>
      </c>
      <c r="U53" s="36">
        <f t="shared" si="54"/>
        <v>5</v>
      </c>
      <c r="V53" s="36">
        <f t="shared" si="54"/>
        <v>5</v>
      </c>
      <c r="W53" s="45">
        <f t="shared" si="47"/>
        <v>100</v>
      </c>
      <c r="X53" s="45">
        <f>SABIS!K55</f>
        <v>100</v>
      </c>
      <c r="Y53" s="34">
        <f t="shared" si="48"/>
        <v>0</v>
      </c>
    </row>
    <row r="54" spans="1:25">
      <c r="A54" s="34" t="s">
        <v>54</v>
      </c>
      <c r="B54" s="34" t="s">
        <v>55</v>
      </c>
      <c r="C54" s="36" t="str">
        <f>IF(SABIS!K56="GR","GR",ROUND(SABIS!K56/20,0))</f>
        <v>GR</v>
      </c>
      <c r="D54" s="36" t="str">
        <f t="shared" ref="D54:V54" si="55">IF(C54="GR","GR",C54)</f>
        <v>GR</v>
      </c>
      <c r="E54" s="36" t="str">
        <f t="shared" si="55"/>
        <v>GR</v>
      </c>
      <c r="F54" s="36" t="str">
        <f t="shared" si="55"/>
        <v>GR</v>
      </c>
      <c r="G54" s="36" t="str">
        <f t="shared" si="55"/>
        <v>GR</v>
      </c>
      <c r="H54" s="36" t="str">
        <f t="shared" si="55"/>
        <v>GR</v>
      </c>
      <c r="I54" s="36" t="str">
        <f t="shared" si="55"/>
        <v>GR</v>
      </c>
      <c r="J54" s="36" t="str">
        <f t="shared" si="55"/>
        <v>GR</v>
      </c>
      <c r="K54" s="36" t="str">
        <f t="shared" si="55"/>
        <v>GR</v>
      </c>
      <c r="L54" s="36" t="str">
        <f t="shared" si="55"/>
        <v>GR</v>
      </c>
      <c r="M54" s="36" t="str">
        <f t="shared" si="55"/>
        <v>GR</v>
      </c>
      <c r="N54" s="36" t="str">
        <f t="shared" si="55"/>
        <v>GR</v>
      </c>
      <c r="O54" s="36" t="str">
        <f t="shared" si="55"/>
        <v>GR</v>
      </c>
      <c r="P54" s="36" t="str">
        <f t="shared" si="55"/>
        <v>GR</v>
      </c>
      <c r="Q54" s="36" t="str">
        <f t="shared" si="55"/>
        <v>GR</v>
      </c>
      <c r="R54" s="36" t="str">
        <f t="shared" si="55"/>
        <v>GR</v>
      </c>
      <c r="S54" s="36" t="str">
        <f t="shared" si="55"/>
        <v>GR</v>
      </c>
      <c r="T54" s="36" t="str">
        <f t="shared" si="55"/>
        <v>GR</v>
      </c>
      <c r="U54" s="36" t="str">
        <f t="shared" si="55"/>
        <v>GR</v>
      </c>
      <c r="V54" s="36" t="str">
        <f t="shared" si="55"/>
        <v>GR</v>
      </c>
      <c r="W54" s="45">
        <f t="shared" si="47"/>
        <v>0</v>
      </c>
      <c r="X54" s="45" t="str">
        <f>SABIS!K56</f>
        <v>GR</v>
      </c>
      <c r="Y54" s="34" t="e">
        <f t="shared" si="48"/>
        <v>#VALUE!</v>
      </c>
    </row>
    <row r="55" spans="1:25">
      <c r="A55" s="34" t="s">
        <v>153</v>
      </c>
      <c r="B55" s="34" t="s">
        <v>154</v>
      </c>
      <c r="C55" s="36">
        <f>IF(SABIS!K57="GR","GR",ROUND(SABIS!K57/20,0))</f>
        <v>3</v>
      </c>
      <c r="D55" s="36">
        <f t="shared" ref="D55:V55" si="56">IF(C55="GR","GR",C55)</f>
        <v>3</v>
      </c>
      <c r="E55" s="36">
        <f t="shared" si="56"/>
        <v>3</v>
      </c>
      <c r="F55" s="36">
        <f t="shared" si="56"/>
        <v>3</v>
      </c>
      <c r="G55" s="36">
        <f t="shared" si="56"/>
        <v>3</v>
      </c>
      <c r="H55" s="36">
        <f t="shared" si="56"/>
        <v>3</v>
      </c>
      <c r="I55" s="36">
        <f t="shared" si="56"/>
        <v>3</v>
      </c>
      <c r="J55" s="36">
        <f t="shared" si="56"/>
        <v>3</v>
      </c>
      <c r="K55" s="36">
        <f t="shared" si="56"/>
        <v>3</v>
      </c>
      <c r="L55" s="36">
        <f t="shared" si="56"/>
        <v>3</v>
      </c>
      <c r="M55" s="36">
        <f t="shared" si="56"/>
        <v>3</v>
      </c>
      <c r="N55" s="36">
        <f t="shared" si="56"/>
        <v>3</v>
      </c>
      <c r="O55" s="36">
        <f t="shared" si="56"/>
        <v>3</v>
      </c>
      <c r="P55" s="36">
        <f t="shared" si="56"/>
        <v>3</v>
      </c>
      <c r="Q55" s="36">
        <f t="shared" si="56"/>
        <v>3</v>
      </c>
      <c r="R55" s="36">
        <f t="shared" si="56"/>
        <v>3</v>
      </c>
      <c r="S55" s="36">
        <f t="shared" si="56"/>
        <v>3</v>
      </c>
      <c r="T55" s="36">
        <f t="shared" si="56"/>
        <v>3</v>
      </c>
      <c r="U55" s="36">
        <v>2</v>
      </c>
      <c r="V55" s="36">
        <v>0</v>
      </c>
      <c r="W55" s="45">
        <f t="shared" si="47"/>
        <v>56</v>
      </c>
      <c r="X55" s="45">
        <f>SABIS!K57</f>
        <v>56</v>
      </c>
      <c r="Y55" s="34">
        <f t="shared" si="48"/>
        <v>0</v>
      </c>
    </row>
    <row r="56" spans="1:25">
      <c r="A56" s="34" t="s">
        <v>155</v>
      </c>
      <c r="B56" s="34" t="s">
        <v>156</v>
      </c>
      <c r="C56" s="36">
        <f>IF(SABIS!K58="GR","GR",ROUND(SABIS!K58/20,0))</f>
        <v>3</v>
      </c>
      <c r="D56" s="36">
        <f t="shared" ref="D56:V56" si="57">IF(C56="GR","GR",C56)</f>
        <v>3</v>
      </c>
      <c r="E56" s="36">
        <f t="shared" si="57"/>
        <v>3</v>
      </c>
      <c r="F56" s="36">
        <f t="shared" si="57"/>
        <v>3</v>
      </c>
      <c r="G56" s="36">
        <f t="shared" si="57"/>
        <v>3</v>
      </c>
      <c r="H56" s="36">
        <f t="shared" si="57"/>
        <v>3</v>
      </c>
      <c r="I56" s="36">
        <f t="shared" si="57"/>
        <v>3</v>
      </c>
      <c r="J56" s="36">
        <f t="shared" si="57"/>
        <v>3</v>
      </c>
      <c r="K56" s="36">
        <f t="shared" si="57"/>
        <v>3</v>
      </c>
      <c r="L56" s="36">
        <f t="shared" si="57"/>
        <v>3</v>
      </c>
      <c r="M56" s="36">
        <f t="shared" si="57"/>
        <v>3</v>
      </c>
      <c r="N56" s="36">
        <f t="shared" si="57"/>
        <v>3</v>
      </c>
      <c r="O56" s="36">
        <f t="shared" si="57"/>
        <v>3</v>
      </c>
      <c r="P56" s="36">
        <f t="shared" si="57"/>
        <v>3</v>
      </c>
      <c r="Q56" s="36">
        <f t="shared" si="57"/>
        <v>3</v>
      </c>
      <c r="R56" s="36">
        <f t="shared" si="57"/>
        <v>3</v>
      </c>
      <c r="S56" s="36">
        <f t="shared" si="57"/>
        <v>3</v>
      </c>
      <c r="T56" s="36">
        <v>1</v>
      </c>
      <c r="U56" s="36">
        <v>0</v>
      </c>
      <c r="V56" s="36">
        <v>0</v>
      </c>
      <c r="W56" s="45">
        <f t="shared" si="47"/>
        <v>52</v>
      </c>
      <c r="X56" s="45">
        <f>SABIS!K58</f>
        <v>52</v>
      </c>
      <c r="Y56" s="34">
        <f t="shared" si="48"/>
        <v>0</v>
      </c>
    </row>
    <row r="57" spans="1:25">
      <c r="A57" s="34" t="s">
        <v>157</v>
      </c>
      <c r="B57" s="34" t="s">
        <v>158</v>
      </c>
      <c r="C57" s="36" t="str">
        <f>IF(SABIS!K59="GR","GR",ROUND(SABIS!K59/20,0))</f>
        <v>GR</v>
      </c>
      <c r="D57" s="36" t="str">
        <f t="shared" ref="D57:V57" si="58">IF(C57="GR","GR",C57)</f>
        <v>GR</v>
      </c>
      <c r="E57" s="36" t="str">
        <f t="shared" si="58"/>
        <v>GR</v>
      </c>
      <c r="F57" s="36" t="str">
        <f t="shared" si="58"/>
        <v>GR</v>
      </c>
      <c r="G57" s="36" t="str">
        <f t="shared" si="58"/>
        <v>GR</v>
      </c>
      <c r="H57" s="36" t="str">
        <f t="shared" si="58"/>
        <v>GR</v>
      </c>
      <c r="I57" s="36" t="str">
        <f t="shared" si="58"/>
        <v>GR</v>
      </c>
      <c r="J57" s="36" t="str">
        <f t="shared" si="58"/>
        <v>GR</v>
      </c>
      <c r="K57" s="36" t="str">
        <f t="shared" si="58"/>
        <v>GR</v>
      </c>
      <c r="L57" s="36" t="str">
        <f t="shared" si="58"/>
        <v>GR</v>
      </c>
      <c r="M57" s="36" t="str">
        <f t="shared" si="58"/>
        <v>GR</v>
      </c>
      <c r="N57" s="36" t="str">
        <f t="shared" si="58"/>
        <v>GR</v>
      </c>
      <c r="O57" s="36" t="str">
        <f t="shared" si="58"/>
        <v>GR</v>
      </c>
      <c r="P57" s="36" t="str">
        <f t="shared" si="58"/>
        <v>GR</v>
      </c>
      <c r="Q57" s="36" t="str">
        <f t="shared" si="58"/>
        <v>GR</v>
      </c>
      <c r="R57" s="36" t="str">
        <f t="shared" si="58"/>
        <v>GR</v>
      </c>
      <c r="S57" s="36" t="str">
        <f t="shared" si="58"/>
        <v>GR</v>
      </c>
      <c r="T57" s="36" t="str">
        <f t="shared" si="58"/>
        <v>GR</v>
      </c>
      <c r="U57" s="36" t="str">
        <f t="shared" si="58"/>
        <v>GR</v>
      </c>
      <c r="V57" s="36" t="str">
        <f t="shared" si="58"/>
        <v>GR</v>
      </c>
      <c r="W57" s="45">
        <f t="shared" si="47"/>
        <v>0</v>
      </c>
      <c r="X57" s="45" t="str">
        <f>SABIS!K59</f>
        <v>GR</v>
      </c>
      <c r="Y57" s="34" t="e">
        <f t="shared" si="48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HW1</vt:lpstr>
      <vt:lpstr>HW2</vt:lpstr>
      <vt:lpstr>HW3</vt:lpstr>
      <vt:lpstr>Midterm</vt:lpstr>
      <vt:lpstr>Final</vt:lpstr>
      <vt:lpstr>Average</vt:lpstr>
      <vt:lpstr>Ranking</vt:lpstr>
      <vt:lpstr>SABIS</vt:lpstr>
      <vt:lpstr>Sayfa1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Dikbiyik</dc:creator>
  <cp:lastModifiedBy>Windows Kullanıcısı</cp:lastModifiedBy>
  <dcterms:created xsi:type="dcterms:W3CDTF">2015-12-12T14:02:44Z</dcterms:created>
  <dcterms:modified xsi:type="dcterms:W3CDTF">2017-01-09T22:55:20Z</dcterms:modified>
</cp:coreProperties>
</file>